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SST-N01\Desktop\★与那国町庁舎\現場説明\建築\"/>
    </mc:Choice>
  </mc:AlternateContent>
  <xr:revisionPtr revIDLastSave="0" documentId="13_ncr:1_{CC4BE2D3-FAA6-4C1E-9FCC-CA9313ADF3AF}" xr6:coauthVersionLast="47" xr6:coauthVersionMax="47" xr10:uidLastSave="{00000000-0000-0000-0000-000000000000}"/>
  <bookViews>
    <workbookView xWindow="-120" yWindow="-120" windowWidth="29040" windowHeight="15720" tabRatio="941" firstSheet="4" activeTab="17" xr2:uid="{00000000-000D-0000-FFFF-FFFF00000000}"/>
  </bookViews>
  <sheets>
    <sheet name="回復済み_Sheet1" sheetId="2" state="veryHidden" r:id="rId1"/>
    <sheet name="XXXXXX" sheetId="18" state="veryHidden" r:id="rId2"/>
    <sheet name="仕訳書 (磁気探査)" sheetId="146" state="hidden" r:id="rId3"/>
    <sheet name="旧-見積" sheetId="91" state="hidden" r:id="rId4"/>
    <sheet name="仕訳書（与那国町複合庁舎及び特定臨時避難施設新築工事）" sheetId="46" r:id="rId5"/>
    <sheet name="内訳書（〃）" sheetId="45" r:id="rId6"/>
    <sheet name="別紙内訳書（〃）" sheetId="148" r:id="rId7"/>
    <sheet name="共通仮設仕訳書（〃）" sheetId="157" r:id="rId8"/>
    <sheet name="共通仮設内訳書（〃）" sheetId="156" r:id="rId9"/>
    <sheet name="海上輸送仕訳書（〃）（総括）" sheetId="174" r:id="rId10"/>
    <sheet name="海上輸送仕訳書（〃）（庁舎）" sheetId="166" r:id="rId11"/>
    <sheet name="海上輸送内訳書（〃）（庁舎）" sheetId="167" r:id="rId12"/>
    <sheet name="海上輸送仕訳書（〃）（特定避難）" sheetId="173" r:id="rId13"/>
    <sheet name="海上輸送内訳書（〃）（特定避難）" sheetId="172" r:id="rId14"/>
    <sheet name="仕訳書 (与那原町特定臨時避難施設基礎掘削工事)" sheetId="179" r:id="rId15"/>
    <sheet name="内訳書 (〃)" sheetId="180" r:id="rId16"/>
    <sheet name="共通仮設仕訳書 (〃)" sheetId="177" r:id="rId17"/>
    <sheet name="共通仮設内訳書 (〃)" sheetId="178" r:id="rId18"/>
  </sheets>
  <definedNames>
    <definedName name="_1">#REF!</definedName>
    <definedName name="_10">#REF!</definedName>
    <definedName name="_101">#REF!</definedName>
    <definedName name="_102">#REF!</definedName>
    <definedName name="_103">#REF!</definedName>
    <definedName name="_11">#REF!</definedName>
    <definedName name="_1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#REF!</definedName>
    <definedName name="_20">#REF!</definedName>
    <definedName name="_22">#REF!</definedName>
    <definedName name="_23">#REF!</definedName>
    <definedName name="_25">#REF!</definedName>
    <definedName name="_3">#REF!</definedName>
    <definedName name="_31">#REF!</definedName>
    <definedName name="_32">#REF!</definedName>
    <definedName name="_33">#REF!</definedName>
    <definedName name="_34">#REF!</definedName>
    <definedName name="_4">#REF!</definedName>
    <definedName name="_41">#REF!</definedName>
    <definedName name="_42">#REF!</definedName>
    <definedName name="_43">#REF!</definedName>
    <definedName name="_44">#REF!</definedName>
    <definedName name="_45">#REF!</definedName>
    <definedName name="_5">#REF!</definedName>
    <definedName name="_500">#REF!</definedName>
    <definedName name="_501">#REF!</definedName>
    <definedName name="_502">#REF!</definedName>
    <definedName name="_503">#REF!</definedName>
    <definedName name="_504">#REF!</definedName>
    <definedName name="_51">#REF!</definedName>
    <definedName name="_52">#REF!</definedName>
    <definedName name="_53">#REF!</definedName>
    <definedName name="_54">#REF!</definedName>
    <definedName name="_55">#REF!</definedName>
    <definedName name="_56">#REF!</definedName>
    <definedName name="_57">#REF!</definedName>
    <definedName name="_58">#REF!</definedName>
    <definedName name="_59">#REF!</definedName>
    <definedName name="_6">#REF!</definedName>
    <definedName name="_61">#REF!</definedName>
    <definedName name="_62">#REF!</definedName>
    <definedName name="_63">#REF!</definedName>
    <definedName name="_64">#REF!</definedName>
    <definedName name="_65">#REF!</definedName>
    <definedName name="_66">#REF!</definedName>
    <definedName name="_67">#REF!</definedName>
    <definedName name="_68">#REF!</definedName>
    <definedName name="_69">#REF!</definedName>
    <definedName name="_7">#REF!</definedName>
    <definedName name="_70">#REF!</definedName>
    <definedName name="_71">#REF!</definedName>
    <definedName name="_72">#REF!</definedName>
    <definedName name="_73">#REF!</definedName>
    <definedName name="_74">#REF!</definedName>
    <definedName name="_75" localSheetId="2">#REF!</definedName>
    <definedName name="_75">#REF!</definedName>
    <definedName name="_76">#REF!</definedName>
    <definedName name="_77">#REF!</definedName>
    <definedName name="_78">#REF!</definedName>
    <definedName name="_79">#REF!</definedName>
    <definedName name="_8">#REF!</definedName>
    <definedName name="_80">#REF!</definedName>
    <definedName name="_81">#REF!</definedName>
    <definedName name="_82">#REF!</definedName>
    <definedName name="_83">#REF!</definedName>
    <definedName name="_9">#REF!</definedName>
    <definedName name="_91">#REF!</definedName>
    <definedName name="_92">#REF!</definedName>
    <definedName name="\k">#REF!</definedName>
    <definedName name="\m">#REF!</definedName>
    <definedName name="\p">#REF!</definedName>
    <definedName name="\t">#REF!</definedName>
    <definedName name="B">#REF!</definedName>
    <definedName name="_xlnm.Print_Area" localSheetId="9">'海上輸送仕訳書（〃）（総括）'!$A$1:$N$31</definedName>
    <definedName name="_xlnm.Print_Area" localSheetId="10">'海上輸送仕訳書（〃）（庁舎）'!$A$1:$V$31</definedName>
    <definedName name="_xlnm.Print_Area" localSheetId="12">'海上輸送仕訳書（〃）（特定避難）'!$A$1:$V$31</definedName>
    <definedName name="_xlnm.Print_Area" localSheetId="11">'海上輸送内訳書（〃）（庁舎）'!$A$1:$AR$1110</definedName>
    <definedName name="_xlnm.Print_Area" localSheetId="13">'海上輸送内訳書（〃）（特定避難）'!$A$1:$AR$920</definedName>
    <definedName name="_xlnm.Print_Area" localSheetId="3">'旧-見積'!$B$1:$T$43,'旧-見積'!$B$45:$T$87,'旧-見積'!$B$133:$T$175,'旧-見積'!$B$177:$T$219,'旧-見積'!$B$221:$T$263,'旧-見積'!$B$265:$T$307,'旧-見積'!$B$309:$T$351,'旧-見積'!$B$353:$T$395,'旧-見積'!$B$397:$T$439,'旧-見積'!$B$441:$T$483,'旧-見積'!$B$485:$T$527,'旧-見積'!$B$529:$T$572,'旧-見積'!$B$574:$T$616,'旧-見積'!$B$618:$T$660,'旧-見積'!$B$662:$T$704,'旧-見積'!$B$706:$T$748,'旧-見積'!$B$750:$T$793,'旧-見積'!$B$795:$T$837,'旧-見積'!$B$839:$T$881,'旧-見積'!$B$883:$T$925,'旧-見積'!$B$927:$T$969,'旧-見積'!$B$971:$T$1013,'旧-見積'!$B$1015:$T$1057,'旧-見積'!$B$1059:$T$1101,'旧-見積'!$B$1103:$T$1145,'旧-見積'!$B$1147:$T$1189,'旧-見積'!$B$1191:$T$1233,'旧-見積'!$B$1235:$T$1277,'旧-見積'!$B$1279:$T$1321,'旧-見積'!$B$1323:$T$1365,'旧-見積'!$B$1367:$T$1409,'旧-見積'!$B$1411:$T$1453,'旧-見積'!$B$1455:$T$1497,'旧-見積'!$B$89:$T$131</definedName>
    <definedName name="_xlnm.Print_Area" localSheetId="16">'共通仮設仕訳書 (〃)'!$E$6:$AA$44</definedName>
    <definedName name="_xlnm.Print_Area" localSheetId="7">'共通仮設仕訳書（〃）'!$E$6:$AA$44</definedName>
    <definedName name="_xlnm.Print_Area" localSheetId="17">'共通仮設内訳書 (〃)'!$A$1:$O$51</definedName>
    <definedName name="_xlnm.Print_Area" localSheetId="8">'共通仮設内訳書（〃）'!$A$1:$O$207</definedName>
    <definedName name="_xlnm.Print_Area" localSheetId="2">'仕訳書 (磁気探査)'!$E$6:$AI$52</definedName>
    <definedName name="_xlnm.Print_Area" localSheetId="14">'仕訳書 (与那原町特定臨時避難施設基礎掘削工事)'!$E$6:$AA$44</definedName>
    <definedName name="_xlnm.Print_Area" localSheetId="4">'仕訳書（与那国町複合庁舎及び特定臨時避難施設新築工事）'!$E$6:$AA$44</definedName>
    <definedName name="_xlnm.Print_Area" localSheetId="15">'内訳書 (〃)'!$A$1:$O$54</definedName>
    <definedName name="_xlnm.Print_Area" localSheetId="5">'内訳書（〃）'!$A$1:$O$1995</definedName>
    <definedName name="_xlnm.Print_Area" localSheetId="6">'別紙内訳書（〃）'!$A$1:$O$1941</definedName>
    <definedName name="X">#REF!</definedName>
  </definedNames>
  <calcPr calcId="191029"/>
</workbook>
</file>

<file path=xl/calcChain.xml><?xml version="1.0" encoding="utf-8"?>
<calcChain xmlns="http://schemas.openxmlformats.org/spreadsheetml/2006/main">
  <c r="BB50" i="146" l="1"/>
  <c r="AY50" i="146"/>
  <c r="AU50" i="146"/>
  <c r="AR50" i="146"/>
  <c r="AP50" i="146"/>
  <c r="BB48" i="146"/>
  <c r="AY48" i="146"/>
  <c r="AU48" i="146"/>
  <c r="AR48" i="146"/>
  <c r="AP48" i="146"/>
  <c r="BB46" i="146"/>
  <c r="AY46" i="146"/>
  <c r="AU46" i="146"/>
  <c r="AR46" i="146"/>
  <c r="AP46" i="146"/>
  <c r="BB44" i="146"/>
  <c r="AY44" i="146"/>
  <c r="AU44" i="146"/>
  <c r="AR44" i="146"/>
  <c r="AP44" i="146"/>
  <c r="BB42" i="146"/>
  <c r="AY42" i="146"/>
  <c r="AU42" i="146"/>
  <c r="AR42" i="146"/>
  <c r="AP42" i="146"/>
  <c r="BB40" i="146"/>
  <c r="AY40" i="146"/>
  <c r="AU40" i="146"/>
  <c r="AR40" i="146"/>
  <c r="AP40" i="146"/>
  <c r="BB38" i="146"/>
  <c r="AY38" i="146"/>
  <c r="AU38" i="146"/>
  <c r="AR38" i="146"/>
  <c r="AP38" i="146"/>
  <c r="BB36" i="146"/>
  <c r="AY36" i="146"/>
  <c r="AU36" i="146"/>
  <c r="AR36" i="146"/>
  <c r="AP36" i="146"/>
  <c r="Z49" i="146"/>
  <c r="BB34" i="146"/>
  <c r="AY34" i="146"/>
  <c r="AU34" i="146"/>
  <c r="AR34" i="146"/>
  <c r="AP34" i="146"/>
  <c r="BB32" i="146"/>
  <c r="AY32" i="146"/>
  <c r="AU32" i="146"/>
  <c r="AR32" i="146"/>
  <c r="AP32" i="146"/>
  <c r="BQ30" i="146"/>
  <c r="BN30" i="146"/>
  <c r="BJ30" i="146"/>
  <c r="BJ48" i="146" s="1"/>
  <c r="BG30" i="146"/>
  <c r="BE30" i="146"/>
  <c r="BB30" i="146"/>
  <c r="AY30" i="146"/>
  <c r="AU30" i="146"/>
  <c r="AR30" i="146"/>
  <c r="AP30" i="146"/>
  <c r="BQ28" i="146"/>
  <c r="BN28" i="146"/>
  <c r="BJ28" i="146"/>
  <c r="BG28" i="146"/>
  <c r="BE28" i="146"/>
  <c r="BB28" i="146"/>
  <c r="AY28" i="146"/>
  <c r="AU28" i="146"/>
  <c r="AR28" i="146"/>
  <c r="AP28" i="146"/>
  <c r="BQ26" i="146"/>
  <c r="BN26" i="146"/>
  <c r="BJ26" i="146"/>
  <c r="BG26" i="146"/>
  <c r="BE26" i="146"/>
  <c r="BB26" i="146"/>
  <c r="AY26" i="146"/>
  <c r="AU26" i="146"/>
  <c r="AR26" i="146"/>
  <c r="AP26" i="146"/>
  <c r="BQ24" i="146"/>
  <c r="BN24" i="146"/>
  <c r="BJ24" i="146"/>
  <c r="BG24" i="146"/>
  <c r="BE24" i="146"/>
  <c r="BB24" i="146"/>
  <c r="AY24" i="146"/>
  <c r="AU24" i="146"/>
  <c r="AR24" i="146"/>
  <c r="AP24" i="146"/>
  <c r="AK51" i="146"/>
  <c r="BQ22" i="146"/>
  <c r="BN22" i="146"/>
  <c r="BJ22" i="146"/>
  <c r="BG22" i="146"/>
  <c r="BE22" i="146"/>
  <c r="BB22" i="146"/>
  <c r="BQ50" i="146" s="1"/>
  <c r="AY22" i="146"/>
  <c r="BN50" i="146" s="1"/>
  <c r="AU22" i="146"/>
  <c r="BJ50" i="146" s="1"/>
  <c r="AR22" i="146"/>
  <c r="AP22" i="146"/>
  <c r="AU15" i="146"/>
  <c r="AU13" i="146"/>
  <c r="K13" i="146"/>
  <c r="AU11" i="146"/>
  <c r="K11" i="146"/>
  <c r="Q1164" i="91"/>
  <c r="Q1162" i="91"/>
  <c r="R1162" i="91" s="1"/>
  <c r="Q1160" i="91"/>
  <c r="S1160" i="91" s="1"/>
  <c r="Q1158" i="91"/>
  <c r="S1158" i="91" s="1"/>
  <c r="Q1156" i="91"/>
  <c r="Q1154" i="91"/>
  <c r="S460" i="91"/>
  <c r="S458" i="91"/>
  <c r="S454" i="91"/>
  <c r="S452" i="91"/>
  <c r="S450" i="91"/>
  <c r="S448" i="91"/>
  <c r="T458" i="91"/>
  <c r="T460" i="91"/>
  <c r="T462" i="91"/>
  <c r="T456" i="91"/>
  <c r="T448" i="91"/>
  <c r="Q1136" i="91"/>
  <c r="Q1134" i="91"/>
  <c r="Q1132" i="91"/>
  <c r="S1132" i="91" s="1"/>
  <c r="Q1130" i="91"/>
  <c r="R1130" i="91" s="1"/>
  <c r="Q1128" i="91"/>
  <c r="Q1126" i="91"/>
  <c r="R1126" i="91" s="1"/>
  <c r="Q1124" i="91"/>
  <c r="R1124" i="91" s="1"/>
  <c r="Q1122" i="91"/>
  <c r="R1122" i="91" s="1"/>
  <c r="Q1120" i="91"/>
  <c r="Q1118" i="91"/>
  <c r="R1118" i="91" s="1"/>
  <c r="Q1116" i="91"/>
  <c r="Q1114" i="91"/>
  <c r="S1114" i="91" s="1"/>
  <c r="Q1112" i="91"/>
  <c r="R1112" i="91" s="1"/>
  <c r="Q1110" i="91"/>
  <c r="S1110" i="91" s="1"/>
  <c r="Q1098" i="91"/>
  <c r="Q1096" i="91"/>
  <c r="R1096" i="91" s="1"/>
  <c r="Q1094" i="91"/>
  <c r="R1094" i="91" s="1"/>
  <c r="Q1092" i="91"/>
  <c r="Q1090" i="91"/>
  <c r="Q1088" i="91"/>
  <c r="S1088" i="91" s="1"/>
  <c r="Q1086" i="91"/>
  <c r="R1086" i="91" s="1"/>
  <c r="Q1084" i="91"/>
  <c r="R1084" i="91" s="1"/>
  <c r="Q1082" i="91"/>
  <c r="Q1080" i="91"/>
  <c r="Q1078" i="91"/>
  <c r="S1078" i="91" s="1"/>
  <c r="Q1076" i="91"/>
  <c r="S1076" i="91" s="1"/>
  <c r="Q1074" i="91"/>
  <c r="S1074" i="91" s="1"/>
  <c r="Q1072" i="91"/>
  <c r="S1072" i="91" s="1"/>
  <c r="Q1070" i="91"/>
  <c r="S1070" i="91"/>
  <c r="Q1068" i="91"/>
  <c r="R1068" i="91" s="1"/>
  <c r="Q1066" i="91"/>
  <c r="S1092" i="91"/>
  <c r="R1090" i="91"/>
  <c r="R1080" i="91"/>
  <c r="S1462" i="91"/>
  <c r="S1496" i="91" s="1"/>
  <c r="R1136" i="91"/>
  <c r="R1116" i="91"/>
  <c r="Q1198" i="91"/>
  <c r="R1198" i="91" s="1"/>
  <c r="Q1200" i="91"/>
  <c r="R1200" i="91" s="1"/>
  <c r="S456" i="91"/>
  <c r="T1464" i="91"/>
  <c r="T1462" i="91"/>
  <c r="Q802" i="91"/>
  <c r="R802" i="91" s="1"/>
  <c r="R836" i="91" s="1"/>
  <c r="Q721" i="91"/>
  <c r="Q1202" i="91"/>
  <c r="Q1024" i="91"/>
  <c r="O1024" i="91"/>
  <c r="P1024" i="91" s="1"/>
  <c r="Q1022" i="91"/>
  <c r="O1022" i="91"/>
  <c r="P1022" i="91" s="1"/>
  <c r="P1056" i="91" s="1"/>
  <c r="Q940" i="91"/>
  <c r="Q938" i="91"/>
  <c r="Q936" i="91"/>
  <c r="Q934" i="91"/>
  <c r="P52" i="91"/>
  <c r="P86" i="91" s="1"/>
  <c r="R52" i="91"/>
  <c r="P54" i="91"/>
  <c r="R54" i="91"/>
  <c r="P56" i="91"/>
  <c r="R56" i="91"/>
  <c r="P58" i="91"/>
  <c r="R58" i="91"/>
  <c r="P60" i="91"/>
  <c r="R60" i="91"/>
  <c r="P62" i="91"/>
  <c r="R62" i="91"/>
  <c r="P64" i="91"/>
  <c r="R64" i="91"/>
  <c r="P66" i="91"/>
  <c r="R66" i="91"/>
  <c r="P68" i="91"/>
  <c r="R68" i="91"/>
  <c r="P70" i="91"/>
  <c r="R70" i="91"/>
  <c r="P72" i="91"/>
  <c r="R72" i="91"/>
  <c r="P74" i="91"/>
  <c r="R74" i="91"/>
  <c r="P76" i="91"/>
  <c r="R76" i="91"/>
  <c r="P78" i="91"/>
  <c r="R78" i="91"/>
  <c r="P96" i="91"/>
  <c r="R96" i="91"/>
  <c r="P98" i="91"/>
  <c r="R98" i="91"/>
  <c r="P100" i="91"/>
  <c r="R100" i="91"/>
  <c r="P102" i="91"/>
  <c r="R102" i="91"/>
  <c r="P104" i="91"/>
  <c r="R104" i="91"/>
  <c r="P106" i="91"/>
  <c r="R106" i="91"/>
  <c r="P108" i="91"/>
  <c r="R108" i="91"/>
  <c r="P110" i="91"/>
  <c r="R110" i="91"/>
  <c r="P112" i="91"/>
  <c r="R112" i="91"/>
  <c r="P114" i="91"/>
  <c r="R114" i="91"/>
  <c r="P116" i="91"/>
  <c r="R116" i="91"/>
  <c r="P118" i="91"/>
  <c r="R118" i="91"/>
  <c r="P120" i="91"/>
  <c r="R120" i="91"/>
  <c r="P122" i="91"/>
  <c r="R122" i="91"/>
  <c r="S1466" i="91"/>
  <c r="S1464" i="91"/>
  <c r="T1466" i="91"/>
  <c r="P1466" i="91"/>
  <c r="N1466" i="91"/>
  <c r="P1464" i="91"/>
  <c r="N1464" i="91"/>
  <c r="S122" i="91"/>
  <c r="N122" i="91"/>
  <c r="S120" i="91"/>
  <c r="N120" i="91"/>
  <c r="S118" i="91"/>
  <c r="N118" i="91"/>
  <c r="S116" i="91"/>
  <c r="N116" i="91"/>
  <c r="S114" i="91"/>
  <c r="N114" i="91"/>
  <c r="S112" i="91"/>
  <c r="N112" i="91"/>
  <c r="S110" i="91"/>
  <c r="N110" i="91"/>
  <c r="S108" i="91"/>
  <c r="N108" i="91"/>
  <c r="S106" i="91"/>
  <c r="N106" i="91"/>
  <c r="S104" i="91"/>
  <c r="N104" i="91"/>
  <c r="S102" i="91"/>
  <c r="N102" i="91"/>
  <c r="N130" i="91" s="1"/>
  <c r="S100" i="91"/>
  <c r="N100" i="91"/>
  <c r="S98" i="91"/>
  <c r="N98" i="91"/>
  <c r="T96" i="91"/>
  <c r="T98" i="91" s="1"/>
  <c r="T100" i="91" s="1"/>
  <c r="T102" i="91" s="1"/>
  <c r="T104" i="91" s="1"/>
  <c r="T106" i="91" s="1"/>
  <c r="T108" i="91" s="1"/>
  <c r="T110" i="91" s="1"/>
  <c r="T112" i="91" s="1"/>
  <c r="T114" i="91" s="1"/>
  <c r="T116" i="91" s="1"/>
  <c r="T118" i="91" s="1"/>
  <c r="T120" i="91" s="1"/>
  <c r="T122" i="91" s="1"/>
  <c r="S96" i="91"/>
  <c r="N96" i="91"/>
  <c r="S78" i="91"/>
  <c r="N78" i="91"/>
  <c r="S76" i="91"/>
  <c r="N76" i="91"/>
  <c r="S74" i="91"/>
  <c r="N74" i="91"/>
  <c r="S72" i="91"/>
  <c r="N72" i="91"/>
  <c r="S70" i="91"/>
  <c r="N70" i="91"/>
  <c r="S68" i="91"/>
  <c r="N68" i="91"/>
  <c r="S66" i="91"/>
  <c r="N66" i="91"/>
  <c r="S64" i="91"/>
  <c r="N64" i="91"/>
  <c r="S62" i="91"/>
  <c r="N62" i="91"/>
  <c r="S60" i="91"/>
  <c r="N60" i="91"/>
  <c r="S58" i="91"/>
  <c r="S56" i="91"/>
  <c r="S54" i="91"/>
  <c r="S52" i="91"/>
  <c r="N58" i="91"/>
  <c r="N56" i="91"/>
  <c r="N54" i="91"/>
  <c r="S12" i="91"/>
  <c r="Q12" i="91"/>
  <c r="R12" i="91" s="1"/>
  <c r="P12" i="91"/>
  <c r="N12" i="91"/>
  <c r="M671" i="91"/>
  <c r="S679" i="91"/>
  <c r="O671" i="91"/>
  <c r="P671" i="91" s="1"/>
  <c r="Q671" i="91"/>
  <c r="S671" i="91" s="1"/>
  <c r="M633" i="91"/>
  <c r="O633" i="91"/>
  <c r="O659" i="91" s="1"/>
  <c r="Q633" i="91"/>
  <c r="Q659" i="91" s="1"/>
  <c r="M721" i="91"/>
  <c r="T1154" i="91"/>
  <c r="T1156" i="91" s="1"/>
  <c r="T1158" i="91" s="1"/>
  <c r="T1160" i="91" s="1"/>
  <c r="T1162" i="91" s="1"/>
  <c r="T1164" i="91" s="1"/>
  <c r="T1166" i="91" s="1"/>
  <c r="T1168" i="91" s="1"/>
  <c r="R1168" i="91"/>
  <c r="P1168" i="91"/>
  <c r="N1168" i="91"/>
  <c r="R1166" i="91"/>
  <c r="P1166" i="91"/>
  <c r="N1166" i="91"/>
  <c r="S587" i="91"/>
  <c r="T587" i="91"/>
  <c r="T583" i="91"/>
  <c r="T581" i="91"/>
  <c r="S581" i="91"/>
  <c r="T52" i="91"/>
  <c r="T54" i="91" s="1"/>
  <c r="T56" i="91" s="1"/>
  <c r="T58" i="91" s="1"/>
  <c r="T60" i="91" s="1"/>
  <c r="T62" i="91" s="1"/>
  <c r="T64" i="91" s="1"/>
  <c r="T66" i="91" s="1"/>
  <c r="T68" i="91" s="1"/>
  <c r="T70" i="91" s="1"/>
  <c r="T72" i="91" s="1"/>
  <c r="T74" i="91" s="1"/>
  <c r="T76" i="91" s="1"/>
  <c r="T78" i="91" s="1"/>
  <c r="S1164" i="91"/>
  <c r="S1156" i="91"/>
  <c r="R1098" i="91"/>
  <c r="R1082" i="91"/>
  <c r="T1066" i="91"/>
  <c r="T1068" i="91" s="1"/>
  <c r="T1070" i="91" s="1"/>
  <c r="T1072" i="91" s="1"/>
  <c r="T1074" i="91" s="1"/>
  <c r="T1076" i="91" s="1"/>
  <c r="T1078" i="91" s="1"/>
  <c r="T1080" i="91" s="1"/>
  <c r="T1082" i="91" s="1"/>
  <c r="T1084" i="91" s="1"/>
  <c r="T1086" i="91" s="1"/>
  <c r="T1088" i="91" s="1"/>
  <c r="T1090" i="91" s="1"/>
  <c r="T1092" i="91" s="1"/>
  <c r="T1094" i="91" s="1"/>
  <c r="T1096" i="91" s="1"/>
  <c r="T1098" i="91" s="1"/>
  <c r="R1066" i="91"/>
  <c r="P1462" i="91"/>
  <c r="P1496" i="91" s="1"/>
  <c r="N1462" i="91"/>
  <c r="N1496" i="91" s="1"/>
  <c r="S1154" i="91"/>
  <c r="R1134" i="91"/>
  <c r="R1128" i="91"/>
  <c r="R1120" i="91"/>
  <c r="T1110" i="91"/>
  <c r="T1112" i="91" s="1"/>
  <c r="T1114" i="91" s="1"/>
  <c r="T1116" i="91" s="1"/>
  <c r="T1118" i="91" s="1"/>
  <c r="T1120" i="91" s="1"/>
  <c r="T1122" i="91" s="1"/>
  <c r="T1124" i="91" s="1"/>
  <c r="T1126" i="91" s="1"/>
  <c r="T1128" i="91" s="1"/>
  <c r="T1130" i="91" s="1"/>
  <c r="T1132" i="91" s="1"/>
  <c r="T1134" i="91" s="1"/>
  <c r="T1136" i="91" s="1"/>
  <c r="T1138" i="91" s="1"/>
  <c r="T1140" i="91" s="1"/>
  <c r="O940" i="91"/>
  <c r="O968" i="91" s="1"/>
  <c r="O938" i="91"/>
  <c r="O936" i="91"/>
  <c r="O934" i="91"/>
  <c r="P934" i="91" s="1"/>
  <c r="T892" i="91"/>
  <c r="T890" i="91"/>
  <c r="Q892" i="91"/>
  <c r="R892" i="91" s="1"/>
  <c r="O892" i="91"/>
  <c r="P892" i="91" s="1"/>
  <c r="Q890" i="91"/>
  <c r="O890" i="91"/>
  <c r="P890" i="91" s="1"/>
  <c r="P924" i="91" s="1"/>
  <c r="R874" i="91"/>
  <c r="R872" i="91"/>
  <c r="R870" i="91"/>
  <c r="R868" i="91"/>
  <c r="R866" i="91"/>
  <c r="R864" i="91"/>
  <c r="R862" i="91"/>
  <c r="R860" i="91"/>
  <c r="R858" i="91"/>
  <c r="R856" i="91"/>
  <c r="R854" i="91"/>
  <c r="R852" i="91"/>
  <c r="R850" i="91"/>
  <c r="R848" i="91"/>
  <c r="R846" i="91"/>
  <c r="R787" i="91"/>
  <c r="R785" i="91"/>
  <c r="R783" i="91"/>
  <c r="R781" i="91"/>
  <c r="R779" i="91"/>
  <c r="R777" i="91"/>
  <c r="R775" i="91"/>
  <c r="R773" i="91"/>
  <c r="R771" i="91"/>
  <c r="R769" i="91"/>
  <c r="R767" i="91"/>
  <c r="R765" i="91"/>
  <c r="R763" i="91"/>
  <c r="R761" i="91"/>
  <c r="R759" i="91"/>
  <c r="R757" i="91"/>
  <c r="R745" i="91"/>
  <c r="R743" i="91"/>
  <c r="R741" i="91"/>
  <c r="R739" i="91"/>
  <c r="R737" i="91"/>
  <c r="R735" i="91"/>
  <c r="R733" i="91"/>
  <c r="R731" i="91"/>
  <c r="R729" i="91"/>
  <c r="R727" i="91"/>
  <c r="R725" i="91"/>
  <c r="R723" i="91"/>
  <c r="R719" i="91"/>
  <c r="R717" i="91"/>
  <c r="R715" i="91"/>
  <c r="T669" i="91"/>
  <c r="T671" i="91" s="1"/>
  <c r="T673" i="91" s="1"/>
  <c r="T675" i="91" s="1"/>
  <c r="T677" i="91" s="1"/>
  <c r="T679" i="91" s="1"/>
  <c r="S677" i="91"/>
  <c r="S675" i="91"/>
  <c r="S673" i="91"/>
  <c r="S669" i="91"/>
  <c r="T625" i="91"/>
  <c r="T627" i="91" s="1"/>
  <c r="T629" i="91" s="1"/>
  <c r="T631" i="91" s="1"/>
  <c r="T633" i="91" s="1"/>
  <c r="T635" i="91" s="1"/>
  <c r="T637" i="91" s="1"/>
  <c r="S637" i="91"/>
  <c r="S635" i="91"/>
  <c r="S631" i="91"/>
  <c r="S629" i="91"/>
  <c r="S627" i="91"/>
  <c r="S625" i="91"/>
  <c r="S585" i="91"/>
  <c r="S583" i="91"/>
  <c r="Q587" i="91"/>
  <c r="T538" i="91"/>
  <c r="S538" i="91"/>
  <c r="Q538" i="91"/>
  <c r="T522" i="91"/>
  <c r="T524" i="91" s="1"/>
  <c r="S520" i="91"/>
  <c r="R520" i="91"/>
  <c r="S518" i="91"/>
  <c r="R518" i="91"/>
  <c r="S516" i="91"/>
  <c r="R516" i="91"/>
  <c r="S514" i="91"/>
  <c r="R514" i="91"/>
  <c r="S512" i="91"/>
  <c r="S510" i="91"/>
  <c r="S508" i="91"/>
  <c r="S506" i="91"/>
  <c r="T504" i="91"/>
  <c r="T506" i="91" s="1"/>
  <c r="T508" i="91" s="1"/>
  <c r="T510" i="91" s="1"/>
  <c r="T512" i="91" s="1"/>
  <c r="T514" i="91" s="1"/>
  <c r="T516" i="91" s="1"/>
  <c r="T518" i="91" s="1"/>
  <c r="T520" i="91" s="1"/>
  <c r="S504" i="91"/>
  <c r="Q500" i="91"/>
  <c r="T498" i="91"/>
  <c r="T500" i="91" s="1"/>
  <c r="T502" i="91" s="1"/>
  <c r="T496" i="91"/>
  <c r="Q496" i="91"/>
  <c r="S496" i="91" s="1"/>
  <c r="T494" i="91"/>
  <c r="S494" i="91"/>
  <c r="Q492" i="91"/>
  <c r="R492" i="91" s="1"/>
  <c r="R526" i="91" s="1"/>
  <c r="R571" i="91" s="1"/>
  <c r="Q462" i="91"/>
  <c r="R462" i="91" s="1"/>
  <c r="P462" i="91"/>
  <c r="Q460" i="91"/>
  <c r="R460" i="91" s="1"/>
  <c r="P460" i="91"/>
  <c r="Q458" i="91"/>
  <c r="R458" i="91" s="1"/>
  <c r="P458" i="91"/>
  <c r="Q456" i="91"/>
  <c r="R456" i="91" s="1"/>
  <c r="P456" i="91"/>
  <c r="Q454" i="91"/>
  <c r="R454" i="91" s="1"/>
  <c r="P454" i="91"/>
  <c r="Q452" i="91"/>
  <c r="Q482" i="91" s="1"/>
  <c r="P452" i="91"/>
  <c r="Q450" i="91"/>
  <c r="R450" i="91" s="1"/>
  <c r="P450" i="91"/>
  <c r="R448" i="91"/>
  <c r="P448" i="91"/>
  <c r="O394" i="91"/>
  <c r="T196" i="91"/>
  <c r="T200" i="91" s="1"/>
  <c r="S196" i="91"/>
  <c r="T194" i="91"/>
  <c r="S194" i="91"/>
  <c r="S198" i="91"/>
  <c r="T198" i="91"/>
  <c r="Q10" i="91"/>
  <c r="Q8" i="91"/>
  <c r="S10" i="91"/>
  <c r="S8" i="91"/>
  <c r="T278" i="91"/>
  <c r="T272" i="91"/>
  <c r="S278" i="91"/>
  <c r="S276" i="91"/>
  <c r="T274" i="91"/>
  <c r="T276" i="91" s="1"/>
  <c r="S274" i="91"/>
  <c r="S272" i="91"/>
  <c r="T434" i="91"/>
  <c r="O434" i="91"/>
  <c r="P434" i="91" s="1"/>
  <c r="O432" i="91"/>
  <c r="S432" i="91" s="1"/>
  <c r="S372" i="91"/>
  <c r="S370" i="91"/>
  <c r="S368" i="91"/>
  <c r="S366" i="91"/>
  <c r="S364" i="91"/>
  <c r="S362" i="91"/>
  <c r="T360" i="91"/>
  <c r="S360" i="91"/>
  <c r="S462" i="91"/>
  <c r="S892" i="91"/>
  <c r="S890" i="91"/>
  <c r="Q328" i="91"/>
  <c r="Q326" i="91"/>
  <c r="Q324" i="91"/>
  <c r="Q322" i="91"/>
  <c r="R322" i="91" s="1"/>
  <c r="Q320" i="91"/>
  <c r="R320" i="91" s="1"/>
  <c r="Q318" i="91"/>
  <c r="R318" i="91" s="1"/>
  <c r="Q316" i="91"/>
  <c r="O328" i="91"/>
  <c r="O326" i="91"/>
  <c r="O324" i="91"/>
  <c r="O322" i="91"/>
  <c r="O350" i="91" s="1"/>
  <c r="O320" i="91"/>
  <c r="O318" i="91"/>
  <c r="O316" i="91"/>
  <c r="T536" i="91"/>
  <c r="S536" i="91"/>
  <c r="S524" i="91"/>
  <c r="S522" i="91"/>
  <c r="S502" i="91"/>
  <c r="S498" i="91"/>
  <c r="T492" i="91"/>
  <c r="T585" i="91"/>
  <c r="S802" i="91"/>
  <c r="T802" i="91"/>
  <c r="T1024" i="91"/>
  <c r="T1022" i="91"/>
  <c r="S1024" i="91"/>
  <c r="S1022" i="91"/>
  <c r="O721" i="91"/>
  <c r="P721" i="91" s="1"/>
  <c r="R721" i="91"/>
  <c r="R679" i="91"/>
  <c r="P679" i="91"/>
  <c r="N679" i="91"/>
  <c r="R677" i="91"/>
  <c r="P677" i="91"/>
  <c r="N677" i="91"/>
  <c r="R637" i="91"/>
  <c r="P637" i="91"/>
  <c r="N637" i="91"/>
  <c r="R635" i="91"/>
  <c r="P635" i="91"/>
  <c r="N635" i="91"/>
  <c r="T1198" i="91"/>
  <c r="T1200" i="91" s="1"/>
  <c r="T1202" i="91" s="1"/>
  <c r="S256" i="91"/>
  <c r="S254" i="91"/>
  <c r="S250" i="91"/>
  <c r="S248" i="91"/>
  <c r="S246" i="91"/>
  <c r="S244" i="91"/>
  <c r="T240" i="91"/>
  <c r="T242" i="91" s="1"/>
  <c r="T252" i="91" s="1"/>
  <c r="R240" i="91"/>
  <c r="S238" i="91"/>
  <c r="S236" i="91"/>
  <c r="S234" i="91"/>
  <c r="T234" i="91"/>
  <c r="M587" i="91"/>
  <c r="R1140" i="91"/>
  <c r="P1140" i="91"/>
  <c r="N1140" i="91"/>
  <c r="R1138" i="91"/>
  <c r="P1138" i="91"/>
  <c r="N1138" i="91"/>
  <c r="M538" i="91"/>
  <c r="R538" i="91"/>
  <c r="P538" i="91"/>
  <c r="M500" i="91"/>
  <c r="N500" i="91" s="1"/>
  <c r="M496" i="91"/>
  <c r="M492" i="91"/>
  <c r="S492" i="91" s="1"/>
  <c r="S1202" i="91"/>
  <c r="S1200" i="91"/>
  <c r="S1198" i="91"/>
  <c r="S1336" i="91"/>
  <c r="S1334" i="91"/>
  <c r="T1330" i="91"/>
  <c r="T1332" i="91"/>
  <c r="T1334" i="91" s="1"/>
  <c r="T1336" i="91" s="1"/>
  <c r="S1332" i="91"/>
  <c r="S1330" i="91"/>
  <c r="S192" i="91"/>
  <c r="S190" i="91"/>
  <c r="S188" i="91"/>
  <c r="S186" i="91"/>
  <c r="T184" i="91"/>
  <c r="T186" i="91" s="1"/>
  <c r="T188" i="91" s="1"/>
  <c r="T190" i="91" s="1"/>
  <c r="T192" i="91" s="1"/>
  <c r="S184" i="91"/>
  <c r="T1418" i="91"/>
  <c r="T1420" i="91" s="1"/>
  <c r="T1422" i="91" s="1"/>
  <c r="S1422" i="91"/>
  <c r="S1420" i="91"/>
  <c r="S1418" i="91"/>
  <c r="T1374" i="91"/>
  <c r="T1376" i="91" s="1"/>
  <c r="T1378" i="91" s="1"/>
  <c r="T1380" i="91" s="1"/>
  <c r="T1382" i="91" s="1"/>
  <c r="T1384" i="91" s="1"/>
  <c r="T1386" i="91" s="1"/>
  <c r="T1388" i="91" s="1"/>
  <c r="S1388" i="91"/>
  <c r="S1386" i="91"/>
  <c r="S1384" i="91"/>
  <c r="S1382" i="91"/>
  <c r="S1380" i="91"/>
  <c r="S1378" i="91"/>
  <c r="S1376" i="91"/>
  <c r="S1374" i="91"/>
  <c r="T1286" i="91"/>
  <c r="S1286" i="91"/>
  <c r="S1244" i="91"/>
  <c r="T1242" i="91"/>
  <c r="T1244" i="91" s="1"/>
  <c r="S1242" i="91"/>
  <c r="T978" i="91"/>
  <c r="S978" i="91"/>
  <c r="T934" i="91"/>
  <c r="T936" i="91" s="1"/>
  <c r="T938" i="91" s="1"/>
  <c r="T940" i="91" s="1"/>
  <c r="S940" i="91"/>
  <c r="S938" i="91"/>
  <c r="S936" i="91"/>
  <c r="S934" i="91"/>
  <c r="S874" i="91"/>
  <c r="S872" i="91"/>
  <c r="S870" i="91"/>
  <c r="S868" i="91"/>
  <c r="S866" i="91"/>
  <c r="S864" i="91"/>
  <c r="S862" i="91"/>
  <c r="S860" i="91"/>
  <c r="S858" i="91"/>
  <c r="S856" i="91"/>
  <c r="S854" i="91"/>
  <c r="S852" i="91"/>
  <c r="S850" i="91"/>
  <c r="S848" i="91"/>
  <c r="T846" i="91"/>
  <c r="T848" i="91" s="1"/>
  <c r="T850" i="91" s="1"/>
  <c r="T852" i="91" s="1"/>
  <c r="T854" i="91" s="1"/>
  <c r="T856" i="91" s="1"/>
  <c r="T858" i="91" s="1"/>
  <c r="T860" i="91" s="1"/>
  <c r="T862" i="91" s="1"/>
  <c r="T864" i="91" s="1"/>
  <c r="T866" i="91" s="1"/>
  <c r="T868" i="91" s="1"/>
  <c r="T870" i="91" s="1"/>
  <c r="T872" i="91" s="1"/>
  <c r="T874" i="91" s="1"/>
  <c r="S846" i="91"/>
  <c r="S787" i="91"/>
  <c r="S785" i="91"/>
  <c r="S783" i="91"/>
  <c r="S781" i="91"/>
  <c r="S779" i="91"/>
  <c r="S777" i="91"/>
  <c r="S775" i="91"/>
  <c r="S773" i="91"/>
  <c r="S771" i="91"/>
  <c r="S769" i="91"/>
  <c r="S767" i="91"/>
  <c r="S765" i="91"/>
  <c r="S763" i="91"/>
  <c r="S761" i="91"/>
  <c r="S759" i="91"/>
  <c r="T757" i="91"/>
  <c r="T759" i="91" s="1"/>
  <c r="T761" i="91" s="1"/>
  <c r="T763" i="91" s="1"/>
  <c r="T765" i="91" s="1"/>
  <c r="T767" i="91" s="1"/>
  <c r="T769" i="91" s="1"/>
  <c r="T771" i="91" s="1"/>
  <c r="T773" i="91" s="1"/>
  <c r="T775" i="91" s="1"/>
  <c r="T777" i="91" s="1"/>
  <c r="T779" i="91" s="1"/>
  <c r="T781" i="91" s="1"/>
  <c r="T783" i="91" s="1"/>
  <c r="T785" i="91" s="1"/>
  <c r="T787" i="91" s="1"/>
  <c r="S757" i="91"/>
  <c r="S745" i="91"/>
  <c r="S743" i="91"/>
  <c r="S741" i="91"/>
  <c r="S739" i="91"/>
  <c r="S737" i="91"/>
  <c r="S735" i="91"/>
  <c r="S733" i="91"/>
  <c r="S731" i="91"/>
  <c r="S729" i="91"/>
  <c r="S727" i="91"/>
  <c r="S725" i="91"/>
  <c r="S723" i="91"/>
  <c r="S719" i="91"/>
  <c r="S717" i="91"/>
  <c r="S715" i="91"/>
  <c r="T713" i="91"/>
  <c r="T715" i="91"/>
  <c r="T717" i="91" s="1"/>
  <c r="T719" i="91" s="1"/>
  <c r="T721" i="91" s="1"/>
  <c r="T723" i="91" s="1"/>
  <c r="T725" i="91" s="1"/>
  <c r="T727" i="91" s="1"/>
  <c r="T729" i="91" s="1"/>
  <c r="T731" i="91" s="1"/>
  <c r="T733" i="91" s="1"/>
  <c r="T735" i="91" s="1"/>
  <c r="T737" i="91" s="1"/>
  <c r="T739" i="91" s="1"/>
  <c r="T741" i="91" s="1"/>
  <c r="T743" i="91" s="1"/>
  <c r="T745" i="91" s="1"/>
  <c r="S713" i="91"/>
  <c r="T450" i="91"/>
  <c r="T452" i="91" s="1"/>
  <c r="T454" i="91" s="1"/>
  <c r="T436" i="91"/>
  <c r="S436" i="91"/>
  <c r="S434" i="91"/>
  <c r="T430" i="91"/>
  <c r="T432" i="91" s="1"/>
  <c r="S430" i="91"/>
  <c r="S428" i="91"/>
  <c r="S426" i="91"/>
  <c r="S424" i="91"/>
  <c r="T422" i="91"/>
  <c r="T424" i="91" s="1"/>
  <c r="T426" i="91" s="1"/>
  <c r="T428" i="91" s="1"/>
  <c r="S422" i="91"/>
  <c r="T420" i="91"/>
  <c r="S420" i="91"/>
  <c r="S418" i="91"/>
  <c r="T416" i="91"/>
  <c r="T418" i="91" s="1"/>
  <c r="S416" i="91"/>
  <c r="T414" i="91"/>
  <c r="S414" i="91"/>
  <c r="S412" i="91"/>
  <c r="T410" i="91"/>
  <c r="T412" i="91"/>
  <c r="S410" i="91"/>
  <c r="T408" i="91"/>
  <c r="S408" i="91"/>
  <c r="S406" i="91"/>
  <c r="T404" i="91"/>
  <c r="T406" i="91"/>
  <c r="S404" i="91"/>
  <c r="T362" i="91"/>
  <c r="T364" i="91" s="1"/>
  <c r="T366" i="91" s="1"/>
  <c r="T368" i="91" s="1"/>
  <c r="T370" i="91" s="1"/>
  <c r="T372" i="91" s="1"/>
  <c r="S328" i="91"/>
  <c r="S326" i="91"/>
  <c r="S324" i="91"/>
  <c r="S322" i="91"/>
  <c r="S320" i="91"/>
  <c r="S318" i="91"/>
  <c r="S316" i="91"/>
  <c r="T316" i="91"/>
  <c r="T318" i="91" s="1"/>
  <c r="T320" i="91" s="1"/>
  <c r="T322" i="91" s="1"/>
  <c r="T324" i="91" s="1"/>
  <c r="T326" i="91" s="1"/>
  <c r="T328" i="91" s="1"/>
  <c r="S252" i="91"/>
  <c r="S242" i="91"/>
  <c r="S240" i="91"/>
  <c r="T236" i="91"/>
  <c r="T244" i="91" s="1"/>
  <c r="T246" i="91" s="1"/>
  <c r="T248" i="91" s="1"/>
  <c r="T250" i="91" s="1"/>
  <c r="T254" i="91" s="1"/>
  <c r="T256" i="91" s="1"/>
  <c r="S232" i="91"/>
  <c r="S230" i="91"/>
  <c r="T228" i="91"/>
  <c r="T230" i="91"/>
  <c r="T232" i="91" s="1"/>
  <c r="S228" i="91"/>
  <c r="S200" i="91"/>
  <c r="T146" i="91"/>
  <c r="S146" i="91"/>
  <c r="T144" i="91"/>
  <c r="S144" i="91"/>
  <c r="T142" i="91"/>
  <c r="S142" i="91"/>
  <c r="T140" i="91"/>
  <c r="S140" i="91"/>
  <c r="S721" i="91"/>
  <c r="R1422" i="91"/>
  <c r="P1422" i="91"/>
  <c r="N1422" i="91"/>
  <c r="R1420" i="91"/>
  <c r="R1452" i="91" s="1"/>
  <c r="P1420" i="91"/>
  <c r="N1420" i="91"/>
  <c r="R1418" i="91"/>
  <c r="P1418" i="91"/>
  <c r="N1418" i="91"/>
  <c r="R1388" i="91"/>
  <c r="P1388" i="91"/>
  <c r="N1388" i="91"/>
  <c r="R1386" i="91"/>
  <c r="P1386" i="91"/>
  <c r="N1386" i="91"/>
  <c r="R1384" i="91"/>
  <c r="P1384" i="91"/>
  <c r="N1384" i="91"/>
  <c r="R1382" i="91"/>
  <c r="P1382" i="91"/>
  <c r="N1382" i="91"/>
  <c r="R1380" i="91"/>
  <c r="P1380" i="91"/>
  <c r="N1380" i="91"/>
  <c r="R1378" i="91"/>
  <c r="P1378" i="91"/>
  <c r="N1378" i="91"/>
  <c r="R1376" i="91"/>
  <c r="R1408" i="91" s="1"/>
  <c r="P1376" i="91"/>
  <c r="N1376" i="91"/>
  <c r="R1374" i="91"/>
  <c r="P1374" i="91"/>
  <c r="N1374" i="91"/>
  <c r="R1336" i="91"/>
  <c r="P1336" i="91"/>
  <c r="N1336" i="91"/>
  <c r="R1334" i="91"/>
  <c r="P1334" i="91"/>
  <c r="N1334" i="91"/>
  <c r="R1332" i="91"/>
  <c r="R1364" i="91" s="1"/>
  <c r="P1332" i="91"/>
  <c r="N1332" i="91"/>
  <c r="R1330" i="91"/>
  <c r="P1330" i="91"/>
  <c r="N1330" i="91"/>
  <c r="R1286" i="91"/>
  <c r="P1286" i="91"/>
  <c r="P1320" i="91" s="1"/>
  <c r="N1286" i="91"/>
  <c r="R1244" i="91"/>
  <c r="P1244" i="91"/>
  <c r="N1244" i="91"/>
  <c r="R1242" i="91"/>
  <c r="P1242" i="91"/>
  <c r="N1242" i="91"/>
  <c r="N1276" i="91" s="1"/>
  <c r="P1164" i="91"/>
  <c r="N1164" i="91"/>
  <c r="P1162" i="91"/>
  <c r="N1162" i="91"/>
  <c r="P1160" i="91"/>
  <c r="N1160" i="91"/>
  <c r="P1158" i="91"/>
  <c r="N1158" i="91"/>
  <c r="P1156" i="91"/>
  <c r="N1156" i="91"/>
  <c r="P1154" i="91"/>
  <c r="N1154" i="91"/>
  <c r="P1136" i="91"/>
  <c r="N1136" i="91"/>
  <c r="P1134" i="91"/>
  <c r="N1134" i="91"/>
  <c r="P1132" i="91"/>
  <c r="N1132" i="91"/>
  <c r="P1130" i="91"/>
  <c r="N1130" i="91"/>
  <c r="P1128" i="91"/>
  <c r="N1128" i="91"/>
  <c r="P1126" i="91"/>
  <c r="N1126" i="91"/>
  <c r="P1124" i="91"/>
  <c r="N1124" i="91"/>
  <c r="P1122" i="91"/>
  <c r="N1122" i="91"/>
  <c r="P1120" i="91"/>
  <c r="N1120" i="91"/>
  <c r="P1118" i="91"/>
  <c r="N1118" i="91"/>
  <c r="P1116" i="91"/>
  <c r="N1116" i="91"/>
  <c r="P1114" i="91"/>
  <c r="N1114" i="91"/>
  <c r="P1112" i="91"/>
  <c r="N1112" i="91"/>
  <c r="P1110" i="91"/>
  <c r="P1144" i="91" s="1"/>
  <c r="N1110" i="91"/>
  <c r="N1144" i="91" s="1"/>
  <c r="P1098" i="91"/>
  <c r="N1098" i="91"/>
  <c r="P1096" i="91"/>
  <c r="N1096" i="91"/>
  <c r="P1094" i="91"/>
  <c r="N1094" i="91"/>
  <c r="P1092" i="91"/>
  <c r="N1092" i="91"/>
  <c r="P1090" i="91"/>
  <c r="N1090" i="91"/>
  <c r="P1088" i="91"/>
  <c r="N1088" i="91"/>
  <c r="P1086" i="91"/>
  <c r="N1086" i="91"/>
  <c r="P1084" i="91"/>
  <c r="N1084" i="91"/>
  <c r="P1082" i="91"/>
  <c r="N1082" i="91"/>
  <c r="P1080" i="91"/>
  <c r="N1080" i="91"/>
  <c r="P1078" i="91"/>
  <c r="N1078" i="91"/>
  <c r="P1076" i="91"/>
  <c r="N1076" i="91"/>
  <c r="P1074" i="91"/>
  <c r="N1074" i="91"/>
  <c r="P1072" i="91"/>
  <c r="N1072" i="91"/>
  <c r="P1070" i="91"/>
  <c r="N1070" i="91"/>
  <c r="P1068" i="91"/>
  <c r="N1068" i="91"/>
  <c r="P1066" i="91"/>
  <c r="N1066" i="91"/>
  <c r="R1024" i="91"/>
  <c r="R1056" i="91" s="1"/>
  <c r="N1024" i="91"/>
  <c r="R1022" i="91"/>
  <c r="N1022" i="91"/>
  <c r="N1056" i="91" s="1"/>
  <c r="R978" i="91"/>
  <c r="R1012" i="91" s="1"/>
  <c r="P978" i="91"/>
  <c r="N978" i="91"/>
  <c r="N1012" i="91" s="1"/>
  <c r="R940" i="91"/>
  <c r="N940" i="91"/>
  <c r="R938" i="91"/>
  <c r="R968" i="91" s="1"/>
  <c r="P938" i="91"/>
  <c r="N938" i="91"/>
  <c r="R936" i="91"/>
  <c r="P936" i="91"/>
  <c r="N936" i="91"/>
  <c r="N968" i="91" s="1"/>
  <c r="R934" i="91"/>
  <c r="N934" i="91"/>
  <c r="N892" i="91"/>
  <c r="R890" i="91"/>
  <c r="N890" i="91"/>
  <c r="N924" i="91" s="1"/>
  <c r="P874" i="91"/>
  <c r="N874" i="91"/>
  <c r="P872" i="91"/>
  <c r="N872" i="91"/>
  <c r="P870" i="91"/>
  <c r="N870" i="91"/>
  <c r="P868" i="91"/>
  <c r="N868" i="91"/>
  <c r="P866" i="91"/>
  <c r="N866" i="91"/>
  <c r="P864" i="91"/>
  <c r="N864" i="91"/>
  <c r="P862" i="91"/>
  <c r="N862" i="91"/>
  <c r="P860" i="91"/>
  <c r="N860" i="91"/>
  <c r="P858" i="91"/>
  <c r="N858" i="91"/>
  <c r="P856" i="91"/>
  <c r="N856" i="91"/>
  <c r="P854" i="91"/>
  <c r="N854" i="91"/>
  <c r="P852" i="91"/>
  <c r="N852" i="91"/>
  <c r="P850" i="91"/>
  <c r="N850" i="91"/>
  <c r="P848" i="91"/>
  <c r="N848" i="91"/>
  <c r="P846" i="91"/>
  <c r="N846" i="91"/>
  <c r="P802" i="91"/>
  <c r="N802" i="91"/>
  <c r="N836" i="91" s="1"/>
  <c r="P787" i="91"/>
  <c r="N787" i="91"/>
  <c r="P785" i="91"/>
  <c r="N785" i="91"/>
  <c r="P783" i="91"/>
  <c r="N783" i="91"/>
  <c r="P781" i="91"/>
  <c r="N781" i="91"/>
  <c r="P779" i="91"/>
  <c r="N779" i="91"/>
  <c r="P777" i="91"/>
  <c r="N777" i="91"/>
  <c r="P775" i="91"/>
  <c r="N775" i="91"/>
  <c r="P773" i="91"/>
  <c r="N773" i="91"/>
  <c r="P771" i="91"/>
  <c r="N771" i="91"/>
  <c r="P769" i="91"/>
  <c r="N769" i="91"/>
  <c r="P767" i="91"/>
  <c r="N767" i="91"/>
  <c r="P765" i="91"/>
  <c r="N765" i="91"/>
  <c r="P763" i="91"/>
  <c r="N763" i="91"/>
  <c r="P761" i="91"/>
  <c r="N761" i="91"/>
  <c r="P759" i="91"/>
  <c r="N759" i="91"/>
  <c r="P757" i="91"/>
  <c r="N757" i="91"/>
  <c r="P745" i="91"/>
  <c r="N745" i="91"/>
  <c r="P743" i="91"/>
  <c r="N743" i="91"/>
  <c r="P741" i="91"/>
  <c r="N741" i="91"/>
  <c r="P739" i="91"/>
  <c r="N739" i="91"/>
  <c r="P737" i="91"/>
  <c r="N737" i="91"/>
  <c r="P735" i="91"/>
  <c r="N735" i="91"/>
  <c r="P733" i="91"/>
  <c r="N733" i="91"/>
  <c r="P731" i="91"/>
  <c r="N731" i="91"/>
  <c r="P729" i="91"/>
  <c r="N729" i="91"/>
  <c r="P727" i="91"/>
  <c r="N727" i="91"/>
  <c r="P725" i="91"/>
  <c r="N725" i="91"/>
  <c r="P723" i="91"/>
  <c r="N723" i="91"/>
  <c r="N721" i="91"/>
  <c r="P719" i="91"/>
  <c r="N719" i="91"/>
  <c r="P717" i="91"/>
  <c r="N717" i="91"/>
  <c r="P715" i="91"/>
  <c r="N715" i="91"/>
  <c r="R713" i="91"/>
  <c r="P713" i="91"/>
  <c r="N713" i="91"/>
  <c r="R675" i="91"/>
  <c r="P675" i="91"/>
  <c r="N675" i="91"/>
  <c r="N703" i="91" s="1"/>
  <c r="R673" i="91"/>
  <c r="P673" i="91"/>
  <c r="N673" i="91"/>
  <c r="R671" i="91"/>
  <c r="N671" i="91"/>
  <c r="R669" i="91"/>
  <c r="P669" i="91"/>
  <c r="N669" i="91"/>
  <c r="N633" i="91"/>
  <c r="R631" i="91"/>
  <c r="P631" i="91"/>
  <c r="N631" i="91"/>
  <c r="R629" i="91"/>
  <c r="P629" i="91"/>
  <c r="N629" i="91"/>
  <c r="R627" i="91"/>
  <c r="P627" i="91"/>
  <c r="N627" i="91"/>
  <c r="R625" i="91"/>
  <c r="P625" i="91"/>
  <c r="N625" i="91"/>
  <c r="R587" i="91"/>
  <c r="P587" i="91"/>
  <c r="N587" i="91"/>
  <c r="R585" i="91"/>
  <c r="P585" i="91"/>
  <c r="N585" i="91"/>
  <c r="R583" i="91"/>
  <c r="P583" i="91"/>
  <c r="N583" i="91"/>
  <c r="R581" i="91"/>
  <c r="R615" i="91" s="1"/>
  <c r="P581" i="91"/>
  <c r="N581" i="91"/>
  <c r="R536" i="91"/>
  <c r="R568" i="91"/>
  <c r="P536" i="91"/>
  <c r="N536" i="91"/>
  <c r="R524" i="91"/>
  <c r="P524" i="91"/>
  <c r="N524" i="91"/>
  <c r="R522" i="91"/>
  <c r="P522" i="91"/>
  <c r="N522" i="91"/>
  <c r="P520" i="91"/>
  <c r="N520" i="91"/>
  <c r="P518" i="91"/>
  <c r="N518" i="91"/>
  <c r="P516" i="91"/>
  <c r="N516" i="91"/>
  <c r="P514" i="91"/>
  <c r="N514" i="91"/>
  <c r="R512" i="91"/>
  <c r="P512" i="91"/>
  <c r="N512" i="91"/>
  <c r="R510" i="91"/>
  <c r="P510" i="91"/>
  <c r="N510" i="91"/>
  <c r="R508" i="91"/>
  <c r="P508" i="91"/>
  <c r="N508" i="91"/>
  <c r="R506" i="91"/>
  <c r="P506" i="91"/>
  <c r="N506" i="91"/>
  <c r="R504" i="91"/>
  <c r="P504" i="91"/>
  <c r="N504" i="91"/>
  <c r="R502" i="91"/>
  <c r="P502" i="91"/>
  <c r="N502" i="91"/>
  <c r="R500" i="91"/>
  <c r="P500" i="91"/>
  <c r="R498" i="91"/>
  <c r="P498" i="91"/>
  <c r="N498" i="91"/>
  <c r="R496" i="91"/>
  <c r="P496" i="91"/>
  <c r="N496" i="91"/>
  <c r="R494" i="91"/>
  <c r="P494" i="91"/>
  <c r="N494" i="91"/>
  <c r="P492" i="91"/>
  <c r="N492" i="91"/>
  <c r="N462" i="91"/>
  <c r="N460" i="91"/>
  <c r="N458" i="91"/>
  <c r="N456" i="91"/>
  <c r="N454" i="91"/>
  <c r="N452" i="91"/>
  <c r="N450" i="91"/>
  <c r="N448" i="91"/>
  <c r="R436" i="91"/>
  <c r="P436" i="91"/>
  <c r="N436" i="91"/>
  <c r="R434" i="91"/>
  <c r="N434" i="91"/>
  <c r="R432" i="91"/>
  <c r="P432" i="91"/>
  <c r="N432" i="91"/>
  <c r="R430" i="91"/>
  <c r="P430" i="91"/>
  <c r="N430" i="91"/>
  <c r="R428" i="91"/>
  <c r="P428" i="91"/>
  <c r="N428" i="91"/>
  <c r="R426" i="91"/>
  <c r="P426" i="91"/>
  <c r="N426" i="91"/>
  <c r="R424" i="91"/>
  <c r="P424" i="91"/>
  <c r="N424" i="91"/>
  <c r="R422" i="91"/>
  <c r="P422" i="91"/>
  <c r="N422" i="91"/>
  <c r="R420" i="91"/>
  <c r="P420" i="91"/>
  <c r="N420" i="91"/>
  <c r="R418" i="91"/>
  <c r="P418" i="91"/>
  <c r="N418" i="91"/>
  <c r="R416" i="91"/>
  <c r="P416" i="91"/>
  <c r="N416" i="91"/>
  <c r="R414" i="91"/>
  <c r="P414" i="91"/>
  <c r="N414" i="91"/>
  <c r="R412" i="91"/>
  <c r="P412" i="91"/>
  <c r="N412" i="91"/>
  <c r="R410" i="91"/>
  <c r="P410" i="91"/>
  <c r="N410" i="91"/>
  <c r="R408" i="91"/>
  <c r="P408" i="91"/>
  <c r="N408" i="91"/>
  <c r="R406" i="91"/>
  <c r="P406" i="91"/>
  <c r="N406" i="91"/>
  <c r="R404" i="91"/>
  <c r="P404" i="91"/>
  <c r="N404" i="91"/>
  <c r="N438" i="91"/>
  <c r="R372" i="91"/>
  <c r="P372" i="91"/>
  <c r="N372" i="91"/>
  <c r="R370" i="91"/>
  <c r="P370" i="91"/>
  <c r="N370" i="91"/>
  <c r="R368" i="91"/>
  <c r="P368" i="91"/>
  <c r="N368" i="91"/>
  <c r="R366" i="91"/>
  <c r="P366" i="91"/>
  <c r="N366" i="91"/>
  <c r="R364" i="91"/>
  <c r="P364" i="91"/>
  <c r="N364" i="91"/>
  <c r="R362" i="91"/>
  <c r="P362" i="91"/>
  <c r="N362" i="91"/>
  <c r="R360" i="91"/>
  <c r="P360" i="91"/>
  <c r="N360" i="91"/>
  <c r="R328" i="91"/>
  <c r="P328" i="91"/>
  <c r="N328" i="91"/>
  <c r="R326" i="91"/>
  <c r="P326" i="91"/>
  <c r="N326" i="91"/>
  <c r="R324" i="91"/>
  <c r="P324" i="91"/>
  <c r="N324" i="91"/>
  <c r="N322" i="91"/>
  <c r="P320" i="91"/>
  <c r="N320" i="91"/>
  <c r="P318" i="91"/>
  <c r="N318" i="91"/>
  <c r="R316" i="91"/>
  <c r="P316" i="91"/>
  <c r="N316" i="91"/>
  <c r="R278" i="91"/>
  <c r="P278" i="91"/>
  <c r="N278" i="91"/>
  <c r="R276" i="91"/>
  <c r="R306" i="91" s="1"/>
  <c r="P276" i="91"/>
  <c r="N276" i="91"/>
  <c r="R274" i="91"/>
  <c r="P274" i="91"/>
  <c r="P306" i="91" s="1"/>
  <c r="N274" i="91"/>
  <c r="R272" i="91"/>
  <c r="P272" i="91"/>
  <c r="N272" i="91"/>
  <c r="R256" i="91"/>
  <c r="P256" i="91"/>
  <c r="N256" i="91"/>
  <c r="R254" i="91"/>
  <c r="P254" i="91"/>
  <c r="N254" i="91"/>
  <c r="R252" i="91"/>
  <c r="P252" i="91"/>
  <c r="N252" i="91"/>
  <c r="R250" i="91"/>
  <c r="P250" i="91"/>
  <c r="N250" i="91"/>
  <c r="R248" i="91"/>
  <c r="P248" i="91"/>
  <c r="N248" i="91"/>
  <c r="R246" i="91"/>
  <c r="P246" i="91"/>
  <c r="N246" i="91"/>
  <c r="R244" i="91"/>
  <c r="P244" i="91"/>
  <c r="N244" i="91"/>
  <c r="R242" i="91"/>
  <c r="P242" i="91"/>
  <c r="N242" i="91"/>
  <c r="P240" i="91"/>
  <c r="N240" i="91"/>
  <c r="R238" i="91"/>
  <c r="P238" i="91"/>
  <c r="N238" i="91"/>
  <c r="R236" i="91"/>
  <c r="P236" i="91"/>
  <c r="N236" i="91"/>
  <c r="R234" i="91"/>
  <c r="P234" i="91"/>
  <c r="N234" i="91"/>
  <c r="R232" i="91"/>
  <c r="P232" i="91"/>
  <c r="N232" i="91"/>
  <c r="R230" i="91"/>
  <c r="P230" i="91"/>
  <c r="N230" i="91"/>
  <c r="R228" i="91"/>
  <c r="P228" i="91"/>
  <c r="N228" i="91"/>
  <c r="N262" i="91" s="1"/>
  <c r="R200" i="91"/>
  <c r="P200" i="91"/>
  <c r="N200" i="91"/>
  <c r="R198" i="91"/>
  <c r="P198" i="91"/>
  <c r="N198" i="91"/>
  <c r="R196" i="91"/>
  <c r="P196" i="91"/>
  <c r="N196" i="91"/>
  <c r="R194" i="91"/>
  <c r="P194" i="91"/>
  <c r="N194" i="91"/>
  <c r="R192" i="91"/>
  <c r="P192" i="91"/>
  <c r="N192" i="91"/>
  <c r="R190" i="91"/>
  <c r="P190" i="91"/>
  <c r="N190" i="91"/>
  <c r="R188" i="91"/>
  <c r="P188" i="91"/>
  <c r="N188" i="91"/>
  <c r="R186" i="91"/>
  <c r="P186" i="91"/>
  <c r="N186" i="91"/>
  <c r="R184" i="91"/>
  <c r="P184" i="91"/>
  <c r="N184" i="91"/>
  <c r="R146" i="91"/>
  <c r="P146" i="91"/>
  <c r="N146" i="91"/>
  <c r="R144" i="91"/>
  <c r="P144" i="91"/>
  <c r="N144" i="91"/>
  <c r="R142" i="91"/>
  <c r="P142" i="91"/>
  <c r="N142" i="91"/>
  <c r="N174" i="91" s="1"/>
  <c r="R140" i="91"/>
  <c r="P140" i="91"/>
  <c r="N140" i="91"/>
  <c r="N52" i="91"/>
  <c r="R10" i="91"/>
  <c r="P10" i="91"/>
  <c r="N10" i="91"/>
  <c r="R8" i="91"/>
  <c r="P8" i="91"/>
  <c r="P42" i="91" s="1"/>
  <c r="N8" i="91"/>
  <c r="R1202" i="91"/>
  <c r="P1202" i="91"/>
  <c r="N1202" i="91"/>
  <c r="P1200" i="91"/>
  <c r="N1200" i="91"/>
  <c r="P1198" i="91"/>
  <c r="P1232" i="91" s="1"/>
  <c r="N1198" i="91"/>
  <c r="Q1452" i="91"/>
  <c r="P1452" i="91"/>
  <c r="O1452" i="91"/>
  <c r="M1452" i="91"/>
  <c r="Q1408" i="91"/>
  <c r="O1408" i="91"/>
  <c r="M1408" i="91"/>
  <c r="Q1364" i="91"/>
  <c r="O1364" i="91"/>
  <c r="M1364" i="91"/>
  <c r="R1320" i="91"/>
  <c r="Q1320" i="91"/>
  <c r="O1320" i="91"/>
  <c r="N1320" i="91"/>
  <c r="M1320" i="91"/>
  <c r="Q1276" i="91"/>
  <c r="O1276" i="91"/>
  <c r="M1276" i="91"/>
  <c r="O1232" i="91"/>
  <c r="M1232" i="91"/>
  <c r="Q1056" i="91"/>
  <c r="O1056" i="91"/>
  <c r="M1056" i="91"/>
  <c r="Q1012" i="91"/>
  <c r="P1012" i="91"/>
  <c r="O1012" i="91"/>
  <c r="M1012" i="91"/>
  <c r="Q968" i="91"/>
  <c r="M968" i="91"/>
  <c r="P836" i="91"/>
  <c r="Q703" i="91"/>
  <c r="O703" i="91"/>
  <c r="M703" i="91"/>
  <c r="M659" i="91"/>
  <c r="O482" i="91"/>
  <c r="M482" i="91"/>
  <c r="Q394" i="91"/>
  <c r="M394" i="91"/>
  <c r="Q350" i="91"/>
  <c r="M350" i="91"/>
  <c r="Q306" i="91"/>
  <c r="Q218" i="91"/>
  <c r="O218" i="91"/>
  <c r="M218" i="91"/>
  <c r="Q174" i="91"/>
  <c r="O174" i="91"/>
  <c r="M174" i="91"/>
  <c r="M42" i="91"/>
  <c r="O42" i="91"/>
  <c r="N538" i="91"/>
  <c r="T238" i="91"/>
  <c r="S1082" i="91"/>
  <c r="S1090" i="91"/>
  <c r="S1098" i="91"/>
  <c r="S1066" i="91"/>
  <c r="R1164" i="91"/>
  <c r="R1158" i="91"/>
  <c r="R1156" i="91"/>
  <c r="R1154" i="91"/>
  <c r="S1136" i="91"/>
  <c r="S1134" i="91"/>
  <c r="S1128" i="91"/>
  <c r="S1126" i="91"/>
  <c r="S1120" i="91"/>
  <c r="S1118" i="91"/>
  <c r="S1112" i="91"/>
  <c r="P394" i="91"/>
  <c r="R1496" i="91"/>
  <c r="Q1496" i="91"/>
  <c r="S1068" i="91"/>
  <c r="R1132" i="91"/>
  <c r="S1124" i="91"/>
  <c r="S1116" i="91"/>
  <c r="R1110" i="91"/>
  <c r="N1452" i="91"/>
  <c r="R1114" i="91"/>
  <c r="S1130" i="91"/>
  <c r="S1094" i="91"/>
  <c r="R1070" i="91"/>
  <c r="S1086" i="91"/>
  <c r="R1078" i="91"/>
  <c r="R1092" i="91"/>
  <c r="S1084" i="91"/>
  <c r="S1096" i="91"/>
  <c r="R1088" i="91"/>
  <c r="R1072" i="91"/>
  <c r="S1080" i="91"/>
  <c r="Z47" i="146"/>
  <c r="Z51" i="146" s="1"/>
  <c r="K17" i="146" s="1"/>
  <c r="R42" i="91" l="1"/>
  <c r="P262" i="91"/>
  <c r="P526" i="91"/>
  <c r="P571" i="91" s="1"/>
  <c r="N1364" i="91"/>
  <c r="N1408" i="91"/>
  <c r="P482" i="91"/>
  <c r="N42" i="91"/>
  <c r="N350" i="91"/>
  <c r="N615" i="91"/>
  <c r="N659" i="91"/>
  <c r="P1276" i="91"/>
  <c r="P1364" i="91"/>
  <c r="P703" i="91"/>
  <c r="R1144" i="91"/>
  <c r="N394" i="91"/>
  <c r="R438" i="91"/>
  <c r="P615" i="91"/>
  <c r="N747" i="91"/>
  <c r="N1188" i="91"/>
  <c r="R1276" i="91"/>
  <c r="P1188" i="91"/>
  <c r="N86" i="91"/>
  <c r="R262" i="91"/>
  <c r="P322" i="91"/>
  <c r="P568" i="91"/>
  <c r="R880" i="91"/>
  <c r="R130" i="91"/>
  <c r="R86" i="91"/>
  <c r="N1100" i="91"/>
  <c r="R747" i="91"/>
  <c r="R789" i="91"/>
  <c r="P130" i="91"/>
  <c r="N526" i="91"/>
  <c r="N1232" i="91"/>
  <c r="P940" i="91"/>
  <c r="P968" i="91" s="1"/>
  <c r="P1100" i="91"/>
  <c r="R218" i="91"/>
  <c r="N306" i="91"/>
  <c r="N880" i="91"/>
  <c r="R924" i="91"/>
  <c r="N568" i="91"/>
  <c r="N218" i="91"/>
  <c r="P350" i="91"/>
  <c r="N482" i="91"/>
  <c r="P880" i="91"/>
  <c r="P174" i="91"/>
  <c r="P218" i="91"/>
  <c r="N789" i="91"/>
  <c r="Q42" i="91"/>
  <c r="R174" i="91"/>
  <c r="R394" i="91"/>
  <c r="P438" i="91"/>
  <c r="R703" i="91"/>
  <c r="P747" i="91"/>
  <c r="P789" i="91"/>
  <c r="P1408" i="91"/>
  <c r="R350" i="91"/>
  <c r="R1232" i="91"/>
  <c r="N792" i="91"/>
  <c r="K15" i="146"/>
  <c r="S1162" i="91"/>
  <c r="S500" i="91"/>
  <c r="R452" i="91"/>
  <c r="R482" i="91" s="1"/>
  <c r="R1074" i="91"/>
  <c r="S1122" i="91"/>
  <c r="R1160" i="91"/>
  <c r="R1188" i="91" s="1"/>
  <c r="P633" i="91"/>
  <c r="P659" i="91" s="1"/>
  <c r="R633" i="91"/>
  <c r="R659" i="91" s="1"/>
  <c r="S633" i="91"/>
  <c r="R1076" i="91"/>
  <c r="Q1232" i="91"/>
  <c r="B1" i="91"/>
  <c r="B45" i="91" s="1"/>
  <c r="B89" i="91" s="1"/>
  <c r="AU17" i="146"/>
  <c r="BJ46" i="146"/>
  <c r="N571" i="91" l="1"/>
  <c r="R1100" i="91"/>
  <c r="P792" i="91"/>
  <c r="R792" i="91"/>
  <c r="B133" i="91"/>
  <c r="B177" i="91" s="1"/>
  <c r="B221" i="91" s="1"/>
  <c r="B265" i="91" s="1"/>
  <c r="B309" i="91" s="1"/>
  <c r="B353" i="91" s="1"/>
  <c r="B397" i="91" s="1"/>
  <c r="B441" i="91" s="1"/>
  <c r="B485" i="91" s="1"/>
  <c r="B529" i="91" s="1"/>
  <c r="B574" i="91" s="1"/>
  <c r="B618" i="91" s="1"/>
  <c r="B662" i="91" s="1"/>
  <c r="B706" i="91" s="1"/>
  <c r="B750" i="91" s="1"/>
  <c r="B795" i="91" s="1"/>
  <c r="B839" i="91" s="1"/>
  <c r="B883" i="91" s="1"/>
  <c r="B927" i="91" s="1"/>
  <c r="B971" i="91" s="1"/>
  <c r="B1015" i="91" s="1"/>
  <c r="B1059" i="91" s="1"/>
  <c r="B1103" i="91" s="1"/>
  <c r="B1147" i="91" s="1"/>
  <c r="B1191" i="91" s="1"/>
  <c r="B1235" i="91" s="1"/>
  <c r="B1279" i="91" s="1"/>
  <c r="B1323" i="91" s="1"/>
  <c r="B1367" i="91" s="1"/>
  <c r="B1411" i="91" s="1"/>
  <c r="B1455" i="91" s="1"/>
</calcChain>
</file>

<file path=xl/sharedStrings.xml><?xml version="1.0" encoding="utf-8"?>
<sst xmlns="http://schemas.openxmlformats.org/spreadsheetml/2006/main" count="12262" uniqueCount="2243">
  <si>
    <t>㎡</t>
    <phoneticPr fontId="13"/>
  </si>
  <si>
    <t>直接工事費</t>
    <rPh sb="0" eb="2">
      <t>チョクセツ</t>
    </rPh>
    <rPh sb="2" eb="4">
      <t>コウジ</t>
    </rPh>
    <rPh sb="4" eb="5">
      <t>ヒ</t>
    </rPh>
    <phoneticPr fontId="20"/>
  </si>
  <si>
    <t>ｍ</t>
    <phoneticPr fontId="13"/>
  </si>
  <si>
    <t>合      　  計</t>
    <phoneticPr fontId="4"/>
  </si>
  <si>
    <t>数量</t>
    <phoneticPr fontId="20"/>
  </si>
  <si>
    <t>単位</t>
  </si>
  <si>
    <t>No</t>
  </si>
  <si>
    <t>単  価</t>
  </si>
  <si>
    <t>金    額</t>
  </si>
  <si>
    <t>規        格</t>
  </si>
  <si>
    <t>対象外工事費</t>
    <rPh sb="0" eb="2">
      <t>タイショウ</t>
    </rPh>
    <rPh sb="2" eb="3">
      <t>ガイ</t>
    </rPh>
    <rPh sb="3" eb="5">
      <t>コウジ</t>
    </rPh>
    <rPh sb="5" eb="6">
      <t>ヒ</t>
    </rPh>
    <phoneticPr fontId="13"/>
  </si>
  <si>
    <t>NO</t>
    <phoneticPr fontId="20"/>
  </si>
  <si>
    <t>％</t>
    <phoneticPr fontId="20"/>
  </si>
  <si>
    <t>工 事 費 仕 訳 書</t>
    <rPh sb="0" eb="3">
      <t>コウジ</t>
    </rPh>
    <rPh sb="4" eb="5">
      <t>ヒ</t>
    </rPh>
    <rPh sb="6" eb="9">
      <t>シワケ</t>
    </rPh>
    <rPh sb="10" eb="11">
      <t>ショ</t>
    </rPh>
    <phoneticPr fontId="20"/>
  </si>
  <si>
    <t>工事名称</t>
    <rPh sb="0" eb="2">
      <t>コウジ</t>
    </rPh>
    <rPh sb="2" eb="4">
      <t>メイショウ</t>
    </rPh>
    <phoneticPr fontId="20"/>
  </si>
  <si>
    <t>構　　　造</t>
    <rPh sb="0" eb="5">
      <t>コウゾウ</t>
    </rPh>
    <phoneticPr fontId="20"/>
  </si>
  <si>
    <t>延べ床面積</t>
    <rPh sb="0" eb="1">
      <t>ノ</t>
    </rPh>
    <rPh sb="2" eb="3">
      <t>ユカ</t>
    </rPh>
    <rPh sb="3" eb="5">
      <t>メンセキ</t>
    </rPh>
    <phoneticPr fontId="20"/>
  </si>
  <si>
    <t>ｍ3</t>
    <phoneticPr fontId="13"/>
  </si>
  <si>
    <t xml:space="preserve">単 価 見 積 比 較 表  </t>
    <phoneticPr fontId="4"/>
  </si>
  <si>
    <t>会 社 名 又 は 商 号</t>
    <phoneticPr fontId="4"/>
  </si>
  <si>
    <t>各細目ごと</t>
  </si>
  <si>
    <t>名      　 称</t>
    <phoneticPr fontId="4"/>
  </si>
  <si>
    <t>規 　　　格</t>
    <phoneticPr fontId="4"/>
  </si>
  <si>
    <t>数量</t>
  </si>
  <si>
    <t>の採用単価</t>
  </si>
  <si>
    <t>会 社 名</t>
  </si>
  <si>
    <t>単　　価</t>
  </si>
  <si>
    <t>金　　額</t>
  </si>
  <si>
    <t>本</t>
    <rPh sb="0" eb="1">
      <t>ホン</t>
    </rPh>
    <phoneticPr fontId="13"/>
  </si>
  <si>
    <t>実施工事費</t>
    <rPh sb="0" eb="2">
      <t>ジッシ</t>
    </rPh>
    <rPh sb="2" eb="5">
      <t>コウジヒ</t>
    </rPh>
    <phoneticPr fontId="13"/>
  </si>
  <si>
    <t>対象内工事費</t>
    <rPh sb="0" eb="3">
      <t>タイショウナイ</t>
    </rPh>
    <rPh sb="3" eb="6">
      <t>コウジヒ</t>
    </rPh>
    <phoneticPr fontId="13"/>
  </si>
  <si>
    <t>合　計</t>
    <rPh sb="0" eb="1">
      <t>ゴウ</t>
    </rPh>
    <rPh sb="2" eb="3">
      <t>ケイ</t>
    </rPh>
    <phoneticPr fontId="16"/>
  </si>
  <si>
    <t>種            目</t>
    <rPh sb="0" eb="14">
      <t>シュモク</t>
    </rPh>
    <phoneticPr fontId="20"/>
  </si>
  <si>
    <t>金         額</t>
    <rPh sb="0" eb="11">
      <t>キンガク</t>
    </rPh>
    <phoneticPr fontId="20"/>
  </si>
  <si>
    <t>名          称</t>
  </si>
  <si>
    <t>カ所</t>
    <rPh sb="1" eb="2">
      <t>ショ</t>
    </rPh>
    <phoneticPr fontId="13"/>
  </si>
  <si>
    <t>　運搬費</t>
    <rPh sb="1" eb="3">
      <t>ウンパン</t>
    </rPh>
    <rPh sb="3" eb="4">
      <t>ヒ</t>
    </rPh>
    <phoneticPr fontId="13"/>
  </si>
  <si>
    <t>式</t>
    <rPh sb="0" eb="1">
      <t>シキ</t>
    </rPh>
    <phoneticPr fontId="13"/>
  </si>
  <si>
    <t>一般工事</t>
    <rPh sb="0" eb="2">
      <t>イッパン</t>
    </rPh>
    <rPh sb="2" eb="4">
      <t>コウジ</t>
    </rPh>
    <phoneticPr fontId="13"/>
  </si>
  <si>
    <t>1</t>
    <phoneticPr fontId="13"/>
  </si>
  <si>
    <t>その他工事</t>
    <rPh sb="2" eb="3">
      <t>タ</t>
    </rPh>
    <rPh sb="3" eb="5">
      <t>コウジ</t>
    </rPh>
    <phoneticPr fontId="13"/>
  </si>
  <si>
    <t>鋼製床下地</t>
    <rPh sb="0" eb="2">
      <t>コウセイ</t>
    </rPh>
    <rPh sb="2" eb="3">
      <t>ユカ</t>
    </rPh>
    <rPh sb="3" eb="5">
      <t>シタジ</t>
    </rPh>
    <phoneticPr fontId="13"/>
  </si>
  <si>
    <t>　１／１ＷＥ</t>
    <phoneticPr fontId="13"/>
  </si>
  <si>
    <t>字</t>
    <rPh sb="0" eb="1">
      <t>ジ</t>
    </rPh>
    <phoneticPr fontId="13"/>
  </si>
  <si>
    <t>式</t>
  </si>
  <si>
    <t>ｋｇ</t>
    <phoneticPr fontId="13"/>
  </si>
  <si>
    <t>円柱用型枠合板</t>
    <rPh sb="0" eb="1">
      <t>エン</t>
    </rPh>
    <rPh sb="1" eb="2">
      <t>チュウ</t>
    </rPh>
    <rPh sb="2" eb="3">
      <t>ヨウ</t>
    </rPh>
    <rPh sb="3" eb="5">
      <t>カタワク</t>
    </rPh>
    <rPh sb="5" eb="7">
      <t>ゴウバン</t>
    </rPh>
    <phoneticPr fontId="13"/>
  </si>
  <si>
    <t>φ750</t>
    <phoneticPr fontId="13"/>
  </si>
  <si>
    <t>ｍ</t>
    <phoneticPr fontId="13"/>
  </si>
  <si>
    <t>φ500</t>
    <phoneticPr fontId="13"/>
  </si>
  <si>
    <t>コンクリ－トブロック</t>
  </si>
  <si>
    <t>コンクリ－トブロック</t>
    <phoneticPr fontId="13"/>
  </si>
  <si>
    <t>空洞ブロック16</t>
    <rPh sb="0" eb="2">
      <t>クウドウ</t>
    </rPh>
    <phoneticPr fontId="13"/>
  </si>
  <si>
    <t>厚さ100　内壁</t>
    <rPh sb="0" eb="1">
      <t>アツ</t>
    </rPh>
    <rPh sb="6" eb="8">
      <t>ナイヘキ</t>
    </rPh>
    <phoneticPr fontId="13"/>
  </si>
  <si>
    <t>㎡</t>
  </si>
  <si>
    <t>厚さ150　内壁</t>
    <rPh sb="0" eb="1">
      <t>アツ</t>
    </rPh>
    <rPh sb="6" eb="8">
      <t>ナイヘキ</t>
    </rPh>
    <phoneticPr fontId="13"/>
  </si>
  <si>
    <t>厚さ200　内壁</t>
    <rPh sb="0" eb="1">
      <t>アツ</t>
    </rPh>
    <rPh sb="6" eb="8">
      <t>ナイヘキ</t>
    </rPh>
    <phoneticPr fontId="13"/>
  </si>
  <si>
    <t>花形ブロック積み</t>
    <rPh sb="0" eb="2">
      <t>ハナガタ</t>
    </rPh>
    <rPh sb="6" eb="7">
      <t>ツ</t>
    </rPh>
    <phoneticPr fontId="13"/>
  </si>
  <si>
    <t>100×390×390</t>
    <phoneticPr fontId="13"/>
  </si>
  <si>
    <t>複層仕上塗材ＲＥ</t>
    <rPh sb="0" eb="2">
      <t>フクソウ</t>
    </rPh>
    <rPh sb="2" eb="4">
      <t>シア</t>
    </rPh>
    <rPh sb="4" eb="6">
      <t>トザイ</t>
    </rPh>
    <phoneticPr fontId="13"/>
  </si>
  <si>
    <t>上塗り材：フッ素樹脂塗料</t>
    <rPh sb="0" eb="1">
      <t>ウエ</t>
    </rPh>
    <rPh sb="1" eb="2">
      <t>ヌ</t>
    </rPh>
    <rPh sb="3" eb="4">
      <t>ザイ</t>
    </rPh>
    <rPh sb="7" eb="8">
      <t>ソ</t>
    </rPh>
    <rPh sb="8" eb="10">
      <t>ジュシ</t>
    </rPh>
    <rPh sb="10" eb="12">
      <t>トリョウ</t>
    </rPh>
    <phoneticPr fontId="13"/>
  </si>
  <si>
    <t>2-FUE（耐候形1種）</t>
    <rPh sb="6" eb="7">
      <t>タイ</t>
    </rPh>
    <rPh sb="7" eb="8">
      <t>コウ</t>
    </rPh>
    <rPh sb="8" eb="9">
      <t>カタ</t>
    </rPh>
    <rPh sb="10" eb="11">
      <t>シュ</t>
    </rPh>
    <phoneticPr fontId="13"/>
  </si>
  <si>
    <t>フッ素樹脂塗料塗り</t>
    <rPh sb="2" eb="3">
      <t>ソ</t>
    </rPh>
    <rPh sb="3" eb="5">
      <t>ジュシ</t>
    </rPh>
    <rPh sb="5" eb="7">
      <t>トリョウ</t>
    </rPh>
    <rPh sb="7" eb="8">
      <t>ヌ</t>
    </rPh>
    <phoneticPr fontId="13"/>
  </si>
  <si>
    <t>ケイカル面</t>
    <rPh sb="4" eb="5">
      <t>メン</t>
    </rPh>
    <phoneticPr fontId="13"/>
  </si>
  <si>
    <t>コンクリ－ト面</t>
    <rPh sb="6" eb="7">
      <t>メン</t>
    </rPh>
    <phoneticPr fontId="13"/>
  </si>
  <si>
    <t>ブロック面</t>
    <rPh sb="4" eb="5">
      <t>メン</t>
    </rPh>
    <phoneticPr fontId="13"/>
  </si>
  <si>
    <t>無機質浸透性塗布防水</t>
    <rPh sb="0" eb="3">
      <t>ムキシツ</t>
    </rPh>
    <rPh sb="3" eb="6">
      <t>シントウセイ</t>
    </rPh>
    <rPh sb="6" eb="8">
      <t>トフ</t>
    </rPh>
    <rPh sb="8" eb="10">
      <t>ボウスイ</t>
    </rPh>
    <phoneticPr fontId="13"/>
  </si>
  <si>
    <t>ＡＥＰ－Ｒ塗り</t>
    <rPh sb="5" eb="6">
      <t>ヌ</t>
    </rPh>
    <phoneticPr fontId="13"/>
  </si>
  <si>
    <t>表面強化剤塗布</t>
    <rPh sb="0" eb="2">
      <t>ヒョウメン</t>
    </rPh>
    <rPh sb="2" eb="4">
      <t>キョウカ</t>
    </rPh>
    <rPh sb="4" eb="5">
      <t>ザイ</t>
    </rPh>
    <rPh sb="5" eb="7">
      <t>トフ</t>
    </rPh>
    <phoneticPr fontId="13"/>
  </si>
  <si>
    <t>（土間面）</t>
    <rPh sb="1" eb="3">
      <t>ドマ</t>
    </rPh>
    <rPh sb="3" eb="4">
      <t>メン</t>
    </rPh>
    <phoneticPr fontId="13"/>
  </si>
  <si>
    <t>ポリウレタン塗り</t>
    <rPh sb="6" eb="7">
      <t>ヌ</t>
    </rPh>
    <phoneticPr fontId="13"/>
  </si>
  <si>
    <t>上り框</t>
    <rPh sb="0" eb="1">
      <t>アガ</t>
    </rPh>
    <rPh sb="2" eb="3">
      <t>カマチ</t>
    </rPh>
    <phoneticPr fontId="13"/>
  </si>
  <si>
    <t>100*70</t>
    <phoneticPr fontId="13"/>
  </si>
  <si>
    <t>御影石　WL</t>
    <rPh sb="0" eb="3">
      <t>ミカゲイシ</t>
    </rPh>
    <phoneticPr fontId="13"/>
  </si>
  <si>
    <t>m</t>
    <phoneticPr fontId="13"/>
  </si>
  <si>
    <t>50*50</t>
    <phoneticPr fontId="13"/>
  </si>
  <si>
    <t>40*50</t>
    <phoneticPr fontId="13"/>
  </si>
  <si>
    <t>靴摺り</t>
    <rPh sb="0" eb="1">
      <t>クツ</t>
    </rPh>
    <rPh sb="1" eb="2">
      <t>ズ</t>
    </rPh>
    <phoneticPr fontId="13"/>
  </si>
  <si>
    <t>20*225</t>
    <phoneticPr fontId="13"/>
  </si>
  <si>
    <t>20*175</t>
    <phoneticPr fontId="13"/>
  </si>
  <si>
    <t>20*150</t>
    <phoneticPr fontId="13"/>
  </si>
  <si>
    <t>20*100</t>
    <phoneticPr fontId="13"/>
  </si>
  <si>
    <t>幅木</t>
    <rPh sb="0" eb="2">
      <t>ハバキ</t>
    </rPh>
    <phoneticPr fontId="13"/>
  </si>
  <si>
    <t>20*70</t>
    <phoneticPr fontId="13"/>
  </si>
  <si>
    <t>面台</t>
    <rPh sb="0" eb="2">
      <t>メンダイ</t>
    </rPh>
    <phoneticPr fontId="13"/>
  </si>
  <si>
    <t>20*210</t>
    <phoneticPr fontId="13"/>
  </si>
  <si>
    <t>20*185</t>
    <phoneticPr fontId="13"/>
  </si>
  <si>
    <t>20*145</t>
    <phoneticPr fontId="13"/>
  </si>
  <si>
    <t>20*110</t>
    <phoneticPr fontId="13"/>
  </si>
  <si>
    <t>20*60</t>
    <phoneticPr fontId="13"/>
  </si>
  <si>
    <t>20*560*600</t>
    <phoneticPr fontId="13"/>
  </si>
  <si>
    <t>人造石研出し</t>
    <rPh sb="0" eb="2">
      <t>ジンゾウ</t>
    </rPh>
    <rPh sb="2" eb="3">
      <t>セキ</t>
    </rPh>
    <rPh sb="3" eb="4">
      <t>ト</t>
    </rPh>
    <rPh sb="4" eb="5">
      <t>ダ</t>
    </rPh>
    <phoneticPr fontId="13"/>
  </si>
  <si>
    <t>厚20</t>
    <rPh sb="0" eb="1">
      <t>アツ</t>
    </rPh>
    <phoneticPr fontId="13"/>
  </si>
  <si>
    <t>床モザイクタイル張り</t>
    <rPh sb="0" eb="1">
      <t>ユカ</t>
    </rPh>
    <rPh sb="8" eb="9">
      <t>ハ</t>
    </rPh>
    <phoneticPr fontId="13"/>
  </si>
  <si>
    <t>ユニットタイル張り　無ゆう</t>
    <rPh sb="7" eb="8">
      <t>ハ</t>
    </rPh>
    <rPh sb="10" eb="11">
      <t>ム</t>
    </rPh>
    <phoneticPr fontId="13"/>
  </si>
  <si>
    <t>50mm角　下地ﾓﾙﾀﾙ別途</t>
    <rPh sb="4" eb="5">
      <t>カク</t>
    </rPh>
    <rPh sb="6" eb="8">
      <t>シタジ</t>
    </rPh>
    <rPh sb="12" eb="14">
      <t>ベット</t>
    </rPh>
    <phoneticPr fontId="13"/>
  </si>
  <si>
    <t>床タイル張り</t>
    <rPh sb="0" eb="1">
      <t>ユカ</t>
    </rPh>
    <rPh sb="4" eb="5">
      <t>ハ</t>
    </rPh>
    <phoneticPr fontId="13"/>
  </si>
  <si>
    <t>ﾃﾞｻﾞｲﾝﾀｲﾙ張り</t>
    <rPh sb="9" eb="10">
      <t>ハ</t>
    </rPh>
    <phoneticPr fontId="13"/>
  </si>
  <si>
    <t>汚ダレ受タイル</t>
    <rPh sb="0" eb="1">
      <t>オ</t>
    </rPh>
    <rPh sb="3" eb="4">
      <t>ウ</t>
    </rPh>
    <phoneticPr fontId="13"/>
  </si>
  <si>
    <t>TOTO　ﾊｲﾄﾞﾛｾﾗ同等</t>
    <rPh sb="12" eb="14">
      <t>ドウトウ</t>
    </rPh>
    <phoneticPr fontId="13"/>
  </si>
  <si>
    <t>複層仕上塗材Ｅ</t>
    <rPh sb="0" eb="2">
      <t>フクソウ</t>
    </rPh>
    <rPh sb="2" eb="4">
      <t>シア</t>
    </rPh>
    <rPh sb="4" eb="6">
      <t>トザイ</t>
    </rPh>
    <phoneticPr fontId="13"/>
  </si>
  <si>
    <t>出入口枠</t>
    <rPh sb="0" eb="3">
      <t>デイリグチ</t>
    </rPh>
    <rPh sb="3" eb="4">
      <t>ワク</t>
    </rPh>
    <phoneticPr fontId="13"/>
  </si>
  <si>
    <t>施行手間</t>
    <rPh sb="0" eb="2">
      <t>セコウ</t>
    </rPh>
    <rPh sb="2" eb="4">
      <t>テマ</t>
    </rPh>
    <phoneticPr fontId="13"/>
  </si>
  <si>
    <t>鴨居</t>
    <rPh sb="0" eb="2">
      <t>カモイ</t>
    </rPh>
    <phoneticPr fontId="13"/>
  </si>
  <si>
    <t>カ-テンボックス</t>
    <phoneticPr fontId="13"/>
  </si>
  <si>
    <t>床ﾒﾗﾋﾟ-集成材張り</t>
    <rPh sb="0" eb="1">
      <t>ユカ</t>
    </rPh>
    <rPh sb="6" eb="8">
      <t>シュウセイ</t>
    </rPh>
    <rPh sb="8" eb="9">
      <t>ザイ</t>
    </rPh>
    <rPh sb="9" eb="10">
      <t>ハ</t>
    </rPh>
    <phoneticPr fontId="13"/>
  </si>
  <si>
    <t>ｍ2</t>
    <phoneticPr fontId="13"/>
  </si>
  <si>
    <t>押入れ中棚</t>
    <rPh sb="0" eb="2">
      <t>オシイ</t>
    </rPh>
    <rPh sb="3" eb="4">
      <t>ナカ</t>
    </rPh>
    <rPh sb="4" eb="5">
      <t>タナ</t>
    </rPh>
    <phoneticPr fontId="13"/>
  </si>
  <si>
    <t>床下地組</t>
    <rPh sb="0" eb="1">
      <t>ユカ</t>
    </rPh>
    <rPh sb="1" eb="3">
      <t>シタジ</t>
    </rPh>
    <rPh sb="3" eb="4">
      <t>クミ</t>
    </rPh>
    <phoneticPr fontId="13"/>
  </si>
  <si>
    <t>日檜フロ－リング張り</t>
    <rPh sb="0" eb="1">
      <t>ニチ</t>
    </rPh>
    <rPh sb="1" eb="2">
      <t>ヒノキ</t>
    </rPh>
    <rPh sb="8" eb="9">
      <t>ハ</t>
    </rPh>
    <phoneticPr fontId="13"/>
  </si>
  <si>
    <t>厚12　塗装品</t>
    <rPh sb="0" eb="1">
      <t>アツ</t>
    </rPh>
    <rPh sb="4" eb="6">
      <t>トソウ</t>
    </rPh>
    <rPh sb="6" eb="7">
      <t>ヒン</t>
    </rPh>
    <phoneticPr fontId="13"/>
  </si>
  <si>
    <t>日檜材</t>
    <rPh sb="0" eb="1">
      <t>ニチ</t>
    </rPh>
    <rPh sb="1" eb="2">
      <t>ヒノキ</t>
    </rPh>
    <rPh sb="2" eb="3">
      <t>ザイ</t>
    </rPh>
    <phoneticPr fontId="13"/>
  </si>
  <si>
    <t>ｍ3</t>
    <phoneticPr fontId="13"/>
  </si>
  <si>
    <t>日檜集成材</t>
    <rPh sb="0" eb="1">
      <t>ニチ</t>
    </rPh>
    <rPh sb="1" eb="2">
      <t>ヒノキ</t>
    </rPh>
    <rPh sb="2" eb="5">
      <t>シュウセイザイ</t>
    </rPh>
    <phoneticPr fontId="13"/>
  </si>
  <si>
    <t>材工共</t>
    <rPh sb="0" eb="1">
      <t>ザイ</t>
    </rPh>
    <rPh sb="1" eb="2">
      <t>コウ</t>
    </rPh>
    <rPh sb="2" eb="3">
      <t>トモ</t>
    </rPh>
    <phoneticPr fontId="13"/>
  </si>
  <si>
    <t>日檜羽目板張り</t>
    <rPh sb="0" eb="1">
      <t>ニチ</t>
    </rPh>
    <rPh sb="1" eb="2">
      <t>ヒノキ</t>
    </rPh>
    <rPh sb="2" eb="4">
      <t>ハメ</t>
    </rPh>
    <rPh sb="4" eb="5">
      <t>イタ</t>
    </rPh>
    <rPh sb="5" eb="6">
      <t>ハ</t>
    </rPh>
    <phoneticPr fontId="13"/>
  </si>
  <si>
    <t>厚9塗装品</t>
    <rPh sb="0" eb="1">
      <t>アツ</t>
    </rPh>
    <rPh sb="2" eb="4">
      <t>トソウ</t>
    </rPh>
    <rPh sb="4" eb="5">
      <t>ヒン</t>
    </rPh>
    <phoneticPr fontId="13"/>
  </si>
  <si>
    <t>杉羽目板張り</t>
    <rPh sb="0" eb="1">
      <t>スギ</t>
    </rPh>
    <rPh sb="1" eb="3">
      <t>ハメ</t>
    </rPh>
    <rPh sb="3" eb="4">
      <t>イタ</t>
    </rPh>
    <rPh sb="4" eb="5">
      <t>ハ</t>
    </rPh>
    <phoneticPr fontId="13"/>
  </si>
  <si>
    <t>材料</t>
    <rPh sb="0" eb="2">
      <t>ザイリョウ</t>
    </rPh>
    <phoneticPr fontId="13"/>
  </si>
  <si>
    <t>銘木合板</t>
    <rPh sb="0" eb="1">
      <t>メイ</t>
    </rPh>
    <rPh sb="1" eb="2">
      <t>モク</t>
    </rPh>
    <rPh sb="2" eb="4">
      <t>ゴウバン</t>
    </rPh>
    <phoneticPr fontId="13"/>
  </si>
  <si>
    <t>厚5　材料</t>
    <rPh sb="0" eb="1">
      <t>アツ</t>
    </rPh>
    <rPh sb="3" eb="5">
      <t>ザイリョウ</t>
    </rPh>
    <phoneticPr fontId="13"/>
  </si>
  <si>
    <t>メラピ－集成材</t>
    <rPh sb="4" eb="7">
      <t>シュウセイザイ</t>
    </rPh>
    <phoneticPr fontId="13"/>
  </si>
  <si>
    <t>M-1</t>
    <phoneticPr fontId="13"/>
  </si>
  <si>
    <t>靴箱</t>
    <rPh sb="0" eb="2">
      <t>クツバコ</t>
    </rPh>
    <phoneticPr fontId="13"/>
  </si>
  <si>
    <t>500*600*300</t>
    <phoneticPr fontId="13"/>
  </si>
  <si>
    <t>カ所</t>
  </si>
  <si>
    <t>M-2</t>
    <phoneticPr fontId="13"/>
  </si>
  <si>
    <t>2080*600*300</t>
    <phoneticPr fontId="13"/>
  </si>
  <si>
    <t>M-3</t>
    <phoneticPr fontId="13"/>
  </si>
  <si>
    <t>ｶｯﾊﾟ掛け金物</t>
    <rPh sb="4" eb="5">
      <t>カ</t>
    </rPh>
    <rPh sb="6" eb="8">
      <t>カナモノ</t>
    </rPh>
    <phoneticPr fontId="13"/>
  </si>
  <si>
    <t>L=2,000</t>
    <phoneticPr fontId="13"/>
  </si>
  <si>
    <t>M-4</t>
    <phoneticPr fontId="13"/>
  </si>
  <si>
    <t>管理門</t>
    <rPh sb="0" eb="2">
      <t>カンリ</t>
    </rPh>
    <rPh sb="2" eb="3">
      <t>モン</t>
    </rPh>
    <phoneticPr fontId="13"/>
  </si>
  <si>
    <t>3855*2150</t>
    <phoneticPr fontId="13"/>
  </si>
  <si>
    <t>M-5</t>
    <phoneticPr fontId="13"/>
  </si>
  <si>
    <t>用具掛け金物</t>
    <rPh sb="0" eb="2">
      <t>ヨウグ</t>
    </rPh>
    <rPh sb="2" eb="3">
      <t>カ</t>
    </rPh>
    <rPh sb="4" eb="6">
      <t>カナモノ</t>
    </rPh>
    <phoneticPr fontId="13"/>
  </si>
  <si>
    <t>L=600</t>
    <phoneticPr fontId="13"/>
  </si>
  <si>
    <t>M-6</t>
    <phoneticPr fontId="13"/>
  </si>
  <si>
    <t>スロ－プ金物</t>
    <rPh sb="4" eb="6">
      <t>カナモノ</t>
    </rPh>
    <phoneticPr fontId="13"/>
  </si>
  <si>
    <t>800*1100*50</t>
    <phoneticPr fontId="13"/>
  </si>
  <si>
    <t>M-7</t>
    <phoneticPr fontId="13"/>
  </si>
  <si>
    <t>整理棚</t>
    <rPh sb="0" eb="2">
      <t>セイリ</t>
    </rPh>
    <rPh sb="2" eb="3">
      <t>タナ</t>
    </rPh>
    <phoneticPr fontId="13"/>
  </si>
  <si>
    <t>3750*1600*750</t>
    <phoneticPr fontId="13"/>
  </si>
  <si>
    <t>M-8</t>
    <phoneticPr fontId="13"/>
  </si>
  <si>
    <t>4500*1600*750</t>
    <phoneticPr fontId="13"/>
  </si>
  <si>
    <t>M-9</t>
    <phoneticPr fontId="13"/>
  </si>
  <si>
    <t>ベンチ取付金物</t>
    <rPh sb="3" eb="5">
      <t>トリツケ</t>
    </rPh>
    <rPh sb="5" eb="7">
      <t>カナモノ</t>
    </rPh>
    <phoneticPr fontId="13"/>
  </si>
  <si>
    <t>400*200*50</t>
    <phoneticPr fontId="13"/>
  </si>
  <si>
    <t>M-10</t>
    <phoneticPr fontId="13"/>
  </si>
  <si>
    <t>鋼製手摺</t>
    <rPh sb="0" eb="2">
      <t>コウセイ</t>
    </rPh>
    <rPh sb="2" eb="4">
      <t>テスリ</t>
    </rPh>
    <phoneticPr fontId="13"/>
  </si>
  <si>
    <t>L=4500</t>
    <phoneticPr fontId="13"/>
  </si>
  <si>
    <t>M-11</t>
    <phoneticPr fontId="13"/>
  </si>
  <si>
    <t>L=2825</t>
    <phoneticPr fontId="13"/>
  </si>
  <si>
    <t>M-12</t>
    <phoneticPr fontId="13"/>
  </si>
  <si>
    <t>L=33255</t>
    <phoneticPr fontId="13"/>
  </si>
  <si>
    <t>L=15985</t>
    <phoneticPr fontId="13"/>
  </si>
  <si>
    <t>M-13</t>
    <phoneticPr fontId="13"/>
  </si>
  <si>
    <t>M-14</t>
    <phoneticPr fontId="13"/>
  </si>
  <si>
    <t>ﾀｵﾙ掛け金物</t>
    <rPh sb="3" eb="4">
      <t>カ</t>
    </rPh>
    <rPh sb="5" eb="7">
      <t>カナモノ</t>
    </rPh>
    <phoneticPr fontId="13"/>
  </si>
  <si>
    <t>L=3600</t>
    <phoneticPr fontId="13"/>
  </si>
  <si>
    <t>M-15</t>
    <phoneticPr fontId="13"/>
  </si>
  <si>
    <t>ステンレス製集塵網</t>
    <rPh sb="5" eb="6">
      <t>セイ</t>
    </rPh>
    <rPh sb="6" eb="7">
      <t>シュウ</t>
    </rPh>
    <rPh sb="7" eb="8">
      <t>ジン</t>
    </rPh>
    <rPh sb="8" eb="9">
      <t>アミ</t>
    </rPh>
    <phoneticPr fontId="13"/>
  </si>
  <si>
    <t>750*860</t>
    <phoneticPr fontId="13"/>
  </si>
  <si>
    <t>M-16</t>
    <phoneticPr fontId="13"/>
  </si>
  <si>
    <t>ステンレス製砂利止め</t>
    <rPh sb="5" eb="6">
      <t>セイ</t>
    </rPh>
    <rPh sb="6" eb="8">
      <t>ジャリ</t>
    </rPh>
    <rPh sb="8" eb="9">
      <t>ト</t>
    </rPh>
    <phoneticPr fontId="13"/>
  </si>
  <si>
    <t>1000*350</t>
    <phoneticPr fontId="13"/>
  </si>
  <si>
    <t>M-17</t>
    <phoneticPr fontId="13"/>
  </si>
  <si>
    <t>L=2440</t>
    <phoneticPr fontId="13"/>
  </si>
  <si>
    <t>構造用合板二重張り</t>
    <rPh sb="0" eb="3">
      <t>コウゾウヨウ</t>
    </rPh>
    <rPh sb="3" eb="5">
      <t>ゴウバン</t>
    </rPh>
    <rPh sb="5" eb="7">
      <t>ニジュウ</t>
    </rPh>
    <rPh sb="7" eb="8">
      <t>ハ</t>
    </rPh>
    <phoneticPr fontId="13"/>
  </si>
  <si>
    <t>厚12</t>
    <rPh sb="0" eb="1">
      <t>アツ</t>
    </rPh>
    <phoneticPr fontId="13"/>
  </si>
  <si>
    <t>H=150</t>
    <phoneticPr fontId="13"/>
  </si>
  <si>
    <t>H=280</t>
    <phoneticPr fontId="13"/>
  </si>
  <si>
    <t>H=300</t>
    <phoneticPr fontId="13"/>
  </si>
  <si>
    <t>昇降バトン</t>
    <rPh sb="0" eb="2">
      <t>ショウコウ</t>
    </rPh>
    <phoneticPr fontId="13"/>
  </si>
  <si>
    <t>手動式</t>
    <rPh sb="0" eb="3">
      <t>シュドウシキ</t>
    </rPh>
    <phoneticPr fontId="13"/>
  </si>
  <si>
    <t>再生木デッキ張り</t>
    <rPh sb="0" eb="2">
      <t>サイセイ</t>
    </rPh>
    <rPh sb="2" eb="3">
      <t>モク</t>
    </rPh>
    <rPh sb="6" eb="7">
      <t>ハ</t>
    </rPh>
    <phoneticPr fontId="13"/>
  </si>
  <si>
    <t>鋼製床下地共</t>
    <rPh sb="0" eb="2">
      <t>コウセイ</t>
    </rPh>
    <rPh sb="2" eb="3">
      <t>ユカ</t>
    </rPh>
    <rPh sb="3" eb="5">
      <t>シタジ</t>
    </rPh>
    <rPh sb="5" eb="6">
      <t>トモ</t>
    </rPh>
    <phoneticPr fontId="13"/>
  </si>
  <si>
    <t>軽量鉄骨天井下地</t>
    <rPh sb="0" eb="2">
      <t>ケイリョウ</t>
    </rPh>
    <rPh sb="2" eb="4">
      <t>テッコツ</t>
    </rPh>
    <rPh sb="4" eb="6">
      <t>テンジョウ</t>
    </rPh>
    <rPh sb="6" eb="8">
      <t>シタジ</t>
    </rPh>
    <phoneticPr fontId="13"/>
  </si>
  <si>
    <t>25形　（耐風型）</t>
    <rPh sb="2" eb="3">
      <t>カタ</t>
    </rPh>
    <rPh sb="5" eb="6">
      <t>タイ</t>
    </rPh>
    <rPh sb="6" eb="7">
      <t>フウ</t>
    </rPh>
    <rPh sb="7" eb="8">
      <t>カタ</t>
    </rPh>
    <phoneticPr fontId="13"/>
  </si>
  <si>
    <t>再生木張り</t>
    <rPh sb="0" eb="2">
      <t>サイセイ</t>
    </rPh>
    <rPh sb="2" eb="3">
      <t>モク</t>
    </rPh>
    <rPh sb="3" eb="4">
      <t>ハ</t>
    </rPh>
    <phoneticPr fontId="13"/>
  </si>
  <si>
    <t>M-9ベンチ上部</t>
    <rPh sb="6" eb="8">
      <t>ジョウブ</t>
    </rPh>
    <phoneticPr fontId="13"/>
  </si>
  <si>
    <t>30*105</t>
    <phoneticPr fontId="13"/>
  </si>
  <si>
    <t>　２／１ＷＥ</t>
  </si>
  <si>
    <t>　３／１ＷＥ</t>
  </si>
  <si>
    <t>　４／１ＷＥ</t>
  </si>
  <si>
    <t>　５／１ＷＥ</t>
  </si>
  <si>
    <t>　６／１ＷＥ</t>
  </si>
  <si>
    <t>　７／１ＷＥ</t>
  </si>
  <si>
    <t>　８／１ＷＥ</t>
  </si>
  <si>
    <t>　９／１ＷＥ</t>
  </si>
  <si>
    <t>　１０／１ＷＥ</t>
  </si>
  <si>
    <t>　１１／１ＷＥ</t>
  </si>
  <si>
    <t>　１２／１ＷＥ</t>
  </si>
  <si>
    <t>　1,800×2,000</t>
  </si>
  <si>
    <t>　1,800×1,100　2カ所</t>
  </si>
  <si>
    <t>　1,000×2,000　2カ所</t>
  </si>
  <si>
    <t>　4,000×2,000</t>
  </si>
  <si>
    <t>　930×2,000</t>
  </si>
  <si>
    <t>　900×1,460</t>
  </si>
  <si>
    <t>　2,000×2,000</t>
  </si>
  <si>
    <t>　3,230×710</t>
  </si>
  <si>
    <t>　3,230×2,000</t>
  </si>
  <si>
    <t>　2,685×1,850</t>
  </si>
  <si>
    <t>　1,030×2,000</t>
  </si>
  <si>
    <t>　785×2,000</t>
  </si>
  <si>
    <t>　870×1,950</t>
  </si>
  <si>
    <t>　1,180×2,000</t>
  </si>
  <si>
    <t>　１３／１ＷＥ</t>
  </si>
  <si>
    <t>　１４／１ＷＥ</t>
  </si>
  <si>
    <t>　１／１ＷＤ</t>
  </si>
  <si>
    <t>　２／１ＷＤ</t>
  </si>
  <si>
    <t>　１／１ＷＷ</t>
  </si>
  <si>
    <t>　1,600×1,870</t>
  </si>
  <si>
    <t>　820×2,040</t>
  </si>
  <si>
    <t>　800×1,850</t>
  </si>
  <si>
    <t>　1,500×1,100</t>
  </si>
  <si>
    <t>幼稚園</t>
    <rPh sb="0" eb="3">
      <t>ヨウチエン</t>
    </rPh>
    <phoneticPr fontId="13"/>
  </si>
  <si>
    <t>　運搬費</t>
  </si>
  <si>
    <t>　建付費</t>
  </si>
  <si>
    <t>小      　  計</t>
    <rPh sb="0" eb="1">
      <t>ショウ</t>
    </rPh>
    <phoneticPr fontId="4"/>
  </si>
  <si>
    <t>プ－ル</t>
    <phoneticPr fontId="13"/>
  </si>
  <si>
    <t>　１／２ＷＥ</t>
  </si>
  <si>
    <t>　２／２ＷＥ</t>
  </si>
  <si>
    <t>　１／１ＴＢ</t>
  </si>
  <si>
    <t>　２／１ＴＢ</t>
  </si>
  <si>
    <t>　３／１ＴＢ</t>
  </si>
  <si>
    <t>　４／１ＴＢ</t>
  </si>
  <si>
    <t>　５／１ＴＢ</t>
  </si>
  <si>
    <t>　1,600×1,200</t>
  </si>
  <si>
    <t>　600×1,100</t>
  </si>
  <si>
    <t>　500×1,800×600</t>
  </si>
  <si>
    <t>　530×1,800</t>
  </si>
  <si>
    <t>　750×1,800</t>
  </si>
  <si>
    <t>　１／２ＴＢ</t>
  </si>
  <si>
    <t>　２／２ＴＢ</t>
  </si>
  <si>
    <t>　１／２ＳＢ</t>
  </si>
  <si>
    <t>　２／２ＳＢ</t>
  </si>
  <si>
    <t>　2,200×2,000</t>
  </si>
  <si>
    <t>　3,100×2,000</t>
  </si>
  <si>
    <t>　1,650×2,350</t>
  </si>
  <si>
    <t>　1,750×2,350</t>
  </si>
  <si>
    <t>　１／ＢＡＤ</t>
  </si>
  <si>
    <t>　１／１ＡＤ</t>
  </si>
  <si>
    <t>　２／１ＡＤ</t>
  </si>
  <si>
    <t>　３／１ＡＤ</t>
  </si>
  <si>
    <t>　４／１ＡＤ</t>
  </si>
  <si>
    <t>　１／１ＡＥ</t>
  </si>
  <si>
    <t>　２／１ＡＥ</t>
  </si>
  <si>
    <t>　３／１ＡＥ</t>
  </si>
  <si>
    <t>　４／１ＡＥ</t>
  </si>
  <si>
    <t>　５／１ＡＥ</t>
  </si>
  <si>
    <t>　６／１ＡＥ</t>
  </si>
  <si>
    <t>　７／１ＡＥ</t>
  </si>
  <si>
    <t>　1,800×1,250</t>
  </si>
  <si>
    <t>　1,885×1,960</t>
  </si>
  <si>
    <t>　1,150×2,950</t>
  </si>
  <si>
    <t>　550×1,900</t>
  </si>
  <si>
    <t>　1,650×2,450</t>
  </si>
  <si>
    <t>　6,160×2,820</t>
  </si>
  <si>
    <t>　2,000×2,750</t>
  </si>
  <si>
    <t>　3,700×2,750</t>
  </si>
  <si>
    <t>　1,800×2,950</t>
  </si>
  <si>
    <t>　1,800×2,650</t>
  </si>
  <si>
    <t>　1,800×2,750</t>
  </si>
  <si>
    <t>　１／１ＡＦ</t>
  </si>
  <si>
    <t>　１－１／１ＡＷ</t>
  </si>
  <si>
    <t>　１－２／１ＡＷ</t>
  </si>
  <si>
    <t>　２／１ＡＷ</t>
  </si>
  <si>
    <t>　３／１ＡＷ</t>
  </si>
  <si>
    <t>　1,640×350</t>
  </si>
  <si>
    <t>　3,070×1,850</t>
  </si>
  <si>
    <t>　1,500×1,850</t>
  </si>
  <si>
    <t>　1,600×1,610</t>
  </si>
  <si>
    <t>　４／１ＡＷ</t>
  </si>
  <si>
    <t>　５／１ＡＷ</t>
  </si>
  <si>
    <t>　６／１ＡＷ</t>
  </si>
  <si>
    <t>　７／１ＡＷ</t>
  </si>
  <si>
    <t>　８／１ＡＷ</t>
  </si>
  <si>
    <t>　９／１ＡＷ</t>
  </si>
  <si>
    <t>　１０／１ＡＷ</t>
  </si>
  <si>
    <t>　1,400×600</t>
  </si>
  <si>
    <t>　1,120×535</t>
  </si>
  <si>
    <t>　3,670×2,050</t>
  </si>
  <si>
    <t>　3,870×2,050</t>
  </si>
  <si>
    <t>　1,150×1,100</t>
  </si>
  <si>
    <t>　7,410×1,750</t>
  </si>
  <si>
    <t>　5,540×2,050</t>
  </si>
  <si>
    <t>　１１／１ＡＷ</t>
  </si>
  <si>
    <t>　１２／１ＡＷ</t>
  </si>
  <si>
    <t>　１３／１ＡＷ</t>
  </si>
  <si>
    <t>　１４／１ＡＷ</t>
  </si>
  <si>
    <t>　１５／１ＡＷ</t>
  </si>
  <si>
    <t>　１６／１ＡＷ</t>
  </si>
  <si>
    <t>　１７／１ＡＷ</t>
  </si>
  <si>
    <t>　建付調整費</t>
  </si>
  <si>
    <t>　4,940×1,850</t>
  </si>
  <si>
    <t>　1,600×1,550</t>
  </si>
  <si>
    <t>　1,420×535</t>
  </si>
  <si>
    <t>　600×500</t>
  </si>
  <si>
    <t>　１／１ＳＤ</t>
  </si>
  <si>
    <t>　1,935×2,200</t>
  </si>
  <si>
    <t>　１／２ＡＤ</t>
  </si>
  <si>
    <t>　２／２ＡＤ</t>
  </si>
  <si>
    <t>　３／２ＡＤ</t>
  </si>
  <si>
    <t>　４／２ＡＤ</t>
  </si>
  <si>
    <t>　１／２ＡＥ</t>
  </si>
  <si>
    <t>　２／２ＡＥ</t>
  </si>
  <si>
    <t>　３／２ＡＥ</t>
  </si>
  <si>
    <t>　４／２ＡＥ</t>
  </si>
  <si>
    <t>　１／２ＡＷ</t>
  </si>
  <si>
    <t>　２／２ＡＷ</t>
  </si>
  <si>
    <t>　１／２ＡＦ</t>
  </si>
  <si>
    <t>　２／２ＡＦ</t>
  </si>
  <si>
    <t>　800×2,000</t>
  </si>
  <si>
    <t>　1,120×935</t>
  </si>
  <si>
    <t>　900×2,000</t>
  </si>
  <si>
    <t>　2,100×2,040</t>
  </si>
  <si>
    <t>　2,100×2,000</t>
  </si>
  <si>
    <t>　1,580×1,100</t>
  </si>
  <si>
    <t>　1,620×535</t>
  </si>
  <si>
    <t>　1,810×600</t>
  </si>
  <si>
    <t>　1,810×500</t>
  </si>
  <si>
    <t>　2,010×500</t>
  </si>
  <si>
    <t>　１／２ＡＧ</t>
  </si>
  <si>
    <t>　1,870×500</t>
  </si>
  <si>
    <t>型板強化ガラス</t>
    <rPh sb="0" eb="1">
      <t>カタ</t>
    </rPh>
    <rPh sb="1" eb="2">
      <t>イタ</t>
    </rPh>
    <rPh sb="2" eb="4">
      <t>キョウカ</t>
    </rPh>
    <phoneticPr fontId="13"/>
  </si>
  <si>
    <t>厚4mm</t>
    <rPh sb="0" eb="1">
      <t>アツ</t>
    </rPh>
    <phoneticPr fontId="13"/>
  </si>
  <si>
    <t>ミラ－ガラス</t>
    <phoneticPr fontId="13"/>
  </si>
  <si>
    <t>厚3mm　1600*350</t>
    <rPh sb="0" eb="1">
      <t>アツ</t>
    </rPh>
    <phoneticPr fontId="13"/>
  </si>
  <si>
    <t>高耐候ﾎﾟﾘｶﾎﾞ-ﾈｯﾄ板張り</t>
    <rPh sb="0" eb="1">
      <t>コウ</t>
    </rPh>
    <rPh sb="1" eb="2">
      <t>タイ</t>
    </rPh>
    <rPh sb="2" eb="3">
      <t>コウ</t>
    </rPh>
    <rPh sb="12" eb="14">
      <t>ハリ</t>
    </rPh>
    <phoneticPr fontId="13"/>
  </si>
  <si>
    <t>厚5mm　1,200×2,000</t>
    <rPh sb="0" eb="1">
      <t>アツ</t>
    </rPh>
    <phoneticPr fontId="13"/>
  </si>
  <si>
    <t>ｼ-ﾘﾝｸﾞ止め　L型ｱﾝｸﾞﾙ補強</t>
    <rPh sb="6" eb="7">
      <t>ト</t>
    </rPh>
    <rPh sb="10" eb="11">
      <t>カタ</t>
    </rPh>
    <rPh sb="16" eb="18">
      <t>ホキョウ</t>
    </rPh>
    <phoneticPr fontId="13"/>
  </si>
  <si>
    <t>複層ビニル床タイル張り</t>
    <rPh sb="0" eb="2">
      <t>フクソウ</t>
    </rPh>
    <rPh sb="5" eb="6">
      <t>ユカ</t>
    </rPh>
    <rPh sb="9" eb="10">
      <t>ハ</t>
    </rPh>
    <phoneticPr fontId="13"/>
  </si>
  <si>
    <t>厚2.5　木目調</t>
    <rPh sb="0" eb="1">
      <t>アツ</t>
    </rPh>
    <rPh sb="5" eb="8">
      <t>モクメチョウ</t>
    </rPh>
    <phoneticPr fontId="13"/>
  </si>
  <si>
    <t>ﾒﾗﾐﾝ樹脂化粧板張り</t>
    <rPh sb="4" eb="6">
      <t>ジュシ</t>
    </rPh>
    <rPh sb="6" eb="8">
      <t>ケショウ</t>
    </rPh>
    <rPh sb="8" eb="9">
      <t>バン</t>
    </rPh>
    <rPh sb="9" eb="10">
      <t>ハ</t>
    </rPh>
    <phoneticPr fontId="13"/>
  </si>
  <si>
    <t>厚3mm</t>
    <rPh sb="0" eb="1">
      <t>アツ</t>
    </rPh>
    <phoneticPr fontId="13"/>
  </si>
  <si>
    <t>化粧けい酸ｶﾙｼｭｳﾑ板張り</t>
    <rPh sb="0" eb="2">
      <t>ケショウ</t>
    </rPh>
    <rPh sb="4" eb="5">
      <t>サン</t>
    </rPh>
    <rPh sb="11" eb="12">
      <t>バン</t>
    </rPh>
    <rPh sb="12" eb="13">
      <t>ハ</t>
    </rPh>
    <phoneticPr fontId="13"/>
  </si>
  <si>
    <t>厚6mm</t>
    <rPh sb="0" eb="1">
      <t>アツ</t>
    </rPh>
    <phoneticPr fontId="13"/>
  </si>
  <si>
    <t>厚1mm</t>
    <rPh sb="0" eb="1">
      <t>アツ</t>
    </rPh>
    <phoneticPr fontId="13"/>
  </si>
  <si>
    <t>厚6mmけい酸ｶﾙｼｭｳﾑ板捨張り</t>
    <rPh sb="0" eb="1">
      <t>アツ</t>
    </rPh>
    <rPh sb="6" eb="7">
      <t>サン</t>
    </rPh>
    <rPh sb="13" eb="14">
      <t>バン</t>
    </rPh>
    <rPh sb="14" eb="15">
      <t>ス</t>
    </rPh>
    <rPh sb="15" eb="16">
      <t>ハ</t>
    </rPh>
    <phoneticPr fontId="13"/>
  </si>
  <si>
    <t>カットサイン文字</t>
    <rPh sb="6" eb="8">
      <t>モジ</t>
    </rPh>
    <phoneticPr fontId="13"/>
  </si>
  <si>
    <t>1000角　ｱﾙﾐ複合版</t>
    <rPh sb="4" eb="5">
      <t>カク</t>
    </rPh>
    <rPh sb="9" eb="11">
      <t>フクゴウ</t>
    </rPh>
    <rPh sb="11" eb="12">
      <t>バン</t>
    </rPh>
    <phoneticPr fontId="13"/>
  </si>
  <si>
    <t>450角　ｱﾙﾐ複合版</t>
    <rPh sb="3" eb="4">
      <t>カク</t>
    </rPh>
    <rPh sb="8" eb="10">
      <t>フクゴウ</t>
    </rPh>
    <rPh sb="10" eb="11">
      <t>バン</t>
    </rPh>
    <phoneticPr fontId="13"/>
  </si>
  <si>
    <t>　Ｋ－１</t>
  </si>
  <si>
    <t>　Ｋ－２</t>
  </si>
  <si>
    <t>　Ｋ－３</t>
  </si>
  <si>
    <t>　2,800×1,000×700</t>
  </si>
  <si>
    <t>　靴箱</t>
  </si>
  <si>
    <t>　2,000×1,150×390</t>
  </si>
  <si>
    <t>　収納カウンタ－</t>
  </si>
  <si>
    <t>　1,915×800×500</t>
  </si>
  <si>
    <t>　Ｋ－４</t>
  </si>
  <si>
    <t>　Ｋ－５</t>
  </si>
  <si>
    <t>　Ｋ－６</t>
  </si>
  <si>
    <t>　Ｋ－７</t>
  </si>
  <si>
    <t>　Ｋ－８</t>
  </si>
  <si>
    <t>　Ｋ－９</t>
  </si>
  <si>
    <t>　Ｋ－10</t>
  </si>
  <si>
    <t>　Ｋ－11</t>
  </si>
  <si>
    <t>　Ｋ－12</t>
  </si>
  <si>
    <t>　Ｋ－13</t>
  </si>
  <si>
    <t>　Ｋ－14</t>
  </si>
  <si>
    <t>　Ｋ－15</t>
  </si>
  <si>
    <t>　1,558×800×500</t>
  </si>
  <si>
    <t>　可動収納カウンタ－</t>
  </si>
  <si>
    <t>　1,000×800×700</t>
  </si>
  <si>
    <t>　清掃用具入れ・収納棚</t>
  </si>
  <si>
    <t>　1,060×2,000×475</t>
  </si>
  <si>
    <t>　清掃用具入れ</t>
  </si>
  <si>
    <t>　600×2,000×590</t>
  </si>
  <si>
    <t>　収納棚</t>
  </si>
  <si>
    <t>　1,380×2,000×590</t>
  </si>
  <si>
    <t>　可動ロッカ－</t>
  </si>
  <si>
    <t>　1,000×875×450</t>
  </si>
  <si>
    <t>　可動収納ｶｳﾝﾀ-</t>
  </si>
  <si>
    <t>　1,000×875×500</t>
  </si>
  <si>
    <t>　歯ブラシ収納棚</t>
  </si>
  <si>
    <t>　550×600×200</t>
  </si>
  <si>
    <t>　1,260×400×250</t>
  </si>
  <si>
    <t>　1,800×2,000×500</t>
  </si>
  <si>
    <t>　Ｋ－16</t>
  </si>
  <si>
    <t>　Ｋ－17</t>
  </si>
  <si>
    <t>　2,550×2,000×400・600</t>
  </si>
  <si>
    <t>　1,950×2,000×500・750</t>
  </si>
  <si>
    <t>　Ｋ－18</t>
  </si>
  <si>
    <t>　Ｋ－19</t>
  </si>
  <si>
    <t>　Ｋ－20</t>
  </si>
  <si>
    <t>　Ｋ－21</t>
  </si>
  <si>
    <t>　Ｋ－22</t>
  </si>
  <si>
    <t>　Ｋ－23</t>
  </si>
  <si>
    <t>　Ｋ－24</t>
  </si>
  <si>
    <t>　Ｋ－25</t>
  </si>
  <si>
    <t>　Ｋ－26</t>
  </si>
  <si>
    <t>　Ｋ－27</t>
  </si>
  <si>
    <t>　収納ｶｳﾝﾀ-</t>
  </si>
  <si>
    <t>　550×800×430</t>
  </si>
  <si>
    <t>　1,180×2,000×590</t>
  </si>
  <si>
    <t>　840×400×250</t>
  </si>
  <si>
    <t>　本棚</t>
  </si>
  <si>
    <t>　2,000×875×400</t>
  </si>
  <si>
    <t>　1,000×875×400</t>
  </si>
  <si>
    <t>　1,525×2,000×590</t>
  </si>
  <si>
    <t>　引出収納</t>
  </si>
  <si>
    <t>　1,380×1,200×200</t>
  </si>
  <si>
    <t>　整理棚</t>
  </si>
  <si>
    <t>　2,080×2,000×850</t>
  </si>
  <si>
    <t>　Ｋ－28</t>
  </si>
  <si>
    <t>　Ｋ－Ａ</t>
  </si>
  <si>
    <t>　Ｋ－Ｂ</t>
  </si>
  <si>
    <t>　ハシゴ</t>
  </si>
  <si>
    <t>　2,370×2,000×910</t>
  </si>
  <si>
    <t>　画用紙棚</t>
  </si>
  <si>
    <t>　1,200×2,000×900</t>
  </si>
  <si>
    <t>　2,090×2,000×500</t>
  </si>
  <si>
    <t>　400×2,020×100</t>
  </si>
  <si>
    <t>　Ｋ－２９</t>
  </si>
  <si>
    <t>　Ｋ－３０</t>
  </si>
  <si>
    <t>　Ｋ－３１</t>
  </si>
  <si>
    <t>　Ｋ－３２</t>
  </si>
  <si>
    <t>　Ｋ－３３</t>
  </si>
  <si>
    <t>　Ｋ－３４</t>
  </si>
  <si>
    <t>　1,600×1,000×350</t>
  </si>
  <si>
    <t>　830×1,000×350</t>
  </si>
  <si>
    <t>　カウンタ－</t>
  </si>
  <si>
    <t>　1,660×200×600</t>
  </si>
  <si>
    <t>　785×500×400</t>
  </si>
  <si>
    <t>　ロッカ－</t>
  </si>
  <si>
    <t>　5,950×1,400×550</t>
  </si>
  <si>
    <t>　5,200×1,400×550</t>
  </si>
  <si>
    <t>　人造大理石</t>
  </si>
  <si>
    <t>　手洗いカウンタ-</t>
  </si>
  <si>
    <t>　1,680×430×540</t>
  </si>
  <si>
    <t>　ｽﾃﾝﾚｽ製脚部金物込み</t>
  </si>
  <si>
    <t>　1,260×430×540</t>
  </si>
  <si>
    <t>　840×430×540</t>
  </si>
  <si>
    <t>　黒板</t>
  </si>
  <si>
    <t>　行事用白板</t>
  </si>
  <si>
    <t>　暗線入り</t>
  </si>
  <si>
    <t>　1,800×1,200</t>
  </si>
  <si>
    <t>　２段タイプ</t>
  </si>
  <si>
    <t>　1,200×900</t>
  </si>
  <si>
    <t>押出発砲ﾎﾟﾘｽﾁﾚﾝ敷き</t>
    <rPh sb="0" eb="2">
      <t>オシダ</t>
    </rPh>
    <rPh sb="2" eb="3">
      <t>ハツ</t>
    </rPh>
    <rPh sb="3" eb="4">
      <t>ホウ</t>
    </rPh>
    <rPh sb="11" eb="12">
      <t>シ</t>
    </rPh>
    <phoneticPr fontId="13"/>
  </si>
  <si>
    <t>ﾗｲﾄﾌｨﾙﾌﾞﾛｯｸ同等</t>
    <rPh sb="11" eb="13">
      <t>ドウトウ</t>
    </rPh>
    <phoneticPr fontId="13"/>
  </si>
  <si>
    <t>50*1000*2000　DX-24</t>
    <phoneticPr fontId="13"/>
  </si>
  <si>
    <t>点字タイル張り</t>
    <rPh sb="0" eb="2">
      <t>テンジ</t>
    </rPh>
    <rPh sb="5" eb="6">
      <t>ハ</t>
    </rPh>
    <phoneticPr fontId="13"/>
  </si>
  <si>
    <t>300×300　陶器製</t>
    <rPh sb="8" eb="11">
      <t>トウキセイ</t>
    </rPh>
    <phoneticPr fontId="13"/>
  </si>
  <si>
    <t>　防滑性ﾋﾞﾆﾙ床ｼ-ﾄ張り</t>
  </si>
  <si>
    <t>　厚2.9</t>
  </si>
  <si>
    <t>　防滑性階段用ﾋﾞﾆﾙ床ｼ-ﾄ張り</t>
  </si>
  <si>
    <t>　厚2.5</t>
  </si>
  <si>
    <t>　プール本体（ＦＲＰ）</t>
  </si>
  <si>
    <t>　プール本体施工費</t>
  </si>
  <si>
    <t>　ｺｰｽﾛ-ﾌﾟﾌｯｸ</t>
  </si>
  <si>
    <t>　菊型吐出金物</t>
  </si>
  <si>
    <t>　ｺｰｽﾗｲﾝ塗装</t>
  </si>
  <si>
    <t>　連通管金物（給水用）</t>
  </si>
  <si>
    <t>　ｺｰｽﾛ-ﾌﾟ</t>
  </si>
  <si>
    <t>　運送費</t>
  </si>
  <si>
    <t>　高学年　　低学年　6ｺｰｽ</t>
  </si>
  <si>
    <t>　25m×12m（16.7m×6m)</t>
  </si>
  <si>
    <t>　50A</t>
  </si>
  <si>
    <t>　距離ﾗｲﾝ含む</t>
  </si>
  <si>
    <t>　100A　10kg</t>
  </si>
  <si>
    <t>　ﾌﾗﾝｼﾞ</t>
  </si>
  <si>
    <t>　60φ　普及型</t>
  </si>
  <si>
    <t>基</t>
  </si>
  <si>
    <t>個</t>
  </si>
  <si>
    <t>ｺ-ｽ</t>
  </si>
  <si>
    <t>本</t>
  </si>
  <si>
    <t>　手動開閉式日除け</t>
  </si>
  <si>
    <t>　TW開閉ｼｪ-ﾄﾞｼｽﾃﾑ</t>
  </si>
  <si>
    <t>　TW吊ﾜｲﾔ-固定金具設置</t>
  </si>
  <si>
    <t>　収納時防鳥対策工事</t>
  </si>
  <si>
    <t>　高気密ﾎﾟﾘｴﾁﾚﾝ繊維</t>
  </si>
  <si>
    <t>　W3,000×L250,000</t>
  </si>
  <si>
    <t>　FB-12×50</t>
  </si>
  <si>
    <t>　溶融亜鉛ﾒｯｷ</t>
  </si>
  <si>
    <t>　収納時金物固定</t>
  </si>
  <si>
    <t>(有)中部大理石</t>
    <rPh sb="0" eb="3">
      <t>ユウ</t>
    </rPh>
    <rPh sb="3" eb="5">
      <t>チュウブ</t>
    </rPh>
    <rPh sb="5" eb="8">
      <t>ダイリセキ</t>
    </rPh>
    <phoneticPr fontId="13"/>
  </si>
  <si>
    <t>(有)建造</t>
    <rPh sb="0" eb="3">
      <t>ユウ</t>
    </rPh>
    <rPh sb="3" eb="4">
      <t>ケン</t>
    </rPh>
    <rPh sb="4" eb="5">
      <t>ゾウ</t>
    </rPh>
    <phoneticPr fontId="13"/>
  </si>
  <si>
    <t>大里総合建材㈱</t>
    <rPh sb="0" eb="2">
      <t>オオザト</t>
    </rPh>
    <rPh sb="2" eb="4">
      <t>ソウゴウ</t>
    </rPh>
    <rPh sb="4" eb="6">
      <t>ケンザイ</t>
    </rPh>
    <phoneticPr fontId="13"/>
  </si>
  <si>
    <t>小     　  計</t>
    <rPh sb="0" eb="1">
      <t>ショウ</t>
    </rPh>
    <phoneticPr fontId="4"/>
  </si>
  <si>
    <t>製品代に含む</t>
    <rPh sb="0" eb="2">
      <t>セイヒン</t>
    </rPh>
    <rPh sb="2" eb="3">
      <t>ダイ</t>
    </rPh>
    <rPh sb="4" eb="5">
      <t>フク</t>
    </rPh>
    <phoneticPr fontId="13"/>
  </si>
  <si>
    <t>川満美装</t>
    <rPh sb="0" eb="2">
      <t>カワミツ</t>
    </rPh>
    <rPh sb="2" eb="3">
      <t>ビ</t>
    </rPh>
    <rPh sb="3" eb="4">
      <t>ソウ</t>
    </rPh>
    <phoneticPr fontId="13"/>
  </si>
  <si>
    <t>(株)ダイナン産業</t>
    <rPh sb="0" eb="3">
      <t>カブ</t>
    </rPh>
    <rPh sb="7" eb="9">
      <t>サンギョウ</t>
    </rPh>
    <phoneticPr fontId="13"/>
  </si>
  <si>
    <t>中部大理石</t>
    <rPh sb="0" eb="2">
      <t>チュウブ</t>
    </rPh>
    <rPh sb="2" eb="5">
      <t>ダイリセキ</t>
    </rPh>
    <phoneticPr fontId="13"/>
  </si>
  <si>
    <t>0.54㎡÷22000</t>
    <phoneticPr fontId="13"/>
  </si>
  <si>
    <t>(株)真力</t>
    <rPh sb="0" eb="3">
      <t>カブ</t>
    </rPh>
    <rPh sb="3" eb="4">
      <t>シン</t>
    </rPh>
    <rPh sb="4" eb="5">
      <t>チカラ</t>
    </rPh>
    <phoneticPr fontId="13"/>
  </si>
  <si>
    <t>伸和工業</t>
    <rPh sb="0" eb="1">
      <t>シン</t>
    </rPh>
    <rPh sb="1" eb="2">
      <t>ワ</t>
    </rPh>
    <rPh sb="2" eb="4">
      <t>コウギョウ</t>
    </rPh>
    <phoneticPr fontId="13"/>
  </si>
  <si>
    <t>(株)トウエイ</t>
    <rPh sb="0" eb="3">
      <t>カブ</t>
    </rPh>
    <phoneticPr fontId="13"/>
  </si>
  <si>
    <t>(株)真力</t>
    <rPh sb="0" eb="3">
      <t>カブ</t>
    </rPh>
    <rPh sb="3" eb="4">
      <t>シン</t>
    </rPh>
    <rPh sb="4" eb="5">
      <t>リキ</t>
    </rPh>
    <phoneticPr fontId="13"/>
  </si>
  <si>
    <t>(株)ｵ-ｴｽ沖縄黒板</t>
    <rPh sb="0" eb="3">
      <t>カブ</t>
    </rPh>
    <rPh sb="7" eb="9">
      <t>オキナワ</t>
    </rPh>
    <rPh sb="9" eb="11">
      <t>コクバン</t>
    </rPh>
    <phoneticPr fontId="13"/>
  </si>
  <si>
    <t>(株)ナカモト</t>
    <rPh sb="0" eb="3">
      <t>カブ</t>
    </rPh>
    <phoneticPr fontId="13"/>
  </si>
  <si>
    <t>(資)山内ｺﾝｸﾘ-ﾄﾌﾞﾛｯｸ</t>
    <rPh sb="1" eb="2">
      <t>シ</t>
    </rPh>
    <rPh sb="3" eb="5">
      <t>ヤマウチ</t>
    </rPh>
    <phoneticPr fontId="13"/>
  </si>
  <si>
    <t>(有)大城ﾌﾞﾛｯｸ工業</t>
    <rPh sb="0" eb="3">
      <t>ユウ</t>
    </rPh>
    <rPh sb="3" eb="5">
      <t>オオシロ</t>
    </rPh>
    <rPh sb="10" eb="12">
      <t>コウギョウ</t>
    </rPh>
    <phoneticPr fontId="13"/>
  </si>
  <si>
    <t>(有)守礼興業</t>
    <rPh sb="0" eb="3">
      <t>ユウ</t>
    </rPh>
    <rPh sb="3" eb="5">
      <t>シュウレイ</t>
    </rPh>
    <rPh sb="5" eb="6">
      <t>コウ</t>
    </rPh>
    <rPh sb="6" eb="7">
      <t>ギョウ</t>
    </rPh>
    <phoneticPr fontId="13"/>
  </si>
  <si>
    <t>ｼﾝｺ-沖縄㈱</t>
    <rPh sb="4" eb="6">
      <t>オキナワ</t>
    </rPh>
    <phoneticPr fontId="13"/>
  </si>
  <si>
    <t>(有)ﾄﾚ-ﾄﾞﾜ-ｸ</t>
    <rPh sb="0" eb="3">
      <t>ユウ</t>
    </rPh>
    <phoneticPr fontId="13"/>
  </si>
  <si>
    <t>(株)オキジム</t>
    <rPh sb="0" eb="3">
      <t>カブ</t>
    </rPh>
    <phoneticPr fontId="13"/>
  </si>
  <si>
    <t>エスケ－化研(株)</t>
    <rPh sb="4" eb="5">
      <t>カ</t>
    </rPh>
    <rPh sb="5" eb="6">
      <t>ケン</t>
    </rPh>
    <rPh sb="6" eb="9">
      <t>カブ</t>
    </rPh>
    <phoneticPr fontId="13"/>
  </si>
  <si>
    <t>(有)福地商会</t>
    <rPh sb="0" eb="3">
      <t>ユウ</t>
    </rPh>
    <rPh sb="3" eb="5">
      <t>フクチ</t>
    </rPh>
    <rPh sb="5" eb="7">
      <t>ショウカイ</t>
    </rPh>
    <phoneticPr fontId="13"/>
  </si>
  <si>
    <t>×0.50</t>
    <phoneticPr fontId="13"/>
  </si>
  <si>
    <t>※機械設備の衛生器具査定率採用</t>
    <rPh sb="1" eb="3">
      <t>キカイ</t>
    </rPh>
    <rPh sb="3" eb="5">
      <t>セツビ</t>
    </rPh>
    <rPh sb="6" eb="8">
      <t>エイセイ</t>
    </rPh>
    <rPh sb="8" eb="10">
      <t>キグ</t>
    </rPh>
    <rPh sb="10" eb="12">
      <t>サテイ</t>
    </rPh>
    <rPh sb="12" eb="13">
      <t>リツ</t>
    </rPh>
    <rPh sb="13" eb="15">
      <t>サイヨウ</t>
    </rPh>
    <phoneticPr fontId="13"/>
  </si>
  <si>
    <t>(株)タカラ住建</t>
    <rPh sb="0" eb="3">
      <t>カブ</t>
    </rPh>
    <rPh sb="6" eb="8">
      <t>ジュウケン</t>
    </rPh>
    <phoneticPr fontId="13"/>
  </si>
  <si>
    <t>金物費込み</t>
    <rPh sb="0" eb="2">
      <t>カナモノ</t>
    </rPh>
    <rPh sb="2" eb="3">
      <t>ヒ</t>
    </rPh>
    <rPh sb="3" eb="4">
      <t>コ</t>
    </rPh>
    <phoneticPr fontId="13"/>
  </si>
  <si>
    <t>　取付費</t>
    <rPh sb="1" eb="3">
      <t>トリツケ</t>
    </rPh>
    <rPh sb="3" eb="4">
      <t>ヒ</t>
    </rPh>
    <phoneticPr fontId="13"/>
  </si>
  <si>
    <t>(株)新三施工</t>
    <rPh sb="0" eb="3">
      <t>カブ</t>
    </rPh>
    <rPh sb="3" eb="4">
      <t>シン</t>
    </rPh>
    <rPh sb="4" eb="5">
      <t>サン</t>
    </rPh>
    <rPh sb="5" eb="7">
      <t>セコウ</t>
    </rPh>
    <phoneticPr fontId="13"/>
  </si>
  <si>
    <t>やまうち木工(株)</t>
    <rPh sb="4" eb="6">
      <t>モッコウ</t>
    </rPh>
    <rPh sb="6" eb="9">
      <t>カブ</t>
    </rPh>
    <phoneticPr fontId="13"/>
  </si>
  <si>
    <t>(株)昭和製作所</t>
    <rPh sb="0" eb="3">
      <t>カブ</t>
    </rPh>
    <rPh sb="3" eb="5">
      <t>ショウワ</t>
    </rPh>
    <rPh sb="5" eb="8">
      <t>セイサクジョ</t>
    </rPh>
    <phoneticPr fontId="13"/>
  </si>
  <si>
    <t>(有)吉永</t>
    <rPh sb="0" eb="3">
      <t>ユウ</t>
    </rPh>
    <rPh sb="3" eb="4">
      <t>ヨシ</t>
    </rPh>
    <rPh sb="4" eb="5">
      <t>ナガ</t>
    </rPh>
    <phoneticPr fontId="13"/>
  </si>
  <si>
    <t>金秀アルミ工業㈱</t>
    <rPh sb="0" eb="1">
      <t>カネ</t>
    </rPh>
    <rPh sb="1" eb="2">
      <t>ヒデ</t>
    </rPh>
    <rPh sb="5" eb="7">
      <t>コウギョウ</t>
    </rPh>
    <phoneticPr fontId="13"/>
  </si>
  <si>
    <t>松川ガラス店</t>
    <rPh sb="0" eb="2">
      <t>マツカワ</t>
    </rPh>
    <rPh sb="5" eb="6">
      <t>テン</t>
    </rPh>
    <phoneticPr fontId="13"/>
  </si>
  <si>
    <t>(株)建造</t>
    <rPh sb="0" eb="3">
      <t>カブ</t>
    </rPh>
    <rPh sb="3" eb="4">
      <t>ケン</t>
    </rPh>
    <rPh sb="4" eb="5">
      <t>ゾウ</t>
    </rPh>
    <phoneticPr fontId="13"/>
  </si>
  <si>
    <t>ダイナン産業</t>
    <rPh sb="4" eb="6">
      <t>サンギョウ</t>
    </rPh>
    <phoneticPr fontId="13"/>
  </si>
  <si>
    <t>(有)平田工房</t>
    <rPh sb="0" eb="3">
      <t>ユウ</t>
    </rPh>
    <rPh sb="3" eb="5">
      <t>ヒラタ</t>
    </rPh>
    <rPh sb="5" eb="7">
      <t>コウボウ</t>
    </rPh>
    <phoneticPr fontId="13"/>
  </si>
  <si>
    <t>(有)ニット－産業</t>
    <rPh sb="0" eb="3">
      <t>ユウ</t>
    </rPh>
    <rPh sb="7" eb="9">
      <t>サンギョウ</t>
    </rPh>
    <phoneticPr fontId="13"/>
  </si>
  <si>
    <t>大倉サッシ</t>
    <rPh sb="0" eb="1">
      <t>オオ</t>
    </rPh>
    <rPh sb="1" eb="2">
      <t>クラ</t>
    </rPh>
    <phoneticPr fontId="13"/>
  </si>
  <si>
    <t>(有)ワ－ルド内装</t>
    <rPh sb="0" eb="3">
      <t>ユウ</t>
    </rPh>
    <rPh sb="7" eb="9">
      <t>ナイソウ</t>
    </rPh>
    <phoneticPr fontId="13"/>
  </si>
  <si>
    <t>やまうち内装</t>
    <rPh sb="4" eb="6">
      <t>ナイソウ</t>
    </rPh>
    <phoneticPr fontId="13"/>
  </si>
  <si>
    <t>いちけん</t>
    <phoneticPr fontId="13"/>
  </si>
  <si>
    <t>シンコ－沖縄㈱</t>
    <rPh sb="4" eb="6">
      <t>オキナワ</t>
    </rPh>
    <phoneticPr fontId="13"/>
  </si>
  <si>
    <t>(株)樟陽商会</t>
    <rPh sb="0" eb="3">
      <t>カブ</t>
    </rPh>
    <rPh sb="3" eb="4">
      <t>ショウ</t>
    </rPh>
    <rPh sb="4" eb="5">
      <t>ヨウ</t>
    </rPh>
    <rPh sb="5" eb="7">
      <t>ショウカイ</t>
    </rPh>
    <phoneticPr fontId="13"/>
  </si>
  <si>
    <t>(株)ピ－エス三菱</t>
    <rPh sb="0" eb="3">
      <t>カブ</t>
    </rPh>
    <rPh sb="7" eb="9">
      <t>ミツビシ</t>
    </rPh>
    <phoneticPr fontId="13"/>
  </si>
  <si>
    <t>(株)テノックス九州</t>
    <rPh sb="0" eb="3">
      <t>カブ</t>
    </rPh>
    <rPh sb="8" eb="10">
      <t>キュウシュウ</t>
    </rPh>
    <phoneticPr fontId="13"/>
  </si>
  <si>
    <t>エントランス開発</t>
    <rPh sb="6" eb="8">
      <t>カイハツ</t>
    </rPh>
    <phoneticPr fontId="13"/>
  </si>
  <si>
    <t>(有)三友工務店</t>
    <rPh sb="0" eb="3">
      <t>ユウ</t>
    </rPh>
    <rPh sb="3" eb="4">
      <t>サン</t>
    </rPh>
    <rPh sb="4" eb="5">
      <t>ユウ</t>
    </rPh>
    <rPh sb="5" eb="8">
      <t>コウムテン</t>
    </rPh>
    <phoneticPr fontId="13"/>
  </si>
  <si>
    <t>K13</t>
    <phoneticPr fontId="13"/>
  </si>
  <si>
    <t>ｔ</t>
    <phoneticPr fontId="13"/>
  </si>
  <si>
    <t>高強度せん断補強筋(KW785)</t>
    <phoneticPr fontId="13"/>
  </si>
  <si>
    <t>PC鋼より線</t>
    <rPh sb="2" eb="3">
      <t>コウ</t>
    </rPh>
    <rPh sb="5" eb="6">
      <t>セン</t>
    </rPh>
    <phoneticPr fontId="13"/>
  </si>
  <si>
    <t>12.7φ（SWPR7B)</t>
    <phoneticPr fontId="13"/>
  </si>
  <si>
    <t>定着装置工</t>
    <rPh sb="0" eb="2">
      <t>テイチャク</t>
    </rPh>
    <rPh sb="2" eb="4">
      <t>ソウチ</t>
    </rPh>
    <rPh sb="4" eb="5">
      <t>コウ</t>
    </rPh>
    <phoneticPr fontId="13"/>
  </si>
  <si>
    <t>緊張側（12S12.7用）27N</t>
    <rPh sb="0" eb="2">
      <t>キンチョウ</t>
    </rPh>
    <rPh sb="2" eb="3">
      <t>ガワ</t>
    </rPh>
    <rPh sb="11" eb="12">
      <t>ヨウ</t>
    </rPh>
    <phoneticPr fontId="13"/>
  </si>
  <si>
    <t>組</t>
    <rPh sb="0" eb="1">
      <t>クミ</t>
    </rPh>
    <phoneticPr fontId="13"/>
  </si>
  <si>
    <t>固定側（12S12.7用）27N</t>
    <rPh sb="0" eb="2">
      <t>コテイ</t>
    </rPh>
    <rPh sb="2" eb="3">
      <t>ガワ</t>
    </rPh>
    <rPh sb="11" eb="12">
      <t>ヨウ</t>
    </rPh>
    <phoneticPr fontId="13"/>
  </si>
  <si>
    <t>シ－ス</t>
    <phoneticPr fontId="13"/>
  </si>
  <si>
    <t>内径φ65　亜鉛ﾒｯｷ</t>
    <rPh sb="0" eb="1">
      <t>ウチ</t>
    </rPh>
    <rPh sb="1" eb="2">
      <t>ケイ</t>
    </rPh>
    <rPh sb="6" eb="8">
      <t>アエン</t>
    </rPh>
    <phoneticPr fontId="13"/>
  </si>
  <si>
    <t>ケ－ブルホルダ－工</t>
    <rPh sb="8" eb="9">
      <t>コウ</t>
    </rPh>
    <phoneticPr fontId="13"/>
  </si>
  <si>
    <t>PC梁端部型枠工</t>
    <rPh sb="2" eb="3">
      <t>ハリ</t>
    </rPh>
    <rPh sb="3" eb="5">
      <t>タンブ</t>
    </rPh>
    <rPh sb="5" eb="7">
      <t>カタワク</t>
    </rPh>
    <rPh sb="7" eb="8">
      <t>コウ</t>
    </rPh>
    <phoneticPr fontId="13"/>
  </si>
  <si>
    <t>2ｹｰﾌﾞﾙ用</t>
    <rPh sb="6" eb="7">
      <t>ヨウ</t>
    </rPh>
    <phoneticPr fontId="13"/>
  </si>
  <si>
    <t>箇所</t>
    <rPh sb="0" eb="2">
      <t>カショ</t>
    </rPh>
    <phoneticPr fontId="13"/>
  </si>
  <si>
    <t>PCケーブル小運搬工</t>
    <rPh sb="6" eb="7">
      <t>コ</t>
    </rPh>
    <rPh sb="7" eb="9">
      <t>ウンパン</t>
    </rPh>
    <rPh sb="9" eb="10">
      <t>コウ</t>
    </rPh>
    <phoneticPr fontId="13"/>
  </si>
  <si>
    <t>ｹ-ﾌﾞﾙ</t>
    <phoneticPr fontId="13"/>
  </si>
  <si>
    <t>ケ－ブル組立工</t>
    <rPh sb="4" eb="6">
      <t>クミタテ</t>
    </rPh>
    <rPh sb="6" eb="7">
      <t>コウ</t>
    </rPh>
    <phoneticPr fontId="13"/>
  </si>
  <si>
    <t>緊張工</t>
    <rPh sb="0" eb="2">
      <t>キンチョウ</t>
    </rPh>
    <rPh sb="2" eb="3">
      <t>コウ</t>
    </rPh>
    <phoneticPr fontId="13"/>
  </si>
  <si>
    <t>片引</t>
    <rPh sb="0" eb="1">
      <t>カタ</t>
    </rPh>
    <rPh sb="1" eb="2">
      <t>ヒ</t>
    </rPh>
    <phoneticPr fontId="13"/>
  </si>
  <si>
    <t>グラウト工</t>
    <rPh sb="4" eb="5">
      <t>コウ</t>
    </rPh>
    <phoneticPr fontId="13"/>
  </si>
  <si>
    <t>φ65</t>
    <phoneticPr fontId="13"/>
  </si>
  <si>
    <t>端部処理工</t>
    <rPh sb="0" eb="2">
      <t>タンブ</t>
    </rPh>
    <rPh sb="2" eb="4">
      <t>ショリ</t>
    </rPh>
    <rPh sb="4" eb="5">
      <t>コウ</t>
    </rPh>
    <phoneticPr fontId="13"/>
  </si>
  <si>
    <t>PC鋼線切断・ﾓﾙﾀﾙ詰</t>
    <rPh sb="2" eb="3">
      <t>コウ</t>
    </rPh>
    <rPh sb="3" eb="4">
      <t>セン</t>
    </rPh>
    <rPh sb="4" eb="6">
      <t>セツダン</t>
    </rPh>
    <rPh sb="11" eb="12">
      <t>ツ</t>
    </rPh>
    <phoneticPr fontId="13"/>
  </si>
  <si>
    <t>PC特殊機器損料</t>
    <rPh sb="2" eb="4">
      <t>トクシュ</t>
    </rPh>
    <rPh sb="4" eb="6">
      <t>キキ</t>
    </rPh>
    <rPh sb="6" eb="8">
      <t>ソンリョウ</t>
    </rPh>
    <phoneticPr fontId="13"/>
  </si>
  <si>
    <t>PC機材運搬費</t>
    <rPh sb="2" eb="4">
      <t>キザイ</t>
    </rPh>
    <rPh sb="4" eb="6">
      <t>ウンパン</t>
    </rPh>
    <rPh sb="6" eb="7">
      <t>ヒ</t>
    </rPh>
    <phoneticPr fontId="13"/>
  </si>
  <si>
    <t>PC技術管理費</t>
    <rPh sb="2" eb="4">
      <t>ギジュツ</t>
    </rPh>
    <rPh sb="4" eb="6">
      <t>カンリ</t>
    </rPh>
    <rPh sb="6" eb="7">
      <t>ヒ</t>
    </rPh>
    <phoneticPr fontId="13"/>
  </si>
  <si>
    <t>幼稚園部分</t>
    <rPh sb="0" eb="3">
      <t>ヨウチエン</t>
    </rPh>
    <rPh sb="3" eb="5">
      <t>ブブン</t>
    </rPh>
    <phoneticPr fontId="13"/>
  </si>
  <si>
    <t>水泳プ－ル部分</t>
    <rPh sb="0" eb="2">
      <t>スイエイ</t>
    </rPh>
    <rPh sb="5" eb="7">
      <t>ブブン</t>
    </rPh>
    <phoneticPr fontId="13"/>
  </si>
  <si>
    <t>改良処理費</t>
    <rPh sb="0" eb="2">
      <t>カイリョウ</t>
    </rPh>
    <rPh sb="2" eb="4">
      <t>ショリ</t>
    </rPh>
    <rPh sb="4" eb="5">
      <t>ヒ</t>
    </rPh>
    <phoneticPr fontId="13"/>
  </si>
  <si>
    <t>(株)丸浩重機工業</t>
    <rPh sb="0" eb="3">
      <t>カブ</t>
    </rPh>
    <rPh sb="3" eb="4">
      <t>マル</t>
    </rPh>
    <rPh sb="4" eb="5">
      <t>ヒロ</t>
    </rPh>
    <rPh sb="5" eb="7">
      <t>ジュウキ</t>
    </rPh>
    <rPh sb="7" eb="9">
      <t>コウギョウ</t>
    </rPh>
    <phoneticPr fontId="13"/>
  </si>
  <si>
    <t>重機運搬組立解体費</t>
    <rPh sb="0" eb="2">
      <t>ジュウキ</t>
    </rPh>
    <rPh sb="2" eb="4">
      <t>ウンパン</t>
    </rPh>
    <rPh sb="4" eb="6">
      <t>クミタテ</t>
    </rPh>
    <rPh sb="6" eb="8">
      <t>カイタイ</t>
    </rPh>
    <rPh sb="8" eb="9">
      <t>ヒ</t>
    </rPh>
    <phoneticPr fontId="13"/>
  </si>
  <si>
    <t>調査試験費</t>
    <rPh sb="0" eb="2">
      <t>チョウサ</t>
    </rPh>
    <rPh sb="2" eb="4">
      <t>シケン</t>
    </rPh>
    <rPh sb="4" eb="5">
      <t>ヒ</t>
    </rPh>
    <phoneticPr fontId="13"/>
  </si>
  <si>
    <t>事前調査費</t>
    <rPh sb="0" eb="2">
      <t>ジゼン</t>
    </rPh>
    <rPh sb="2" eb="4">
      <t>チョウサ</t>
    </rPh>
    <rPh sb="4" eb="5">
      <t>ヒ</t>
    </rPh>
    <phoneticPr fontId="13"/>
  </si>
  <si>
    <t>事後調査費</t>
    <rPh sb="0" eb="2">
      <t>ジゴ</t>
    </rPh>
    <rPh sb="2" eb="4">
      <t>チョウサ</t>
    </rPh>
    <rPh sb="4" eb="5">
      <t>ヒ</t>
    </rPh>
    <phoneticPr fontId="13"/>
  </si>
  <si>
    <t>総改良長さ　2,933ｍ</t>
    <rPh sb="0" eb="1">
      <t>ソウ</t>
    </rPh>
    <rPh sb="1" eb="3">
      <t>カイリョウ</t>
    </rPh>
    <rPh sb="3" eb="4">
      <t>ナガ</t>
    </rPh>
    <phoneticPr fontId="13"/>
  </si>
  <si>
    <t>φ700・φ800　改良本数761本</t>
    <rPh sb="10" eb="12">
      <t>カイリョウ</t>
    </rPh>
    <rPh sb="12" eb="14">
      <t>ホンスウ</t>
    </rPh>
    <rPh sb="17" eb="18">
      <t>ホン</t>
    </rPh>
    <phoneticPr fontId="13"/>
  </si>
  <si>
    <t>1-3～19-3</t>
    <phoneticPr fontId="13"/>
  </si>
  <si>
    <t>20-3</t>
    <phoneticPr fontId="13"/>
  </si>
  <si>
    <t>備考</t>
    <rPh sb="0" eb="2">
      <t>ビコウ</t>
    </rPh>
    <phoneticPr fontId="13"/>
  </si>
  <si>
    <t>(株)小川長春館</t>
    <rPh sb="0" eb="3">
      <t>カブ</t>
    </rPh>
    <rPh sb="3" eb="5">
      <t>オガワ</t>
    </rPh>
    <rPh sb="5" eb="6">
      <t>チョウ</t>
    </rPh>
    <rPh sb="6" eb="7">
      <t>ハル</t>
    </rPh>
    <rPh sb="7" eb="8">
      <t>カン</t>
    </rPh>
    <phoneticPr fontId="13"/>
  </si>
  <si>
    <t>(株)山久商会</t>
    <rPh sb="0" eb="3">
      <t>カブ</t>
    </rPh>
    <rPh sb="3" eb="4">
      <t>ヤマ</t>
    </rPh>
    <rPh sb="4" eb="5">
      <t>ヒサ</t>
    </rPh>
    <rPh sb="5" eb="7">
      <t>ショウカイ</t>
    </rPh>
    <phoneticPr fontId="13"/>
  </si>
  <si>
    <t>(有)昭和住建</t>
    <rPh sb="0" eb="3">
      <t>ユウ</t>
    </rPh>
    <rPh sb="3" eb="5">
      <t>ショウワ</t>
    </rPh>
    <rPh sb="5" eb="6">
      <t>ジュウ</t>
    </rPh>
    <rPh sb="6" eb="7">
      <t>ケン</t>
    </rPh>
    <phoneticPr fontId="13"/>
  </si>
  <si>
    <t>(株)南成建設</t>
    <rPh sb="0" eb="3">
      <t>カブ</t>
    </rPh>
    <rPh sb="3" eb="4">
      <t>ミナミ</t>
    </rPh>
    <rPh sb="4" eb="5">
      <t>セイ</t>
    </rPh>
    <rPh sb="5" eb="7">
      <t>ケンセツ</t>
    </rPh>
    <phoneticPr fontId="13"/>
  </si>
  <si>
    <t>(株)小川長春寒</t>
    <rPh sb="0" eb="3">
      <t>カブ</t>
    </rPh>
    <rPh sb="3" eb="5">
      <t>オガワ</t>
    </rPh>
    <rPh sb="5" eb="6">
      <t>チョウ</t>
    </rPh>
    <rPh sb="6" eb="8">
      <t>シュンカン</t>
    </rPh>
    <phoneticPr fontId="13"/>
  </si>
  <si>
    <t>砂辺松福テント(株)</t>
    <rPh sb="0" eb="1">
      <t>スナ</t>
    </rPh>
    <rPh sb="1" eb="2">
      <t>ベ</t>
    </rPh>
    <rPh sb="2" eb="3">
      <t>マツ</t>
    </rPh>
    <rPh sb="3" eb="4">
      <t>フク</t>
    </rPh>
    <rPh sb="7" eb="10">
      <t>カブ</t>
    </rPh>
    <phoneticPr fontId="13"/>
  </si>
  <si>
    <t>ｵﾘｴﾝﾀﾙ白石(株)</t>
    <rPh sb="6" eb="8">
      <t>シライシ</t>
    </rPh>
    <rPh sb="8" eb="11">
      <t>カブ</t>
    </rPh>
    <phoneticPr fontId="13"/>
  </si>
  <si>
    <t>　帯電防止ビニル床タイル張り</t>
    <phoneticPr fontId="13"/>
  </si>
  <si>
    <t>　厚4.5　</t>
    <phoneticPr fontId="13"/>
  </si>
  <si>
    <t>　厚2.5</t>
    <phoneticPr fontId="13"/>
  </si>
  <si>
    <t>1-3～19-2＋21</t>
    <phoneticPr fontId="13"/>
  </si>
  <si>
    <t>20-3＋22</t>
    <phoneticPr fontId="13"/>
  </si>
  <si>
    <t>磁気探査</t>
  </si>
  <si>
    <t>合　　　計</t>
    <rPh sb="0" eb="1">
      <t>ゴウ</t>
    </rPh>
    <rPh sb="4" eb="5">
      <t>ケイ</t>
    </rPh>
    <phoneticPr fontId="13"/>
  </si>
  <si>
    <t>No</t>
    <phoneticPr fontId="20"/>
  </si>
  <si>
    <t>№</t>
    <phoneticPr fontId="13"/>
  </si>
  <si>
    <t>工　事　種　別</t>
    <rPh sb="0" eb="1">
      <t>ク</t>
    </rPh>
    <rPh sb="2" eb="3">
      <t>ジ</t>
    </rPh>
    <rPh sb="4" eb="5">
      <t>シュ</t>
    </rPh>
    <rPh sb="6" eb="7">
      <t>ベツ</t>
    </rPh>
    <phoneticPr fontId="20"/>
  </si>
  <si>
    <t>適用</t>
    <rPh sb="0" eb="2">
      <t>テキヨウ</t>
    </rPh>
    <phoneticPr fontId="13"/>
  </si>
  <si>
    <t xml:space="preserve">  工　事　別　内　訳　書　</t>
    <rPh sb="2" eb="3">
      <t>ク</t>
    </rPh>
    <rPh sb="4" eb="5">
      <t>ジ</t>
    </rPh>
    <rPh sb="6" eb="7">
      <t>ベツ</t>
    </rPh>
    <rPh sb="8" eb="9">
      <t>ウチ</t>
    </rPh>
    <rPh sb="10" eb="11">
      <t>ワケ</t>
    </rPh>
    <rPh sb="12" eb="13">
      <t>ショ</t>
    </rPh>
    <phoneticPr fontId="13"/>
  </si>
  <si>
    <t>工事名称：</t>
    <rPh sb="0" eb="2">
      <t>コウジ</t>
    </rPh>
    <rPh sb="2" eb="4">
      <t>メイショウ</t>
    </rPh>
    <phoneticPr fontId="20"/>
  </si>
  <si>
    <t>構 造　規 模：</t>
    <rPh sb="0" eb="1">
      <t>カマエ</t>
    </rPh>
    <rPh sb="2" eb="3">
      <t>ゾウ</t>
    </rPh>
    <rPh sb="4" eb="5">
      <t>キ</t>
    </rPh>
    <rPh sb="6" eb="7">
      <t>ボ</t>
    </rPh>
    <phoneticPr fontId="20"/>
  </si>
  <si>
    <t>面積（基準法）：</t>
    <rPh sb="0" eb="2">
      <t>メンセキ</t>
    </rPh>
    <rPh sb="3" eb="6">
      <t>キジュンホウ</t>
    </rPh>
    <phoneticPr fontId="20"/>
  </si>
  <si>
    <t>%</t>
    <phoneticPr fontId="13"/>
  </si>
  <si>
    <t>№</t>
  </si>
  <si>
    <t>墨出し</t>
  </si>
  <si>
    <t>一 般  RC･SRC造</t>
  </si>
  <si>
    <t>地下階</t>
  </si>
  <si>
    <t>ﾄﾞﾗｲｴﾘｱ</t>
  </si>
  <si>
    <t>ﾋﾟﾛﾃｨｰ</t>
  </si>
  <si>
    <t xml:space="preserve">大規模ﾋﾟｯﾄ </t>
  </si>
  <si>
    <t>吹き抜け(その他)</t>
  </si>
  <si>
    <t>整理清掃</t>
  </si>
  <si>
    <t>後片付け</t>
  </si>
  <si>
    <t>2</t>
    <phoneticPr fontId="13"/>
  </si>
  <si>
    <t>業者見積</t>
    <rPh sb="0" eb="4">
      <t>ギョウシャミツモリ</t>
    </rPh>
    <phoneticPr fontId="13"/>
  </si>
  <si>
    <t xml:space="preserve">土工機械運搬 </t>
  </si>
  <si>
    <t xml:space="preserve">根切り､埋戻し </t>
  </si>
  <si>
    <t>再生ｸﾗｯｼｬﾗﾝ</t>
    <phoneticPr fontId="13"/>
  </si>
  <si>
    <t xml:space="preserve">SD295 D10 </t>
  </si>
  <si>
    <t>鉄筋加工組立</t>
  </si>
  <si>
    <t>RCﾗｰﾒﾝ構造</t>
  </si>
  <si>
    <t>ｽｸﾗｯﾌﾟ控除</t>
  </si>
  <si>
    <t>ｶﾞｽ圧接</t>
  </si>
  <si>
    <t>D19-D19</t>
  </si>
  <si>
    <t>D22-D22</t>
  </si>
  <si>
    <t>D25-D25</t>
  </si>
  <si>
    <t>普通ｺﾝｸﾘｰﾄ</t>
  </si>
  <si>
    <t>FC=18 SL=15</t>
  </si>
  <si>
    <t xml:space="preserve">30m3/回程度 </t>
  </si>
  <si>
    <t>基礎部 ﾎﾟﾝﾌﾟ打設</t>
  </si>
  <si>
    <t xml:space="preserve">100m3/回以上 </t>
  </si>
  <si>
    <t xml:space="preserve">基本料金別途加算 </t>
  </si>
  <si>
    <t xml:space="preserve">50m3以上100m3/回未満 </t>
  </si>
  <si>
    <t xml:space="preserve">30m3以上 50m3/回未満 </t>
  </si>
  <si>
    <t xml:space="preserve">型枠 </t>
  </si>
  <si>
    <t>普通合板型枠</t>
  </si>
  <si>
    <t>基礎部</t>
  </si>
  <si>
    <t>打放合板型枠B種</t>
  </si>
  <si>
    <t>ﾗｰﾒﾝ構造 基礎部</t>
  </si>
  <si>
    <t>打放合板型枠C種</t>
  </si>
  <si>
    <t>4t車 30㎞程度 往復</t>
  </si>
  <si>
    <t>打放し面補修</t>
  </si>
  <si>
    <t>か所</t>
    <rPh sb="1" eb="2">
      <t>ショ</t>
    </rPh>
    <phoneticPr fontId="13"/>
  </si>
  <si>
    <t>平面</t>
    <rPh sb="0" eb="2">
      <t>ヘイメン</t>
    </rPh>
    <phoneticPr fontId="13"/>
  </si>
  <si>
    <t>超速硬化ｳﾚﾀﾝ複合防水</t>
    <rPh sb="8" eb="10">
      <t>フクゴウ</t>
    </rPh>
    <phoneticPr fontId="13"/>
  </si>
  <si>
    <t>(外部)</t>
  </si>
  <si>
    <t>立上り</t>
    <rPh sb="0" eb="2">
      <t>タチアガ</t>
    </rPh>
    <phoneticPr fontId="13"/>
  </si>
  <si>
    <t>打継目地</t>
  </si>
  <si>
    <t>ｼｰﾘﾝｸﾞ</t>
  </si>
  <si>
    <t>誘発目地</t>
  </si>
  <si>
    <t>ウレタン系塗膜防水</t>
    <rPh sb="4" eb="5">
      <t>ケイ</t>
    </rPh>
    <rPh sb="5" eb="9">
      <t>トマクボウスイ</t>
    </rPh>
    <phoneticPr fontId="13"/>
  </si>
  <si>
    <t>ポリマ－セメント系塗膜防水</t>
    <rPh sb="8" eb="9">
      <t>ケイ</t>
    </rPh>
    <rPh sb="9" eb="13">
      <t>トマクボウスイ</t>
    </rPh>
    <phoneticPr fontId="13"/>
  </si>
  <si>
    <t>地下壁</t>
    <rPh sb="0" eb="2">
      <t>チカ</t>
    </rPh>
    <rPh sb="2" eb="3">
      <t>ヘキ</t>
    </rPh>
    <phoneticPr fontId="13"/>
  </si>
  <si>
    <t>建具周囲</t>
  </si>
  <si>
    <t>変成ｼﾘｺﾝ系(MS-2)</t>
  </si>
  <si>
    <t>ｍ</t>
  </si>
  <si>
    <t>10×10</t>
  </si>
  <si>
    <t xml:space="preserve">ｼﾘｺﾝ系（SR-1) </t>
  </si>
  <si>
    <t>足洗い場 面台</t>
  </si>
  <si>
    <t>御影石</t>
  </si>
  <si>
    <t>120×20</t>
  </si>
  <si>
    <t>ビニル巾木</t>
    <rPh sb="3" eb="5">
      <t>ハバキ</t>
    </rPh>
    <phoneticPr fontId="13"/>
  </si>
  <si>
    <t>化粧けい酸カルシュウム板</t>
    <rPh sb="0" eb="2">
      <t>ケショウ</t>
    </rPh>
    <rPh sb="4" eb="5">
      <t>サン</t>
    </rPh>
    <rPh sb="11" eb="12">
      <t>バン</t>
    </rPh>
    <phoneticPr fontId="13"/>
  </si>
  <si>
    <t>汚垂石</t>
  </si>
  <si>
    <t>抗菌ﾀｲﾙ</t>
  </si>
  <si>
    <t>D=600</t>
  </si>
  <si>
    <t>構造用合板</t>
  </si>
  <si>
    <t>ﾙｰﾌﾄﾞﾚｲﾝ</t>
  </si>
  <si>
    <t>塗膜防水用</t>
  </si>
  <si>
    <t>鋳鉄製 横型 径100</t>
  </si>
  <si>
    <t>ｵｰﾊﾞｰﾌﾛｰ管</t>
  </si>
  <si>
    <t>足洗い場</t>
  </si>
  <si>
    <t>排水管</t>
  </si>
  <si>
    <t>排水目皿</t>
    <rPh sb="0" eb="4">
      <t>ハイスイメザラ</t>
    </rPh>
    <phoneticPr fontId="13"/>
  </si>
  <si>
    <t xml:space="preserve">65形  下地張りなし @300 </t>
    <phoneticPr fontId="13"/>
  </si>
  <si>
    <t>65形  下地張りあり @450</t>
    <phoneticPr fontId="13"/>
  </si>
  <si>
    <t>軽量鉄骨天井下地</t>
    <phoneticPr fontId="13"/>
  </si>
  <si>
    <t>天井点検口</t>
    <rPh sb="0" eb="5">
      <t>テンジョウテンケンコウ</t>
    </rPh>
    <phoneticPr fontId="13"/>
  </si>
  <si>
    <t>ｽﾃﾝﾚｽ製ｸﾞﾚｰﾁﾝｸﾞ溝ふた</t>
  </si>
  <si>
    <t>ﾌｯ素樹脂焼付塗装(指定色)</t>
  </si>
  <si>
    <t>天井廻縁</t>
  </si>
  <si>
    <t>天井点検口</t>
  </si>
  <si>
    <t>ｱﾙﾐｱﾝｸﾞﾙ</t>
  </si>
  <si>
    <t>ステンレス製壁付材工共</t>
    <phoneticPr fontId="13"/>
  </si>
  <si>
    <t>FB50　ｔ9.0　@100</t>
  </si>
  <si>
    <t>FB75　t9.0</t>
  </si>
  <si>
    <t>ﾀﾗｯﾌﾟ</t>
  </si>
  <si>
    <t>踏み面：ロ－レット加工</t>
  </si>
  <si>
    <t>足洗い場 床</t>
  </si>
  <si>
    <t>ﾓﾙﾀﾙ塗り</t>
  </si>
  <si>
    <t>(内部)</t>
  </si>
  <si>
    <t>アルミ製建具</t>
    <rPh sb="3" eb="4">
      <t>セイ</t>
    </rPh>
    <rPh sb="4" eb="6">
      <t>タテグ</t>
    </rPh>
    <phoneticPr fontId="13"/>
  </si>
  <si>
    <t>スチ－ル製建具</t>
    <rPh sb="4" eb="5">
      <t>セイ</t>
    </rPh>
    <rPh sb="5" eb="7">
      <t>タテグ</t>
    </rPh>
    <phoneticPr fontId="13"/>
  </si>
  <si>
    <t>軽量スチ－ル製建具</t>
    <rPh sb="0" eb="2">
      <t>ケイリョウ</t>
    </rPh>
    <rPh sb="6" eb="7">
      <t>セイ</t>
    </rPh>
    <rPh sb="7" eb="9">
      <t>タテグ</t>
    </rPh>
    <phoneticPr fontId="13"/>
  </si>
  <si>
    <t>防爆スチ－ル製建具</t>
    <rPh sb="6" eb="7">
      <t>セイ</t>
    </rPh>
    <rPh sb="7" eb="9">
      <t>タテグ</t>
    </rPh>
    <phoneticPr fontId="13"/>
  </si>
  <si>
    <t>強化ｶﾞﾗｽ</t>
  </si>
  <si>
    <t>壁</t>
  </si>
  <si>
    <t>EP塗り</t>
  </si>
  <si>
    <t>素地ごしらえ共</t>
  </si>
  <si>
    <t>天井</t>
  </si>
  <si>
    <t>階段手摺縦格子</t>
    <rPh sb="0" eb="2">
      <t>カイダン</t>
    </rPh>
    <rPh sb="2" eb="4">
      <t>テスリ</t>
    </rPh>
    <rPh sb="4" eb="5">
      <t>タテ</t>
    </rPh>
    <rPh sb="5" eb="7">
      <t>コウシ</t>
    </rPh>
    <phoneticPr fontId="13"/>
  </si>
  <si>
    <t>防塵塗装</t>
  </si>
  <si>
    <t>床</t>
  </si>
  <si>
    <t>ビニル床タイル</t>
  </si>
  <si>
    <t>踏面蹴込</t>
  </si>
  <si>
    <t>厚2.0</t>
  </si>
  <si>
    <t>OAﾌﾛｱｰ</t>
  </si>
  <si>
    <t>H=100</t>
  </si>
  <si>
    <t>17-1</t>
    <phoneticPr fontId="13"/>
  </si>
  <si>
    <t>ﾋﾞﾆﾙｸﾛｽ</t>
  </si>
  <si>
    <t>ボ－ド面</t>
    <rPh sb="3" eb="4">
      <t>メン</t>
    </rPh>
    <phoneticPr fontId="13"/>
  </si>
  <si>
    <t>厚12.5 継目処理</t>
  </si>
  <si>
    <t>グラスウ－ル吸音板張り</t>
  </si>
  <si>
    <t xml:space="preserve">32K 厚さ50mm </t>
  </si>
  <si>
    <t xml:space="preserve">ｶﾞﾗｽｸﾛｽ ｽﾋﾟﾝﾄﾞﾙﾋﾟﾝ共 </t>
  </si>
  <si>
    <t>ﾛｯｸｳｰﾙ化粧吸音板</t>
  </si>
  <si>
    <t>厚9.0</t>
  </si>
  <si>
    <t>GB-R 厚12.5 捨張共</t>
  </si>
  <si>
    <t>ﾕﾆｯﾄｼｬﾜｰ</t>
  </si>
  <si>
    <t>サイン工事</t>
    <rPh sb="3" eb="5">
      <t>コウジ</t>
    </rPh>
    <phoneticPr fontId="13"/>
  </si>
  <si>
    <t>トイレブ－ス工事</t>
    <rPh sb="6" eb="8">
      <t>コウジ</t>
    </rPh>
    <phoneticPr fontId="13"/>
  </si>
  <si>
    <t>議場家具工事</t>
    <rPh sb="0" eb="2">
      <t>ギジョウ</t>
    </rPh>
    <rPh sb="2" eb="4">
      <t>カグ</t>
    </rPh>
    <rPh sb="4" eb="6">
      <t>コウジ</t>
    </rPh>
    <phoneticPr fontId="13"/>
  </si>
  <si>
    <t>窓口カウンタ－工事</t>
    <rPh sb="0" eb="2">
      <t>マドグチ</t>
    </rPh>
    <rPh sb="7" eb="9">
      <t>コウジ</t>
    </rPh>
    <phoneticPr fontId="13"/>
  </si>
  <si>
    <t>固定棚</t>
    <rPh sb="0" eb="3">
      <t>コテイタナ</t>
    </rPh>
    <phoneticPr fontId="13"/>
  </si>
  <si>
    <t>SK内部</t>
    <rPh sb="2" eb="4">
      <t>ナイブ</t>
    </rPh>
    <phoneticPr fontId="13"/>
  </si>
  <si>
    <t>合わせガラス</t>
    <rPh sb="0" eb="1">
      <t>ア</t>
    </rPh>
    <phoneticPr fontId="13"/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</si>
  <si>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</si>
  <si>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</si>
  <si>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</si>
  <si>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</si>
  <si>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</si>
  <si>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</si>
  <si>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</si>
  <si>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</si>
  <si>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</si>
  <si>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</si>
  <si>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</si>
  <si>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18</t>
  </si>
  <si>
    <t>-</t>
    <phoneticPr fontId="13"/>
  </si>
  <si>
    <t>ビニル床タイル</t>
    <rPh sb="3" eb="4">
      <t>ユカ</t>
    </rPh>
    <phoneticPr fontId="13"/>
  </si>
  <si>
    <t>kg</t>
    <phoneticPr fontId="13"/>
  </si>
  <si>
    <t>－</t>
    <phoneticPr fontId="13"/>
  </si>
  <si>
    <t>製品代に含む</t>
    <rPh sb="0" eb="3">
      <t>セイヒンダイ</t>
    </rPh>
    <rPh sb="4" eb="5">
      <t>フク</t>
    </rPh>
    <phoneticPr fontId="13"/>
  </si>
  <si>
    <t>昇降機設備工事</t>
    <rPh sb="0" eb="2">
      <t>ショウコウ</t>
    </rPh>
    <rPh sb="2" eb="3">
      <t>キ</t>
    </rPh>
    <rPh sb="3" eb="5">
      <t>セツビ</t>
    </rPh>
    <rPh sb="5" eb="7">
      <t>コウジ</t>
    </rPh>
    <phoneticPr fontId="13"/>
  </si>
  <si>
    <t>エレベ－タ－</t>
  </si>
  <si>
    <t>設置費 仮囲鉄板</t>
  </si>
  <si>
    <t>H=2.0m -</t>
  </si>
  <si>
    <t>仮囲い</t>
  </si>
  <si>
    <t>供用1日賃料 修理費含む 仮囲鉄板</t>
  </si>
  <si>
    <t>H=2.0m t=1.2㎜ w=500 -</t>
  </si>
  <si>
    <t>基本料 修理費含む 仮囲鉄板</t>
  </si>
  <si>
    <t>式</t>
    <rPh sb="0" eb="1">
      <t>シキ</t>
    </rPh>
    <phoneticPr fontId="20"/>
  </si>
  <si>
    <t>H=2.0m</t>
  </si>
  <si>
    <t>か所</t>
    <rPh sb="1" eb="2">
      <t>ショ</t>
    </rPh>
    <phoneticPr fontId="13"/>
  </si>
  <si>
    <t xml:space="preserve"> 350kN/m2</t>
  </si>
  <si>
    <t>可動書架</t>
    <rPh sb="0" eb="2">
      <t>カドウ</t>
    </rPh>
    <rPh sb="2" eb="4">
      <t>ショカ</t>
    </rPh>
    <phoneticPr fontId="13"/>
  </si>
  <si>
    <t>アルミ製建具</t>
    <rPh sb="3" eb="4">
      <t>セイ</t>
    </rPh>
    <rPh sb="4" eb="6">
      <t>タテグ</t>
    </rPh>
    <phoneticPr fontId="13"/>
  </si>
  <si>
    <t>1-1/AD</t>
  </si>
  <si>
    <t>引分け框自動ドア(FIX窓付)</t>
    <phoneticPr fontId="13"/>
  </si>
  <si>
    <t>アルミ製</t>
    <phoneticPr fontId="13"/>
  </si>
  <si>
    <t>W2800×H2400</t>
    <phoneticPr fontId="13"/>
  </si>
  <si>
    <t>1-2/AD</t>
  </si>
  <si>
    <t>W2280×H2500</t>
    <phoneticPr fontId="13"/>
  </si>
  <si>
    <t>1-3/AD</t>
  </si>
  <si>
    <t>片引き戸(FIX窓付)・突出し排煙窓</t>
    <phoneticPr fontId="13"/>
  </si>
  <si>
    <t>片引き自動ドア(FIX窓付)</t>
    <phoneticPr fontId="13"/>
  </si>
  <si>
    <t>1-4/AD</t>
  </si>
  <si>
    <t>アルミ製片開き戸</t>
  </si>
  <si>
    <t>アルミ製片開き戸</t>
    <phoneticPr fontId="13"/>
  </si>
  <si>
    <t>1-5/AD</t>
    <phoneticPr fontId="13"/>
  </si>
  <si>
    <t>W770×H2200</t>
    <phoneticPr fontId="13"/>
  </si>
  <si>
    <t>W800×2100</t>
    <phoneticPr fontId="13"/>
  </si>
  <si>
    <t>3-1/AD</t>
    <phoneticPr fontId="13"/>
  </si>
  <si>
    <t>3-2/AD</t>
    <phoneticPr fontId="13"/>
  </si>
  <si>
    <t>アルミ製片開き点検扉</t>
    <phoneticPr fontId="13"/>
  </si>
  <si>
    <t>W600×H900</t>
    <phoneticPr fontId="13"/>
  </si>
  <si>
    <t>3-3/AD</t>
    <phoneticPr fontId="13"/>
  </si>
  <si>
    <t>1-1/AW</t>
  </si>
  <si>
    <t>片引き窓(FIX窓付)・突出し排煙窓</t>
    <phoneticPr fontId="13"/>
  </si>
  <si>
    <t>W5060×H3000</t>
    <phoneticPr fontId="13"/>
  </si>
  <si>
    <t>W1980×H3000</t>
    <phoneticPr fontId="13"/>
  </si>
  <si>
    <t>W900×H2100</t>
    <phoneticPr fontId="13"/>
  </si>
  <si>
    <t>1-2/AW</t>
    <phoneticPr fontId="13"/>
  </si>
  <si>
    <t>1-3/AW</t>
    <phoneticPr fontId="13"/>
  </si>
  <si>
    <t>1-4/AW</t>
    <phoneticPr fontId="13"/>
  </si>
  <si>
    <t>W2395×H3000</t>
    <phoneticPr fontId="13"/>
  </si>
  <si>
    <t>1-5/AW</t>
    <phoneticPr fontId="13"/>
  </si>
  <si>
    <t>W3805×H3000</t>
    <phoneticPr fontId="13"/>
  </si>
  <si>
    <t>1-6/AW</t>
    <phoneticPr fontId="13"/>
  </si>
  <si>
    <t>W4000×H3000</t>
    <phoneticPr fontId="13"/>
  </si>
  <si>
    <t>1-7/AW</t>
    <phoneticPr fontId="13"/>
  </si>
  <si>
    <t>1-8/AW</t>
    <phoneticPr fontId="13"/>
  </si>
  <si>
    <t>W1265×H700</t>
    <phoneticPr fontId="13"/>
  </si>
  <si>
    <t>1-9/AW</t>
    <phoneticPr fontId="13"/>
  </si>
  <si>
    <t>アルミ製片引き窓(FIX窓付)</t>
    <phoneticPr fontId="13"/>
  </si>
  <si>
    <t>1-10/AW</t>
    <phoneticPr fontId="13"/>
  </si>
  <si>
    <t>W2445×H1500</t>
    <phoneticPr fontId="13"/>
  </si>
  <si>
    <t>1-11/AW</t>
    <phoneticPr fontId="13"/>
  </si>
  <si>
    <t>アルミ製引分け窓</t>
    <phoneticPr fontId="13"/>
  </si>
  <si>
    <t>W2000×H1200</t>
    <phoneticPr fontId="13"/>
  </si>
  <si>
    <t>1-12/AW</t>
    <phoneticPr fontId="13"/>
  </si>
  <si>
    <t>1-13/AW</t>
    <phoneticPr fontId="13"/>
  </si>
  <si>
    <t>アルミ製FIX窓</t>
    <phoneticPr fontId="13"/>
  </si>
  <si>
    <t>2-1、2-2、2-3、2-4、2-5、2-6/AW</t>
  </si>
  <si>
    <t>W2420×H2400</t>
    <phoneticPr fontId="13"/>
  </si>
  <si>
    <t>2-7、2-8/AW</t>
    <phoneticPr fontId="13"/>
  </si>
  <si>
    <t>2-9、2-11/AW</t>
    <phoneticPr fontId="13"/>
  </si>
  <si>
    <t>2-10/AW</t>
    <phoneticPr fontId="13"/>
  </si>
  <si>
    <t>W2775×H2400</t>
    <phoneticPr fontId="13"/>
  </si>
  <si>
    <t>2-12/AW</t>
    <phoneticPr fontId="13"/>
  </si>
  <si>
    <t>2-13/AW</t>
    <phoneticPr fontId="13"/>
  </si>
  <si>
    <t>W2480×H2400</t>
    <phoneticPr fontId="13"/>
  </si>
  <si>
    <t>2-14/AW</t>
    <phoneticPr fontId="13"/>
  </si>
  <si>
    <t>2-15/AW</t>
    <phoneticPr fontId="13"/>
  </si>
  <si>
    <t>2-16/AW</t>
    <phoneticPr fontId="13"/>
  </si>
  <si>
    <t>2-17/AW</t>
    <phoneticPr fontId="13"/>
  </si>
  <si>
    <t>W2780×H2400</t>
    <phoneticPr fontId="13"/>
  </si>
  <si>
    <t>2-18、2-19、2-20/AW</t>
    <phoneticPr fontId="13"/>
  </si>
  <si>
    <t>2-21/AW</t>
    <phoneticPr fontId="13"/>
  </si>
  <si>
    <t>W1265×H500</t>
    <phoneticPr fontId="13"/>
  </si>
  <si>
    <t>2-22/AW</t>
    <phoneticPr fontId="13"/>
  </si>
  <si>
    <t>2-23/AW</t>
    <phoneticPr fontId="13"/>
  </si>
  <si>
    <t>3-1/AW</t>
    <phoneticPr fontId="13"/>
  </si>
  <si>
    <t>W1900×H700</t>
    <phoneticPr fontId="13"/>
  </si>
  <si>
    <t>3-2/AW</t>
    <phoneticPr fontId="13"/>
  </si>
  <si>
    <t>W1250×H700</t>
    <phoneticPr fontId="13"/>
  </si>
  <si>
    <t>建付調整費</t>
    <rPh sb="0" eb="2">
      <t>タテツケ</t>
    </rPh>
    <rPh sb="2" eb="5">
      <t>チョウセイヒ</t>
    </rPh>
    <phoneticPr fontId="13"/>
  </si>
  <si>
    <t>法定福利費</t>
    <rPh sb="0" eb="5">
      <t>ホウテイフクリヒ</t>
    </rPh>
    <phoneticPr fontId="13"/>
  </si>
  <si>
    <t>運搬費</t>
    <rPh sb="0" eb="3">
      <t>ウンパンヒ</t>
    </rPh>
    <phoneticPr fontId="13"/>
  </si>
  <si>
    <t>工場～港、港～現場</t>
    <rPh sb="0" eb="2">
      <t>コウジョウ</t>
    </rPh>
    <rPh sb="3" eb="4">
      <t>ミナト</t>
    </rPh>
    <rPh sb="5" eb="6">
      <t>ミナト</t>
    </rPh>
    <rPh sb="7" eb="9">
      <t>ゲンバ</t>
    </rPh>
    <phoneticPr fontId="13"/>
  </si>
  <si>
    <t>アルミ製シャッタ－</t>
    <rPh sb="3" eb="4">
      <t>セイ</t>
    </rPh>
    <phoneticPr fontId="13"/>
  </si>
  <si>
    <t>重量シャッタ－</t>
    <rPh sb="0" eb="2">
      <t>ジュウリョウ</t>
    </rPh>
    <phoneticPr fontId="13"/>
  </si>
  <si>
    <t>B-1/SD</t>
    <phoneticPr fontId="13"/>
  </si>
  <si>
    <t>鋼製遮煙防火戸(常開)</t>
    <phoneticPr fontId="13"/>
  </si>
  <si>
    <t>鋼製両開き戸</t>
    <phoneticPr fontId="13"/>
  </si>
  <si>
    <t>B-2、B-3/SD</t>
    <phoneticPr fontId="13"/>
  </si>
  <si>
    <t>B-4/SD</t>
    <phoneticPr fontId="13"/>
  </si>
  <si>
    <t>B-5/SD</t>
    <phoneticPr fontId="13"/>
  </si>
  <si>
    <t>W1800×H2100</t>
    <phoneticPr fontId="13"/>
  </si>
  <si>
    <t>B-6/SD</t>
    <phoneticPr fontId="13"/>
  </si>
  <si>
    <t>鋼製親子戸</t>
    <phoneticPr fontId="13"/>
  </si>
  <si>
    <t>W1200×H2500</t>
    <phoneticPr fontId="13"/>
  </si>
  <si>
    <t>B-7、B-8/SD</t>
    <phoneticPr fontId="13"/>
  </si>
  <si>
    <t>W1800×H2500</t>
    <phoneticPr fontId="13"/>
  </si>
  <si>
    <t>B-9/SD</t>
    <phoneticPr fontId="13"/>
  </si>
  <si>
    <t>W1200×H2100</t>
    <phoneticPr fontId="13"/>
  </si>
  <si>
    <t>B-10/SD</t>
    <phoneticPr fontId="13"/>
  </si>
  <si>
    <t>鋼製片開き戸</t>
  </si>
  <si>
    <t>鋼製片開き戸</t>
    <phoneticPr fontId="13"/>
  </si>
  <si>
    <t>B-11/SD</t>
    <phoneticPr fontId="13"/>
  </si>
  <si>
    <t>W1300×H2100</t>
    <phoneticPr fontId="13"/>
  </si>
  <si>
    <t>B-36、B-37/SD</t>
    <phoneticPr fontId="13"/>
  </si>
  <si>
    <t>B-38/SD</t>
    <phoneticPr fontId="13"/>
  </si>
  <si>
    <t>B-39/SD</t>
    <phoneticPr fontId="13"/>
  </si>
  <si>
    <t>B-40/SD</t>
    <phoneticPr fontId="13"/>
  </si>
  <si>
    <t>B-41/SD</t>
    <phoneticPr fontId="13"/>
  </si>
  <si>
    <t>B-42/SD</t>
    <phoneticPr fontId="13"/>
  </si>
  <si>
    <t>B-43/SD</t>
    <phoneticPr fontId="13"/>
  </si>
  <si>
    <t>1-1/SD</t>
    <phoneticPr fontId="13"/>
  </si>
  <si>
    <t>鋼製遮煙防火戸(常開)(くぐり戸付き)</t>
    <phoneticPr fontId="13"/>
  </si>
  <si>
    <t>W1400×H2700</t>
    <phoneticPr fontId="13"/>
  </si>
  <si>
    <t>1-2/SD</t>
    <phoneticPr fontId="13"/>
  </si>
  <si>
    <t>1-3/SD</t>
    <phoneticPr fontId="13"/>
  </si>
  <si>
    <t>1-4/SD</t>
    <phoneticPr fontId="13"/>
  </si>
  <si>
    <t>2-1/SD</t>
    <phoneticPr fontId="13"/>
  </si>
  <si>
    <t>2-2/SD</t>
    <phoneticPr fontId="13"/>
  </si>
  <si>
    <t>3-1/SD</t>
    <phoneticPr fontId="13"/>
  </si>
  <si>
    <t>3-2/SD</t>
    <phoneticPr fontId="13"/>
  </si>
  <si>
    <t>3-3/SD</t>
    <phoneticPr fontId="13"/>
  </si>
  <si>
    <t>3-4/SD</t>
    <phoneticPr fontId="13"/>
  </si>
  <si>
    <t>W800×H2100</t>
    <phoneticPr fontId="13"/>
  </si>
  <si>
    <t>ZAM鋼板製両開き戸（エアタイト）</t>
    <phoneticPr fontId="13"/>
  </si>
  <si>
    <t>3-1/ZAM</t>
    <phoneticPr fontId="13"/>
  </si>
  <si>
    <t>3-2/ZAM</t>
    <phoneticPr fontId="13"/>
  </si>
  <si>
    <t>B-1/LSD</t>
    <phoneticPr fontId="13"/>
  </si>
  <si>
    <t>鋼製軽量片引き戸</t>
    <phoneticPr fontId="13"/>
  </si>
  <si>
    <t>W2015×H2100</t>
    <phoneticPr fontId="13"/>
  </si>
  <si>
    <t>B-2/LSD</t>
    <phoneticPr fontId="13"/>
  </si>
  <si>
    <t>鋼製軽量片開き戸</t>
    <phoneticPr fontId="13"/>
  </si>
  <si>
    <t>B-3/LSD</t>
    <phoneticPr fontId="13"/>
  </si>
  <si>
    <t>B-4/LSD</t>
    <phoneticPr fontId="13"/>
  </si>
  <si>
    <t>B-5/LSD</t>
    <phoneticPr fontId="13"/>
  </si>
  <si>
    <t>鋼製軽量親子戸</t>
    <phoneticPr fontId="13"/>
  </si>
  <si>
    <t>B-6/LSD</t>
    <phoneticPr fontId="13"/>
  </si>
  <si>
    <t>B-7/LSD</t>
    <phoneticPr fontId="13"/>
  </si>
  <si>
    <t>B-8/LSD</t>
    <phoneticPr fontId="13"/>
  </si>
  <si>
    <t>B-9/LSD</t>
    <phoneticPr fontId="13"/>
  </si>
  <si>
    <t>B-10/LSD</t>
    <phoneticPr fontId="13"/>
  </si>
  <si>
    <t>W750×H2100</t>
    <phoneticPr fontId="13"/>
  </si>
  <si>
    <t>B-11/LSD</t>
    <phoneticPr fontId="13"/>
  </si>
  <si>
    <t>1-1、1-2/LSD</t>
    <phoneticPr fontId="13"/>
  </si>
  <si>
    <t>1-3/LSD</t>
    <phoneticPr fontId="13"/>
  </si>
  <si>
    <t>1-4/LSD</t>
    <phoneticPr fontId="13"/>
  </si>
  <si>
    <t>鋼製軽量両開き戸</t>
    <phoneticPr fontId="13"/>
  </si>
  <si>
    <t>1-5/LSD</t>
    <phoneticPr fontId="13"/>
  </si>
  <si>
    <t>1-6/LSD</t>
    <phoneticPr fontId="13"/>
  </si>
  <si>
    <t>1-7/LSD</t>
    <phoneticPr fontId="13"/>
  </si>
  <si>
    <t>1-8/LSD</t>
    <phoneticPr fontId="13"/>
  </si>
  <si>
    <t>1-9/LSD</t>
    <phoneticPr fontId="13"/>
  </si>
  <si>
    <t>1-10/LSD</t>
    <phoneticPr fontId="13"/>
  </si>
  <si>
    <t>1-11/LSD</t>
    <phoneticPr fontId="13"/>
  </si>
  <si>
    <t>1-12、1-13/LSD</t>
    <phoneticPr fontId="13"/>
  </si>
  <si>
    <t>1-14/LSD</t>
    <phoneticPr fontId="13"/>
  </si>
  <si>
    <t>1-15/LSD</t>
    <phoneticPr fontId="13"/>
  </si>
  <si>
    <t>1-16/LSD</t>
    <phoneticPr fontId="13"/>
  </si>
  <si>
    <t>1-17/LSD</t>
    <phoneticPr fontId="13"/>
  </si>
  <si>
    <t>1-18/LSD</t>
    <phoneticPr fontId="13"/>
  </si>
  <si>
    <t>1-19、1-20/LSD</t>
    <phoneticPr fontId="13"/>
  </si>
  <si>
    <t>1-21/LSD</t>
    <phoneticPr fontId="13"/>
  </si>
  <si>
    <t>1-22/LSD</t>
    <phoneticPr fontId="13"/>
  </si>
  <si>
    <t>W650×H2100</t>
    <phoneticPr fontId="13"/>
  </si>
  <si>
    <t>1-23/LSD</t>
    <phoneticPr fontId="13"/>
  </si>
  <si>
    <t>1-26/LSD</t>
    <phoneticPr fontId="13"/>
  </si>
  <si>
    <t>W1800×H1400</t>
    <phoneticPr fontId="13"/>
  </si>
  <si>
    <t>2-1/LSD</t>
    <phoneticPr fontId="13"/>
  </si>
  <si>
    <t>2-2/LSD</t>
    <phoneticPr fontId="13"/>
  </si>
  <si>
    <t>2-3/LSD</t>
    <phoneticPr fontId="13"/>
  </si>
  <si>
    <t>2-4/LSD</t>
    <phoneticPr fontId="13"/>
  </si>
  <si>
    <t>2-5/LSD</t>
    <phoneticPr fontId="13"/>
  </si>
  <si>
    <t>2-6、2-7/LSD</t>
    <phoneticPr fontId="13"/>
  </si>
  <si>
    <t>2-8/LSD</t>
    <phoneticPr fontId="13"/>
  </si>
  <si>
    <t>2-9/LSD</t>
    <phoneticPr fontId="13"/>
  </si>
  <si>
    <t>2-10/LSD</t>
    <phoneticPr fontId="13"/>
  </si>
  <si>
    <t>2-11/LSD</t>
    <phoneticPr fontId="13"/>
  </si>
  <si>
    <t>2-12、2-13/LSD</t>
    <phoneticPr fontId="13"/>
  </si>
  <si>
    <t>2-14/LSD</t>
    <phoneticPr fontId="13"/>
  </si>
  <si>
    <t>2-15/LSD</t>
    <phoneticPr fontId="13"/>
  </si>
  <si>
    <t>2-16/LSD</t>
    <phoneticPr fontId="13"/>
  </si>
  <si>
    <t>W2005×H2000</t>
    <phoneticPr fontId="13"/>
  </si>
  <si>
    <t>2-17/LSD</t>
    <phoneticPr fontId="13"/>
  </si>
  <si>
    <t>2-18/LSD</t>
    <phoneticPr fontId="13"/>
  </si>
  <si>
    <t>1-24/LSD</t>
    <phoneticPr fontId="13"/>
  </si>
  <si>
    <t>W600×H2000</t>
    <phoneticPr fontId="13"/>
  </si>
  <si>
    <t>1-25/LSD</t>
    <phoneticPr fontId="13"/>
  </si>
  <si>
    <t>2-19/LSD</t>
    <phoneticPr fontId="13"/>
  </si>
  <si>
    <t>2-20/LSD</t>
    <phoneticPr fontId="13"/>
  </si>
  <si>
    <t>2-21/LSD</t>
    <phoneticPr fontId="13"/>
  </si>
  <si>
    <t>3-1/LSD</t>
    <phoneticPr fontId="13"/>
  </si>
  <si>
    <t>1-1/AS</t>
    <phoneticPr fontId="13"/>
  </si>
  <si>
    <t>アルミ製シャッター(電動)</t>
    <phoneticPr fontId="13"/>
  </si>
  <si>
    <t>W2810×H2400</t>
    <phoneticPr fontId="13"/>
  </si>
  <si>
    <t>1-1/SS</t>
    <phoneticPr fontId="13"/>
  </si>
  <si>
    <t>スチール製重量シャッター(電動)</t>
    <phoneticPr fontId="13"/>
  </si>
  <si>
    <t>W4900×H2700</t>
    <phoneticPr fontId="13"/>
  </si>
  <si>
    <t>2-1/SS</t>
    <phoneticPr fontId="13"/>
  </si>
  <si>
    <t>防爆スチ－ル製建具</t>
    <rPh sb="0" eb="2">
      <t>ボウバク</t>
    </rPh>
    <rPh sb="6" eb="7">
      <t>セイ</t>
    </rPh>
    <rPh sb="7" eb="9">
      <t>タテグ</t>
    </rPh>
    <phoneticPr fontId="13"/>
  </si>
  <si>
    <t>防爆扉常時開放扉</t>
    <phoneticPr fontId="13"/>
  </si>
  <si>
    <t>軽量鉄骨壁</t>
  </si>
  <si>
    <t>開口部補強</t>
  </si>
  <si>
    <t>軽量鉄骨壁開口部補強</t>
    <rPh sb="0" eb="2">
      <t>ケイリョウ</t>
    </rPh>
    <rPh sb="2" eb="4">
      <t>テッコツ</t>
    </rPh>
    <rPh sb="4" eb="5">
      <t>カベ</t>
    </rPh>
    <phoneticPr fontId="13"/>
  </si>
  <si>
    <t>2000×1200㎜</t>
    <phoneticPr fontId="13"/>
  </si>
  <si>
    <t>65形  扉等四方補強</t>
    <rPh sb="7" eb="8">
      <t>4</t>
    </rPh>
    <phoneticPr fontId="13"/>
  </si>
  <si>
    <t>1200×2500㎜</t>
    <phoneticPr fontId="13"/>
  </si>
  <si>
    <t>65形  扉等三方補強</t>
    <rPh sb="7" eb="8">
      <t>3</t>
    </rPh>
    <phoneticPr fontId="13"/>
  </si>
  <si>
    <t>900×2100㎜</t>
    <phoneticPr fontId="13"/>
  </si>
  <si>
    <t>1800×2100㎜</t>
    <phoneticPr fontId="13"/>
  </si>
  <si>
    <t>1300×2100㎜</t>
    <phoneticPr fontId="13"/>
  </si>
  <si>
    <t>1200×2100㎜</t>
    <phoneticPr fontId="13"/>
  </si>
  <si>
    <t>800×2100㎜</t>
    <phoneticPr fontId="13"/>
  </si>
  <si>
    <t>750×2100㎜</t>
    <phoneticPr fontId="13"/>
  </si>
  <si>
    <t>1800×2700㎜</t>
    <phoneticPr fontId="13"/>
  </si>
  <si>
    <t>650×2100㎜</t>
    <phoneticPr fontId="13"/>
  </si>
  <si>
    <t>600×2000㎜</t>
    <phoneticPr fontId="13"/>
  </si>
  <si>
    <t>1400×2100㎜</t>
    <phoneticPr fontId="13"/>
  </si>
  <si>
    <t>1100×2100㎜</t>
    <phoneticPr fontId="13"/>
  </si>
  <si>
    <t>ｍ単価</t>
    <rPh sb="1" eb="3">
      <t>タンカ</t>
    </rPh>
    <phoneticPr fontId="13"/>
  </si>
  <si>
    <t>鋼製三方枠</t>
    <rPh sb="0" eb="2">
      <t>コウセイ</t>
    </rPh>
    <rPh sb="2" eb="4">
      <t>サンホウ</t>
    </rPh>
    <rPh sb="4" eb="5">
      <t>ワク</t>
    </rPh>
    <phoneticPr fontId="13"/>
  </si>
  <si>
    <t>枠見込み　110mm　t1.6mm</t>
    <rPh sb="0" eb="1">
      <t>ワク</t>
    </rPh>
    <rPh sb="1" eb="3">
      <t>ミコ</t>
    </rPh>
    <phoneticPr fontId="13"/>
  </si>
  <si>
    <t>アクリル樹脂焼付仕上げ</t>
    <rPh sb="4" eb="6">
      <t>ジュシ</t>
    </rPh>
    <rPh sb="6" eb="8">
      <t>ヤキツケ</t>
    </rPh>
    <rPh sb="8" eb="10">
      <t>シア</t>
    </rPh>
    <phoneticPr fontId="13"/>
  </si>
  <si>
    <t>枠見込み　116mm　t1.6mm</t>
    <rPh sb="0" eb="1">
      <t>ワク</t>
    </rPh>
    <rPh sb="1" eb="3">
      <t>ミコ</t>
    </rPh>
    <phoneticPr fontId="13"/>
  </si>
  <si>
    <t>枠見込み　122mm　t1.6mm</t>
    <rPh sb="0" eb="1">
      <t>ワク</t>
    </rPh>
    <rPh sb="1" eb="3">
      <t>ミコ</t>
    </rPh>
    <phoneticPr fontId="13"/>
  </si>
  <si>
    <t>鋼製一方枠</t>
    <rPh sb="0" eb="2">
      <t>コウセイ</t>
    </rPh>
    <rPh sb="2" eb="4">
      <t>イッポウ</t>
    </rPh>
    <rPh sb="4" eb="5">
      <t>ワク</t>
    </rPh>
    <phoneticPr fontId="13"/>
  </si>
  <si>
    <t>L=2400mm</t>
    <phoneticPr fontId="13"/>
  </si>
  <si>
    <t>B-1/S</t>
    <phoneticPr fontId="13"/>
  </si>
  <si>
    <t>B-2/S</t>
    <phoneticPr fontId="13"/>
  </si>
  <si>
    <t>B-3/S</t>
    <phoneticPr fontId="13"/>
  </si>
  <si>
    <t>B-4/S</t>
    <phoneticPr fontId="13"/>
  </si>
  <si>
    <t>B-5、B-6/S</t>
    <phoneticPr fontId="13"/>
  </si>
  <si>
    <t>B-7/S</t>
    <phoneticPr fontId="13"/>
  </si>
  <si>
    <t>B-8/S</t>
    <phoneticPr fontId="13"/>
  </si>
  <si>
    <t>1-1、1-2/S</t>
    <phoneticPr fontId="13"/>
  </si>
  <si>
    <t>1-3/S</t>
    <phoneticPr fontId="13"/>
  </si>
  <si>
    <t>1-4/S</t>
    <phoneticPr fontId="13"/>
  </si>
  <si>
    <t>L=2700mm</t>
    <phoneticPr fontId="13"/>
  </si>
  <si>
    <t>2-1/S</t>
    <phoneticPr fontId="13"/>
  </si>
  <si>
    <t>2-2、2-3/S</t>
    <phoneticPr fontId="13"/>
  </si>
  <si>
    <t>2-4/S</t>
    <phoneticPr fontId="13"/>
  </si>
  <si>
    <t>鋼製枠</t>
    <rPh sb="0" eb="3">
      <t>コウセイワク</t>
    </rPh>
    <phoneticPr fontId="13"/>
  </si>
  <si>
    <t>鋼製片開きドア</t>
    <rPh sb="0" eb="2">
      <t>コウセイ</t>
    </rPh>
    <rPh sb="2" eb="4">
      <t>カタヒラ</t>
    </rPh>
    <phoneticPr fontId="13"/>
  </si>
  <si>
    <t>12-A</t>
    <phoneticPr fontId="13"/>
  </si>
  <si>
    <t>12-B</t>
    <phoneticPr fontId="13"/>
  </si>
  <si>
    <t>18-A</t>
    <phoneticPr fontId="13"/>
  </si>
  <si>
    <t>18-B</t>
    <phoneticPr fontId="13"/>
  </si>
  <si>
    <t>議場家具工事</t>
    <phoneticPr fontId="13"/>
  </si>
  <si>
    <t>耐火遮音間仕切</t>
  </si>
  <si>
    <t>厚3.0 ﾎﾞｰﾄﾞ面</t>
  </si>
  <si>
    <t>根切り</t>
  </si>
  <si>
    <t xml:space="preserve">総掘り </t>
  </si>
  <si>
    <t xml:space="preserve">法付ｵｰﾌﾟﾝｶｯﾄ </t>
  </si>
  <si>
    <t>ﾀﾞﾝﾌﾟﾄﾗｯｸ   10t積級</t>
  </si>
  <si>
    <t>6.5㎞以下</t>
  </si>
  <si>
    <t>仮設材運搬</t>
  </si>
  <si>
    <t>14-A</t>
    <phoneticPr fontId="13"/>
  </si>
  <si>
    <t>14-Ｂ</t>
    <phoneticPr fontId="13"/>
  </si>
  <si>
    <t>14-Ｃ</t>
    <phoneticPr fontId="13"/>
  </si>
  <si>
    <t>14-Ｄ</t>
    <phoneticPr fontId="13"/>
  </si>
  <si>
    <t>14-Ｅ</t>
    <phoneticPr fontId="13"/>
  </si>
  <si>
    <t>14-Ｆ</t>
    <phoneticPr fontId="13"/>
  </si>
  <si>
    <t>B-1/AD</t>
    <phoneticPr fontId="13"/>
  </si>
  <si>
    <t>W600×H600</t>
    <phoneticPr fontId="13"/>
  </si>
  <si>
    <t>B-2/AD</t>
    <phoneticPr fontId="13"/>
  </si>
  <si>
    <t>ゴミ置き場</t>
    <rPh sb="2" eb="3">
      <t>オ</t>
    </rPh>
    <rPh sb="4" eb="5">
      <t>バ</t>
    </rPh>
    <phoneticPr fontId="13"/>
  </si>
  <si>
    <t>EV吊りﾌｯｸ</t>
  </si>
  <si>
    <t>W1600×H1200</t>
    <phoneticPr fontId="13"/>
  </si>
  <si>
    <t>W2015+800×H900</t>
    <phoneticPr fontId="13"/>
  </si>
  <si>
    <t>鋼製片開き戸（耐風圧扉）</t>
    <rPh sb="7" eb="10">
      <t>タイフウアツ</t>
    </rPh>
    <rPh sb="10" eb="11">
      <t>トビラ</t>
    </rPh>
    <phoneticPr fontId="13"/>
  </si>
  <si>
    <t>鋼製軽量片開き戸(ｶﾞﾗﾘ付き)</t>
    <rPh sb="13" eb="14">
      <t>ツ</t>
    </rPh>
    <phoneticPr fontId="13"/>
  </si>
  <si>
    <t>鋼製軽量親子戸(ｶﾞﾗﾘ付き)</t>
    <phoneticPr fontId="13"/>
  </si>
  <si>
    <t>B-12/LSD</t>
    <phoneticPr fontId="13"/>
  </si>
  <si>
    <t>W2015×H2200</t>
    <phoneticPr fontId="13"/>
  </si>
  <si>
    <t>ﾀﾞｲﾉｯｸｼｰﾄ張り（枠共）</t>
    <rPh sb="9" eb="10">
      <t>ハ</t>
    </rPh>
    <rPh sb="12" eb="14">
      <t>ワクトモ</t>
    </rPh>
    <phoneticPr fontId="13"/>
  </si>
  <si>
    <t>W1300×H2700</t>
    <phoneticPr fontId="13"/>
  </si>
  <si>
    <t>2-22/LSD</t>
    <phoneticPr fontId="13"/>
  </si>
  <si>
    <t>鋼製軽量両開き戸</t>
    <rPh sb="4" eb="5">
      <t>リョウ</t>
    </rPh>
    <phoneticPr fontId="13"/>
  </si>
  <si>
    <t>W1200×H2000</t>
    <phoneticPr fontId="13"/>
  </si>
  <si>
    <t>アルミ製防水ガラリ</t>
    <rPh sb="3" eb="4">
      <t>セイ</t>
    </rPh>
    <phoneticPr fontId="13"/>
  </si>
  <si>
    <t>アルミ製防水ガラリ</t>
    <phoneticPr fontId="13"/>
  </si>
  <si>
    <t>W730×H1400</t>
    <phoneticPr fontId="13"/>
  </si>
  <si>
    <t>1-1/AG、1-2/AG</t>
    <phoneticPr fontId="13"/>
  </si>
  <si>
    <t>1-3/AG</t>
  </si>
  <si>
    <t>900×2000㎜</t>
    <phoneticPr fontId="13"/>
  </si>
  <si>
    <t>2-5/S</t>
    <phoneticPr fontId="13"/>
  </si>
  <si>
    <t>ｱｸﾘﾙ樹脂焼付塗装仕上げ(枠共)</t>
    <rPh sb="4" eb="6">
      <t>ジュシ</t>
    </rPh>
    <rPh sb="6" eb="8">
      <t>ヤキツケ</t>
    </rPh>
    <rPh sb="8" eb="10">
      <t>トソウ</t>
    </rPh>
    <rPh sb="10" eb="12">
      <t>シア</t>
    </rPh>
    <rPh sb="14" eb="15">
      <t>ワク</t>
    </rPh>
    <rPh sb="15" eb="16">
      <t>トモ</t>
    </rPh>
    <phoneticPr fontId="13"/>
  </si>
  <si>
    <t>片引き窓(FIX窓付)・外倒し排煙窓</t>
    <phoneticPr fontId="13"/>
  </si>
  <si>
    <t>片引き(FIX窓付)・外倒し排煙窓</t>
    <phoneticPr fontId="13"/>
  </si>
  <si>
    <t>引き分け(FIX窓付)・外倒し排煙窓</t>
    <phoneticPr fontId="13"/>
  </si>
  <si>
    <t>アルミ製外倒し排煙窓</t>
    <phoneticPr fontId="13"/>
  </si>
  <si>
    <t>アルミ製FIX窓・外倒し排煙窓</t>
    <phoneticPr fontId="13"/>
  </si>
  <si>
    <t>1-27/LSD</t>
    <phoneticPr fontId="13"/>
  </si>
  <si>
    <t>W600×H2600</t>
    <phoneticPr fontId="13"/>
  </si>
  <si>
    <t/>
  </si>
  <si>
    <t>鋼製片開きドア</t>
  </si>
  <si>
    <t>W1080×H2000</t>
  </si>
  <si>
    <t>床付け</t>
  </si>
  <si>
    <t>建設発生土運搬（岩）</t>
  </si>
  <si>
    <t>埋戻し土購入運搬</t>
  </si>
  <si>
    <t>建設発生土処分（岩）</t>
  </si>
  <si>
    <t>材工共</t>
  </si>
  <si>
    <t>打継処理</t>
  </si>
  <si>
    <t>130㎥毎の打継</t>
  </si>
  <si>
    <t>地下躯体</t>
  </si>
  <si>
    <t>1階躯体</t>
  </si>
  <si>
    <t>2階躯体</t>
  </si>
  <si>
    <t>3階躯体</t>
  </si>
  <si>
    <t>トイレブース工事</t>
    <phoneticPr fontId="13"/>
  </si>
  <si>
    <t>トイレブース</t>
    <phoneticPr fontId="13"/>
  </si>
  <si>
    <t>W3,179×D1,770、800</t>
    <phoneticPr fontId="13"/>
  </si>
  <si>
    <t>W3,159×D1,581</t>
    <phoneticPr fontId="13"/>
  </si>
  <si>
    <t>W1,470</t>
    <phoneticPr fontId="13"/>
  </si>
  <si>
    <t>B1-1/TB</t>
    <phoneticPr fontId="13"/>
  </si>
  <si>
    <t>B1-2/TB</t>
    <phoneticPr fontId="13"/>
  </si>
  <si>
    <t>B1-3/TB</t>
    <phoneticPr fontId="13"/>
  </si>
  <si>
    <t>1-1/TB</t>
    <phoneticPr fontId="13"/>
  </si>
  <si>
    <t>W3,740×D1,020</t>
    <phoneticPr fontId="13"/>
  </si>
  <si>
    <t>1-2/TB</t>
    <phoneticPr fontId="13"/>
  </si>
  <si>
    <t>W2,209×D1,554</t>
    <phoneticPr fontId="13"/>
  </si>
  <si>
    <t>2-1/TB</t>
    <phoneticPr fontId="13"/>
  </si>
  <si>
    <t>2-2/TB</t>
    <phoneticPr fontId="13"/>
  </si>
  <si>
    <t>フロア案内サイン</t>
    <rPh sb="3" eb="5">
      <t>アンナイ</t>
    </rPh>
    <phoneticPr fontId="13"/>
  </si>
  <si>
    <t>6</t>
    <phoneticPr fontId="13"/>
  </si>
  <si>
    <t>階段表示</t>
    <rPh sb="0" eb="4">
      <t>カイダンヒョウジ</t>
    </rPh>
    <phoneticPr fontId="13"/>
  </si>
  <si>
    <t>7</t>
    <phoneticPr fontId="13"/>
  </si>
  <si>
    <t>突出しサイン</t>
    <rPh sb="0" eb="2">
      <t>ツキダ</t>
    </rPh>
    <phoneticPr fontId="13"/>
  </si>
  <si>
    <t>室名札</t>
    <rPh sb="0" eb="3">
      <t>シツメイフダ</t>
    </rPh>
    <phoneticPr fontId="13"/>
  </si>
  <si>
    <t>施設名称サイン</t>
    <rPh sb="0" eb="2">
      <t>シセツ</t>
    </rPh>
    <rPh sb="2" eb="4">
      <t>メイショウ</t>
    </rPh>
    <phoneticPr fontId="13"/>
  </si>
  <si>
    <t>総合案内サイン</t>
    <rPh sb="0" eb="2">
      <t>ソウゴウ</t>
    </rPh>
    <rPh sb="2" eb="4">
      <t>アンナイ</t>
    </rPh>
    <phoneticPr fontId="13"/>
  </si>
  <si>
    <t>（EV内）フロア案内サイン</t>
    <rPh sb="3" eb="4">
      <t>ナイ</t>
    </rPh>
    <rPh sb="8" eb="10">
      <t>アンナイ</t>
    </rPh>
    <phoneticPr fontId="13"/>
  </si>
  <si>
    <t>室名札（在空表示あり）</t>
    <rPh sb="0" eb="3">
      <t>シツメイフダ</t>
    </rPh>
    <rPh sb="4" eb="5">
      <t>ザイ</t>
    </rPh>
    <rPh sb="5" eb="6">
      <t>カラ</t>
    </rPh>
    <rPh sb="6" eb="8">
      <t>ヒョウジ</t>
    </rPh>
    <phoneticPr fontId="13"/>
  </si>
  <si>
    <t>1階：1</t>
    <rPh sb="1" eb="2">
      <t>カイ</t>
    </rPh>
    <phoneticPr fontId="13"/>
  </si>
  <si>
    <t>天井吊りサイン</t>
    <rPh sb="0" eb="2">
      <t>テンジョウ</t>
    </rPh>
    <rPh sb="2" eb="3">
      <t>ツ</t>
    </rPh>
    <phoneticPr fontId="13"/>
  </si>
  <si>
    <t>町章（議場）</t>
    <rPh sb="0" eb="1">
      <t>チョウ</t>
    </rPh>
    <rPh sb="1" eb="2">
      <t>ショウ</t>
    </rPh>
    <rPh sb="3" eb="5">
      <t>ギジョウ</t>
    </rPh>
    <phoneticPr fontId="13"/>
  </si>
  <si>
    <t>衝突防止サイン</t>
    <rPh sb="0" eb="2">
      <t>ショウトツ</t>
    </rPh>
    <rPh sb="2" eb="4">
      <t>ボウシ</t>
    </rPh>
    <phoneticPr fontId="13"/>
  </si>
  <si>
    <t>1階：50</t>
    <rPh sb="1" eb="2">
      <t>カイ</t>
    </rPh>
    <phoneticPr fontId="13"/>
  </si>
  <si>
    <t>17</t>
    <phoneticPr fontId="13"/>
  </si>
  <si>
    <t>18</t>
    <phoneticPr fontId="13"/>
  </si>
  <si>
    <t>地下：1＋2階：1</t>
    <rPh sb="0" eb="2">
      <t>チカ</t>
    </rPh>
    <rPh sb="6" eb="7">
      <t>カイ</t>
    </rPh>
    <phoneticPr fontId="13"/>
  </si>
  <si>
    <t>1階：2</t>
    <rPh sb="1" eb="2">
      <t>カイ</t>
    </rPh>
    <phoneticPr fontId="13"/>
  </si>
  <si>
    <t>3階：1</t>
  </si>
  <si>
    <t>町章286*300　文字W1640</t>
    <rPh sb="0" eb="2">
      <t>チョウショウ</t>
    </rPh>
    <rPh sb="10" eb="12">
      <t>モジ</t>
    </rPh>
    <phoneticPr fontId="13"/>
  </si>
  <si>
    <t>町章715*750　文字W4100</t>
    <rPh sb="0" eb="2">
      <t>チョウショウ</t>
    </rPh>
    <rPh sb="10" eb="12">
      <t>モジ</t>
    </rPh>
    <phoneticPr fontId="13"/>
  </si>
  <si>
    <t>SUS箱文字D30　塗装仕上げ</t>
    <rPh sb="3" eb="6">
      <t>ハコモジ</t>
    </rPh>
    <rPh sb="10" eb="14">
      <t>トソウシア</t>
    </rPh>
    <phoneticPr fontId="13"/>
  </si>
  <si>
    <t>町章172*180　文字W1030</t>
    <rPh sb="0" eb="2">
      <t>チョウショウ</t>
    </rPh>
    <rPh sb="10" eb="12">
      <t>モジ</t>
    </rPh>
    <phoneticPr fontId="13"/>
  </si>
  <si>
    <t>SUS切文字ｔ1.5　塗装仕上げ</t>
    <rPh sb="3" eb="4">
      <t>キ</t>
    </rPh>
    <rPh sb="4" eb="6">
      <t>モジ</t>
    </rPh>
    <rPh sb="11" eb="15">
      <t>トソウシア</t>
    </rPh>
    <phoneticPr fontId="13"/>
  </si>
  <si>
    <t>595*900　ｱｸﾘﾙ透明t5.0</t>
    <rPh sb="12" eb="14">
      <t>トウメイ</t>
    </rPh>
    <phoneticPr fontId="13"/>
  </si>
  <si>
    <t>ｶｯﾃｨﾝｸﾞｼｰﾄ裏張り</t>
    <rPh sb="10" eb="11">
      <t>ウラ</t>
    </rPh>
    <rPh sb="11" eb="12">
      <t>ハ</t>
    </rPh>
    <phoneticPr fontId="13"/>
  </si>
  <si>
    <t>295*400　ｱｸﾘﾙ透明t5.0</t>
    <rPh sb="12" eb="14">
      <t>トウメイ</t>
    </rPh>
    <phoneticPr fontId="13"/>
  </si>
  <si>
    <t>ｲﾝｸｼﾞｪｯﾄ出力ｼｰﾄ(ﾏｯﾄﾗﾐ)</t>
  </si>
  <si>
    <t>ｲﾝｸｼﾞｪｯﾄ出力ｼｰﾄ(ﾏｯﾄﾗﾐ)</t>
    <rPh sb="8" eb="10">
      <t>シュツリョク</t>
    </rPh>
    <phoneticPr fontId="13"/>
  </si>
  <si>
    <t>300*400　ｱﾙﾐ複合板t3.0</t>
    <rPh sb="11" eb="13">
      <t>フクゴウ</t>
    </rPh>
    <rPh sb="13" eb="14">
      <t>バン</t>
    </rPh>
    <phoneticPr fontId="13"/>
  </si>
  <si>
    <t>ｱｸﾘﾙ透明t5.0+ｶｯﾃｨﾝｸﾞｼｰﾄ裏張り</t>
    <rPh sb="4" eb="6">
      <t>トウメイ</t>
    </rPh>
    <rPh sb="21" eb="23">
      <t>ウラハ</t>
    </rPh>
    <phoneticPr fontId="13"/>
  </si>
  <si>
    <t>H304　ｱﾙﾐ型材枠組</t>
    <rPh sb="8" eb="10">
      <t>カタザイ</t>
    </rPh>
    <rPh sb="10" eb="12">
      <t>ワククミ</t>
    </rPh>
    <phoneticPr fontId="13"/>
  </si>
  <si>
    <t>ﾏｸﾞﾈｯﾄ＋ｲﾝｸｼﾞｪｯﾄ出力ｼｰﾄ</t>
    <rPh sb="15" eb="17">
      <t>シュツリョク</t>
    </rPh>
    <phoneticPr fontId="13"/>
  </si>
  <si>
    <t>180　ｱﾙﾐ複合板t3.0</t>
    <rPh sb="7" eb="9">
      <t>フクゴウ</t>
    </rPh>
    <rPh sb="9" eb="10">
      <t>バン</t>
    </rPh>
    <phoneticPr fontId="13"/>
  </si>
  <si>
    <t>225*115　ｱﾙﾐ複合板t3.0</t>
    <rPh sb="11" eb="13">
      <t>フクゴウ</t>
    </rPh>
    <rPh sb="13" eb="14">
      <t>バン</t>
    </rPh>
    <phoneticPr fontId="13"/>
  </si>
  <si>
    <t>250*320　ｱﾙﾐ複合板t3.0</t>
    <rPh sb="11" eb="13">
      <t>フクゴウ</t>
    </rPh>
    <rPh sb="13" eb="14">
      <t>バン</t>
    </rPh>
    <phoneticPr fontId="13"/>
  </si>
  <si>
    <t>厚1.5　ｽﾃﾝﾚｽ板加工</t>
    <rPh sb="0" eb="1">
      <t>アツ</t>
    </rPh>
    <rPh sb="10" eb="13">
      <t>バンカコウ</t>
    </rPh>
    <phoneticPr fontId="13"/>
  </si>
  <si>
    <t>柱：□-4.5*100*100×4本共</t>
    <rPh sb="0" eb="1">
      <t>ハシラ</t>
    </rPh>
    <rPh sb="17" eb="18">
      <t>ホン</t>
    </rPh>
    <rPh sb="18" eb="19">
      <t>トモ</t>
    </rPh>
    <phoneticPr fontId="13"/>
  </si>
  <si>
    <t>耐火・遮音間仕切</t>
    <rPh sb="0" eb="2">
      <t>タイカ</t>
    </rPh>
    <phoneticPr fontId="13"/>
  </si>
  <si>
    <t>議場手摺B</t>
    <rPh sb="0" eb="2">
      <t>ギジョウ</t>
    </rPh>
    <rPh sb="2" eb="4">
      <t>テスリ</t>
    </rPh>
    <phoneticPr fontId="13"/>
  </si>
  <si>
    <t>木製巾木</t>
    <rPh sb="0" eb="2">
      <t>モクセイ</t>
    </rPh>
    <rPh sb="2" eb="4">
      <t>ハバキ</t>
    </rPh>
    <phoneticPr fontId="13"/>
  </si>
  <si>
    <t>軽量鉄骨天井</t>
  </si>
  <si>
    <t>19形(屋内) 300×1200㎜程度</t>
  </si>
  <si>
    <t xml:space="preserve">ﾎﾞｰﾄﾞ等切込み共 </t>
  </si>
  <si>
    <t>□－4.5×200×100</t>
  </si>
  <si>
    <t>L＝5,688+2.045+4,025</t>
  </si>
  <si>
    <t>L＝761+1,102</t>
  </si>
  <si>
    <t>防火水槽</t>
    <rPh sb="0" eb="4">
      <t>ボウカスイソウ</t>
    </rPh>
    <phoneticPr fontId="13"/>
  </si>
  <si>
    <t>D160</t>
  </si>
  <si>
    <t>D210</t>
  </si>
  <si>
    <t>工場～那覇港～海上輸送～</t>
    <rPh sb="0" eb="2">
      <t>コウジョウ</t>
    </rPh>
    <rPh sb="3" eb="6">
      <t>ナハコウ</t>
    </rPh>
    <rPh sb="7" eb="9">
      <t>カイジョウ</t>
    </rPh>
    <rPh sb="9" eb="11">
      <t>ユソウ</t>
    </rPh>
    <phoneticPr fontId="13"/>
  </si>
  <si>
    <t>～与那国港～現場</t>
    <rPh sb="1" eb="4">
      <t>ヨナグニ</t>
    </rPh>
    <rPh sb="4" eb="5">
      <t>ミナト</t>
    </rPh>
    <rPh sb="6" eb="8">
      <t>ゲンバ</t>
    </rPh>
    <phoneticPr fontId="13"/>
  </si>
  <si>
    <t>アルミ製シャッター(電動)</t>
  </si>
  <si>
    <t>W900×H2100</t>
  </si>
  <si>
    <t>W800×H2100</t>
  </si>
  <si>
    <t>海上輸送費</t>
    <rPh sb="0" eb="2">
      <t>カイジョウ</t>
    </rPh>
    <rPh sb="2" eb="5">
      <t>ユソウヒ</t>
    </rPh>
    <phoneticPr fontId="13"/>
  </si>
  <si>
    <t>工事名称</t>
    <rPh sb="0" eb="2">
      <t>コウジ</t>
    </rPh>
    <phoneticPr fontId="54"/>
  </si>
  <si>
    <t>：</t>
    <phoneticPr fontId="20"/>
  </si>
  <si>
    <t>構　　造</t>
    <phoneticPr fontId="54"/>
  </si>
  <si>
    <t>面積</t>
    <phoneticPr fontId="54"/>
  </si>
  <si>
    <t>工種別輸送費</t>
    <rPh sb="2" eb="3">
      <t>ベツ</t>
    </rPh>
    <rPh sb="3" eb="5">
      <t>ユソウ</t>
    </rPh>
    <rPh sb="5" eb="6">
      <t>ヒ</t>
    </rPh>
    <phoneticPr fontId="54"/>
  </si>
  <si>
    <t>％</t>
    <phoneticPr fontId="54"/>
  </si>
  <si>
    <t>備　考</t>
    <rPh sb="0" eb="1">
      <t>ソナエ</t>
    </rPh>
    <rPh sb="2" eb="3">
      <t>コウ</t>
    </rPh>
    <phoneticPr fontId="54"/>
  </si>
  <si>
    <t>P-</t>
    <phoneticPr fontId="20"/>
  </si>
  <si>
    <t>名　　称</t>
    <rPh sb="0" eb="1">
      <t>ナ</t>
    </rPh>
    <rPh sb="3" eb="4">
      <t>ショウ</t>
    </rPh>
    <phoneticPr fontId="20"/>
  </si>
  <si>
    <t>規　　格</t>
    <phoneticPr fontId="20"/>
  </si>
  <si>
    <t>容積</t>
    <rPh sb="0" eb="2">
      <t>ヨウセキ</t>
    </rPh>
    <phoneticPr fontId="13"/>
  </si>
  <si>
    <t>重量</t>
    <rPh sb="0" eb="2">
      <t>ジュウリョウ</t>
    </rPh>
    <phoneticPr fontId="13"/>
  </si>
  <si>
    <t>備　考</t>
    <rPh sb="0" eb="1">
      <t>ソナエ</t>
    </rPh>
    <rPh sb="2" eb="3">
      <t>コウ</t>
    </rPh>
    <phoneticPr fontId="20"/>
  </si>
  <si>
    <t>数量</t>
    <rPh sb="0" eb="2">
      <t>スウリョウ</t>
    </rPh>
    <phoneticPr fontId="13"/>
  </si>
  <si>
    <t>単位</t>
    <rPh sb="0" eb="2">
      <t>タンイ</t>
    </rPh>
    <phoneticPr fontId="13"/>
  </si>
  <si>
    <t>単価</t>
    <rPh sb="0" eb="2">
      <t>タンカ</t>
    </rPh>
    <phoneticPr fontId="13"/>
  </si>
  <si>
    <t>金額</t>
    <rPh sb="0" eb="2">
      <t>キンガク</t>
    </rPh>
    <phoneticPr fontId="13"/>
  </si>
  <si>
    <t>共通仮設工事</t>
    <rPh sb="0" eb="2">
      <t>キョウツウ</t>
    </rPh>
    <rPh sb="2" eb="4">
      <t>カセツ</t>
    </rPh>
    <rPh sb="4" eb="6">
      <t>コウジ</t>
    </rPh>
    <phoneticPr fontId="20"/>
  </si>
  <si>
    <t>仮囲い</t>
    <rPh sb="0" eb="2">
      <t>カリカコ</t>
    </rPh>
    <phoneticPr fontId="20"/>
  </si>
  <si>
    <t>ｔ</t>
    <phoneticPr fontId="20"/>
  </si>
  <si>
    <t>H2.00</t>
  </si>
  <si>
    <t>その他資材単価</t>
    <rPh sb="2" eb="3">
      <t>タ</t>
    </rPh>
    <rPh sb="3" eb="5">
      <t>シザイ</t>
    </rPh>
    <rPh sb="5" eb="7">
      <t>タンカ</t>
    </rPh>
    <phoneticPr fontId="13"/>
  </si>
  <si>
    <t>m3</t>
    <phoneticPr fontId="20"/>
  </si>
  <si>
    <t>直接仮設工事</t>
    <rPh sb="0" eb="4">
      <t>チョクセツカセツ</t>
    </rPh>
    <rPh sb="4" eb="6">
      <t>コウジ</t>
    </rPh>
    <phoneticPr fontId="20"/>
  </si>
  <si>
    <t>地足場</t>
    <rPh sb="0" eb="1">
      <t>チ</t>
    </rPh>
    <rPh sb="1" eb="3">
      <t>アシバ</t>
    </rPh>
    <phoneticPr fontId="20"/>
  </si>
  <si>
    <t>枠組本足場</t>
    <rPh sb="0" eb="2">
      <t>ワククミ</t>
    </rPh>
    <rPh sb="2" eb="5">
      <t>ホンアシバ</t>
    </rPh>
    <phoneticPr fontId="20"/>
  </si>
  <si>
    <t>600枠</t>
    <rPh sb="3" eb="4">
      <t>ワク</t>
    </rPh>
    <phoneticPr fontId="13"/>
  </si>
  <si>
    <t>900枠</t>
    <rPh sb="3" eb="4">
      <t>ワク</t>
    </rPh>
    <phoneticPr fontId="13"/>
  </si>
  <si>
    <t>安全手摺</t>
    <rPh sb="0" eb="4">
      <t>アンゼンテスリ</t>
    </rPh>
    <phoneticPr fontId="20"/>
  </si>
  <si>
    <t>内部躯体足場</t>
    <rPh sb="0" eb="2">
      <t>ナイブ</t>
    </rPh>
    <rPh sb="2" eb="4">
      <t>クタイ</t>
    </rPh>
    <rPh sb="4" eb="6">
      <t>アシバ</t>
    </rPh>
    <phoneticPr fontId="13"/>
  </si>
  <si>
    <t>4.0ｍ超5.0ｍ未満</t>
    <rPh sb="4" eb="5">
      <t>チョウ</t>
    </rPh>
    <rPh sb="9" eb="11">
      <t>ミマン</t>
    </rPh>
    <phoneticPr fontId="13"/>
  </si>
  <si>
    <t>内部仕上げ足場</t>
    <rPh sb="0" eb="2">
      <t>ナイブ</t>
    </rPh>
    <rPh sb="2" eb="4">
      <t>シア</t>
    </rPh>
    <rPh sb="5" eb="7">
      <t>アシバ</t>
    </rPh>
    <phoneticPr fontId="20"/>
  </si>
  <si>
    <t>脚立足場</t>
    <rPh sb="0" eb="2">
      <t>キャタツ</t>
    </rPh>
    <rPh sb="2" eb="4">
      <t>アシバ</t>
    </rPh>
    <phoneticPr fontId="13"/>
  </si>
  <si>
    <t>棚足場　4.0ｍ超5.0ｍ未満</t>
    <rPh sb="0" eb="3">
      <t>タナアシバ</t>
    </rPh>
    <phoneticPr fontId="13"/>
  </si>
  <si>
    <t>養生シ-ト</t>
    <rPh sb="0" eb="2">
      <t>ヨウジョウ</t>
    </rPh>
    <phoneticPr fontId="20"/>
  </si>
  <si>
    <t>地業工事</t>
    <rPh sb="0" eb="4">
      <t>チギョウコウジ</t>
    </rPh>
    <phoneticPr fontId="20"/>
  </si>
  <si>
    <t>ポリエチレンフィルム</t>
  </si>
  <si>
    <t>　1巻き　1×50m</t>
    <rPh sb="2" eb="3">
      <t>マ</t>
    </rPh>
    <phoneticPr fontId="20"/>
  </si>
  <si>
    <t>型枠工事</t>
    <rPh sb="0" eb="2">
      <t>カタワク</t>
    </rPh>
    <rPh sb="2" eb="4">
      <t>コウジ</t>
    </rPh>
    <phoneticPr fontId="20"/>
  </si>
  <si>
    <t>型枠用合板</t>
    <rPh sb="0" eb="3">
      <t>カタワクヨウ</t>
    </rPh>
    <rPh sb="3" eb="5">
      <t>ゴウバン</t>
    </rPh>
    <phoneticPr fontId="20"/>
  </si>
  <si>
    <t>さん材</t>
    <rPh sb="2" eb="3">
      <t>ザイ</t>
    </rPh>
    <phoneticPr fontId="20"/>
  </si>
  <si>
    <t>角材</t>
    <rPh sb="0" eb="2">
      <t>カクザイ</t>
    </rPh>
    <phoneticPr fontId="20"/>
  </si>
  <si>
    <t>丸パイプ</t>
    <rPh sb="0" eb="1">
      <t>マル</t>
    </rPh>
    <phoneticPr fontId="20"/>
  </si>
  <si>
    <t>パイプサポ－ト</t>
  </si>
  <si>
    <t>くぎ</t>
  </si>
  <si>
    <t>セパレータ他</t>
    <rPh sb="5" eb="6">
      <t>ホカ</t>
    </rPh>
    <phoneticPr fontId="20"/>
  </si>
  <si>
    <t>鉄筋工事</t>
    <rPh sb="0" eb="2">
      <t>テッキン</t>
    </rPh>
    <rPh sb="2" eb="4">
      <t>コウジ</t>
    </rPh>
    <phoneticPr fontId="20"/>
  </si>
  <si>
    <t>異形棒鋼</t>
  </si>
  <si>
    <t>防水工事</t>
    <rPh sb="0" eb="2">
      <t>ボウスイ</t>
    </rPh>
    <rPh sb="2" eb="4">
      <t>コウジ</t>
    </rPh>
    <phoneticPr fontId="20"/>
  </si>
  <si>
    <t>石工事</t>
    <rPh sb="0" eb="1">
      <t>イシ</t>
    </rPh>
    <rPh sb="1" eb="3">
      <t>コウジ</t>
    </rPh>
    <phoneticPr fontId="20"/>
  </si>
  <si>
    <t>タイル工事</t>
    <rPh sb="3" eb="5">
      <t>コウジ</t>
    </rPh>
    <phoneticPr fontId="20"/>
  </si>
  <si>
    <t>床タイル</t>
    <rPh sb="0" eb="1">
      <t>ユカ</t>
    </rPh>
    <phoneticPr fontId="54"/>
  </si>
  <si>
    <t xml:space="preserve">300mm角 </t>
  </si>
  <si>
    <t>注意喚起用床材</t>
    <rPh sb="0" eb="2">
      <t>チュウイ</t>
    </rPh>
    <rPh sb="2" eb="4">
      <t>カンキ</t>
    </rPh>
    <rPh sb="4" eb="5">
      <t>ヨウ</t>
    </rPh>
    <rPh sb="5" eb="7">
      <t>ユカザイ</t>
    </rPh>
    <phoneticPr fontId="54"/>
  </si>
  <si>
    <t>木工事</t>
    <rPh sb="0" eb="1">
      <t>モク</t>
    </rPh>
    <rPh sb="1" eb="3">
      <t>コウジ</t>
    </rPh>
    <phoneticPr fontId="20"/>
  </si>
  <si>
    <t>土壌処理剤</t>
    <rPh sb="0" eb="2">
      <t>ドジョウ</t>
    </rPh>
    <rPh sb="2" eb="4">
      <t>ショリ</t>
    </rPh>
    <rPh sb="4" eb="5">
      <t>ザイ</t>
    </rPh>
    <phoneticPr fontId="20"/>
  </si>
  <si>
    <t>屋根及びとい工事</t>
    <rPh sb="0" eb="2">
      <t>ヤネ</t>
    </rPh>
    <rPh sb="2" eb="3">
      <t>オヨ</t>
    </rPh>
    <rPh sb="6" eb="8">
      <t>コウジ</t>
    </rPh>
    <phoneticPr fontId="20"/>
  </si>
  <si>
    <t>ル-フドレン</t>
  </si>
  <si>
    <t>Φ100</t>
  </si>
  <si>
    <t>Φ50</t>
  </si>
  <si>
    <t>金属工事</t>
    <rPh sb="0" eb="2">
      <t>キンゾク</t>
    </rPh>
    <rPh sb="2" eb="4">
      <t>コウジ</t>
    </rPh>
    <phoneticPr fontId="20"/>
  </si>
  <si>
    <t>天井廻り縁</t>
    <rPh sb="0" eb="2">
      <t>テンジョウ</t>
    </rPh>
    <rPh sb="2" eb="3">
      <t>マワ</t>
    </rPh>
    <rPh sb="4" eb="5">
      <t>フチ</t>
    </rPh>
    <phoneticPr fontId="13"/>
  </si>
  <si>
    <t>左官工事</t>
    <rPh sb="0" eb="2">
      <t>サカン</t>
    </rPh>
    <rPh sb="2" eb="4">
      <t>コウジ</t>
    </rPh>
    <phoneticPr fontId="20"/>
  </si>
  <si>
    <t>複層塗材E</t>
    <rPh sb="0" eb="2">
      <t>フクソウ</t>
    </rPh>
    <rPh sb="2" eb="4">
      <t>トザイ</t>
    </rPh>
    <phoneticPr fontId="13"/>
  </si>
  <si>
    <t>下地調整材　C-1</t>
    <rPh sb="0" eb="5">
      <t>シタジチョウセイザイ</t>
    </rPh>
    <phoneticPr fontId="20"/>
  </si>
  <si>
    <t>金属製建具工事</t>
    <rPh sb="0" eb="3">
      <t>キンゾクセイ</t>
    </rPh>
    <rPh sb="3" eb="5">
      <t>タテグ</t>
    </rPh>
    <rPh sb="5" eb="7">
      <t>コウジ</t>
    </rPh>
    <phoneticPr fontId="20"/>
  </si>
  <si>
    <t>ガラス工事</t>
    <rPh sb="3" eb="5">
      <t>コウジ</t>
    </rPh>
    <phoneticPr fontId="20"/>
  </si>
  <si>
    <t>厚4</t>
  </si>
  <si>
    <t>型板ガラス</t>
    <rPh sb="0" eb="2">
      <t>カタイタ</t>
    </rPh>
    <phoneticPr fontId="13"/>
  </si>
  <si>
    <t>厚6</t>
  </si>
  <si>
    <t>厚5</t>
  </si>
  <si>
    <t>強化ガラス</t>
    <rPh sb="0" eb="2">
      <t>キョウカ</t>
    </rPh>
    <phoneticPr fontId="13"/>
  </si>
  <si>
    <t>フロ－ト板ガラス</t>
    <rPh sb="4" eb="5">
      <t>イタ</t>
    </rPh>
    <phoneticPr fontId="13"/>
  </si>
  <si>
    <t>厚8</t>
  </si>
  <si>
    <t>塗装工事</t>
    <rPh sb="0" eb="2">
      <t>トソウ</t>
    </rPh>
    <rPh sb="2" eb="4">
      <t>コウジ</t>
    </rPh>
    <phoneticPr fontId="20"/>
  </si>
  <si>
    <t>内外装工事</t>
    <rPh sb="0" eb="3">
      <t>ナイガイソウ</t>
    </rPh>
    <rPh sb="3" eb="5">
      <t>コウジ</t>
    </rPh>
    <phoneticPr fontId="20"/>
  </si>
  <si>
    <t>厚2</t>
  </si>
  <si>
    <t>厚12.5</t>
  </si>
  <si>
    <t>厚50</t>
  </si>
  <si>
    <t>グラスウールボ-ド</t>
  </si>
  <si>
    <t>壁紙</t>
    <rPh sb="0" eb="2">
      <t>カベカミ</t>
    </rPh>
    <phoneticPr fontId="13"/>
  </si>
  <si>
    <t>厚9</t>
  </si>
  <si>
    <t>ロックウ－ル吸音板</t>
    <rPh sb="6" eb="9">
      <t>キュウオンバン</t>
    </rPh>
    <phoneticPr fontId="13"/>
  </si>
  <si>
    <t>ポリスチレンフォーム</t>
  </si>
  <si>
    <t>仕上げユニット工事</t>
    <rPh sb="0" eb="2">
      <t>シア</t>
    </rPh>
    <rPh sb="7" eb="9">
      <t>コウジ</t>
    </rPh>
    <phoneticPr fontId="20"/>
  </si>
  <si>
    <t>ｔ</t>
  </si>
  <si>
    <t>資材単価</t>
    <rPh sb="0" eb="2">
      <t>シザイ</t>
    </rPh>
    <rPh sb="2" eb="4">
      <t>タンカ</t>
    </rPh>
    <phoneticPr fontId="13"/>
  </si>
  <si>
    <t>ステンレス製丸環</t>
    <rPh sb="5" eb="6">
      <t>セイ</t>
    </rPh>
    <rPh sb="6" eb="8">
      <t>マルカン</t>
    </rPh>
    <phoneticPr fontId="13"/>
  </si>
  <si>
    <t>Ｖ吊りカーテンレ－ル</t>
    <rPh sb="1" eb="2">
      <t>ツ</t>
    </rPh>
    <phoneticPr fontId="13"/>
  </si>
  <si>
    <t>アルミ製</t>
    <rPh sb="3" eb="4">
      <t>セイ</t>
    </rPh>
    <phoneticPr fontId="13"/>
  </si>
  <si>
    <t>タイヤ止め</t>
    <rPh sb="3" eb="4">
      <t>ト</t>
    </rPh>
    <phoneticPr fontId="13"/>
  </si>
  <si>
    <t>白線引き</t>
    <rPh sb="0" eb="2">
      <t>ハクセン</t>
    </rPh>
    <rPh sb="2" eb="3">
      <t>ヒ</t>
    </rPh>
    <phoneticPr fontId="13"/>
  </si>
  <si>
    <t>消火器ボックス</t>
    <rPh sb="0" eb="3">
      <t>ショウカキ</t>
    </rPh>
    <phoneticPr fontId="13"/>
  </si>
  <si>
    <t>集水桝Ａ</t>
    <rPh sb="0" eb="3">
      <t>シュウスイマス</t>
    </rPh>
    <phoneticPr fontId="13"/>
  </si>
  <si>
    <t>集水桝Ｂ</t>
    <rPh sb="0" eb="3">
      <t>シュウスイマス</t>
    </rPh>
    <phoneticPr fontId="13"/>
  </si>
  <si>
    <t>燃料タンク躯体工事等</t>
    <rPh sb="0" eb="2">
      <t>ネンリョウ</t>
    </rPh>
    <rPh sb="5" eb="9">
      <t>クタイコウジ</t>
    </rPh>
    <rPh sb="9" eb="10">
      <t>ナド</t>
    </rPh>
    <phoneticPr fontId="13"/>
  </si>
  <si>
    <t>1-26/LSD</t>
  </si>
  <si>
    <t>W5180×H2500</t>
  </si>
  <si>
    <t>①②③④</t>
  </si>
  <si>
    <t>溶融亜鉛メッキ鋼板</t>
  </si>
  <si>
    <t>か所</t>
  </si>
  <si>
    <t>18-C</t>
    <phoneticPr fontId="13"/>
  </si>
  <si>
    <t>サイン工事</t>
    <phoneticPr fontId="13"/>
  </si>
  <si>
    <t>1</t>
  </si>
  <si>
    <t>2</t>
  </si>
  <si>
    <t>3</t>
  </si>
  <si>
    <t>4-a</t>
  </si>
  <si>
    <t>4-ｂ</t>
  </si>
  <si>
    <t>285*390</t>
  </si>
  <si>
    <t>190*200</t>
  </si>
  <si>
    <t>170*180</t>
  </si>
  <si>
    <t>ピクトサイン</t>
  </si>
  <si>
    <t>ｶｯﾃｨﾝｸﾞｼｰﾄ張り</t>
  </si>
  <si>
    <t>シ－トサイン</t>
  </si>
  <si>
    <t>インタ-ホンサイン</t>
  </si>
  <si>
    <t>バリアフリ－パネル</t>
  </si>
  <si>
    <t>ｲﾝｸｼﾞｪｯﾄ出力ｼｰﾄ</t>
  </si>
  <si>
    <t>海上輸送費</t>
    <rPh sb="0" eb="2">
      <t>カイジョウ</t>
    </rPh>
    <rPh sb="2" eb="5">
      <t>ユソウヒ</t>
    </rPh>
    <phoneticPr fontId="13"/>
  </si>
  <si>
    <t>B-12～B-25/SD</t>
    <phoneticPr fontId="13"/>
  </si>
  <si>
    <t>B-26～B-35/SD</t>
    <phoneticPr fontId="13"/>
  </si>
  <si>
    <t>フリ－ラックフロア</t>
  </si>
  <si>
    <t>ｱﾙﾐﾀﾞｲｶｽﾄ製G600L-55 (5000Nﾀｲﾌﾟ)</t>
  </si>
  <si>
    <t xml:space="preserve">WSB500N【3000Nﾀｲﾌﾟ】H100 </t>
  </si>
  <si>
    <t>アルミ製</t>
  </si>
  <si>
    <t>1050×2100㎜</t>
    <phoneticPr fontId="13"/>
  </si>
  <si>
    <t>2280×2500㎜</t>
    <phoneticPr fontId="13"/>
  </si>
  <si>
    <t>1600×1200㎜</t>
    <phoneticPr fontId="13"/>
  </si>
  <si>
    <t>600×2600㎜</t>
    <phoneticPr fontId="13"/>
  </si>
  <si>
    <t>1050×2000㎜</t>
    <phoneticPr fontId="13"/>
  </si>
  <si>
    <t>2820×900㎜</t>
    <phoneticPr fontId="13"/>
  </si>
  <si>
    <t>1200×2000㎜</t>
    <phoneticPr fontId="13"/>
  </si>
  <si>
    <t>1300×2700㎜</t>
    <phoneticPr fontId="13"/>
  </si>
  <si>
    <t>L=1500</t>
  </si>
  <si>
    <t>L=1050</t>
  </si>
  <si>
    <t>L=900</t>
  </si>
  <si>
    <t>1600×1600　タイプ</t>
  </si>
  <si>
    <t>800×1200　タイプ</t>
  </si>
  <si>
    <t>18-B</t>
  </si>
  <si>
    <t>議長・事務局長席</t>
    <rPh sb="0" eb="2">
      <t>ギチョウ</t>
    </rPh>
    <rPh sb="3" eb="7">
      <t>ジムキョクチョウ</t>
    </rPh>
    <rPh sb="7" eb="8">
      <t>セキ</t>
    </rPh>
    <phoneticPr fontId="13"/>
  </si>
  <si>
    <t>ステージ</t>
    <phoneticPr fontId="13"/>
  </si>
  <si>
    <t>演台</t>
    <rPh sb="0" eb="2">
      <t>エンダイ</t>
    </rPh>
    <phoneticPr fontId="13"/>
  </si>
  <si>
    <t>発言台</t>
    <rPh sb="0" eb="2">
      <t>ハツゲン</t>
    </rPh>
    <rPh sb="2" eb="3">
      <t>ダイ</t>
    </rPh>
    <phoneticPr fontId="13"/>
  </si>
  <si>
    <t>議員席</t>
    <rPh sb="0" eb="2">
      <t>ギイン</t>
    </rPh>
    <rPh sb="2" eb="3">
      <t>セキ</t>
    </rPh>
    <phoneticPr fontId="13"/>
  </si>
  <si>
    <t>執行部席</t>
    <rPh sb="0" eb="3">
      <t>シッコウブ</t>
    </rPh>
    <rPh sb="3" eb="4">
      <t>セキ</t>
    </rPh>
    <phoneticPr fontId="13"/>
  </si>
  <si>
    <t>３人席</t>
    <rPh sb="1" eb="2">
      <t>ニン</t>
    </rPh>
    <rPh sb="2" eb="3">
      <t>セキ</t>
    </rPh>
    <phoneticPr fontId="13"/>
  </si>
  <si>
    <t>１人席</t>
    <rPh sb="1" eb="2">
      <t>ニン</t>
    </rPh>
    <rPh sb="2" eb="3">
      <t>セキ</t>
    </rPh>
    <phoneticPr fontId="13"/>
  </si>
  <si>
    <t>２人席</t>
    <rPh sb="1" eb="2">
      <t>ニン</t>
    </rPh>
    <rPh sb="2" eb="3">
      <t>セキ</t>
    </rPh>
    <phoneticPr fontId="13"/>
  </si>
  <si>
    <t>議長椅子</t>
    <rPh sb="0" eb="4">
      <t>ギチョウイス</t>
    </rPh>
    <phoneticPr fontId="13"/>
  </si>
  <si>
    <t>可動</t>
    <rPh sb="0" eb="2">
      <t>カドウ</t>
    </rPh>
    <phoneticPr fontId="13"/>
  </si>
  <si>
    <t>事務局長椅子</t>
    <rPh sb="0" eb="4">
      <t>ジムキョクチョウ</t>
    </rPh>
    <rPh sb="4" eb="6">
      <t>イス</t>
    </rPh>
    <phoneticPr fontId="13"/>
  </si>
  <si>
    <t>議員・執行部椅子</t>
    <rPh sb="0" eb="2">
      <t>ギイン</t>
    </rPh>
    <rPh sb="3" eb="5">
      <t>シッコウ</t>
    </rPh>
    <rPh sb="5" eb="6">
      <t>ブ</t>
    </rPh>
    <rPh sb="6" eb="8">
      <t>イス</t>
    </rPh>
    <phoneticPr fontId="13"/>
  </si>
  <si>
    <t>傍聴席</t>
    <rPh sb="0" eb="3">
      <t>ボウチョウセキ</t>
    </rPh>
    <phoneticPr fontId="13"/>
  </si>
  <si>
    <t>固定</t>
    <rPh sb="0" eb="2">
      <t>コテイ</t>
    </rPh>
    <phoneticPr fontId="13"/>
  </si>
  <si>
    <t>親子積</t>
    <rPh sb="0" eb="3">
      <t>オヤコセキ</t>
    </rPh>
    <phoneticPr fontId="13"/>
  </si>
  <si>
    <t>名札</t>
    <rPh sb="0" eb="2">
      <t>ナフダ</t>
    </rPh>
    <phoneticPr fontId="13"/>
  </si>
  <si>
    <t>議長・事務局長用</t>
    <rPh sb="0" eb="2">
      <t>ギチョウ</t>
    </rPh>
    <rPh sb="3" eb="7">
      <t>ジムキョクチョウ</t>
    </rPh>
    <rPh sb="7" eb="8">
      <t>ヨウ</t>
    </rPh>
    <phoneticPr fontId="13"/>
  </si>
  <si>
    <t>議員・執行部用</t>
    <rPh sb="0" eb="2">
      <t>ギイン</t>
    </rPh>
    <rPh sb="3" eb="5">
      <t>シッコウ</t>
    </rPh>
    <rPh sb="5" eb="6">
      <t>ブ</t>
    </rPh>
    <rPh sb="6" eb="7">
      <t>ヨウ</t>
    </rPh>
    <phoneticPr fontId="13"/>
  </si>
  <si>
    <t>1階カウンタ－一式</t>
  </si>
  <si>
    <t>2階カウンタ－一式</t>
  </si>
  <si>
    <t>材工共、組立運搬・海上輸送費込</t>
  </si>
  <si>
    <t>1階</t>
    <rPh sb="1" eb="2">
      <t>カイ</t>
    </rPh>
    <phoneticPr fontId="13"/>
  </si>
  <si>
    <t>W6,192.5、6,117.5、14,787.5</t>
    <phoneticPr fontId="13"/>
  </si>
  <si>
    <t>H2,700</t>
    <phoneticPr fontId="13"/>
  </si>
  <si>
    <t>高遮音スライディングウォ－ル</t>
    <phoneticPr fontId="13"/>
  </si>
  <si>
    <t>高遮音スライディングウォ－ル工事</t>
    <rPh sb="14" eb="16">
      <t>コウジ</t>
    </rPh>
    <phoneticPr fontId="13"/>
  </si>
  <si>
    <t>18-D</t>
    <phoneticPr fontId="13"/>
  </si>
  <si>
    <t>高遮音スライディングウォ－ル工事</t>
    <phoneticPr fontId="13"/>
  </si>
  <si>
    <t>W4,667.5</t>
    <phoneticPr fontId="13"/>
  </si>
  <si>
    <t>2階</t>
    <rPh sb="1" eb="2">
      <t>カイ</t>
    </rPh>
    <phoneticPr fontId="13"/>
  </si>
  <si>
    <t>天井裏下地組み</t>
    <rPh sb="0" eb="3">
      <t>テンジョウウラ</t>
    </rPh>
    <rPh sb="3" eb="5">
      <t>シタジ</t>
    </rPh>
    <rPh sb="5" eb="6">
      <t>ク</t>
    </rPh>
    <phoneticPr fontId="13"/>
  </si>
  <si>
    <t>天井裏取付け金物</t>
    <rPh sb="0" eb="3">
      <t>テンジョウウラ</t>
    </rPh>
    <rPh sb="3" eb="5">
      <t>トリツ</t>
    </rPh>
    <rPh sb="6" eb="8">
      <t>カナモノ</t>
    </rPh>
    <phoneticPr fontId="13"/>
  </si>
  <si>
    <t>搬入費</t>
    <rPh sb="0" eb="3">
      <t>ハンニュウヒ</t>
    </rPh>
    <phoneticPr fontId="13"/>
  </si>
  <si>
    <t>18-E</t>
    <phoneticPr fontId="13"/>
  </si>
  <si>
    <t>養生</t>
  </si>
  <si>
    <t>枠組本足場</t>
  </si>
  <si>
    <t>(手すり先行方式)</t>
  </si>
  <si>
    <t>建物本体にて計上</t>
    <rPh sb="0" eb="2">
      <t>タテモノ</t>
    </rPh>
    <rPh sb="2" eb="4">
      <t>ホンタイ</t>
    </rPh>
    <rPh sb="6" eb="8">
      <t>ケイジョウ</t>
    </rPh>
    <phoneticPr fontId="13"/>
  </si>
  <si>
    <t>安全手すり</t>
  </si>
  <si>
    <t xml:space="preserve">掛払い手間 </t>
  </si>
  <si>
    <t>鉄筋･型枠足場</t>
  </si>
  <si>
    <t>内部躯体足場</t>
  </si>
  <si>
    <t>階高4.0m以下</t>
  </si>
  <si>
    <t>供用1日賃料 修理費含む</t>
  </si>
  <si>
    <t xml:space="preserve">鉄筋･型枠足場 </t>
  </si>
  <si>
    <t>掛払い手間</t>
  </si>
  <si>
    <t>脚立足場</t>
  </si>
  <si>
    <t>内部仕上足場</t>
  </si>
  <si>
    <t xml:space="preserve">階高4.0m以下 </t>
  </si>
  <si>
    <t xml:space="preserve">基本料 修理費含む </t>
  </si>
  <si>
    <t>養生ｼｰﾄ張り</t>
  </si>
  <si>
    <t>(内部仕上足場</t>
  </si>
  <si>
    <t>脚立足場)</t>
  </si>
  <si>
    <t>土工事一式</t>
    <rPh sb="0" eb="3">
      <t>ドコウジ</t>
    </rPh>
    <rPh sb="3" eb="5">
      <t>イッシキ</t>
    </rPh>
    <phoneticPr fontId="13"/>
  </si>
  <si>
    <t>異形鉄筋</t>
  </si>
  <si>
    <t>SD295 D13</t>
  </si>
  <si>
    <t>SD295 D16</t>
  </si>
  <si>
    <t>階高3.5～4.0ｍ程度</t>
  </si>
  <si>
    <t>鉄筋運搬費</t>
  </si>
  <si>
    <t>4t車 30㎞程度</t>
  </si>
  <si>
    <t>H2程度</t>
  </si>
  <si>
    <t>捨てｺﾝｸﾘｰﾄ</t>
  </si>
  <si>
    <t>躯体コンクリ－ト（基礎部）</t>
  </si>
  <si>
    <t>FC=27（24+3）SL=18</t>
  </si>
  <si>
    <t>躯体コンクリ－ト（地下軸部）</t>
  </si>
  <si>
    <t>FC=27（24+3） SL=15</t>
    <phoneticPr fontId="13"/>
  </si>
  <si>
    <t>㎥</t>
  </si>
  <si>
    <t>ｺﾝｸﾘｰﾄ打設手間</t>
  </si>
  <si>
    <t>B1階躯体 ﾎﾟﾝﾌﾟ打設</t>
  </si>
  <si>
    <t>※建物本体と同時期</t>
    <rPh sb="1" eb="3">
      <t>タテモノ</t>
    </rPh>
    <rPh sb="3" eb="5">
      <t>ホンタイ</t>
    </rPh>
    <rPh sb="6" eb="9">
      <t>ドウジキ</t>
    </rPh>
    <phoneticPr fontId="13"/>
  </si>
  <si>
    <t>100m3/回以上</t>
  </si>
  <si>
    <t>ｺﾝｸﾘｰﾄﾎﾟﾝﾌﾟ圧送</t>
  </si>
  <si>
    <t>基本料金</t>
  </si>
  <si>
    <t>地下軸部</t>
  </si>
  <si>
    <t>ﾗｰﾒﾝ構造 地下軸部</t>
  </si>
  <si>
    <t>型枠運搬費</t>
  </si>
  <si>
    <t>B 種 ｺｰﾝ処理</t>
  </si>
  <si>
    <t>部分目違いばらい</t>
  </si>
  <si>
    <t>C 種 ｺｰﾝ処理無</t>
  </si>
  <si>
    <t>全面目違いばらい</t>
  </si>
  <si>
    <t>ｺｰﾝ処理</t>
  </si>
  <si>
    <t>止水板</t>
    <rPh sb="0" eb="2">
      <t>シスイ</t>
    </rPh>
    <rPh sb="2" eb="3">
      <t>バン</t>
    </rPh>
    <phoneticPr fontId="13"/>
  </si>
  <si>
    <t>ｍ</t>
    <phoneticPr fontId="13"/>
  </si>
  <si>
    <t>ポリマ－セメント系塗膜防水</t>
  </si>
  <si>
    <t>床壁</t>
    <rPh sb="0" eb="2">
      <t>ユカカベ</t>
    </rPh>
    <phoneticPr fontId="13"/>
  </si>
  <si>
    <t>ｽﾃﾝﾚｽφ22</t>
  </si>
  <si>
    <t>か所</t>
    <rPh sb="1" eb="2">
      <t>ショ</t>
    </rPh>
    <phoneticPr fontId="13"/>
  </si>
  <si>
    <t>取付手間</t>
  </si>
  <si>
    <t>ﾏﾝﾎｰﾙふた</t>
  </si>
  <si>
    <t xml:space="preserve">内径600 </t>
  </si>
  <si>
    <t xml:space="preserve">密閉形(ﾃｰﾊﾟｰﾊﾟｯｷﾝ式) </t>
  </si>
  <si>
    <t>合成樹脂塗床、ﾋﾞﾆﾙ系床材張り</t>
  </si>
  <si>
    <t>床ｺﾝｸﾘｰﾄ直均し</t>
  </si>
  <si>
    <t>ｺﾝｸﾘ-ﾄ直均し仕上げ、OAフロア等</t>
  </si>
  <si>
    <t>仕上げ</t>
  </si>
  <si>
    <t>金ごて 薄張物下地</t>
  </si>
  <si>
    <t>カ－ペット張り、防水下地等</t>
  </si>
  <si>
    <t>金ごて 厚張物下地</t>
  </si>
  <si>
    <t>防水モルタル塗り</t>
    <rPh sb="0" eb="2">
      <t>ボウスイ</t>
    </rPh>
    <rPh sb="6" eb="7">
      <t>ヌ</t>
    </rPh>
    <phoneticPr fontId="13"/>
  </si>
  <si>
    <t>ｔ15</t>
    <phoneticPr fontId="13"/>
  </si>
  <si>
    <t>乾燥砂充填</t>
    <rPh sb="0" eb="3">
      <t>カンソウスナ</t>
    </rPh>
    <rPh sb="3" eb="5">
      <t>ジュウテン</t>
    </rPh>
    <phoneticPr fontId="13"/>
  </si>
  <si>
    <t>18-F</t>
    <phoneticPr fontId="13"/>
  </si>
  <si>
    <t>懸垂幕工事</t>
    <rPh sb="0" eb="3">
      <t>ケンスイマク</t>
    </rPh>
    <rPh sb="3" eb="5">
      <t>コウジ</t>
    </rPh>
    <phoneticPr fontId="13"/>
  </si>
  <si>
    <t>フラッグポール工事</t>
  </si>
  <si>
    <t>フラッグポール工事</t>
    <rPh sb="7" eb="9">
      <t>コウジ</t>
    </rPh>
    <phoneticPr fontId="13"/>
  </si>
  <si>
    <t>つぼ、布掘り</t>
    <rPh sb="3" eb="4">
      <t>ヌノ</t>
    </rPh>
    <rPh sb="4" eb="5">
      <t>ホ</t>
    </rPh>
    <phoneticPr fontId="13"/>
  </si>
  <si>
    <t>深さ2.5m程度</t>
    <rPh sb="0" eb="1">
      <t>フカ</t>
    </rPh>
    <rPh sb="6" eb="8">
      <t>テイド</t>
    </rPh>
    <phoneticPr fontId="13"/>
  </si>
  <si>
    <t>埋戻し（B種）</t>
  </si>
  <si>
    <t>根切り</t>
    <rPh sb="0" eb="2">
      <t>ネギ</t>
    </rPh>
    <phoneticPr fontId="13"/>
  </si>
  <si>
    <t>不用土</t>
    <rPh sb="0" eb="2">
      <t>フヨウ</t>
    </rPh>
    <rPh sb="2" eb="3">
      <t>ド</t>
    </rPh>
    <phoneticPr fontId="13"/>
  </si>
  <si>
    <t>構内敷均し</t>
    <rPh sb="0" eb="2">
      <t>コウナイ</t>
    </rPh>
    <rPh sb="2" eb="4">
      <t>シキナラ</t>
    </rPh>
    <phoneticPr fontId="13"/>
  </si>
  <si>
    <t>バックホウ0.8㎥</t>
  </si>
  <si>
    <t>建物本体を流用</t>
    <rPh sb="0" eb="4">
      <t>タテモノホンタイ</t>
    </rPh>
    <rPh sb="5" eb="7">
      <t>リュウヨウ</t>
    </rPh>
    <phoneticPr fontId="13"/>
  </si>
  <si>
    <t>砂利地業</t>
  </si>
  <si>
    <t>再生ｸﾗｯｼｬﾗﾝ</t>
  </si>
  <si>
    <t>床下防湿層敷き</t>
  </si>
  <si>
    <t xml:space="preserve">ﾎﾟﾘｴﾁﾚﾝﾌｨﾙﾑ 厚0.15 </t>
  </si>
  <si>
    <t>kg</t>
    <phoneticPr fontId="13"/>
  </si>
  <si>
    <t>FC=24（21+3） SL=15</t>
    <phoneticPr fontId="13"/>
  </si>
  <si>
    <t>ﾎﾟﾝﾌﾟ打設</t>
    <phoneticPr fontId="13"/>
  </si>
  <si>
    <t>懸垂幕</t>
    <rPh sb="0" eb="3">
      <t>ケンスイマク</t>
    </rPh>
    <phoneticPr fontId="13"/>
  </si>
  <si>
    <t>式</t>
    <rPh sb="0" eb="1">
      <t>シキ</t>
    </rPh>
    <phoneticPr fontId="13"/>
  </si>
  <si>
    <t>組立、運搬（海上含む）</t>
    <rPh sb="0" eb="2">
      <t>クミタテ</t>
    </rPh>
    <rPh sb="3" eb="5">
      <t>ウンパン</t>
    </rPh>
    <rPh sb="6" eb="8">
      <t>カイジョウ</t>
    </rPh>
    <rPh sb="8" eb="9">
      <t>フク</t>
    </rPh>
    <phoneticPr fontId="13"/>
  </si>
  <si>
    <t>18-G</t>
    <phoneticPr fontId="13"/>
  </si>
  <si>
    <t>-</t>
  </si>
  <si>
    <t>フラックポール</t>
    <phoneticPr fontId="13"/>
  </si>
  <si>
    <t>H8,000</t>
    <phoneticPr fontId="13"/>
  </si>
  <si>
    <t>手摺点字</t>
    <rPh sb="0" eb="2">
      <t>テスリ</t>
    </rPh>
    <rPh sb="2" eb="4">
      <t>テンジ</t>
    </rPh>
    <phoneticPr fontId="13"/>
  </si>
  <si>
    <t>5.7ｍ超7.4ｍ未満</t>
    <rPh sb="4" eb="5">
      <t>チョウ</t>
    </rPh>
    <rPh sb="9" eb="11">
      <t>ミマン</t>
    </rPh>
    <phoneticPr fontId="13"/>
  </si>
  <si>
    <t>棚足場　5.7ｍ超7.4ｍ未満</t>
    <rPh sb="0" eb="3">
      <t>タナアシバ</t>
    </rPh>
    <phoneticPr fontId="13"/>
  </si>
  <si>
    <t>内部階段仕上足場</t>
  </si>
  <si>
    <t>ｼｬﾌﾄ内足場</t>
  </si>
  <si>
    <t>再生ｸﾗｯｼｬﾗﾝ</t>
    <phoneticPr fontId="13"/>
  </si>
  <si>
    <t>-</t>
    <phoneticPr fontId="13"/>
  </si>
  <si>
    <t>搬入・搬出</t>
    <rPh sb="0" eb="2">
      <t>ハンニュウ</t>
    </rPh>
    <rPh sb="3" eb="5">
      <t>ハンシュツ</t>
    </rPh>
    <phoneticPr fontId="13"/>
  </si>
  <si>
    <t>型枠目地　20*20</t>
    <rPh sb="0" eb="4">
      <t>カタワクメジ</t>
    </rPh>
    <phoneticPr fontId="13"/>
  </si>
  <si>
    <t>型枠目地　15*10</t>
    <rPh sb="0" eb="4">
      <t>カタワクメジ</t>
    </rPh>
    <phoneticPr fontId="13"/>
  </si>
  <si>
    <t>防水工事</t>
  </si>
  <si>
    <t>材工共</t>
    <rPh sb="0" eb="3">
      <t>ザイコウトモ</t>
    </rPh>
    <phoneticPr fontId="13"/>
  </si>
  <si>
    <t>塗り回数3回以上の被覆</t>
  </si>
  <si>
    <t>-</t>
    <phoneticPr fontId="13"/>
  </si>
  <si>
    <t>ｼｰﾘﾝｸﾞ　20*10</t>
    <phoneticPr fontId="13"/>
  </si>
  <si>
    <t>打継目地、誘発目地</t>
    <rPh sb="5" eb="9">
      <t>ユウハツメジ</t>
    </rPh>
    <phoneticPr fontId="13"/>
  </si>
  <si>
    <t>業者見積に含む</t>
    <rPh sb="0" eb="4">
      <t>ギョウシャミツモリ</t>
    </rPh>
    <rPh sb="5" eb="6">
      <t>フク</t>
    </rPh>
    <phoneticPr fontId="13"/>
  </si>
  <si>
    <t>ｼｰﾘﾝｸﾞ　10*10</t>
    <phoneticPr fontId="13"/>
  </si>
  <si>
    <t>防火戸・防爆戸周囲</t>
  </si>
  <si>
    <t>足洗い場面台取合</t>
  </si>
  <si>
    <t>6</t>
    <phoneticPr fontId="13"/>
  </si>
  <si>
    <t>建具周囲、RC+ボ-ド</t>
    <phoneticPr fontId="13"/>
  </si>
  <si>
    <t>業者見積</t>
    <rPh sb="0" eb="4">
      <t>ギョウシャミツモリ</t>
    </rPh>
    <phoneticPr fontId="13"/>
  </si>
  <si>
    <t>足洗い場 ライニング面台</t>
  </si>
  <si>
    <t>御影石　110*20</t>
    <phoneticPr fontId="13"/>
  </si>
  <si>
    <t>御影石　120*20</t>
    <phoneticPr fontId="13"/>
  </si>
  <si>
    <t>110×20</t>
  </si>
  <si>
    <t>石工事</t>
  </si>
  <si>
    <t>タイル工事</t>
  </si>
  <si>
    <t>TOTO:ﾊｲﾄﾞﾛｾﾗ･ﾌﾛｱPU厚型同等</t>
  </si>
  <si>
    <t>同上敷モルタル用</t>
  </si>
  <si>
    <t>同上敷モルタル用</t>
    <rPh sb="0" eb="2">
      <t>ドウジョウ</t>
    </rPh>
    <rPh sb="2" eb="3">
      <t>シキ</t>
    </rPh>
    <rPh sb="7" eb="8">
      <t>ヨウ</t>
    </rPh>
    <phoneticPr fontId="13"/>
  </si>
  <si>
    <t>セメント</t>
  </si>
  <si>
    <t>セメント</t>
    <phoneticPr fontId="13"/>
  </si>
  <si>
    <t>砂</t>
    <rPh sb="0" eb="1">
      <t>スナ</t>
    </rPh>
    <phoneticPr fontId="13"/>
  </si>
  <si>
    <t>アルミ製竪樋（カラ－）　径100</t>
    <rPh sb="12" eb="13">
      <t>ケイ</t>
    </rPh>
    <phoneticPr fontId="13"/>
  </si>
  <si>
    <t>同上受枠</t>
    <rPh sb="0" eb="1">
      <t>ドウジョウ</t>
    </rPh>
    <rPh sb="1" eb="3">
      <t>ウケワク</t>
    </rPh>
    <phoneticPr fontId="13"/>
  </si>
  <si>
    <t>18*30</t>
  </si>
  <si>
    <t>25*31</t>
  </si>
  <si>
    <t>風除室２、廊下２</t>
  </si>
  <si>
    <t>ステンレス製グレ－チング</t>
  </si>
  <si>
    <t>多目的テラス</t>
  </si>
  <si>
    <t>風除室１</t>
  </si>
  <si>
    <t>軒天ｱﾙﾐｽﾊﾟﾝﾄﾞﾚﾙ</t>
  </si>
  <si>
    <t>天井廻縁　ｱﾙﾐｽﾊﾟﾝﾄﾞﾚﾙ用</t>
    <phoneticPr fontId="13"/>
  </si>
  <si>
    <t>型枠工事</t>
  </si>
  <si>
    <t>木工事</t>
  </si>
  <si>
    <t>屋根及びとい工事</t>
  </si>
  <si>
    <t>金属工事</t>
  </si>
  <si>
    <t>左官工事</t>
  </si>
  <si>
    <t>天井ｲﾝｻｰﾄ</t>
  </si>
  <si>
    <t>軽量鉄骨天井下地　25形</t>
    <rPh sb="11" eb="12">
      <t>カタ</t>
    </rPh>
    <phoneticPr fontId="13"/>
  </si>
  <si>
    <t>ステンレス製梯子</t>
    <rPh sb="5" eb="6">
      <t>セイ</t>
    </rPh>
    <rPh sb="6" eb="8">
      <t>ハシゴ</t>
    </rPh>
    <phoneticPr fontId="13"/>
  </si>
  <si>
    <t>タラップ１</t>
  </si>
  <si>
    <t>軽量鉄骨天井下地</t>
    <rPh sb="0" eb="4">
      <t>ケイリョウテッコツ</t>
    </rPh>
    <rPh sb="4" eb="8">
      <t>テンジョウシタジ</t>
    </rPh>
    <phoneticPr fontId="13"/>
  </si>
  <si>
    <t>に含む</t>
    <rPh sb="1" eb="2">
      <t>フク</t>
    </rPh>
    <phoneticPr fontId="13"/>
  </si>
  <si>
    <t>防火水槽用</t>
  </si>
  <si>
    <t>タラップ２</t>
    <phoneticPr fontId="13"/>
  </si>
  <si>
    <t>タラップ３</t>
    <phoneticPr fontId="13"/>
  </si>
  <si>
    <t>11-1</t>
    <phoneticPr fontId="13"/>
  </si>
  <si>
    <t>軽量鉄骨壁下地</t>
  </si>
  <si>
    <t xml:space="preserve">65形  下地張りなし @300 </t>
    <phoneticPr fontId="13"/>
  </si>
  <si>
    <t>65形  下地張りあり @450</t>
    <phoneticPr fontId="13"/>
  </si>
  <si>
    <t>軽量鉄骨天井下地</t>
    <phoneticPr fontId="13"/>
  </si>
  <si>
    <t>19形　下地張りあり @360</t>
    <phoneticPr fontId="13"/>
  </si>
  <si>
    <t>軽量鉄骨下がり壁下地</t>
  </si>
  <si>
    <t>１階　議場</t>
  </si>
  <si>
    <t>議場間仕切り</t>
  </si>
  <si>
    <t>手摺Ａ</t>
  </si>
  <si>
    <t>手摺B</t>
  </si>
  <si>
    <t>内径600　化粧</t>
    <rPh sb="0" eb="2">
      <t>ナイケイ</t>
    </rPh>
    <rPh sb="6" eb="8">
      <t>ケショウ</t>
    </rPh>
    <phoneticPr fontId="13"/>
  </si>
  <si>
    <t>内径600</t>
    <rPh sb="0" eb="2">
      <t>ナイケイ</t>
    </rPh>
    <phoneticPr fontId="13"/>
  </si>
  <si>
    <t>床点検口</t>
  </si>
  <si>
    <t>600角</t>
    <rPh sb="3" eb="4">
      <t>カク</t>
    </rPh>
    <phoneticPr fontId="13"/>
  </si>
  <si>
    <t>下り壁見切り縁</t>
    <rPh sb="0" eb="1">
      <t>サガ</t>
    </rPh>
    <rPh sb="2" eb="3">
      <t>カベ</t>
    </rPh>
    <rPh sb="3" eb="5">
      <t>ミキ</t>
    </rPh>
    <rPh sb="6" eb="7">
      <t>フチ</t>
    </rPh>
    <phoneticPr fontId="13"/>
  </si>
  <si>
    <t>ｸﾞﾗｽｳｰﾙ端部見切り</t>
    <rPh sb="6" eb="8">
      <t>タンブ</t>
    </rPh>
    <rPh sb="8" eb="11">
      <t>ミキリ</t>
    </rPh>
    <phoneticPr fontId="13"/>
  </si>
  <si>
    <t>くつずり</t>
  </si>
  <si>
    <t>11-2</t>
    <phoneticPr fontId="13"/>
  </si>
  <si>
    <t>鋼製枠</t>
  </si>
  <si>
    <t>セイフティガ－ド</t>
  </si>
  <si>
    <t>11-3</t>
    <phoneticPr fontId="13"/>
  </si>
  <si>
    <t>階段手すり</t>
  </si>
  <si>
    <t>φ38　階段手すり</t>
    <phoneticPr fontId="13"/>
  </si>
  <si>
    <t>ステンレス製壁付材工共</t>
    <phoneticPr fontId="13"/>
  </si>
  <si>
    <t>ゴム付きステンレス製ノンスリップ</t>
  </si>
  <si>
    <t>塩ビ製コ－ナ－ガード</t>
  </si>
  <si>
    <t>スライディングウォ－ル</t>
  </si>
  <si>
    <t>ブラインドボックス</t>
  </si>
  <si>
    <t>イスターカーテン</t>
  </si>
  <si>
    <t>側溝ﾓﾙﾀﾙ塗り</t>
  </si>
  <si>
    <t>ﾓﾙﾀﾙ充填</t>
  </si>
  <si>
    <t>防水材</t>
    <rPh sb="0" eb="3">
      <t>ボウスイザイ</t>
    </rPh>
    <phoneticPr fontId="13"/>
  </si>
  <si>
    <t>建具周囲（外部）</t>
    <rPh sb="5" eb="7">
      <t>ガイブ</t>
    </rPh>
    <phoneticPr fontId="13"/>
  </si>
  <si>
    <t xml:space="preserve">金ごて ﾋﾞﾆﾙ系床材下地 厚28 </t>
  </si>
  <si>
    <t>床モルタル塗り、階段モルタル塗り</t>
    <rPh sb="8" eb="10">
      <t>カイダン</t>
    </rPh>
    <rPh sb="14" eb="15">
      <t>ヌ</t>
    </rPh>
    <phoneticPr fontId="13"/>
  </si>
  <si>
    <t>建具周囲（内部）</t>
    <rPh sb="5" eb="7">
      <t>ナイブ</t>
    </rPh>
    <phoneticPr fontId="13"/>
  </si>
  <si>
    <t>金属製建具工事</t>
  </si>
  <si>
    <t>ガラス工事</t>
  </si>
  <si>
    <t>塗装工事</t>
  </si>
  <si>
    <t>内外装工事</t>
  </si>
  <si>
    <t>仕上げユニット工事</t>
  </si>
  <si>
    <t>厚6+6+6</t>
  </si>
  <si>
    <t>LOW-E複層ガラス</t>
    <rPh sb="5" eb="7">
      <t>フクソウ</t>
    </rPh>
    <phoneticPr fontId="13"/>
  </si>
  <si>
    <t>厚5+5</t>
  </si>
  <si>
    <t>厚3+3</t>
  </si>
  <si>
    <t>EP塗り</t>
    <rPh sb="2" eb="3">
      <t>ヌ</t>
    </rPh>
    <phoneticPr fontId="13"/>
  </si>
  <si>
    <t>壁、天井</t>
    <rPh sb="0" eb="1">
      <t>カベ</t>
    </rPh>
    <rPh sb="2" eb="4">
      <t>テンジョウ</t>
    </rPh>
    <phoneticPr fontId="13"/>
  </si>
  <si>
    <t>SOP塗り</t>
  </si>
  <si>
    <t>平面、立上り</t>
    <rPh sb="0" eb="2">
      <t>ヘイメン</t>
    </rPh>
    <rPh sb="3" eb="5">
      <t>タチアガ</t>
    </rPh>
    <phoneticPr fontId="13"/>
  </si>
  <si>
    <t>防滑性ビニル床シート</t>
    <rPh sb="0" eb="3">
      <t>ボウカツセイ</t>
    </rPh>
    <rPh sb="6" eb="7">
      <t>ユカ</t>
    </rPh>
    <phoneticPr fontId="13"/>
  </si>
  <si>
    <t>同上接着剤</t>
    <rPh sb="0" eb="2">
      <t>ドウジョウ</t>
    </rPh>
    <rPh sb="2" eb="5">
      <t>セッチャクザイ</t>
    </rPh>
    <phoneticPr fontId="13"/>
  </si>
  <si>
    <t>ビニル床タイル　OAフロア用</t>
    <rPh sb="13" eb="14">
      <t>ヨウ</t>
    </rPh>
    <phoneticPr fontId="13"/>
  </si>
  <si>
    <t>タイルカ-ペット</t>
  </si>
  <si>
    <t>OAﾌﾛｱｰ用ﾎﾞｰﾀﾞｰ部納め</t>
  </si>
  <si>
    <t>全体施工面積：35.3㎡</t>
  </si>
  <si>
    <t>ビニル巾木　ササラ</t>
    <rPh sb="3" eb="5">
      <t>ハバキ</t>
    </rPh>
    <phoneticPr fontId="13"/>
  </si>
  <si>
    <t>同上素地ごしらえ</t>
    <rPh sb="0" eb="2">
      <t>ドウジョウ</t>
    </rPh>
    <rPh sb="2" eb="4">
      <t>ソジ</t>
    </rPh>
    <phoneticPr fontId="13"/>
  </si>
  <si>
    <t>石膏ボ-ド　継目処理</t>
    <rPh sb="0" eb="2">
      <t>セッコウ</t>
    </rPh>
    <rPh sb="6" eb="8">
      <t>ツギメ</t>
    </rPh>
    <rPh sb="8" eb="10">
      <t>ショリ</t>
    </rPh>
    <phoneticPr fontId="13"/>
  </si>
  <si>
    <t>同上ｼﾞｮｲﾝﾄｺﾝﾊﾟｳﾝﾄﾞ</t>
    <rPh sb="0" eb="2">
      <t>ドウジョウ</t>
    </rPh>
    <phoneticPr fontId="13"/>
  </si>
  <si>
    <t>同上ﾎﾞｰﾄﾞｸｷﾞ</t>
    <rPh sb="0" eb="2">
      <t>ドウジョウ</t>
    </rPh>
    <phoneticPr fontId="13"/>
  </si>
  <si>
    <t>石膏ボ-ド　下地張り</t>
    <rPh sb="0" eb="2">
      <t>セッコウ</t>
    </rPh>
    <rPh sb="6" eb="8">
      <t>シタジ</t>
    </rPh>
    <rPh sb="8" eb="9">
      <t>ハ</t>
    </rPh>
    <phoneticPr fontId="13"/>
  </si>
  <si>
    <t>耐水石膏ボ-ド　下地張り</t>
    <rPh sb="0" eb="2">
      <t>タイスイ</t>
    </rPh>
    <rPh sb="2" eb="4">
      <t>セッコウ</t>
    </rPh>
    <rPh sb="8" eb="10">
      <t>シタジ</t>
    </rPh>
    <rPh sb="10" eb="11">
      <t>ハ</t>
    </rPh>
    <phoneticPr fontId="13"/>
  </si>
  <si>
    <t>石膏ボ-ド　直張り　継目処理</t>
    <rPh sb="0" eb="2">
      <t>セッコウ</t>
    </rPh>
    <rPh sb="6" eb="7">
      <t>ジカ</t>
    </rPh>
    <rPh sb="7" eb="8">
      <t>ハ</t>
    </rPh>
    <rPh sb="10" eb="12">
      <t>ツギメ</t>
    </rPh>
    <rPh sb="12" eb="14">
      <t>ショリ</t>
    </rPh>
    <phoneticPr fontId="13"/>
  </si>
  <si>
    <t>厚12.5　直張り</t>
    <rPh sb="6" eb="8">
      <t>ジカハ</t>
    </rPh>
    <phoneticPr fontId="13"/>
  </si>
  <si>
    <t>アルミ製ルーバ－</t>
  </si>
  <si>
    <t>吸音ボード張り下地</t>
  </si>
  <si>
    <t>メラミン化粧板張り</t>
  </si>
  <si>
    <t>厚50　壁、天井</t>
    <rPh sb="4" eb="5">
      <t>カベ</t>
    </rPh>
    <rPh sb="6" eb="8">
      <t>テンジョウ</t>
    </rPh>
    <phoneticPr fontId="13"/>
  </si>
  <si>
    <t>同上下地石膏ボ-ド</t>
    <rPh sb="0" eb="2">
      <t>ドウジョウ</t>
    </rPh>
    <rPh sb="2" eb="4">
      <t>シタジ</t>
    </rPh>
    <rPh sb="4" eb="6">
      <t>セッコウ</t>
    </rPh>
    <phoneticPr fontId="13"/>
  </si>
  <si>
    <t>同上ステ－プル</t>
    <rPh sb="0" eb="2">
      <t>ドウジョウ</t>
    </rPh>
    <phoneticPr fontId="13"/>
  </si>
  <si>
    <t>同上ｸｷﾞ</t>
    <rPh sb="0" eb="2">
      <t>ドウジョウ</t>
    </rPh>
    <phoneticPr fontId="13"/>
  </si>
  <si>
    <t>木毛セメント板</t>
    <rPh sb="0" eb="2">
      <t>モクモウ</t>
    </rPh>
    <rPh sb="6" eb="7">
      <t>バン</t>
    </rPh>
    <phoneticPr fontId="13"/>
  </si>
  <si>
    <t>LW-11</t>
  </si>
  <si>
    <t>LW-9、LW-1H</t>
  </si>
  <si>
    <t>建具用アルミルーバ－</t>
  </si>
  <si>
    <t>鋼製床下地</t>
  </si>
  <si>
    <t>16-1</t>
    <phoneticPr fontId="13"/>
  </si>
  <si>
    <t>16-2</t>
    <phoneticPr fontId="13"/>
  </si>
  <si>
    <t>16-3</t>
    <phoneticPr fontId="13"/>
  </si>
  <si>
    <t>1階授乳室</t>
  </si>
  <si>
    <t>コンパクトキッチン</t>
  </si>
  <si>
    <t>1階湯沸室</t>
  </si>
  <si>
    <t>2階湯沸室</t>
  </si>
  <si>
    <t>1階風除室2</t>
  </si>
  <si>
    <t>ポストフォ－ムカウンタ－</t>
  </si>
  <si>
    <t>1階議会事務局</t>
  </si>
  <si>
    <t>面台</t>
  </si>
  <si>
    <t>人造大理石 D160</t>
    <phoneticPr fontId="13"/>
  </si>
  <si>
    <t>人造大理石 D280</t>
    <phoneticPr fontId="13"/>
  </si>
  <si>
    <t>人造大理石 D310</t>
    <phoneticPr fontId="13"/>
  </si>
  <si>
    <t>モップハンガ－</t>
  </si>
  <si>
    <t>ｵｰﾊﾞｰﾌﾛｰ管 L=190</t>
    <phoneticPr fontId="13"/>
  </si>
  <si>
    <t>ｵｰﾊﾞｰﾌﾛｰ管 L=220</t>
    <phoneticPr fontId="13"/>
  </si>
  <si>
    <t>水抜き管</t>
  </si>
  <si>
    <t>排水管　硬質塩ﾋﾞ管 径50</t>
    <phoneticPr fontId="13"/>
  </si>
  <si>
    <t>排水管　硬質塩ﾋﾞ管 径100</t>
    <phoneticPr fontId="13"/>
  </si>
  <si>
    <t>誘導用及び</t>
  </si>
  <si>
    <t>注意喚起用床材</t>
  </si>
  <si>
    <t>ｱｽﾌｧﾙﾄ補装　ｱｽﾌｧﾙﾄ</t>
    <rPh sb="6" eb="8">
      <t>ホソウ</t>
    </rPh>
    <phoneticPr fontId="13"/>
  </si>
  <si>
    <t>ｱｽﾌｧﾙﾄ補装　路盤材</t>
    <rPh sb="6" eb="8">
      <t>ホソウ</t>
    </rPh>
    <rPh sb="9" eb="12">
      <t>ロバンザイ</t>
    </rPh>
    <phoneticPr fontId="13"/>
  </si>
  <si>
    <t>ｱｽﾌｧﾙﾄ補装　プライムコート</t>
    <rPh sb="6" eb="8">
      <t>ホソウ</t>
    </rPh>
    <phoneticPr fontId="13"/>
  </si>
  <si>
    <t>イスタ－カ－テン</t>
  </si>
  <si>
    <t>ピクチャーレール</t>
  </si>
  <si>
    <t>防煙垂れ壁　W5050</t>
    <rPh sb="0" eb="3">
      <t>ボウエンタ</t>
    </rPh>
    <rPh sb="4" eb="5">
      <t>カベ</t>
    </rPh>
    <phoneticPr fontId="13"/>
  </si>
  <si>
    <t>防煙垂れ壁　W2470</t>
    <rPh sb="0" eb="3">
      <t>ボウエンタ</t>
    </rPh>
    <rPh sb="4" eb="5">
      <t>カベ</t>
    </rPh>
    <phoneticPr fontId="13"/>
  </si>
  <si>
    <t>17-2</t>
    <phoneticPr fontId="13"/>
  </si>
  <si>
    <t>17-3</t>
    <phoneticPr fontId="13"/>
  </si>
  <si>
    <t>昇降機設備工事</t>
    <rPh sb="0" eb="2">
      <t>ショウコウ</t>
    </rPh>
    <rPh sb="2" eb="3">
      <t>キ</t>
    </rPh>
    <rPh sb="3" eb="5">
      <t>セツビ</t>
    </rPh>
    <rPh sb="5" eb="7">
      <t>コウジ</t>
    </rPh>
    <phoneticPr fontId="20"/>
  </si>
  <si>
    <t>与那国町複合庁舎及び特定臨時避難施設新築工事（建築）　庁舎部分</t>
  </si>
  <si>
    <t>P-</t>
  </si>
  <si>
    <t>搬入</t>
    <rPh sb="0" eb="2">
      <t>ハンニュウ</t>
    </rPh>
    <phoneticPr fontId="13"/>
  </si>
  <si>
    <t>人通孔</t>
  </si>
  <si>
    <t>ｽﾘｰﾌﾞ(材料費+施工手間)</t>
  </si>
  <si>
    <t>材工共</t>
    <rPh sb="0" eb="3">
      <t>ザイコウトモ</t>
    </rPh>
    <phoneticPr fontId="13"/>
  </si>
  <si>
    <t>与那国町複合庁舎及び特定臨時避難施設新築工事（建築）　与那国町複合庁舎</t>
    <rPh sb="27" eb="31">
      <t>ヨナグニチョウ</t>
    </rPh>
    <rPh sb="31" eb="33">
      <t>フクゴウ</t>
    </rPh>
    <rPh sb="33" eb="35">
      <t>チョウシャ</t>
    </rPh>
    <phoneticPr fontId="13"/>
  </si>
  <si>
    <t>汚水槽　平面</t>
  </si>
  <si>
    <t>重防食防水</t>
  </si>
  <si>
    <t>汚水槽　壁</t>
  </si>
  <si>
    <t>汚水槽　天井</t>
  </si>
  <si>
    <t>湧水槽、消火水槽、中水道　平面</t>
  </si>
  <si>
    <t>湧水槽、消火水槽、中水道　壁</t>
  </si>
  <si>
    <t>排水溝</t>
  </si>
  <si>
    <t>ウレタン塗膜防水</t>
  </si>
  <si>
    <t>アルミ製竪樋（カラ－）　径50</t>
    <phoneticPr fontId="13"/>
  </si>
  <si>
    <t>防鳥アミ－１</t>
  </si>
  <si>
    <t>防鳥アミ－２</t>
    <phoneticPr fontId="13"/>
  </si>
  <si>
    <t>壁点検口　450角</t>
    <rPh sb="8" eb="9">
      <t>カク</t>
    </rPh>
    <phoneticPr fontId="13"/>
  </si>
  <si>
    <t>壁点検口　600角</t>
    <rPh sb="8" eb="9">
      <t>カク</t>
    </rPh>
    <phoneticPr fontId="13"/>
  </si>
  <si>
    <t>階段モルタル塗り</t>
    <rPh sb="0" eb="2">
      <t>カイダン</t>
    </rPh>
    <rPh sb="6" eb="7">
      <t>ヌ</t>
    </rPh>
    <phoneticPr fontId="13"/>
  </si>
  <si>
    <t>厚6.8</t>
    <phoneticPr fontId="13"/>
  </si>
  <si>
    <t>網入り型板ガラス</t>
    <rPh sb="0" eb="1">
      <t>アミ</t>
    </rPh>
    <rPh sb="1" eb="2">
      <t>イ</t>
    </rPh>
    <rPh sb="3" eb="5">
      <t>カタイタ</t>
    </rPh>
    <phoneticPr fontId="13"/>
  </si>
  <si>
    <t>ビニル床シート</t>
    <rPh sb="3" eb="4">
      <t>ユカ</t>
    </rPh>
    <phoneticPr fontId="13"/>
  </si>
  <si>
    <t>ﾕﾆｯﾄｼｬﾜｰ　0812</t>
    <phoneticPr fontId="13"/>
  </si>
  <si>
    <t>ﾕﾆｯﾄｼｬﾜｰ　1616</t>
    <phoneticPr fontId="13"/>
  </si>
  <si>
    <t>地階キッチン</t>
  </si>
  <si>
    <t>地下シャワ－室</t>
  </si>
  <si>
    <t>アコ－ディオンカーテン</t>
  </si>
  <si>
    <t>人造大理石 D210</t>
    <phoneticPr fontId="13"/>
  </si>
  <si>
    <t>地下　脱衣</t>
  </si>
  <si>
    <t>収納棚</t>
  </si>
  <si>
    <t>埋込、露出</t>
    <rPh sb="0" eb="2">
      <t>ウメコミ</t>
    </rPh>
    <rPh sb="3" eb="5">
      <t>ロシュツ</t>
    </rPh>
    <phoneticPr fontId="13"/>
  </si>
  <si>
    <t xml:space="preserve">T-20   内径600 </t>
    <phoneticPr fontId="13"/>
  </si>
  <si>
    <t>与那国町複合庁舎及び特定臨時避難施設新築工事（建築）　総括</t>
    <rPh sb="27" eb="29">
      <t>ソウカツ</t>
    </rPh>
    <phoneticPr fontId="13"/>
  </si>
  <si>
    <t>与那国町複合庁舎</t>
    <rPh sb="0" eb="3">
      <t>ヨナグニチョウ</t>
    </rPh>
    <rPh sb="3" eb="5">
      <t>フクゴウ</t>
    </rPh>
    <rPh sb="5" eb="7">
      <t>チョウシャ</t>
    </rPh>
    <phoneticPr fontId="13"/>
  </si>
  <si>
    <t>石垣→与那国</t>
    <rPh sb="0" eb="2">
      <t>イシガキ</t>
    </rPh>
    <rPh sb="3" eb="6">
      <t>ヨナグニ</t>
    </rPh>
    <phoneticPr fontId="13"/>
  </si>
  <si>
    <t>那覇→石垣→与那国</t>
    <rPh sb="0" eb="2">
      <t>ナハ</t>
    </rPh>
    <rPh sb="3" eb="5">
      <t>イシガキ</t>
    </rPh>
    <rPh sb="6" eb="9">
      <t>ヨナグニ</t>
    </rPh>
    <phoneticPr fontId="13"/>
  </si>
  <si>
    <t>10-1</t>
    <phoneticPr fontId="13"/>
  </si>
  <si>
    <t>10-2</t>
    <phoneticPr fontId="13"/>
  </si>
  <si>
    <t>15-1</t>
    <phoneticPr fontId="13"/>
  </si>
  <si>
    <t>15-2</t>
    <phoneticPr fontId="13"/>
  </si>
  <si>
    <t>15-3</t>
    <phoneticPr fontId="13"/>
  </si>
  <si>
    <t>16-2</t>
    <phoneticPr fontId="13"/>
  </si>
  <si>
    <t>打継目地</t>
    <phoneticPr fontId="13"/>
  </si>
  <si>
    <t>燃料タンク躯体工事など</t>
    <rPh sb="0" eb="2">
      <t>ネンリョウ</t>
    </rPh>
    <rPh sb="5" eb="7">
      <t>クタイ</t>
    </rPh>
    <rPh sb="7" eb="9">
      <t>コウジ</t>
    </rPh>
    <phoneticPr fontId="13"/>
  </si>
  <si>
    <t>各工種にて計上済み</t>
    <rPh sb="0" eb="3">
      <t>カクコウシュ</t>
    </rPh>
    <rPh sb="5" eb="7">
      <t>ケイジョウ</t>
    </rPh>
    <rPh sb="7" eb="8">
      <t>ズ</t>
    </rPh>
    <phoneticPr fontId="13"/>
  </si>
  <si>
    <t>石垣→与那国</t>
    <rPh sb="0" eb="2">
      <t>イシガキ</t>
    </rPh>
    <rPh sb="3" eb="6">
      <t>ヨナグニ</t>
    </rPh>
    <phoneticPr fontId="13"/>
  </si>
  <si>
    <t>那覇→石垣→与那国</t>
    <rPh sb="0" eb="2">
      <t>ナハ</t>
    </rPh>
    <rPh sb="3" eb="5">
      <t>イシガキ</t>
    </rPh>
    <rPh sb="6" eb="9">
      <t>ヨナグニ</t>
    </rPh>
    <phoneticPr fontId="13"/>
  </si>
  <si>
    <t>特定臨時避難施設</t>
    <rPh sb="0" eb="2">
      <t>トクテイ</t>
    </rPh>
    <rPh sb="2" eb="4">
      <t>リンジ</t>
    </rPh>
    <rPh sb="4" eb="6">
      <t>ヒナン</t>
    </rPh>
    <rPh sb="5" eb="7">
      <t>シセツ</t>
    </rPh>
    <phoneticPr fontId="13"/>
  </si>
  <si>
    <t>与那国町複合庁舎及び特定臨時避難施設新築工事（建築）　特定臨時避難施設</t>
    <rPh sb="27" eb="29">
      <t>トクテイ</t>
    </rPh>
    <rPh sb="29" eb="31">
      <t>リンジ</t>
    </rPh>
    <rPh sb="31" eb="33">
      <t>ヒナン</t>
    </rPh>
    <rPh sb="33" eb="35">
      <t>シセツ</t>
    </rPh>
    <phoneticPr fontId="13"/>
  </si>
  <si>
    <t>那覇→石垣</t>
    <rPh sb="0" eb="2">
      <t>ナハ</t>
    </rPh>
    <rPh sb="3" eb="5">
      <t>イシガキ</t>
    </rPh>
    <phoneticPr fontId="13"/>
  </si>
  <si>
    <t>鋼材資材（直筋）</t>
    <rPh sb="0" eb="2">
      <t>コウザイ</t>
    </rPh>
    <rPh sb="2" eb="4">
      <t>シザイ</t>
    </rPh>
    <rPh sb="5" eb="6">
      <t>チョク</t>
    </rPh>
    <rPh sb="6" eb="7">
      <t>キン</t>
    </rPh>
    <phoneticPr fontId="20"/>
  </si>
  <si>
    <t>鋼材資材（加工筋）</t>
    <rPh sb="0" eb="2">
      <t>コウザイ</t>
    </rPh>
    <rPh sb="2" eb="4">
      <t>シザイ</t>
    </rPh>
    <rPh sb="5" eb="7">
      <t>カコウ</t>
    </rPh>
    <phoneticPr fontId="20"/>
  </si>
  <si>
    <t>実施単価表　P168</t>
    <rPh sb="0" eb="2">
      <t>ジッシ</t>
    </rPh>
    <rPh sb="2" eb="5">
      <t>タンカヒョウ</t>
    </rPh>
    <phoneticPr fontId="13"/>
  </si>
  <si>
    <t>与那国港～現場まで発送</t>
    <rPh sb="0" eb="3">
      <t>ヨナグニ</t>
    </rPh>
    <rPh sb="3" eb="4">
      <t>ミナト</t>
    </rPh>
    <rPh sb="5" eb="7">
      <t>ゲンバ</t>
    </rPh>
    <rPh sb="9" eb="11">
      <t>ハッソウ</t>
    </rPh>
    <phoneticPr fontId="13"/>
  </si>
  <si>
    <t>容積+重量</t>
    <rPh sb="0" eb="2">
      <t>ヨウセキ</t>
    </rPh>
    <rPh sb="3" eb="5">
      <t>ジュウリョウ</t>
    </rPh>
    <phoneticPr fontId="13"/>
  </si>
  <si>
    <t>-</t>
    <phoneticPr fontId="13"/>
  </si>
  <si>
    <t>B-1/SCD、B-2/SCD、B-3/SCD</t>
    <phoneticPr fontId="13"/>
  </si>
  <si>
    <t>取付費、施工指導費</t>
    <rPh sb="0" eb="3">
      <t>トリツケヒ</t>
    </rPh>
    <rPh sb="4" eb="9">
      <t>セコウシドウヒ</t>
    </rPh>
    <phoneticPr fontId="13"/>
  </si>
  <si>
    <t>輸送費・通関手数料・国内輸送</t>
    <rPh sb="0" eb="3">
      <t>ユソウヒ</t>
    </rPh>
    <rPh sb="4" eb="6">
      <t>ツウカン</t>
    </rPh>
    <rPh sb="6" eb="9">
      <t>テスウリョウ</t>
    </rPh>
    <rPh sb="10" eb="12">
      <t>コクナイ</t>
    </rPh>
    <rPh sb="12" eb="14">
      <t>ユソウ</t>
    </rPh>
    <phoneticPr fontId="13"/>
  </si>
  <si>
    <t>海上輸送費込み</t>
    <rPh sb="0" eb="5">
      <t>カイジョウユソウヒ</t>
    </rPh>
    <rPh sb="5" eb="6">
      <t>コ</t>
    </rPh>
    <phoneticPr fontId="13"/>
  </si>
  <si>
    <t>アルミ製</t>
    <rPh sb="3" eb="4">
      <t>セイ</t>
    </rPh>
    <phoneticPr fontId="13"/>
  </si>
  <si>
    <t>W3300×D1500×H2110</t>
  </si>
  <si>
    <t>18-H</t>
  </si>
  <si>
    <t>18-H</t>
    <phoneticPr fontId="13"/>
  </si>
  <si>
    <t>ゴミ置き場工事</t>
    <rPh sb="2" eb="3">
      <t>オ</t>
    </rPh>
    <rPh sb="4" eb="5">
      <t>バ</t>
    </rPh>
    <phoneticPr fontId="13"/>
  </si>
  <si>
    <t>ゴミ収納庫</t>
    <rPh sb="2" eb="5">
      <t>シュウノウコ</t>
    </rPh>
    <phoneticPr fontId="13"/>
  </si>
  <si>
    <t>ｱｽﾌｧﾙﾄ補装下</t>
    <phoneticPr fontId="13"/>
  </si>
  <si>
    <t>ｽﾘｰﾌﾞ補強</t>
  </si>
  <si>
    <t>スリ-ブ径φ100</t>
  </si>
  <si>
    <t>梁貫孔せん断補強筋 φ100</t>
  </si>
  <si>
    <t>取付費、運搬費（海上）込み</t>
  </si>
  <si>
    <t>スリ-ブ径φ120</t>
  </si>
  <si>
    <t>梁貫孔せん断補強筋 φ125</t>
  </si>
  <si>
    <t>スリ-ブ径φ125</t>
  </si>
  <si>
    <t>スリ-ブ径φ150</t>
  </si>
  <si>
    <t>梁貫孔せん断補強筋 φ150</t>
  </si>
  <si>
    <t>スリ-ブ径φ175</t>
  </si>
  <si>
    <t>梁貫孔せん断補強筋 φ175</t>
  </si>
  <si>
    <t>スリ-ブ径φ200</t>
  </si>
  <si>
    <t>梁貫孔せん断補強筋 φ200</t>
  </si>
  <si>
    <t>スリ-ブ径φ250</t>
  </si>
  <si>
    <t>梁貫孔せん断補強筋 φ250</t>
  </si>
  <si>
    <t>スリ-ブ径φ300</t>
  </si>
  <si>
    <t>梁貫孔せん断補強筋 φ300</t>
  </si>
  <si>
    <t>スリ-ブ径φ350</t>
  </si>
  <si>
    <t>既製品 φ350</t>
  </si>
  <si>
    <t>ヵ所</t>
  </si>
  <si>
    <t xml:space="preserve">ボイド型枠 Φ500 </t>
  </si>
  <si>
    <t>海上輸送費込み</t>
  </si>
  <si>
    <t>平面</t>
  </si>
  <si>
    <t>材工共　バンドレス</t>
  </si>
  <si>
    <t>径50（呼径60Φ(1.3mm)）</t>
  </si>
  <si>
    <t>径100（呼径114Φ(1.5mm)）</t>
  </si>
  <si>
    <t>陽極酸化塗装複合皮膜</t>
  </si>
  <si>
    <t>木製巾木</t>
  </si>
  <si>
    <t>12.0×910×1,820mm Ⅱ類</t>
  </si>
  <si>
    <t>F☆☆☆☆</t>
  </si>
  <si>
    <t>30×100</t>
  </si>
  <si>
    <t>タモ材　CL塗装共</t>
  </si>
  <si>
    <t>枚</t>
  </si>
  <si>
    <t>アルミ製竪樋（カラ－）</t>
  </si>
  <si>
    <t>厚1.0　材工共</t>
  </si>
  <si>
    <t>ｱﾙﾐｽﾊﾟﾝﾄﾞﾚﾙ用</t>
  </si>
  <si>
    <t>メンテナンス手摺A～D</t>
  </si>
  <si>
    <t>ステンレス製梯子</t>
  </si>
  <si>
    <t>タラップ２</t>
  </si>
  <si>
    <t>タラップ３</t>
  </si>
  <si>
    <t>タラップ　Φ19×2.0　HL</t>
  </si>
  <si>
    <t>手摺　Φ34×2.0　HL</t>
  </si>
  <si>
    <t>L＝3800　材工共</t>
  </si>
  <si>
    <t>L＝2050　　材工共</t>
  </si>
  <si>
    <t>L＝1650　　材工共</t>
  </si>
  <si>
    <t>壁点検口</t>
  </si>
  <si>
    <t>450角　アルミ製　鍵付き</t>
  </si>
  <si>
    <t>600角　アルミ製　鍵付き</t>
  </si>
  <si>
    <t>W750×H1100　材工共</t>
  </si>
  <si>
    <t>ｽﾃﾝﾚｽ製　丸パイプタイプ</t>
  </si>
  <si>
    <t>カネソウ：ＤＡ１－４Ｈ７Ａ－ＡＰ同等</t>
  </si>
  <si>
    <t>ナカ工業　NSP-35S　同等</t>
  </si>
  <si>
    <t>フラットエンド有り　</t>
  </si>
  <si>
    <t>ナカ工業　NPC-6565V　同等</t>
  </si>
  <si>
    <t>L=1,000　エンドキャップ付き</t>
  </si>
  <si>
    <t>両面厚12.5　石膏ボード張り</t>
  </si>
  <si>
    <t>ﾎﾞ-ﾄﾞ下地両面：C-38×12×1.2　@450</t>
  </si>
  <si>
    <t>天井裏下地組み</t>
  </si>
  <si>
    <t>ｸﾞﾗｽｳ-ﾙｔ50(24kg/㎡）材工共</t>
  </si>
  <si>
    <t>アルミ製既製品</t>
  </si>
  <si>
    <t>吊り補強材：C-100×50×20×2.3</t>
  </si>
  <si>
    <t>天井裏取付け金物</t>
  </si>
  <si>
    <t>振れ止め：共</t>
  </si>
  <si>
    <t>議場手摺B</t>
  </si>
  <si>
    <t xml:space="preserve">厚さ15㎜ </t>
  </si>
  <si>
    <t>ｼｰﾘﾝｸﾞ、清掃込み</t>
  </si>
  <si>
    <t>階段手摺縦格子</t>
  </si>
  <si>
    <t xml:space="preserve">鉄鋼面         工程B種  </t>
  </si>
  <si>
    <t>錆止現場1回共</t>
  </si>
  <si>
    <t>立上り</t>
  </si>
  <si>
    <t xml:space="preserve">厚5.0 </t>
  </si>
  <si>
    <t>OAﾌﾛｱｰ用</t>
  </si>
  <si>
    <t>コンクリ－ト直均し下地</t>
  </si>
  <si>
    <t>表面壁装ｸﾛｽ</t>
  </si>
  <si>
    <t>ﾙ-ﾊﾞ-ﾀﾞｲﾉｯｸｼｰﾄ張り</t>
  </si>
  <si>
    <t>　TLD-64</t>
  </si>
  <si>
    <t>耐火・遮音間仕切</t>
  </si>
  <si>
    <t>1,800×1,370</t>
  </si>
  <si>
    <t>W1,400×H2,100</t>
  </si>
  <si>
    <t>W2,500×D300　メラミン化粧板</t>
  </si>
  <si>
    <t>取付金物込み</t>
  </si>
  <si>
    <t>W1,700×D412　メラミン化粧板</t>
  </si>
  <si>
    <t>人造大理石</t>
  </si>
  <si>
    <t>D280</t>
  </si>
  <si>
    <t>D310</t>
  </si>
  <si>
    <t>3本掛け</t>
  </si>
  <si>
    <t>硬質塩ﾋﾞ管ｶﾗｰ 径50</t>
  </si>
  <si>
    <t>L=190</t>
  </si>
  <si>
    <t>L=220</t>
  </si>
  <si>
    <t>L=320</t>
  </si>
  <si>
    <t>メラミン化粧板</t>
  </si>
  <si>
    <t>W1,270×H900×D400</t>
  </si>
  <si>
    <t>アルミ製　天井埋込</t>
  </si>
  <si>
    <t>Ｖ吊りカーテンレ－ル</t>
  </si>
  <si>
    <t>L:1,830×H600</t>
  </si>
  <si>
    <t>可動防煙垂れ壁（熱感知連動）</t>
  </si>
  <si>
    <t>防煙垂れ壁</t>
  </si>
  <si>
    <t>W5,050</t>
  </si>
  <si>
    <t>W2,470</t>
  </si>
  <si>
    <t>W600×H110×D190</t>
  </si>
  <si>
    <t>コンクリート製</t>
  </si>
  <si>
    <t>タイヤ止め</t>
  </si>
  <si>
    <t>ｽﾃﾝﾚｽﾎﾞﾙﾄ　ｹﾐｶﾙ樹脂固定</t>
  </si>
  <si>
    <t>SK内部</t>
  </si>
  <si>
    <t>厚20　メラミン化粧合板</t>
  </si>
  <si>
    <t>固定棚</t>
  </si>
  <si>
    <t>ｱｽﾌｧﾙﾄ補装面</t>
  </si>
  <si>
    <t>白線引き</t>
  </si>
  <si>
    <t>W100</t>
  </si>
  <si>
    <t>壁埋込型</t>
  </si>
  <si>
    <t>消火器ボックス</t>
  </si>
  <si>
    <t>ｔ1.2　スチ－ル　焼付塗装</t>
  </si>
  <si>
    <t>露出壁付型</t>
  </si>
  <si>
    <t>格子型鋳鉄製集水桝蓋</t>
  </si>
  <si>
    <t>集水桝Ａ</t>
  </si>
  <si>
    <t>15×300×300　</t>
  </si>
  <si>
    <t>集水桝Ｂ</t>
  </si>
  <si>
    <t>15×320×320　</t>
  </si>
  <si>
    <t>下地合板込み</t>
    <rPh sb="0" eb="2">
      <t>シタジ</t>
    </rPh>
    <rPh sb="2" eb="4">
      <t>ゴウバン</t>
    </rPh>
    <rPh sb="4" eb="5">
      <t>コ</t>
    </rPh>
    <phoneticPr fontId="13"/>
  </si>
  <si>
    <t>搬入</t>
    <phoneticPr fontId="13"/>
  </si>
  <si>
    <t>その他</t>
    <rPh sb="2" eb="3">
      <t>タ</t>
    </rPh>
    <phoneticPr fontId="13"/>
  </si>
  <si>
    <t>ＦＲＰグレ-チング</t>
  </si>
  <si>
    <t>現場事務</t>
    <rPh sb="0" eb="4">
      <t>ゲンバジム</t>
    </rPh>
    <phoneticPr fontId="13"/>
  </si>
  <si>
    <t>（延べ面積226.8㎡）</t>
    <rPh sb="1" eb="2">
      <t>ノ</t>
    </rPh>
    <rPh sb="3" eb="5">
      <t>メンセキ</t>
    </rPh>
    <phoneticPr fontId="13"/>
  </si>
  <si>
    <t>ユニットトイレ</t>
  </si>
  <si>
    <t>（汲取式1穴式）</t>
    <rPh sb="1" eb="2">
      <t>ク</t>
    </rPh>
    <rPh sb="2" eb="3">
      <t>ト</t>
    </rPh>
    <rPh sb="3" eb="4">
      <t>シキ</t>
    </rPh>
    <rPh sb="5" eb="6">
      <t>アナ</t>
    </rPh>
    <rPh sb="6" eb="7">
      <t>シキ</t>
    </rPh>
    <phoneticPr fontId="13"/>
  </si>
  <si>
    <t>那覇→与那国</t>
    <rPh sb="0" eb="2">
      <t>ナハ</t>
    </rPh>
    <rPh sb="3" eb="6">
      <t>ヨナグニ</t>
    </rPh>
    <phoneticPr fontId="13"/>
  </si>
  <si>
    <t>4ｔトラック</t>
    <phoneticPr fontId="13"/>
  </si>
  <si>
    <t>往復</t>
    <rPh sb="0" eb="2">
      <t>オウフク</t>
    </rPh>
    <phoneticPr fontId="20"/>
  </si>
  <si>
    <t>地下：6+1階：6+2階：3+3階：1</t>
    <rPh sb="0" eb="2">
      <t>チカ</t>
    </rPh>
    <rPh sb="6" eb="7">
      <t>カイ</t>
    </rPh>
    <rPh sb="11" eb="12">
      <t>カイ</t>
    </rPh>
    <rPh sb="16" eb="17">
      <t>カイ</t>
    </rPh>
    <phoneticPr fontId="13"/>
  </si>
  <si>
    <t>地下：37+1階：8+2階：5</t>
    <rPh sb="0" eb="2">
      <t>チカ</t>
    </rPh>
    <phoneticPr fontId="13"/>
  </si>
  <si>
    <t>地下：1+1階：4+2階：2</t>
    <rPh sb="0" eb="2">
      <t>チカ</t>
    </rPh>
    <phoneticPr fontId="13"/>
  </si>
  <si>
    <t>1階：1+2階：6</t>
    <rPh sb="1" eb="2">
      <t>カイ</t>
    </rPh>
    <phoneticPr fontId="13"/>
  </si>
  <si>
    <t>1階：4+2階：5</t>
    <rPh sb="1" eb="2">
      <t>カイ</t>
    </rPh>
    <phoneticPr fontId="13"/>
  </si>
  <si>
    <t>地下：3+1階：4+2階：3</t>
    <rPh sb="0" eb="2">
      <t>チカ</t>
    </rPh>
    <phoneticPr fontId="13"/>
  </si>
  <si>
    <t>地下：23+1階：21+</t>
    <phoneticPr fontId="13"/>
  </si>
  <si>
    <t>2階：15+3階：9</t>
    <phoneticPr fontId="13"/>
  </si>
  <si>
    <t>地下：2+1階：4+2階：2</t>
    <rPh sb="0" eb="2">
      <t>チカ</t>
    </rPh>
    <phoneticPr fontId="13"/>
  </si>
  <si>
    <t>120*150　t0.2ポリカ板</t>
    <rPh sb="15" eb="16">
      <t>バン</t>
    </rPh>
    <phoneticPr fontId="13"/>
  </si>
  <si>
    <t>ﾌﾟﾚｽ方式点字、ｼﾙｸｽｸﾘ-ﾝ印刷</t>
    <rPh sb="4" eb="6">
      <t>ホウシキ</t>
    </rPh>
    <rPh sb="6" eb="8">
      <t>テンジ</t>
    </rPh>
    <rPh sb="17" eb="19">
      <t>インサツ</t>
    </rPh>
    <phoneticPr fontId="13"/>
  </si>
  <si>
    <t>施工費</t>
    <rPh sb="0" eb="3">
      <t>セコウヒ</t>
    </rPh>
    <phoneticPr fontId="13"/>
  </si>
  <si>
    <t>STK400</t>
  </si>
  <si>
    <t>ベ－スプレ－ト</t>
  </si>
  <si>
    <t>t22.0mm</t>
  </si>
  <si>
    <t>Φ165.2×4.5</t>
  </si>
  <si>
    <t>kg</t>
  </si>
  <si>
    <t>リブプレ－ト</t>
  </si>
  <si>
    <t>t6mm</t>
  </si>
  <si>
    <t>C-150*50*20　t3.2mm</t>
  </si>
  <si>
    <t>t5mm</t>
  </si>
  <si>
    <t>エキスパンドメタル</t>
  </si>
  <si>
    <t>ｔ2.3mm</t>
  </si>
  <si>
    <t>M22　L550mm</t>
  </si>
  <si>
    <t>M12</t>
  </si>
  <si>
    <t>アンカ-ボルト・ナット</t>
  </si>
  <si>
    <t>M12　L=50mm</t>
  </si>
  <si>
    <t>M10　L=50mm</t>
  </si>
  <si>
    <t>950×850　下地フレ－ム共</t>
  </si>
  <si>
    <t>375×375　H=50mm</t>
  </si>
  <si>
    <t>【懸垂幕鉄骨下地工事】</t>
    <rPh sb="1" eb="3">
      <t>ケンスイ</t>
    </rPh>
    <rPh sb="3" eb="4">
      <t>マク</t>
    </rPh>
    <rPh sb="4" eb="6">
      <t>テッコツ</t>
    </rPh>
    <rPh sb="6" eb="8">
      <t>シタジ</t>
    </rPh>
    <rPh sb="8" eb="10">
      <t>コウジ</t>
    </rPh>
    <phoneticPr fontId="13"/>
  </si>
  <si>
    <t>建物転用</t>
    <rPh sb="0" eb="2">
      <t>タテモノ</t>
    </rPh>
    <rPh sb="2" eb="4">
      <t>テンヨウ</t>
    </rPh>
    <phoneticPr fontId="13"/>
  </si>
  <si>
    <t>1-6/AD</t>
  </si>
  <si>
    <t>1-7/AD</t>
  </si>
  <si>
    <t>3-1/AG</t>
    <phoneticPr fontId="13"/>
  </si>
  <si>
    <t>W2200×H2000</t>
    <phoneticPr fontId="13"/>
  </si>
  <si>
    <t>W1400×H2100</t>
    <phoneticPr fontId="13"/>
  </si>
  <si>
    <t>W1400×H2200</t>
    <phoneticPr fontId="13"/>
  </si>
  <si>
    <t>W750×H1400</t>
    <phoneticPr fontId="13"/>
  </si>
  <si>
    <t>W1800×H2700</t>
    <phoneticPr fontId="13"/>
  </si>
  <si>
    <t>W2015×H2000</t>
    <phoneticPr fontId="13"/>
  </si>
  <si>
    <t>2-1/AS</t>
  </si>
  <si>
    <t>SS400</t>
  </si>
  <si>
    <t>W950×H6400　ｽﾃﾝﾚｽ製 三面掲示</t>
    <phoneticPr fontId="13"/>
  </si>
  <si>
    <t>町章　H500　塗装込み　3面共</t>
    <rPh sb="0" eb="1">
      <t>チョウ</t>
    </rPh>
    <rPh sb="1" eb="2">
      <t>ショウ</t>
    </rPh>
    <rPh sb="8" eb="11">
      <t>トソウコ</t>
    </rPh>
    <rPh sb="14" eb="15">
      <t>メン</t>
    </rPh>
    <rPh sb="15" eb="16">
      <t>トモ</t>
    </rPh>
    <phoneticPr fontId="13"/>
  </si>
  <si>
    <t>同上組立費</t>
    <rPh sb="0" eb="2">
      <t>ドウジョウ</t>
    </rPh>
    <rPh sb="2" eb="5">
      <t>クミタテヒ</t>
    </rPh>
    <phoneticPr fontId="13"/>
  </si>
  <si>
    <t>参 考 数 量 仕 訳 書</t>
    <rPh sb="0" eb="1">
      <t>サン</t>
    </rPh>
    <rPh sb="2" eb="3">
      <t>コウ</t>
    </rPh>
    <rPh sb="4" eb="5">
      <t>カズ</t>
    </rPh>
    <rPh sb="6" eb="7">
      <t>リョウ</t>
    </rPh>
    <rPh sb="8" eb="11">
      <t>シワケ</t>
    </rPh>
    <rPh sb="12" eb="13">
      <t>ショ</t>
    </rPh>
    <phoneticPr fontId="20"/>
  </si>
  <si>
    <t>参　考　数　量　内　訳　書　</t>
    <rPh sb="0" eb="1">
      <t>サン</t>
    </rPh>
    <rPh sb="2" eb="3">
      <t>コウ</t>
    </rPh>
    <rPh sb="4" eb="5">
      <t>カズ</t>
    </rPh>
    <rPh sb="6" eb="7">
      <t>リョウ</t>
    </rPh>
    <rPh sb="8" eb="9">
      <t>ウチ</t>
    </rPh>
    <rPh sb="10" eb="11">
      <t>ワケ</t>
    </rPh>
    <rPh sb="12" eb="13">
      <t>ショ</t>
    </rPh>
    <phoneticPr fontId="13"/>
  </si>
  <si>
    <t>1式</t>
    <rPh sb="1" eb="2">
      <t>シキ</t>
    </rPh>
    <phoneticPr fontId="13"/>
  </si>
  <si>
    <t>庁舎
参考数量</t>
    <rPh sb="0" eb="2">
      <t>チョウシャ</t>
    </rPh>
    <rPh sb="3" eb="5">
      <t>サンコウ</t>
    </rPh>
    <rPh sb="5" eb="7">
      <t>スウリョウ</t>
    </rPh>
    <phoneticPr fontId="13"/>
  </si>
  <si>
    <t>特定臨時避難施設
参考数量</t>
    <rPh sb="0" eb="2">
      <t>トクテイ</t>
    </rPh>
    <rPh sb="2" eb="4">
      <t>リンジ</t>
    </rPh>
    <rPh sb="4" eb="6">
      <t>ヒナン</t>
    </rPh>
    <rPh sb="6" eb="8">
      <t>シセツ</t>
    </rPh>
    <rPh sb="9" eb="11">
      <t>サンコウ</t>
    </rPh>
    <rPh sb="11" eb="13">
      <t>スウリョウ</t>
    </rPh>
    <phoneticPr fontId="13"/>
  </si>
  <si>
    <t>全体参考数量</t>
    <rPh sb="0" eb="2">
      <t>ゼンタイ</t>
    </rPh>
    <rPh sb="2" eb="4">
      <t>サンコウ</t>
    </rPh>
    <rPh sb="4" eb="6">
      <t>スウリョウ</t>
    </rPh>
    <phoneticPr fontId="13"/>
  </si>
  <si>
    <t>参考数量内訳書</t>
    <rPh sb="0" eb="1">
      <t>サン</t>
    </rPh>
    <rPh sb="1" eb="2">
      <t>コウ</t>
    </rPh>
    <rPh sb="2" eb="3">
      <t>カズ</t>
    </rPh>
    <rPh sb="3" eb="4">
      <t>リョウ</t>
    </rPh>
    <rPh sb="4" eb="5">
      <t>ウチ</t>
    </rPh>
    <rPh sb="5" eb="6">
      <t>ヤク</t>
    </rPh>
    <rPh sb="6" eb="7">
      <t>ショ</t>
    </rPh>
    <phoneticPr fontId="20"/>
  </si>
  <si>
    <t>全体参考数量
延床面積：5,067㎡
面積比率：100％</t>
    <rPh sb="0" eb="2">
      <t>ゼンタイ</t>
    </rPh>
    <rPh sb="2" eb="4">
      <t>サンコウ</t>
    </rPh>
    <rPh sb="4" eb="6">
      <t>スウリョウ</t>
    </rPh>
    <rPh sb="7" eb="11">
      <t>ノベユカメンセキ</t>
    </rPh>
    <rPh sb="19" eb="21">
      <t>メンセキ</t>
    </rPh>
    <rPh sb="21" eb="23">
      <t>ヒリツ</t>
    </rPh>
    <phoneticPr fontId="13"/>
  </si>
  <si>
    <t>庁舎参考数量
延床面積：2,751㎡
面積比率：54.3％</t>
    <rPh sb="2" eb="6">
      <t>サンコウスウリョウ</t>
    </rPh>
    <phoneticPr fontId="13"/>
  </si>
  <si>
    <t>特定臨時避難施設参考数量
延床面積：2,316㎡
面積比率：45.7％</t>
    <rPh sb="8" eb="12">
      <t>サンコウスウリョウ</t>
    </rPh>
    <phoneticPr fontId="13"/>
  </si>
  <si>
    <t>参 考 数 量 仕 訳 書　（　共　通　仮　設　）</t>
    <rPh sb="0" eb="1">
      <t>サン</t>
    </rPh>
    <rPh sb="2" eb="3">
      <t>コウ</t>
    </rPh>
    <rPh sb="4" eb="5">
      <t>カズ</t>
    </rPh>
    <rPh sb="6" eb="7">
      <t>リョウ</t>
    </rPh>
    <rPh sb="8" eb="11">
      <t>シワケ</t>
    </rPh>
    <rPh sb="12" eb="13">
      <t>ショ</t>
    </rPh>
    <rPh sb="16" eb="17">
      <t>トモ</t>
    </rPh>
    <rPh sb="18" eb="19">
      <t>ツウ</t>
    </rPh>
    <rPh sb="20" eb="21">
      <t>カリ</t>
    </rPh>
    <rPh sb="22" eb="23">
      <t>セツ</t>
    </rPh>
    <phoneticPr fontId="20"/>
  </si>
  <si>
    <t>別紙参考数量内訳書</t>
    <rPh sb="0" eb="1">
      <t>ベツ</t>
    </rPh>
    <rPh sb="1" eb="2">
      <t>カミ</t>
    </rPh>
    <rPh sb="2" eb="4">
      <t>サンコウ</t>
    </rPh>
    <rPh sb="4" eb="6">
      <t>スウリョウ</t>
    </rPh>
    <rPh sb="6" eb="7">
      <t>ウチ</t>
    </rPh>
    <rPh sb="7" eb="8">
      <t>ヤク</t>
    </rPh>
    <rPh sb="8" eb="9">
      <t>ショ</t>
    </rPh>
    <phoneticPr fontId="20"/>
  </si>
  <si>
    <t>海　上　輸　送　参　考　数　量　仕　訳　書　（　総　括　）</t>
    <rPh sb="0" eb="1">
      <t>カイ</t>
    </rPh>
    <rPh sb="2" eb="3">
      <t>ウエ</t>
    </rPh>
    <rPh sb="4" eb="5">
      <t>ユ</t>
    </rPh>
    <rPh sb="6" eb="7">
      <t>ソウ</t>
    </rPh>
    <rPh sb="8" eb="9">
      <t>サン</t>
    </rPh>
    <rPh sb="10" eb="11">
      <t>コウ</t>
    </rPh>
    <rPh sb="12" eb="13">
      <t>カズ</t>
    </rPh>
    <rPh sb="14" eb="15">
      <t>リョウ</t>
    </rPh>
    <rPh sb="16" eb="17">
      <t>シ</t>
    </rPh>
    <rPh sb="18" eb="19">
      <t>ワケ</t>
    </rPh>
    <rPh sb="20" eb="21">
      <t>ショ</t>
    </rPh>
    <rPh sb="24" eb="25">
      <t>ソウ</t>
    </rPh>
    <rPh sb="26" eb="27">
      <t>カツ</t>
    </rPh>
    <phoneticPr fontId="54"/>
  </si>
  <si>
    <t>海　上　輸　送　参　考　数　量　仕　訳　書</t>
    <rPh sb="0" eb="1">
      <t>カイ</t>
    </rPh>
    <rPh sb="2" eb="3">
      <t>ウエ</t>
    </rPh>
    <rPh sb="4" eb="5">
      <t>ユ</t>
    </rPh>
    <rPh sb="6" eb="7">
      <t>ソウ</t>
    </rPh>
    <rPh sb="8" eb="9">
      <t>サン</t>
    </rPh>
    <rPh sb="10" eb="11">
      <t>コウ</t>
    </rPh>
    <rPh sb="12" eb="13">
      <t>カズ</t>
    </rPh>
    <rPh sb="14" eb="15">
      <t>リョウ</t>
    </rPh>
    <rPh sb="16" eb="17">
      <t>シ</t>
    </rPh>
    <rPh sb="18" eb="19">
      <t>ワケ</t>
    </rPh>
    <rPh sb="20" eb="21">
      <t>ショ</t>
    </rPh>
    <phoneticPr fontId="54"/>
  </si>
  <si>
    <t>1式</t>
  </si>
  <si>
    <t>1式</t>
    <rPh sb="1" eb="2">
      <t>シキ</t>
    </rPh>
    <phoneticPr fontId="13"/>
  </si>
  <si>
    <t>数量</t>
    <rPh sb="0" eb="1">
      <t>スウリョウ</t>
    </rPh>
    <phoneticPr fontId="54"/>
  </si>
  <si>
    <t>1式</t>
    <rPh sb="1" eb="2">
      <t>シキ</t>
    </rPh>
    <phoneticPr fontId="13"/>
  </si>
  <si>
    <t>海　上　輸　送　参　考　数　量　内　訳　書</t>
    <rPh sb="0" eb="1">
      <t>ウミ</t>
    </rPh>
    <rPh sb="2" eb="3">
      <t>ウエ</t>
    </rPh>
    <rPh sb="4" eb="5">
      <t>ユ</t>
    </rPh>
    <rPh sb="6" eb="7">
      <t>ソウ</t>
    </rPh>
    <rPh sb="8" eb="9">
      <t>サン</t>
    </rPh>
    <rPh sb="10" eb="11">
      <t>コウ</t>
    </rPh>
    <rPh sb="12" eb="13">
      <t>カズ</t>
    </rPh>
    <rPh sb="14" eb="15">
      <t>リョウ</t>
    </rPh>
    <rPh sb="16" eb="17">
      <t>ウチ</t>
    </rPh>
    <rPh sb="18" eb="19">
      <t>ヤク</t>
    </rPh>
    <rPh sb="20" eb="21">
      <t>ショ</t>
    </rPh>
    <phoneticPr fontId="20"/>
  </si>
  <si>
    <t>与那国町特定臨時避難施設基礎掘削工事</t>
  </si>
  <si>
    <t>鉄筋コンクリ－ト造　地下１階　地上3階建て</t>
  </si>
  <si>
    <t>延床面積　5,067ｍ2　（庁舎　2,751ｍ2）（特定臨時避難施設　2,316ｍ2）　</t>
  </si>
  <si>
    <t>土工事</t>
  </si>
  <si>
    <t>法付ｵ-ﾌﾟﾝｶｯﾄ　軟岩　障害無</t>
  </si>
  <si>
    <t>大型ﾌﾞﾚ-ｶ-(油圧式)質量1,300級</t>
  </si>
  <si>
    <t>岩掘削</t>
  </si>
  <si>
    <t>ﾊﾞｯｸﾎｳ0.8m3　5000m3以上</t>
  </si>
  <si>
    <t>総掘り （岩掘削部整地）</t>
  </si>
  <si>
    <t>根切り土中の良質土</t>
  </si>
  <si>
    <t>不足分は島内より搬入</t>
  </si>
  <si>
    <t>ﾊﾞｯｸﾎｳ0.8m3積込み</t>
  </si>
  <si>
    <t>島内より</t>
  </si>
  <si>
    <t>島内指定場所</t>
  </si>
  <si>
    <t>2台×2往復（搬入・搬出）</t>
  </si>
  <si>
    <t>往復</t>
  </si>
  <si>
    <t>長期設計地耐力</t>
  </si>
  <si>
    <t>平板載荷試験</t>
  </si>
  <si>
    <t>磁気探査業務</t>
  </si>
  <si>
    <t>水平探査：11,263㎡</t>
  </si>
  <si>
    <t>与那国町複合庁舎及び特定臨時避難施設新築工事（建築）</t>
  </si>
  <si>
    <t>1-6</t>
  </si>
  <si>
    <t>直接仮設工事</t>
  </si>
  <si>
    <t>地業工事</t>
  </si>
  <si>
    <t>4-2</t>
  </si>
  <si>
    <t>鉄筋工事</t>
  </si>
  <si>
    <t>5-3</t>
  </si>
  <si>
    <t>コンクリ－ト工事</t>
  </si>
  <si>
    <t>6-2</t>
  </si>
  <si>
    <t>7-2</t>
  </si>
  <si>
    <t>12-5</t>
  </si>
  <si>
    <t>13-2</t>
  </si>
  <si>
    <t>16</t>
  </si>
  <si>
    <t>17-3</t>
  </si>
  <si>
    <t>18-4</t>
  </si>
  <si>
    <t>仕上ユニット及びその他工事</t>
  </si>
  <si>
    <t>19</t>
  </si>
  <si>
    <t>昇降機設備工事</t>
  </si>
  <si>
    <t>1-1</t>
  </si>
  <si>
    <t>遣方</t>
  </si>
  <si>
    <t>一般</t>
  </si>
  <si>
    <t>地上階</t>
  </si>
  <si>
    <t>全体参考数量
延床面積：5,067㎡
面積比率：100％</t>
  </si>
  <si>
    <t>庁舎参考数量
延床面積：2,751㎡
面積比率：54.3％</t>
  </si>
  <si>
    <t>特定臨時避難施設参考数量
延床面積：2,316㎡
面積比率：45.7％</t>
  </si>
  <si>
    <t>1-2</t>
  </si>
  <si>
    <t>地足場</t>
  </si>
  <si>
    <t>基本料 修理費含む</t>
  </si>
  <si>
    <t>建枠 600×1700    布枠500×1枚</t>
  </si>
  <si>
    <t>12m未満</t>
  </si>
  <si>
    <t>1-3</t>
  </si>
  <si>
    <t>建枠 900×1700    布枠500+240</t>
  </si>
  <si>
    <t xml:space="preserve">建枠 900×1700    布枠500+240 </t>
  </si>
  <si>
    <t>枠組本足場用</t>
  </si>
  <si>
    <t>m</t>
  </si>
  <si>
    <t xml:space="preserve">供用1日賃料 修理費含む </t>
  </si>
  <si>
    <t>1-4</t>
  </si>
  <si>
    <t>階高4.0m超5.0m未満</t>
  </si>
  <si>
    <t xml:space="preserve">階高4.0m超5.0m未満 </t>
  </si>
  <si>
    <t>階高4.0m超5.0m未満     転用数1</t>
  </si>
  <si>
    <t>躯体支保工</t>
  </si>
  <si>
    <t>階高5.7m以上7.4m未満</t>
  </si>
  <si>
    <t>枠組棚足場</t>
  </si>
  <si>
    <t>階高4.0m超5.0m未満     転用数 1</t>
  </si>
  <si>
    <t xml:space="preserve">階高5.7m以上7.4m未満 </t>
  </si>
  <si>
    <t>1-5</t>
  </si>
  <si>
    <t>防炎性能 JIS A 8952 Ⅱ類</t>
  </si>
  <si>
    <t>地下階、地上階（600枠）</t>
  </si>
  <si>
    <t>地上階（900枠）</t>
  </si>
  <si>
    <t xml:space="preserve">防炎性能 JIS A 8952 Ⅱ類 </t>
  </si>
  <si>
    <t>(地足場)</t>
  </si>
  <si>
    <t>(枠組本足場)</t>
  </si>
  <si>
    <t xml:space="preserve">建枠幅600 </t>
  </si>
  <si>
    <t xml:space="preserve">建枠幅900 </t>
  </si>
  <si>
    <t>(安全てすり)</t>
  </si>
  <si>
    <t xml:space="preserve">枠組本足場用(手すり先行方式) </t>
  </si>
  <si>
    <t>(内部躯体足場)</t>
  </si>
  <si>
    <t>4.0m超5.0m未満</t>
  </si>
  <si>
    <t>5.7m超7.4m未満</t>
  </si>
  <si>
    <t>仮設材運搬(内部</t>
  </si>
  <si>
    <t>仕上足場 棚足場)</t>
  </si>
  <si>
    <t xml:space="preserve">4.0m超5.0m未満 </t>
  </si>
  <si>
    <t xml:space="preserve">5.7m超7.4ｍ未満 </t>
  </si>
  <si>
    <t>(内部階段</t>
  </si>
  <si>
    <t>仕上足場)</t>
  </si>
  <si>
    <t>(ｼｬﾌﾄ内足場)</t>
  </si>
  <si>
    <t>(ｼｰﾄ･ﾈｯﾄ類)</t>
  </si>
  <si>
    <t>4-1</t>
  </si>
  <si>
    <t>SD345 D19</t>
  </si>
  <si>
    <t>SD345 D22</t>
  </si>
  <si>
    <t>SD345 D25</t>
  </si>
  <si>
    <t>SD390 D29</t>
  </si>
  <si>
    <t>D29-D29</t>
  </si>
  <si>
    <t>5-1</t>
  </si>
  <si>
    <t>FC=27（24+3） SL=15</t>
  </si>
  <si>
    <t>躯体コンクリ－ト（地上軸部）</t>
  </si>
  <si>
    <t>FC=21（18+3） SL=15</t>
  </si>
  <si>
    <t>土間コンクリ-ト</t>
  </si>
  <si>
    <t>機械基礎コンクリ-ト</t>
  </si>
  <si>
    <t>FC=27+3N　SL=18　</t>
  </si>
  <si>
    <t>構造体強度補正(暑中)</t>
  </si>
  <si>
    <t>躯体コンクリ－ト（軸部）</t>
  </si>
  <si>
    <t>捨てｺﾝｸﾘｰﾄ ﾎﾟﾝﾌﾟ打設</t>
  </si>
  <si>
    <t>1階躯体 ﾎﾟﾝﾌﾟ打設</t>
  </si>
  <si>
    <t>2階躯体 ﾎﾟﾝﾌﾟ打設</t>
  </si>
  <si>
    <t>5-2</t>
  </si>
  <si>
    <t>3階躯体 ﾎﾟﾝﾌﾟ打設</t>
  </si>
  <si>
    <t>50m3/回程度</t>
  </si>
  <si>
    <t>土間コンクリ-ト打設</t>
  </si>
  <si>
    <t xml:space="preserve"> 50m3/回未満 </t>
  </si>
  <si>
    <t>機械基礎コンクリ-ト打設</t>
  </si>
  <si>
    <t>回</t>
  </si>
  <si>
    <t>※1日最大打設量＝130㎥</t>
  </si>
  <si>
    <t>6-1</t>
  </si>
  <si>
    <t>ﾗｰﾒﾝ構造 地上軸部</t>
  </si>
  <si>
    <t>型枠目地棒</t>
  </si>
  <si>
    <t>打継目地 幅20 ×深さ20程度</t>
  </si>
  <si>
    <t>水切目地 幅15 ×深さ10程度</t>
  </si>
  <si>
    <t>誘発目地 幅20 ×深さ20程度</t>
  </si>
  <si>
    <t>隣接型枠解体及び復旧</t>
  </si>
  <si>
    <t>打継面ラス張り及び止水板設置</t>
  </si>
  <si>
    <t>7-1</t>
  </si>
  <si>
    <t>超速硬化ｳﾚﾀﾝ複合防水</t>
  </si>
  <si>
    <t>厚3mm</t>
  </si>
  <si>
    <t>厚2.5mm</t>
  </si>
  <si>
    <t>ウレタン系塗膜防水</t>
  </si>
  <si>
    <t>X-2　遮熱工法</t>
  </si>
  <si>
    <t>地下壁</t>
  </si>
  <si>
    <t xml:space="preserve">ﾎﾟﾘｳﾚﾀﾝ系(PU-2) </t>
  </si>
  <si>
    <t>20×10</t>
  </si>
  <si>
    <t>耐火シーリング</t>
  </si>
  <si>
    <t>ｱｽﾌｧﾙﾄ補装下</t>
  </si>
  <si>
    <t>エポキシ樹脂（厚膜）　1.3㎜以上</t>
  </si>
  <si>
    <t>D種・耐有機酸性　材工共</t>
  </si>
  <si>
    <t>X-2</t>
  </si>
  <si>
    <t>RC+ボ-ド</t>
  </si>
  <si>
    <t>防火戸用シーリング</t>
  </si>
  <si>
    <t>本磨き</t>
  </si>
  <si>
    <t xml:space="preserve">大型床ﾀｲﾙ張 施工手間 </t>
  </si>
  <si>
    <t>床ﾀｲﾙ張り</t>
  </si>
  <si>
    <t>300㎜角 敷きﾓﾙﾀﾙ共</t>
  </si>
  <si>
    <t>視覚障害者誘導用</t>
  </si>
  <si>
    <t>点状線状磁器質タイル</t>
  </si>
  <si>
    <t>床タイル張り</t>
  </si>
  <si>
    <t>300*300  敷きﾓﾙﾀﾙ共</t>
  </si>
  <si>
    <t>線状磁器質タイル</t>
  </si>
  <si>
    <t>壁合板</t>
  </si>
  <si>
    <t>施工手間</t>
  </si>
  <si>
    <t>土壌処理</t>
  </si>
  <si>
    <t>帯状散布、面状散布材工共</t>
  </si>
  <si>
    <t>材料費</t>
  </si>
  <si>
    <t>鋳鉄製 横型 径50</t>
  </si>
  <si>
    <t>SGP 50A</t>
  </si>
  <si>
    <t xml:space="preserve">SGP 100A </t>
  </si>
  <si>
    <t>12-1</t>
  </si>
  <si>
    <t xml:space="preserve">枠無取付手間 </t>
  </si>
  <si>
    <t>ﾎﾞﾙﾄ固定無 溝幅450</t>
  </si>
  <si>
    <t>枠のみ取付手間</t>
  </si>
  <si>
    <t>側溝用(枠付)   30㎜@ 平型</t>
  </si>
  <si>
    <t xml:space="preserve">歩行用 ﾎﾞﾙﾄ固定無 溝幅溝幅450 </t>
  </si>
  <si>
    <t>ﾎﾞﾙﾄ固定無 溝幅200</t>
  </si>
  <si>
    <t>細目ノンスリップタイプ</t>
  </si>
  <si>
    <t>（ローレット模様）隙間6mm</t>
  </si>
  <si>
    <t>150×500×15（枠付き）</t>
  </si>
  <si>
    <t>200×500×15（枠付き）</t>
  </si>
  <si>
    <t>250×500×15（枠付き）</t>
  </si>
  <si>
    <t>一般用</t>
  </si>
  <si>
    <t xml:space="preserve">25形(屋外) ふところ1.0ｍ未満 </t>
  </si>
  <si>
    <t>軽量鉄骨天井下地</t>
  </si>
  <si>
    <t xml:space="preserve">金属成形板用 @360 ｲﾝｻｰﾄ別途 </t>
  </si>
  <si>
    <t>12-2</t>
  </si>
  <si>
    <t>ステンレス製平織り金網</t>
  </si>
  <si>
    <t>線径1.5mm×2ﾒｯｼｭ　網目11.2mm</t>
  </si>
  <si>
    <t>W2,700×H1,000</t>
  </si>
  <si>
    <t>防鳥アミ－２</t>
  </si>
  <si>
    <t>W2,000×H700</t>
  </si>
  <si>
    <t>25形(屋外) 450× 450㎜程度</t>
  </si>
  <si>
    <t xml:space="preserve">取付手間 </t>
  </si>
  <si>
    <t xml:space="preserve">450角 </t>
  </si>
  <si>
    <t xml:space="preserve">一般ﾀｲﾌﾟ ｱﾙﾐ製 内外枠共額縁  </t>
  </si>
  <si>
    <t>450角</t>
  </si>
  <si>
    <t>防火水槽</t>
  </si>
  <si>
    <t>強力構造型（落し込み把手）</t>
  </si>
  <si>
    <t>T-20   内径600 鎖付き</t>
  </si>
  <si>
    <t>丸鋼Φ19　L-100×100×7</t>
  </si>
  <si>
    <t>L=500×2カ所、2700、2800、200</t>
  </si>
  <si>
    <t>3990、3100、3630</t>
  </si>
  <si>
    <t>12-3</t>
  </si>
  <si>
    <t xml:space="preserve">65形  下地張りなし @300 </t>
  </si>
  <si>
    <t>65形  下地張りあり @450</t>
  </si>
  <si>
    <t>19形(屋内) ふところ1.5ｍ未満</t>
  </si>
  <si>
    <t>下地張りあり @360 ｲﾝｻｰﾄ別途</t>
  </si>
  <si>
    <t>19形(屋内) 1.5ｍ以上3.0ｍ未満</t>
  </si>
  <si>
    <t>19形(屋内) H300～500程度</t>
  </si>
  <si>
    <t>19形(屋内) 450× 450㎜程度</t>
  </si>
  <si>
    <t>19形(屋内) 600× 600㎜程度</t>
  </si>
  <si>
    <t>19形(屋内) 900× 900㎜程度</t>
  </si>
  <si>
    <t>PL-6.0　300×200　ｱﾝｶ-共</t>
  </si>
  <si>
    <t>議場間仕切り(材工共)</t>
  </si>
  <si>
    <t>LGS100型　@455共</t>
  </si>
  <si>
    <t>ｽﾃﾝﾚｽ製　平鋼9×50</t>
  </si>
  <si>
    <t>ｽﾃﾝﾚｽ製笠木　t1.5</t>
  </si>
  <si>
    <t>手摺Ａ(材工共)</t>
  </si>
  <si>
    <t>12-4</t>
  </si>
  <si>
    <t>手摺B(材工共)</t>
  </si>
  <si>
    <t>カネソウ　MKSMR-2-6070同等</t>
  </si>
  <si>
    <t>密閉形(ﾃｰﾊﾟｰﾊﾟｯｷﾝ式) 化粧</t>
  </si>
  <si>
    <t>5KN(T-2)   内径600</t>
  </si>
  <si>
    <t xml:space="preserve">5KN(T-2)   内径600 </t>
  </si>
  <si>
    <t>ステンレス製防臭・防水タイプ</t>
  </si>
  <si>
    <t xml:space="preserve">屋内用   一般型貼物用 ｽﾃﾝﾚｽ製枠   </t>
  </si>
  <si>
    <t xml:space="preserve">600角 </t>
  </si>
  <si>
    <t>ｸﾞﾗｽｳｰﾙ端部見切り</t>
  </si>
  <si>
    <t>塩化ﾋﾞﾆﾙ製</t>
  </si>
  <si>
    <t>下り壁見切縁</t>
  </si>
  <si>
    <t xml:space="preserve">ｽﾃﾝﾚｽ製 厚さ2.0 幅40 </t>
  </si>
  <si>
    <t>φ38</t>
  </si>
  <si>
    <t>ステンレス製壁付材工共</t>
  </si>
  <si>
    <t>13-1</t>
  </si>
  <si>
    <t>金ごて ﾓﾙﾀﾙ仕上げ     厚30</t>
  </si>
  <si>
    <t xml:space="preserve">金ごて 糸幅300 </t>
  </si>
  <si>
    <t>外部建具</t>
  </si>
  <si>
    <t xml:space="preserve">ｺﾝｸﾘｰﾄ面  凹凸状   吹付け </t>
  </si>
  <si>
    <t>防水形</t>
  </si>
  <si>
    <t>ｱｸﾘﾙ系 水系 つやあり 上塗2回</t>
  </si>
  <si>
    <t>複層塗材 E</t>
  </si>
  <si>
    <t>下地調整費(C-1)共</t>
  </si>
  <si>
    <t>笠木天端ｺﾝｸﾘｰﾄ</t>
  </si>
  <si>
    <t>直均し仕上げ</t>
  </si>
  <si>
    <t>床モルタル塗り</t>
  </si>
  <si>
    <t>階段ﾓﾙﾀﾙ塗り</t>
  </si>
  <si>
    <t>内部建具</t>
  </si>
  <si>
    <t>アルミ製建具</t>
  </si>
  <si>
    <t>スチ－ル製建具</t>
  </si>
  <si>
    <t>軽量スチ－ル製建具</t>
  </si>
  <si>
    <t>アルミ製シャッタ－</t>
  </si>
  <si>
    <t>重量シャッタ－</t>
  </si>
  <si>
    <t>防爆スチ－ル製建具</t>
  </si>
  <si>
    <t>厚さ4   特寸 2.18㎡以下</t>
  </si>
  <si>
    <t>型板ｶﾞﾗｽ</t>
  </si>
  <si>
    <t>ｼｰﾘﾝｸﾞ         清掃別途</t>
  </si>
  <si>
    <t xml:space="preserve">厚さ6  特寸 2.18㎡以下 </t>
  </si>
  <si>
    <t>ﾌﾛｰﾄ板ｶﾞﾗｽ</t>
  </si>
  <si>
    <t>厚さ 5㎜  特寸 2.0㎡以下</t>
  </si>
  <si>
    <t>厚さ 8㎜  特寸 2.0㎡以下</t>
  </si>
  <si>
    <t>FL3+FL3  2.0㎡以下</t>
  </si>
  <si>
    <t>合わせｶﾞﾗｽ</t>
  </si>
  <si>
    <t>FL5+FL5    2.0㎡以下</t>
  </si>
  <si>
    <t>FL6+A6+Low-E6 特寸 2.00㎡以下</t>
  </si>
  <si>
    <t>Low-E複層ｶﾞﾗｽ</t>
  </si>
  <si>
    <t>厚さ6.8   特寸 2.18㎡以下　ひし</t>
  </si>
  <si>
    <t>網入り型板ガラス</t>
  </si>
  <si>
    <t>ｶﾞﾗｽ清掃</t>
  </si>
  <si>
    <t xml:space="preserve">ｺﾝｸﾘｰﾄ面         工程B種(一般) </t>
  </si>
  <si>
    <t>素地B種</t>
  </si>
  <si>
    <t xml:space="preserve">ﾎﾞｰﾄﾞ面          工程B種(一般) </t>
  </si>
  <si>
    <t>ｺﾝｸﾘｰﾄ面         工程B種(見上)</t>
  </si>
  <si>
    <t>木毛セメント板面</t>
  </si>
  <si>
    <t>格子　FB50*t9　@100</t>
  </si>
  <si>
    <t>17-1</t>
  </si>
  <si>
    <t>エポキシ樹脂接着</t>
  </si>
  <si>
    <t>床・踊場</t>
  </si>
  <si>
    <t>ビニル床シート</t>
  </si>
  <si>
    <t>厚2.5</t>
  </si>
  <si>
    <t>防滑性ビニル床シート</t>
  </si>
  <si>
    <t>熱溶接加算</t>
  </si>
  <si>
    <t>OAﾌﾛｱ用ﾋﾞﾆﾙ床ﾀｲﾙ別途</t>
  </si>
  <si>
    <t>パネルカット含む</t>
  </si>
  <si>
    <t>ｾｲﾃﾞﾝﾀｲﾙC貼(6000Nﾀｲﾌﾟ）H300</t>
  </si>
  <si>
    <t>ﾌﾘ-ﾗｯｸﾌﾛｱ、ﾗｯｸ固定金物、海上輸送費込</t>
  </si>
  <si>
    <t>17-2</t>
  </si>
  <si>
    <t>巾木</t>
  </si>
  <si>
    <t>ﾋﾞﾆﾙ幅木</t>
  </si>
  <si>
    <t>ササラ</t>
  </si>
  <si>
    <t>コンクリ－ト面</t>
  </si>
  <si>
    <t>ボ－ド面</t>
  </si>
  <si>
    <t>石膏ボード張り(GB-R)</t>
  </si>
  <si>
    <t>厚12.5 下地張り　（捨張り）</t>
  </si>
  <si>
    <t>耐水石膏ボード張り(GB-S)</t>
  </si>
  <si>
    <t>厚12.5 直張り　継目処理</t>
  </si>
  <si>
    <t>厚12.5 直張り　下地張り　（捨張り）</t>
  </si>
  <si>
    <t>化粧カルシュウム板張り</t>
  </si>
  <si>
    <t>厚6 突付け</t>
  </si>
  <si>
    <t>吸音板　96K　厚さ25mm</t>
  </si>
  <si>
    <t>ﾎﾟﾘｽﾁﾚﾝﾌｫｰﾑ板</t>
  </si>
  <si>
    <t>厚さ50  打込み</t>
  </si>
  <si>
    <t>木毛ｾﾒﾝﾄ板打込み</t>
  </si>
  <si>
    <t xml:space="preserve">普通NW   厚50 </t>
  </si>
  <si>
    <t>厚21GB-F＋厚9.5GB-R、両面張り</t>
  </si>
  <si>
    <t>LW-11、LW-12</t>
  </si>
  <si>
    <t>LGS100千鳥　グラスウ－ル</t>
  </si>
  <si>
    <t>厚12.5GB-F＋厚12.5GB-F、両面張り</t>
  </si>
  <si>
    <t>LGS65千鳥　</t>
  </si>
  <si>
    <t>一般　H800</t>
  </si>
  <si>
    <t>1階トイレなど</t>
  </si>
  <si>
    <t>厚15　針葉樹構造用合板共</t>
  </si>
  <si>
    <t>一般　H450</t>
  </si>
  <si>
    <t>1階傍聴席など</t>
  </si>
  <si>
    <t>一般　H400</t>
  </si>
  <si>
    <t>一般　H200</t>
  </si>
  <si>
    <t>階段　H300</t>
  </si>
  <si>
    <t>階段　H150</t>
  </si>
  <si>
    <t>18-1</t>
  </si>
  <si>
    <t>運搬取付</t>
  </si>
  <si>
    <t>ステンレス製水切棚、吊戸棚込共</t>
  </si>
  <si>
    <t>運搬取付・海上輸送費込</t>
  </si>
  <si>
    <t>18-2</t>
  </si>
  <si>
    <t>地下外壁面、足洗い場、ｸﾞﾚｰﾁﾝｸﾞ部</t>
  </si>
  <si>
    <t>硬質塩ﾋﾞ管 径50</t>
  </si>
  <si>
    <t>硬質塩ﾋﾞ管 径100</t>
  </si>
  <si>
    <t>SUS304</t>
  </si>
  <si>
    <t>排水目皿</t>
  </si>
  <si>
    <t>D金具 50A</t>
  </si>
  <si>
    <t>点字ﾌﾞﾛｯｸ 塩化ﾋﾞﾆﾙ製</t>
  </si>
  <si>
    <t>300×300</t>
  </si>
  <si>
    <t xml:space="preserve">A-5-15 再生密粒 再生ｸﾗｯｼｬﾗﾝ </t>
  </si>
  <si>
    <t>ｱｽﾌｧﾙﾄ補装</t>
  </si>
  <si>
    <t xml:space="preserve">500㎡未満 </t>
  </si>
  <si>
    <t>3/AFD</t>
  </si>
  <si>
    <t>W3720×H2700</t>
  </si>
  <si>
    <t>ｽﾃﾝﾚｽﾜｲﾔ-、ﾌｯｸ　ｍ当り3個付き</t>
  </si>
  <si>
    <t>階段１最上階天井</t>
  </si>
  <si>
    <t>40×2727×1007　2枚</t>
  </si>
  <si>
    <t>取付費、運搬費（海上輸送含む）込み</t>
  </si>
  <si>
    <t>18-3</t>
  </si>
  <si>
    <t>ステンレス製丸環</t>
  </si>
  <si>
    <t>材工共　防煙シート</t>
  </si>
  <si>
    <t>1階書庫室1式</t>
  </si>
  <si>
    <t>1階耐火性戸籍保管庫1式</t>
  </si>
  <si>
    <t>可動書架</t>
  </si>
  <si>
    <t>運搬費（海上含）、搬入施工費込</t>
  </si>
  <si>
    <t>横置きﾎﾞｯｸｽカルバート型</t>
  </si>
  <si>
    <t>耐震製貯水槽　40m3</t>
  </si>
  <si>
    <t>製品代・据付費・運搬費(海上含)</t>
  </si>
  <si>
    <t>D250</t>
  </si>
  <si>
    <t>格子型鋳鉄製集水桝蓋（縦とい用）</t>
  </si>
  <si>
    <t>窓口カウンタ－工事</t>
  </si>
  <si>
    <t>議長席机 1台、副議長席机 2台</t>
  </si>
  <si>
    <t>議員席机 12台、理事者席机 14台</t>
  </si>
  <si>
    <t>議場家具工事</t>
  </si>
  <si>
    <t>発言台 2台　運搬取付・海上輸送費込</t>
  </si>
  <si>
    <t>サイン工事</t>
  </si>
  <si>
    <t>トイレブ－ス工事</t>
  </si>
  <si>
    <t>高遮音スライディングウォ－ル工事</t>
  </si>
  <si>
    <t>燃料タンク躯体工事等</t>
  </si>
  <si>
    <t>ステンレス製　三面掲示　</t>
  </si>
  <si>
    <t>下地鉄骨込み</t>
  </si>
  <si>
    <t>懸垂幕工事</t>
  </si>
  <si>
    <t>基礎込み</t>
  </si>
  <si>
    <t>アルミ製　ポール</t>
  </si>
  <si>
    <t>H8,000×3本</t>
  </si>
  <si>
    <t>ゴミ収納庫　アルミ製</t>
  </si>
  <si>
    <t>ゴミ置き場工事</t>
  </si>
  <si>
    <t>常用兼車いす用</t>
  </si>
  <si>
    <t>1000kg/15人乗　60ｍ/min</t>
  </si>
  <si>
    <t>ｶｺﾞﾄﾗﾝｸ付き</t>
  </si>
  <si>
    <t>柱</t>
  </si>
  <si>
    <t>リップ溝形鋼</t>
  </si>
  <si>
    <t>胴縁</t>
  </si>
  <si>
    <t>SN490C</t>
  </si>
  <si>
    <t>胴縁接続プレ－ト</t>
  </si>
  <si>
    <t>t3.2mm</t>
  </si>
  <si>
    <t>エキスパンドメタル押えプレ－ト</t>
  </si>
  <si>
    <t>運搬費、海上輸送費込み</t>
  </si>
  <si>
    <t>ステンレス製ボルト</t>
  </si>
  <si>
    <t>ステンレス製ナット</t>
  </si>
  <si>
    <t>ステンレス製ワッシャー</t>
  </si>
  <si>
    <t>M12用</t>
  </si>
  <si>
    <t>副資材費</t>
  </si>
  <si>
    <t>工場製作費</t>
  </si>
  <si>
    <t>亜鉛メッキ費</t>
  </si>
  <si>
    <t>運搬費</t>
  </si>
  <si>
    <t>海上輸送費</t>
  </si>
  <si>
    <t>アンカ-ボルト埋込費</t>
  </si>
  <si>
    <t>ステンレス製ボルト締付費</t>
  </si>
  <si>
    <t>現場建て方費</t>
  </si>
  <si>
    <t>重機損料</t>
  </si>
  <si>
    <t>工具損料</t>
  </si>
  <si>
    <t>検査費</t>
  </si>
  <si>
    <t>フッ素樹脂塗装</t>
  </si>
  <si>
    <t>エキスパンドメタル部</t>
  </si>
  <si>
    <t>柱部</t>
  </si>
  <si>
    <t>胴縁部</t>
  </si>
  <si>
    <t>プレ－ト部</t>
  </si>
  <si>
    <t>ステンレス製板　t1.5mm</t>
  </si>
  <si>
    <t>標示板</t>
  </si>
  <si>
    <t>組立費、運搬費（海上輸送費含）込み</t>
  </si>
  <si>
    <t>無収縮モルタル</t>
  </si>
  <si>
    <t>【懸垂幕組立用足場】</t>
  </si>
  <si>
    <t>4</t>
  </si>
  <si>
    <t>その他工事</t>
  </si>
  <si>
    <t>荷揚用場重機</t>
  </si>
  <si>
    <t>躯体用</t>
  </si>
  <si>
    <t>移動式クレーン</t>
  </si>
  <si>
    <t>ラフテレーンクレーン　２５ｔ吊り</t>
  </si>
  <si>
    <t>台・日</t>
  </si>
  <si>
    <t>仕上用</t>
  </si>
  <si>
    <t>ラフテレーンクレーン　１６ｔ吊り</t>
  </si>
  <si>
    <t>撤去費 仮囲鉄板</t>
  </si>
  <si>
    <t>仮囲い（15ヵ月）</t>
  </si>
  <si>
    <t>仮囲い運搬</t>
  </si>
  <si>
    <t>クロスゲート</t>
  </si>
  <si>
    <t>W=8.0m 　15ヵ月</t>
  </si>
  <si>
    <t>根切りから埋戻しまで6ヶ月間</t>
  </si>
  <si>
    <t>単管手すり、単管中さん2本、H10cm以上巾木</t>
  </si>
  <si>
    <t>転落防止手摺</t>
  </si>
  <si>
    <t>設置、撤去、共用賃料、基本料、修理費、運搬込み</t>
  </si>
  <si>
    <t>各種検査費用</t>
  </si>
  <si>
    <t>測定対象化学物質　6検体</t>
  </si>
  <si>
    <t>･ﾎﾙﾑｱﾙﾃﾞﾋﾄﾞ･ﾄﾙｴﾝ･ｷｼﾚﾝ</t>
  </si>
  <si>
    <t>化学物質の濃度測定</t>
  </si>
  <si>
    <t>･ｴﾁﾙﾍﾞﾝｾﾞﾝ･ｽﾁﾚﾝ</t>
  </si>
  <si>
    <t>ｺﾝｸﾘｰﾄ単位水量</t>
  </si>
  <si>
    <t>基礎、軸部　基本：150㎥毎</t>
  </si>
  <si>
    <t>現場試験費</t>
  </si>
  <si>
    <t>【仮設道路工事】</t>
  </si>
  <si>
    <t>構外より搬入</t>
  </si>
  <si>
    <t>埋戻し土運搬</t>
  </si>
  <si>
    <t>ﾊﾞｯｸﾎｳ0.8m3  岩盤 DID区間無し</t>
  </si>
  <si>
    <t>【解体・復旧事】</t>
  </si>
  <si>
    <t>既設樹木伐採</t>
  </si>
  <si>
    <t>撤去後砂利敷き含む</t>
  </si>
  <si>
    <t>既設フェンス解体</t>
  </si>
  <si>
    <t>解体・運搬・処分共</t>
  </si>
  <si>
    <t>コンクリートカッター切り</t>
  </si>
  <si>
    <t>既設縁石解体復旧</t>
  </si>
  <si>
    <t>既設ｱｽﾌｧﾙﾄ補装復旧</t>
  </si>
  <si>
    <t>【赤土対策】</t>
  </si>
  <si>
    <t>設置・撤去込み</t>
  </si>
  <si>
    <t>土のう積工</t>
  </si>
  <si>
    <t>W600×H360</t>
  </si>
  <si>
    <t>共通仮設工事</t>
  </si>
  <si>
    <t>与那国町複合庁舎及び特定臨時避難施設新築工事（建築）　与那国町複合庁舎</t>
  </si>
  <si>
    <t>与那国町複合庁舎及び特定臨時避難施設新築工事（建築）　特定臨時避難施設</t>
  </si>
  <si>
    <t>与那国町特定臨時避難施設基礎掘削工事</t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</si>
</sst>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6" formatCode="&quot;¥&quot;#,##0;[Red]&quot;¥&quot;\-#,##0"/>
    <numFmt numFmtId="176" formatCode="#,##0;\-#,##0;&quot;-&quot;"/>
    <numFmt numFmtId="177" formatCode="0.00_ "/>
    <numFmt numFmtId="178" formatCode="0_ "/>
    <numFmt numFmtId="179" formatCode="0.00;&quot;▲ &quot;0.00"/>
    <numFmt numFmtId="180" formatCode="#,##0;&quot;▲ &quot;#,##0"/>
    <numFmt numFmtId="181" formatCode="#,##0_);[Red]\(#,##0\)"/>
    <numFmt numFmtId="182" formatCode="#,##0.0;[Red]\-#,##0.0"/>
    <numFmt numFmtId="183" formatCode="hh:mm:ss"/>
    <numFmt numFmtId="184" formatCode="#,##0.0_%;[Red]&quot;¥&quot;&quot;¥&quot;\(#,##0.0%&quot;¥&quot;&quot;¥&quot;\)"/>
    <numFmt numFmtId="185" formatCode="#,##0_ ;[Red]\-#,##0\ "/>
    <numFmt numFmtId="186" formatCode="0.000"/>
    <numFmt numFmtId="189" formatCode="0.0"/>
    <numFmt numFmtId="194" formatCode="\(#,##0\)_);[Red]\(#,##0\)"/>
    <numFmt numFmtId="195" formatCode="\(#,##0\)_);[Red]\(\-#,##0\)"/>
    <numFmt numFmtId="199" formatCode="0.00&quot;㎡&quot;"/>
    <numFmt numFmtId="209" formatCode="#,##0_ "/>
    <numFmt numFmtId="215" formatCode="0.0000"/>
    <numFmt numFmtId="222" formatCode="#,##0&quot; -&quot;;[Red]\-#,##0"/>
  </numFmts>
  <fonts count="84" x14ac:knownFonts="1"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4"/>
      <name val="ＭＳ 明朝"/>
      <family val="1"/>
      <charset val="128"/>
    </font>
    <font>
      <sz val="7"/>
      <name val="ＭＳ Ｐ明朝"/>
      <family val="1"/>
      <charset val="128"/>
    </font>
    <font>
      <sz val="10"/>
      <color indexed="8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Ｐ明朝"/>
      <family val="1"/>
      <charset val="128"/>
    </font>
    <font>
      <sz val="7"/>
      <name val="ＭＳ 明朝"/>
      <family val="1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6"/>
      <name val="ＭＳ Ｐ明朝"/>
      <family val="1"/>
      <charset val="128"/>
    </font>
    <font>
      <b/>
      <sz val="14"/>
      <name val="ＭＳ Ｐ明朝"/>
      <family val="1"/>
      <charset val="128"/>
    </font>
    <font>
      <sz val="9"/>
      <name val="ＭＳ Ｐゴシック"/>
      <family val="3"/>
      <charset val="128"/>
    </font>
    <font>
      <u/>
      <sz val="16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明朝"/>
      <family val="1"/>
      <charset val="128"/>
    </font>
    <font>
      <sz val="8"/>
      <name val="ＭＳ 明朝"/>
      <family val="1"/>
      <charset val="128"/>
    </font>
    <font>
      <b/>
      <sz val="12"/>
      <name val="ＭＳ Ｐ明朝"/>
      <family val="1"/>
      <charset val="128"/>
    </font>
    <font>
      <b/>
      <sz val="8"/>
      <color indexed="10"/>
      <name val="ＭＳ 明朝"/>
      <family val="1"/>
      <charset val="128"/>
    </font>
    <font>
      <b/>
      <sz val="8"/>
      <name val="ＭＳ 明朝"/>
      <family val="1"/>
      <charset val="128"/>
    </font>
    <font>
      <sz val="8"/>
      <color indexed="10"/>
      <name val="ＭＳ 明朝"/>
      <family val="1"/>
      <charset val="128"/>
    </font>
    <font>
      <b/>
      <sz val="8"/>
      <color indexed="12"/>
      <name val="ＭＳ 明朝"/>
      <family val="1"/>
      <charset val="128"/>
    </font>
    <font>
      <sz val="8"/>
      <color indexed="12"/>
      <name val="ＭＳ 明朝"/>
      <family val="1"/>
      <charset val="128"/>
    </font>
    <font>
      <sz val="8"/>
      <color indexed="21"/>
      <name val="ＭＳ 明朝"/>
      <family val="1"/>
      <charset val="128"/>
    </font>
    <font>
      <sz val="8"/>
      <color indexed="17"/>
      <name val="ＭＳ 明朝"/>
      <family val="1"/>
      <charset val="128"/>
    </font>
    <font>
      <b/>
      <sz val="8"/>
      <color indexed="17"/>
      <name val="ＭＳ 明朝"/>
      <family val="1"/>
      <charset val="128"/>
    </font>
    <font>
      <b/>
      <i/>
      <sz val="36"/>
      <color indexed="10"/>
      <name val="ＭＳ 明朝"/>
      <family val="1"/>
      <charset val="128"/>
    </font>
    <font>
      <b/>
      <sz val="36"/>
      <color indexed="10"/>
      <name val="ＭＳ 明朝"/>
      <family val="1"/>
      <charset val="128"/>
    </font>
    <font>
      <sz val="18"/>
      <color indexed="12"/>
      <name val="ＭＳ 明朝"/>
      <family val="1"/>
      <charset val="128"/>
    </font>
    <font>
      <sz val="16"/>
      <name val="ＭＳ 明朝"/>
      <family val="1"/>
      <charset val="128"/>
    </font>
    <font>
      <sz val="14"/>
      <color indexed="10"/>
      <name val="ＭＳ 明朝"/>
      <family val="1"/>
      <charset val="128"/>
    </font>
    <font>
      <sz val="12"/>
      <color indexed="10"/>
      <name val="ＭＳ 明朝"/>
      <family val="1"/>
      <charset val="128"/>
    </font>
    <font>
      <b/>
      <sz val="12"/>
      <name val="ＭＳ 明朝"/>
      <family val="1"/>
      <charset val="128"/>
    </font>
    <font>
      <b/>
      <sz val="12"/>
      <color indexed="10"/>
      <name val="ＭＳ 明朝"/>
      <family val="1"/>
      <charset val="128"/>
    </font>
    <font>
      <b/>
      <sz val="9"/>
      <name val="ＭＳ 明朝"/>
      <family val="1"/>
      <charset val="128"/>
    </font>
    <font>
      <sz val="11"/>
      <name val="ＭＳ Ｐゴシック"/>
      <family val="3"/>
      <charset val="128"/>
    </font>
    <font>
      <sz val="14"/>
      <name val="Terminal"/>
      <family val="3"/>
      <charset val="255"/>
    </font>
    <font>
      <sz val="9"/>
      <name val="Times New Roman"/>
      <family val="1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11"/>
      <color theme="1"/>
      <name val="ＭＳ Ｐゴシック"/>
      <family val="3"/>
      <charset val="128"/>
      <scheme val="minor"/>
    </font>
    <font>
      <b/>
      <sz val="10"/>
      <name val="ＭＳ 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明朝"/>
      <family val="1"/>
      <charset val="128"/>
    </font>
    <font>
      <b/>
      <u/>
      <sz val="11"/>
      <name val="ＭＳ 明朝"/>
      <family val="1"/>
      <charset val="128"/>
    </font>
    <font>
      <b/>
      <sz val="16"/>
      <name val="ＭＳ Ｐ明朝"/>
      <family val="1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b/>
      <sz val="9"/>
      <name val="ＭＳ Ｐ明朝"/>
      <family val="1"/>
      <charset val="128"/>
    </font>
    <font>
      <sz val="8"/>
      <name val="ＭＳ Ｐ明朝"/>
      <family val="1"/>
      <charset val="128"/>
    </font>
    <font>
      <sz val="10"/>
      <name val="ＭＳ 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ＭＳ ゴシック"/>
      <family val="3"/>
      <charset val="128"/>
    </font>
    <font>
      <sz val="14"/>
      <name val="ＭＳ Ｐ明朝"/>
      <family val="1"/>
      <charset val="128"/>
    </font>
    <font>
      <sz val="9"/>
      <color rgb="FFFF0000"/>
      <name val="ＭＳ 明朝"/>
      <family val="1"/>
      <charset val="128"/>
    </font>
    <font>
      <b/>
      <sz val="9"/>
      <color rgb="FFFF0000"/>
      <name val="ＭＳ 明朝"/>
      <family val="1"/>
      <charset val="128"/>
    </font>
    <font>
      <sz val="8"/>
      <color rgb="FFFF0000"/>
      <name val="ＭＳ 明朝"/>
      <family val="1"/>
      <charset val="128"/>
    </font>
    <font>
      <b/>
      <sz val="10"/>
      <name val="ＭＳ Ｐ明朝"/>
      <family val="1"/>
      <charset val="128"/>
    </font>
    <font>
      <sz val="10"/>
      <color rgb="FFFF0000"/>
      <name val="ＭＳ Ｐ明朝"/>
      <family val="1"/>
      <charset val="128"/>
    </font>
    <font>
      <sz val="9"/>
      <color rgb="FFFF0000"/>
      <name val="ＭＳ Ｐ明朝"/>
      <family val="1"/>
      <charset val="128"/>
    </font>
  </fonts>
  <fills count="3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</fills>
  <borders count="142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 style="thin">
        <color theme="1"/>
      </bottom>
      <diagonal/>
    </border>
    <border>
      <left style="thin">
        <color indexed="64"/>
      </left>
      <right/>
      <top/>
      <bottom style="thin">
        <color theme="1"/>
      </bottom>
      <diagonal/>
    </border>
    <border>
      <left style="hair">
        <color indexed="64"/>
      </left>
      <right style="hair">
        <color indexed="64"/>
      </right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 style="thin">
        <color indexed="64"/>
      </left>
      <right/>
      <top style="hair">
        <color theme="1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/>
      </bottom>
      <diagonal/>
    </border>
    <border>
      <left style="thin">
        <color indexed="64"/>
      </left>
      <right/>
      <top/>
      <bottom style="hair">
        <color theme="1"/>
      </bottom>
      <diagonal/>
    </border>
    <border>
      <left style="thin">
        <color theme="1"/>
      </left>
      <right/>
      <top style="hair">
        <color theme="1"/>
      </top>
      <bottom/>
      <diagonal/>
    </border>
    <border>
      <left/>
      <right style="thin">
        <color theme="1"/>
      </right>
      <top style="hair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hair">
        <color indexed="64"/>
      </bottom>
      <diagonal/>
    </border>
    <border>
      <left style="hair">
        <color indexed="64"/>
      </left>
      <right style="thin">
        <color theme="1"/>
      </right>
      <top/>
      <bottom style="hair">
        <color indexed="64"/>
      </bottom>
      <diagonal/>
    </border>
    <border>
      <left style="thin">
        <color theme="1"/>
      </left>
      <right/>
      <top style="hair">
        <color indexed="64"/>
      </top>
      <bottom/>
      <diagonal/>
    </border>
    <border>
      <left/>
      <right style="thin">
        <color theme="1"/>
      </right>
      <top style="hair">
        <color indexed="64"/>
      </top>
      <bottom/>
      <diagonal/>
    </border>
    <border>
      <left style="thin">
        <color theme="1"/>
      </left>
      <right/>
      <top/>
      <bottom style="hair">
        <color theme="1"/>
      </bottom>
      <diagonal/>
    </border>
    <border>
      <left style="hair">
        <color indexed="64"/>
      </left>
      <right style="thin">
        <color theme="1"/>
      </right>
      <top/>
      <bottom style="hair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thin">
        <color theme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 style="thin">
        <color indexed="64"/>
      </top>
      <bottom style="thin">
        <color indexed="64"/>
      </bottom>
      <diagonal/>
    </border>
    <border>
      <left/>
      <right style="thin">
        <color theme="1"/>
      </right>
      <top/>
      <bottom style="hair">
        <color indexed="64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hair">
        <color indexed="64"/>
      </right>
      <top/>
      <bottom/>
      <diagonal/>
    </border>
    <border>
      <left style="thin">
        <color theme="1"/>
      </left>
      <right style="hair">
        <color indexed="64"/>
      </right>
      <top/>
      <bottom style="hair">
        <color indexed="64"/>
      </bottom>
      <diagonal/>
    </border>
    <border>
      <left style="thin">
        <color theme="1"/>
      </left>
      <right style="hair">
        <color indexed="64"/>
      </right>
      <top/>
      <bottom style="thin">
        <color theme="1"/>
      </bottom>
      <diagonal/>
    </border>
    <border>
      <left style="hair">
        <color indexed="64"/>
      </left>
      <right/>
      <top/>
      <bottom style="thin">
        <color theme="1"/>
      </bottom>
      <diagonal/>
    </border>
    <border>
      <left style="thin">
        <color theme="1"/>
      </left>
      <right/>
      <top style="hair">
        <color indexed="64"/>
      </top>
      <bottom style="hair">
        <color indexed="64"/>
      </bottom>
      <diagonal/>
    </border>
    <border>
      <left/>
      <right style="thin">
        <color theme="1"/>
      </right>
      <top style="hair">
        <color indexed="64"/>
      </top>
      <bottom style="hair">
        <color indexed="64"/>
      </bottom>
      <diagonal/>
    </border>
    <border>
      <left style="thin">
        <color theme="1"/>
      </left>
      <right/>
      <top style="hair">
        <color indexed="64"/>
      </top>
      <bottom style="thin">
        <color indexed="64"/>
      </bottom>
      <diagonal/>
    </border>
    <border>
      <left/>
      <right style="thin">
        <color theme="1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theme="1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hair">
        <color indexed="64"/>
      </left>
      <right style="thin">
        <color theme="1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theme="1"/>
      </right>
      <top style="thin">
        <color indexed="64"/>
      </top>
      <bottom/>
      <diagonal/>
    </border>
    <border>
      <left style="hair">
        <color indexed="64"/>
      </left>
      <right style="thin">
        <color theme="1"/>
      </right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theme="1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theme="1"/>
      </right>
      <top/>
      <bottom style="thin">
        <color indexed="64"/>
      </bottom>
      <diagonal/>
    </border>
    <border>
      <left style="hair">
        <color indexed="64"/>
      </left>
      <right style="thin">
        <color theme="1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</borders>
  <cellStyleXfs count="109">
    <xf numFmtId="0" fontId="0" fillId="0" borderId="0"/>
    <xf numFmtId="176" fontId="5" fillId="0" borderId="0" applyFill="0" applyBorder="0" applyAlignment="0"/>
    <xf numFmtId="0" fontId="7" fillId="0" borderId="1" applyNumberFormat="0" applyAlignment="0" applyProtection="0">
      <alignment horizontal="left" vertical="center"/>
    </xf>
    <xf numFmtId="0" fontId="7" fillId="0" borderId="2">
      <alignment horizontal="left" vertical="center"/>
    </xf>
    <xf numFmtId="0" fontId="6" fillId="0" borderId="0"/>
    <xf numFmtId="9" fontId="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1" fillId="0" borderId="0" applyFont="0" applyFill="0" applyBorder="0" applyAlignment="0" applyProtection="0"/>
    <xf numFmtId="6" fontId="2" fillId="0" borderId="0" applyFont="0" applyFill="0" applyBorder="0" applyAlignment="0" applyProtection="0"/>
    <xf numFmtId="6" fontId="1" fillId="0" borderId="0" applyFont="0" applyFill="0" applyBorder="0" applyAlignment="0" applyProtection="0"/>
    <xf numFmtId="0" fontId="10" fillId="0" borderId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38" fontId="42" fillId="0" borderId="0" applyFont="0" applyFill="0" applyBorder="0" applyAlignment="0" applyProtection="0"/>
    <xf numFmtId="6" fontId="42" fillId="0" borderId="0" applyFont="0" applyFill="0" applyBorder="0" applyAlignment="0" applyProtection="0"/>
    <xf numFmtId="6" fontId="42" fillId="0" borderId="0" applyFont="0" applyFill="0" applyBorder="0" applyAlignment="0" applyProtection="0"/>
    <xf numFmtId="184" fontId="43" fillId="0" borderId="0" applyFill="0" applyBorder="0" applyAlignment="0"/>
    <xf numFmtId="0" fontId="44" fillId="0" borderId="0">
      <alignment horizontal="left"/>
    </xf>
    <xf numFmtId="4" fontId="44" fillId="0" borderId="0">
      <alignment horizontal="right"/>
    </xf>
    <xf numFmtId="4" fontId="45" fillId="0" borderId="0">
      <alignment horizontal="right"/>
    </xf>
    <xf numFmtId="0" fontId="46" fillId="0" borderId="0">
      <alignment horizontal="left"/>
    </xf>
    <xf numFmtId="0" fontId="47" fillId="0" borderId="0">
      <alignment horizontal="center"/>
    </xf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183" fontId="43" fillId="0" borderId="0">
      <protection locked="0"/>
    </xf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4" fillId="0" borderId="0" applyFont="0" applyFill="0" applyBorder="0" applyAlignment="0" applyProtection="0"/>
    <xf numFmtId="6" fontId="10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/>
    <xf numFmtId="0" fontId="10" fillId="0" borderId="0"/>
    <xf numFmtId="0" fontId="1" fillId="0" borderId="0"/>
    <xf numFmtId="0" fontId="48" fillId="0" borderId="0">
      <alignment vertical="center"/>
    </xf>
    <xf numFmtId="0" fontId="1" fillId="0" borderId="0"/>
    <xf numFmtId="0" fontId="10" fillId="0" borderId="0"/>
    <xf numFmtId="38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38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6" fontId="1" fillId="0" borderId="0" applyFont="0" applyFill="0" applyBorder="0" applyAlignment="0" applyProtection="0"/>
    <xf numFmtId="0" fontId="1" fillId="0" borderId="0"/>
    <xf numFmtId="0" fontId="58" fillId="0" borderId="0"/>
    <xf numFmtId="0" fontId="59" fillId="4" borderId="0" applyNumberFormat="0" applyBorder="0" applyAlignment="0" applyProtection="0">
      <alignment vertical="center"/>
    </xf>
    <xf numFmtId="0" fontId="59" fillId="5" borderId="0" applyNumberFormat="0" applyBorder="0" applyAlignment="0" applyProtection="0">
      <alignment vertical="center"/>
    </xf>
    <xf numFmtId="0" fontId="59" fillId="6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8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1" borderId="0" applyNumberFormat="0" applyBorder="0" applyAlignment="0" applyProtection="0">
      <alignment vertical="center"/>
    </xf>
    <xf numFmtId="0" fontId="59" fillId="12" borderId="0" applyNumberFormat="0" applyBorder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59" fillId="10" borderId="0" applyNumberFormat="0" applyBorder="0" applyAlignment="0" applyProtection="0">
      <alignment vertical="center"/>
    </xf>
    <xf numFmtId="0" fontId="59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0" fillId="11" borderId="0" applyNumberFormat="0" applyBorder="0" applyAlignment="0" applyProtection="0">
      <alignment vertical="center"/>
    </xf>
    <xf numFmtId="0" fontId="60" fillId="12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0" fillId="19" borderId="0" applyNumberFormat="0" applyBorder="0" applyAlignment="0" applyProtection="0">
      <alignment vertical="center"/>
    </xf>
    <xf numFmtId="0" fontId="60" fillId="20" borderId="0" applyNumberFormat="0" applyBorder="0" applyAlignment="0" applyProtection="0">
      <alignment vertical="center"/>
    </xf>
    <xf numFmtId="0" fontId="60" fillId="15" borderId="0" applyNumberFormat="0" applyBorder="0" applyAlignment="0" applyProtection="0">
      <alignment vertical="center"/>
    </xf>
    <xf numFmtId="0" fontId="60" fillId="16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center"/>
    </xf>
    <xf numFmtId="0" fontId="62" fillId="22" borderId="106" applyNumberFormat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9" fontId="58" fillId="0" borderId="0" applyFont="0" applyFill="0" applyBorder="0" applyAlignment="0" applyProtection="0"/>
    <xf numFmtId="9" fontId="58" fillId="0" borderId="0" applyFont="0" applyFill="0" applyBorder="0" applyAlignment="0" applyProtection="0"/>
    <xf numFmtId="0" fontId="58" fillId="24" borderId="107" applyNumberFormat="0" applyFont="0" applyAlignment="0" applyProtection="0">
      <alignment vertical="center"/>
    </xf>
    <xf numFmtId="0" fontId="64" fillId="0" borderId="108" applyNumberFormat="0" applyFill="0" applyAlignment="0" applyProtection="0">
      <alignment vertical="center"/>
    </xf>
    <xf numFmtId="0" fontId="65" fillId="5" borderId="0" applyNumberFormat="0" applyBorder="0" applyAlignment="0" applyProtection="0">
      <alignment vertical="center"/>
    </xf>
    <xf numFmtId="0" fontId="66" fillId="25" borderId="109" applyNumberFormat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38" fontId="58" fillId="0" borderId="0" applyFont="0" applyFill="0" applyBorder="0" applyAlignment="0" applyProtection="0"/>
    <xf numFmtId="38" fontId="58" fillId="0" borderId="0" applyFont="0" applyFill="0" applyBorder="0" applyAlignment="0" applyProtection="0"/>
    <xf numFmtId="0" fontId="68" fillId="0" borderId="110" applyNumberFormat="0" applyFill="0" applyAlignment="0" applyProtection="0">
      <alignment vertical="center"/>
    </xf>
    <xf numFmtId="0" fontId="69" fillId="0" borderId="111" applyNumberFormat="0" applyFill="0" applyAlignment="0" applyProtection="0">
      <alignment vertical="center"/>
    </xf>
    <xf numFmtId="0" fontId="70" fillId="0" borderId="112" applyNumberFormat="0" applyFill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71" fillId="0" borderId="113" applyNumberFormat="0" applyFill="0" applyAlignment="0" applyProtection="0">
      <alignment vertical="center"/>
    </xf>
    <xf numFmtId="0" fontId="72" fillId="25" borderId="114" applyNumberFormat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9" borderId="109" applyNumberFormat="0" applyAlignment="0" applyProtection="0">
      <alignment vertical="center"/>
    </xf>
    <xf numFmtId="0" fontId="75" fillId="6" borderId="0" applyNumberFormat="0" applyBorder="0" applyAlignment="0" applyProtection="0">
      <alignment vertical="center"/>
    </xf>
    <xf numFmtId="0" fontId="1" fillId="0" borderId="0"/>
    <xf numFmtId="38" fontId="58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0" fontId="1" fillId="0" borderId="0"/>
  </cellStyleXfs>
  <cellXfs count="1336">
    <xf numFmtId="0" fontId="0" fillId="0" borderId="0" xfId="0"/>
    <xf numFmtId="0" fontId="8" fillId="2" borderId="0" xfId="0" applyFont="1" applyFill="1" applyAlignment="1">
      <alignment horizontal="left"/>
    </xf>
    <xf numFmtId="0" fontId="23" fillId="2" borderId="0" xfId="0" applyFont="1" applyFill="1"/>
    <xf numFmtId="0" fontId="8" fillId="2" borderId="0" xfId="0" applyFont="1" applyFill="1"/>
    <xf numFmtId="182" fontId="8" fillId="2" borderId="0" xfId="6" applyNumberFormat="1" applyFont="1" applyFill="1" applyBorder="1" applyAlignment="1">
      <alignment horizontal="left"/>
    </xf>
    <xf numFmtId="0" fontId="8" fillId="2" borderId="0" xfId="0" applyFont="1" applyFill="1" applyAlignment="1">
      <alignment horizontal="center"/>
    </xf>
    <xf numFmtId="181" fontId="8" fillId="2" borderId="0" xfId="0" applyNumberFormat="1" applyFont="1" applyFill="1"/>
    <xf numFmtId="181" fontId="8" fillId="2" borderId="0" xfId="0" applyNumberFormat="1" applyFont="1" applyFill="1" applyAlignment="1">
      <alignment horizontal="left"/>
    </xf>
    <xf numFmtId="0" fontId="8" fillId="2" borderId="0" xfId="0" applyFont="1" applyFill="1" applyAlignment="1">
      <alignment horizontal="right"/>
    </xf>
    <xf numFmtId="0" fontId="11" fillId="2" borderId="0" xfId="0" applyFont="1" applyFill="1" applyAlignment="1">
      <alignment horizontal="center"/>
    </xf>
    <xf numFmtId="0" fontId="9" fillId="2" borderId="0" xfId="0" applyFont="1" applyFill="1"/>
    <xf numFmtId="0" fontId="11" fillId="2" borderId="6" xfId="0" applyFont="1" applyFill="1" applyBorder="1" applyAlignment="1">
      <alignment horizontal="center"/>
    </xf>
    <xf numFmtId="0" fontId="11" fillId="2" borderId="29" xfId="0" applyFont="1" applyFill="1" applyBorder="1"/>
    <xf numFmtId="0" fontId="11" fillId="2" borderId="29" xfId="0" applyFont="1" applyFill="1" applyBorder="1" applyAlignment="1">
      <alignment horizontal="center"/>
    </xf>
    <xf numFmtId="181" fontId="11" fillId="2" borderId="23" xfId="0" applyNumberFormat="1" applyFont="1" applyFill="1" applyBorder="1"/>
    <xf numFmtId="181" fontId="11" fillId="2" borderId="29" xfId="0" applyNumberFormat="1" applyFont="1" applyFill="1" applyBorder="1"/>
    <xf numFmtId="0" fontId="11" fillId="2" borderId="0" xfId="0" applyFont="1" applyFill="1"/>
    <xf numFmtId="0" fontId="11" fillId="2" borderId="32" xfId="0" applyFont="1" applyFill="1" applyBorder="1" applyAlignment="1">
      <alignment horizontal="center"/>
    </xf>
    <xf numFmtId="181" fontId="11" fillId="2" borderId="24" xfId="0" applyNumberFormat="1" applyFont="1" applyFill="1" applyBorder="1"/>
    <xf numFmtId="181" fontId="11" fillId="2" borderId="32" xfId="0" applyNumberFormat="1" applyFont="1" applyFill="1" applyBorder="1"/>
    <xf numFmtId="0" fontId="11" fillId="2" borderId="33" xfId="0" applyFont="1" applyFill="1" applyBorder="1"/>
    <xf numFmtId="181" fontId="23" fillId="2" borderId="23" xfId="0" applyNumberFormat="1" applyFont="1" applyFill="1" applyBorder="1"/>
    <xf numFmtId="181" fontId="23" fillId="2" borderId="29" xfId="0" applyNumberFormat="1" applyFont="1" applyFill="1" applyBorder="1"/>
    <xf numFmtId="1" fontId="23" fillId="2" borderId="32" xfId="0" applyNumberFormat="1" applyFont="1" applyFill="1" applyBorder="1" applyAlignment="1">
      <alignment horizontal="center"/>
    </xf>
    <xf numFmtId="0" fontId="23" fillId="2" borderId="29" xfId="0" applyFont="1" applyFill="1" applyBorder="1" applyAlignment="1">
      <alignment horizontal="center"/>
    </xf>
    <xf numFmtId="0" fontId="0" fillId="2" borderId="0" xfId="0" applyFill="1"/>
    <xf numFmtId="182" fontId="10" fillId="2" borderId="0" xfId="6" applyNumberFormat="1" applyFont="1" applyFill="1"/>
    <xf numFmtId="0" fontId="23" fillId="2" borderId="0" xfId="0" applyFont="1" applyFill="1" applyAlignment="1">
      <alignment horizontal="left" vertical="center"/>
    </xf>
    <xf numFmtId="179" fontId="18" fillId="2" borderId="0" xfId="0" applyNumberFormat="1" applyFont="1" applyFill="1" applyAlignment="1">
      <alignment horizontal="center"/>
    </xf>
    <xf numFmtId="0" fontId="18" fillId="2" borderId="0" xfId="0" applyFont="1" applyFill="1"/>
    <xf numFmtId="0" fontId="0" fillId="2" borderId="0" xfId="0" applyFill="1" applyAlignment="1">
      <alignment horizontal="left"/>
    </xf>
    <xf numFmtId="38" fontId="15" fillId="2" borderId="0" xfId="6" applyFont="1" applyFill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0" fontId="0" fillId="2" borderId="7" xfId="0" applyFill="1" applyBorder="1"/>
    <xf numFmtId="0" fontId="0" fillId="2" borderId="0" xfId="0" applyFill="1" applyAlignment="1">
      <alignment horizontal="center"/>
    </xf>
    <xf numFmtId="0" fontId="14" fillId="2" borderId="0" xfId="0" applyFont="1" applyFill="1" applyAlignment="1">
      <alignment horizontal="distributed"/>
    </xf>
    <xf numFmtId="0" fontId="0" fillId="2" borderId="0" xfId="0" applyFill="1" applyAlignment="1">
      <alignment horizontal="distributed"/>
    </xf>
    <xf numFmtId="0" fontId="14" fillId="2" borderId="4" xfId="0" applyFont="1" applyFill="1" applyBorder="1" applyAlignment="1">
      <alignment horizontal="distributed"/>
    </xf>
    <xf numFmtId="0" fontId="0" fillId="2" borderId="4" xfId="0" applyFill="1" applyBorder="1" applyAlignment="1">
      <alignment horizontal="distributed"/>
    </xf>
    <xf numFmtId="0" fontId="12" fillId="2" borderId="0" xfId="0" applyFont="1" applyFill="1"/>
    <xf numFmtId="0" fontId="0" fillId="2" borderId="0" xfId="0" applyFill="1" applyAlignment="1">
      <alignment horizontal="right"/>
    </xf>
    <xf numFmtId="0" fontId="0" fillId="2" borderId="4" xfId="0" applyFill="1" applyBorder="1" applyAlignment="1">
      <alignment horizontal="right"/>
    </xf>
    <xf numFmtId="6" fontId="0" fillId="2" borderId="0" xfId="0" applyNumberFormat="1" applyFill="1"/>
    <xf numFmtId="0" fontId="23" fillId="2" borderId="18" xfId="0" applyFont="1" applyFill="1" applyBorder="1"/>
    <xf numFmtId="0" fontId="11" fillId="2" borderId="18" xfId="0" applyFont="1" applyFill="1" applyBorder="1"/>
    <xf numFmtId="0" fontId="23" fillId="2" borderId="4" xfId="0" applyFont="1" applyFill="1" applyBorder="1"/>
    <xf numFmtId="0" fontId="23" fillId="2" borderId="4" xfId="0" applyFont="1" applyFill="1" applyBorder="1" applyAlignment="1">
      <alignment horizontal="center"/>
    </xf>
    <xf numFmtId="0" fontId="23" fillId="2" borderId="3" xfId="0" applyFont="1" applyFill="1" applyBorder="1" applyAlignment="1">
      <alignment horizontal="center"/>
    </xf>
    <xf numFmtId="0" fontId="23" fillId="2" borderId="5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/>
    </xf>
    <xf numFmtId="0" fontId="23" fillId="2" borderId="5" xfId="0" applyFont="1" applyFill="1" applyBorder="1" applyAlignment="1">
      <alignment horizontal="distributed" vertical="center"/>
    </xf>
    <xf numFmtId="38" fontId="23" fillId="2" borderId="4" xfId="6" applyFont="1" applyFill="1" applyBorder="1" applyAlignment="1">
      <alignment vertical="center"/>
    </xf>
    <xf numFmtId="0" fontId="23" fillId="2" borderId="3" xfId="0" applyFont="1" applyFill="1" applyBorder="1" applyAlignment="1">
      <alignment vertical="center"/>
    </xf>
    <xf numFmtId="0" fontId="23" fillId="2" borderId="5" xfId="0" applyFont="1" applyFill="1" applyBorder="1" applyAlignment="1">
      <alignment vertical="center"/>
    </xf>
    <xf numFmtId="0" fontId="11" fillId="2" borderId="5" xfId="0" applyFont="1" applyFill="1" applyBorder="1"/>
    <xf numFmtId="0" fontId="23" fillId="2" borderId="8" xfId="0" applyFont="1" applyFill="1" applyBorder="1" applyAlignment="1">
      <alignment horizontal="center"/>
    </xf>
    <xf numFmtId="0" fontId="23" fillId="2" borderId="10" xfId="0" applyFont="1" applyFill="1" applyBorder="1" applyAlignment="1">
      <alignment horizontal="distributed" vertical="center"/>
    </xf>
    <xf numFmtId="38" fontId="23" fillId="2" borderId="9" xfId="6" applyFont="1" applyFill="1" applyBorder="1" applyAlignment="1">
      <alignment vertical="center"/>
    </xf>
    <xf numFmtId="177" fontId="23" fillId="2" borderId="8" xfId="0" applyNumberFormat="1" applyFont="1" applyFill="1" applyBorder="1" applyAlignment="1">
      <alignment horizontal="right" vertical="center"/>
    </xf>
    <xf numFmtId="177" fontId="23" fillId="2" borderId="9" xfId="0" applyNumberFormat="1" applyFont="1" applyFill="1" applyBorder="1" applyAlignment="1">
      <alignment horizontal="right" vertical="center"/>
    </xf>
    <xf numFmtId="0" fontId="23" fillId="2" borderId="10" xfId="0" applyFont="1" applyFill="1" applyBorder="1" applyAlignment="1">
      <alignment vertical="center"/>
    </xf>
    <xf numFmtId="0" fontId="11" fillId="2" borderId="10" xfId="0" applyFont="1" applyFill="1" applyBorder="1"/>
    <xf numFmtId="177" fontId="23" fillId="2" borderId="10" xfId="0" applyNumberFormat="1" applyFont="1" applyFill="1" applyBorder="1" applyAlignment="1">
      <alignment horizontal="right" vertical="center"/>
    </xf>
    <xf numFmtId="0" fontId="23" fillId="2" borderId="6" xfId="0" applyFont="1" applyFill="1" applyBorder="1" applyAlignment="1">
      <alignment horizontal="center"/>
    </xf>
    <xf numFmtId="0" fontId="23" fillId="2" borderId="7" xfId="0" applyFont="1" applyFill="1" applyBorder="1" applyAlignment="1">
      <alignment horizontal="distributed" vertical="center"/>
    </xf>
    <xf numFmtId="0" fontId="23" fillId="2" borderId="6" xfId="0" applyFont="1" applyFill="1" applyBorder="1" applyAlignment="1">
      <alignment horizontal="center" vertical="center"/>
    </xf>
    <xf numFmtId="38" fontId="27" fillId="2" borderId="9" xfId="0" applyNumberFormat="1" applyFont="1" applyFill="1" applyBorder="1" applyAlignment="1">
      <alignment horizontal="center" vertical="center"/>
    </xf>
    <xf numFmtId="38" fontId="23" fillId="2" borderId="0" xfId="6" applyFont="1" applyFill="1" applyBorder="1" applyAlignment="1">
      <alignment vertical="center"/>
    </xf>
    <xf numFmtId="177" fontId="23" fillId="2" borderId="6" xfId="0" applyNumberFormat="1" applyFont="1" applyFill="1" applyBorder="1" applyAlignment="1">
      <alignment vertical="center"/>
    </xf>
    <xf numFmtId="177" fontId="23" fillId="2" borderId="0" xfId="0" applyNumberFormat="1" applyFont="1" applyFill="1" applyAlignment="1">
      <alignment vertical="center"/>
    </xf>
    <xf numFmtId="0" fontId="23" fillId="2" borderId="7" xfId="0" applyFont="1" applyFill="1" applyBorder="1" applyAlignment="1">
      <alignment vertical="center"/>
    </xf>
    <xf numFmtId="0" fontId="23" fillId="2" borderId="4" xfId="0" quotePrefix="1" applyFont="1" applyFill="1" applyBorder="1" applyAlignment="1">
      <alignment horizontal="center" vertical="center"/>
    </xf>
    <xf numFmtId="177" fontId="23" fillId="2" borderId="7" xfId="0" applyNumberFormat="1" applyFont="1" applyFill="1" applyBorder="1" applyAlignment="1">
      <alignment vertical="center"/>
    </xf>
    <xf numFmtId="178" fontId="23" fillId="2" borderId="8" xfId="0" applyNumberFormat="1" applyFont="1" applyFill="1" applyBorder="1" applyAlignment="1">
      <alignment vertical="center"/>
    </xf>
    <xf numFmtId="178" fontId="23" fillId="2" borderId="9" xfId="0" applyNumberFormat="1" applyFont="1" applyFill="1" applyBorder="1" applyAlignment="1">
      <alignment vertical="center"/>
    </xf>
    <xf numFmtId="178" fontId="23" fillId="2" borderId="10" xfId="0" applyNumberFormat="1" applyFont="1" applyFill="1" applyBorder="1" applyAlignment="1">
      <alignment vertical="center"/>
    </xf>
    <xf numFmtId="177" fontId="23" fillId="2" borderId="3" xfId="0" applyNumberFormat="1" applyFont="1" applyFill="1" applyBorder="1" applyAlignment="1">
      <alignment vertical="center"/>
    </xf>
    <xf numFmtId="177" fontId="23" fillId="2" borderId="4" xfId="0" applyNumberFormat="1" applyFont="1" applyFill="1" applyBorder="1" applyAlignment="1">
      <alignment vertical="center"/>
    </xf>
    <xf numFmtId="177" fontId="23" fillId="2" borderId="5" xfId="0" applyNumberFormat="1" applyFont="1" applyFill="1" applyBorder="1" applyAlignment="1">
      <alignment vertical="center"/>
    </xf>
    <xf numFmtId="180" fontId="22" fillId="2" borderId="0" xfId="0" applyNumberFormat="1" applyFont="1" applyFill="1"/>
    <xf numFmtId="0" fontId="0" fillId="2" borderId="8" xfId="0" applyFill="1" applyBorder="1"/>
    <xf numFmtId="0" fontId="21" fillId="2" borderId="9" xfId="0" applyFont="1" applyFill="1" applyBorder="1" applyAlignment="1">
      <alignment horizontal="center"/>
    </xf>
    <xf numFmtId="0" fontId="21" fillId="2" borderId="9" xfId="0" applyFont="1" applyFill="1" applyBorder="1" applyAlignment="1">
      <alignment horizontal="distributed"/>
    </xf>
    <xf numFmtId="0" fontId="21" fillId="2" borderId="9" xfId="0" applyFont="1" applyFill="1" applyBorder="1"/>
    <xf numFmtId="38" fontId="21" fillId="2" borderId="9" xfId="6" applyFont="1" applyFill="1" applyBorder="1" applyAlignment="1"/>
    <xf numFmtId="0" fontId="0" fillId="2" borderId="9" xfId="0" applyFill="1" applyBorder="1"/>
    <xf numFmtId="0" fontId="0" fillId="2" borderId="10" xfId="0" applyFill="1" applyBorder="1"/>
    <xf numFmtId="180" fontId="0" fillId="2" borderId="0" xfId="0" applyNumberFormat="1" applyFill="1"/>
    <xf numFmtId="0" fontId="19" fillId="2" borderId="0" xfId="0" applyFont="1" applyFill="1"/>
    <xf numFmtId="0" fontId="12" fillId="2" borderId="0" xfId="0" applyFont="1" applyFill="1" applyAlignment="1">
      <alignment horizontal="left"/>
    </xf>
    <xf numFmtId="3" fontId="12" fillId="2" borderId="0" xfId="0" applyNumberFormat="1" applyFont="1" applyFill="1"/>
    <xf numFmtId="6" fontId="12" fillId="2" borderId="0" xfId="0" applyNumberFormat="1" applyFont="1" applyFill="1" applyAlignment="1">
      <alignment horizontal="left"/>
    </xf>
    <xf numFmtId="0" fontId="11" fillId="2" borderId="0" xfId="0" applyFont="1" applyFill="1" applyAlignment="1">
      <alignment horizontal="distributed"/>
    </xf>
    <xf numFmtId="38" fontId="11" fillId="2" borderId="0" xfId="6" applyFont="1" applyFill="1" applyBorder="1"/>
    <xf numFmtId="180" fontId="11" fillId="2" borderId="0" xfId="6" applyNumberFormat="1" applyFont="1" applyFill="1" applyBorder="1"/>
    <xf numFmtId="177" fontId="11" fillId="2" borderId="0" xfId="0" applyNumberFormat="1" applyFont="1" applyFill="1" applyAlignment="1">
      <alignment horizontal="right"/>
    </xf>
    <xf numFmtId="177" fontId="11" fillId="2" borderId="0" xfId="0" applyNumberFormat="1" applyFont="1" applyFill="1"/>
    <xf numFmtId="38" fontId="11" fillId="2" borderId="0" xfId="0" applyNumberFormat="1" applyFont="1" applyFill="1"/>
    <xf numFmtId="178" fontId="11" fillId="2" borderId="0" xfId="0" applyNumberFormat="1" applyFont="1" applyFill="1"/>
    <xf numFmtId="0" fontId="21" fillId="2" borderId="0" xfId="0" applyFont="1" applyFill="1" applyAlignment="1">
      <alignment horizontal="center"/>
    </xf>
    <xf numFmtId="0" fontId="21" fillId="2" borderId="0" xfId="0" applyFont="1" applyFill="1" applyAlignment="1">
      <alignment horizontal="distributed"/>
    </xf>
    <xf numFmtId="0" fontId="21" fillId="2" borderId="0" xfId="0" applyFont="1" applyFill="1"/>
    <xf numFmtId="38" fontId="21" fillId="2" borderId="0" xfId="6" applyFont="1" applyFill="1" applyBorder="1" applyAlignment="1"/>
    <xf numFmtId="0" fontId="33" fillId="2" borderId="0" xfId="0" applyFont="1" applyFill="1" applyAlignment="1">
      <alignment horizontal="center"/>
    </xf>
    <xf numFmtId="0" fontId="34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0" fontId="10" fillId="2" borderId="13" xfId="0" applyFont="1" applyFill="1" applyBorder="1"/>
    <xf numFmtId="0" fontId="10" fillId="2" borderId="13" xfId="0" applyFont="1" applyFill="1" applyBorder="1" applyAlignment="1">
      <alignment horizontal="center"/>
    </xf>
    <xf numFmtId="0" fontId="36" fillId="2" borderId="13" xfId="0" applyFont="1" applyFill="1" applyBorder="1"/>
    <xf numFmtId="0" fontId="35" fillId="2" borderId="0" xfId="0" applyFont="1" applyFill="1" applyAlignment="1">
      <alignment horizontal="center"/>
    </xf>
    <xf numFmtId="0" fontId="36" fillId="2" borderId="11" xfId="0" applyFont="1" applyFill="1" applyBorder="1"/>
    <xf numFmtId="0" fontId="36" fillId="2" borderId="14" xfId="0" applyFont="1" applyFill="1" applyBorder="1"/>
    <xf numFmtId="0" fontId="36" fillId="2" borderId="20" xfId="0" applyFont="1" applyFill="1" applyBorder="1"/>
    <xf numFmtId="0" fontId="36" fillId="2" borderId="20" xfId="0" applyFont="1" applyFill="1" applyBorder="1" applyAlignment="1">
      <alignment horizontal="center"/>
    </xf>
    <xf numFmtId="0" fontId="36" fillId="2" borderId="38" xfId="0" applyFont="1" applyFill="1" applyBorder="1"/>
    <xf numFmtId="0" fontId="0" fillId="2" borderId="12" xfId="0" applyFill="1" applyBorder="1"/>
    <xf numFmtId="0" fontId="36" fillId="2" borderId="6" xfId="0" applyFont="1" applyFill="1" applyBorder="1" applyAlignment="1">
      <alignment horizontal="center"/>
    </xf>
    <xf numFmtId="0" fontId="36" fillId="2" borderId="39" xfId="0" applyFont="1" applyFill="1" applyBorder="1" applyAlignment="1">
      <alignment horizontal="center"/>
    </xf>
    <xf numFmtId="0" fontId="36" fillId="2" borderId="19" xfId="0" applyFont="1" applyFill="1" applyBorder="1"/>
    <xf numFmtId="0" fontId="36" fillId="2" borderId="16" xfId="0" applyFont="1" applyFill="1" applyBorder="1"/>
    <xf numFmtId="0" fontId="36" fillId="2" borderId="16" xfId="0" applyFont="1" applyFill="1" applyBorder="1" applyAlignment="1">
      <alignment horizontal="center"/>
    </xf>
    <xf numFmtId="0" fontId="36" fillId="2" borderId="40" xfId="0" applyFont="1" applyFill="1" applyBorder="1"/>
    <xf numFmtId="0" fontId="9" fillId="2" borderId="12" xfId="0" applyFont="1" applyFill="1" applyBorder="1"/>
    <xf numFmtId="0" fontId="9" fillId="2" borderId="6" xfId="0" applyFont="1" applyFill="1" applyBorder="1"/>
    <xf numFmtId="0" fontId="9" fillId="2" borderId="6" xfId="0" applyFont="1" applyFill="1" applyBorder="1" applyAlignment="1">
      <alignment horizontal="center"/>
    </xf>
    <xf numFmtId="38" fontId="9" fillId="2" borderId="6" xfId="6" applyFont="1" applyFill="1" applyBorder="1"/>
    <xf numFmtId="0" fontId="38" fillId="2" borderId="6" xfId="0" applyFont="1" applyFill="1" applyBorder="1"/>
    <xf numFmtId="0" fontId="39" fillId="2" borderId="39" xfId="0" applyFont="1" applyFill="1" applyBorder="1"/>
    <xf numFmtId="0" fontId="9" fillId="2" borderId="41" xfId="0" applyFont="1" applyFill="1" applyBorder="1"/>
    <xf numFmtId="0" fontId="9" fillId="2" borderId="9" xfId="0" applyFont="1" applyFill="1" applyBorder="1" applyAlignment="1">
      <alignment horizontal="left"/>
    </xf>
    <xf numFmtId="0" fontId="9" fillId="2" borderId="9" xfId="0" applyFont="1" applyFill="1" applyBorder="1"/>
    <xf numFmtId="0" fontId="9" fillId="2" borderId="8" xfId="0" applyFont="1" applyFill="1" applyBorder="1"/>
    <xf numFmtId="0" fontId="9" fillId="2" borderId="8" xfId="0" applyFont="1" applyFill="1" applyBorder="1" applyAlignment="1">
      <alignment horizontal="center"/>
    </xf>
    <xf numFmtId="38" fontId="9" fillId="2" borderId="8" xfId="6" applyFont="1" applyFill="1" applyBorder="1"/>
    <xf numFmtId="37" fontId="38" fillId="2" borderId="8" xfId="0" applyNumberFormat="1" applyFont="1" applyFill="1" applyBorder="1"/>
    <xf numFmtId="38" fontId="9" fillId="2" borderId="8" xfId="6" applyFont="1" applyFill="1" applyBorder="1" applyProtection="1"/>
    <xf numFmtId="37" fontId="40" fillId="2" borderId="8" xfId="0" applyNumberFormat="1" applyFont="1" applyFill="1" applyBorder="1"/>
    <xf numFmtId="0" fontId="39" fillId="2" borderId="42" xfId="0" applyFont="1" applyFill="1" applyBorder="1"/>
    <xf numFmtId="38" fontId="9" fillId="2" borderId="6" xfId="6" applyFont="1" applyFill="1" applyBorder="1" applyProtection="1"/>
    <xf numFmtId="37" fontId="9" fillId="2" borderId="6" xfId="0" applyNumberFormat="1" applyFont="1" applyFill="1" applyBorder="1"/>
    <xf numFmtId="37" fontId="38" fillId="2" borderId="6" xfId="0" applyNumberFormat="1" applyFont="1" applyFill="1" applyBorder="1"/>
    <xf numFmtId="37" fontId="40" fillId="2" borderId="6" xfId="0" applyNumberFormat="1" applyFont="1" applyFill="1" applyBorder="1"/>
    <xf numFmtId="0" fontId="9" fillId="2" borderId="39" xfId="0" applyFont="1" applyFill="1" applyBorder="1"/>
    <xf numFmtId="37" fontId="9" fillId="2" borderId="8" xfId="0" applyNumberFormat="1" applyFont="1" applyFill="1" applyBorder="1"/>
    <xf numFmtId="0" fontId="9" fillId="2" borderId="42" xfId="0" applyFont="1" applyFill="1" applyBorder="1"/>
    <xf numFmtId="0" fontId="9" fillId="2" borderId="19" xfId="0" applyFont="1" applyFill="1" applyBorder="1"/>
    <xf numFmtId="0" fontId="9" fillId="2" borderId="13" xfId="0" applyFont="1" applyFill="1" applyBorder="1"/>
    <xf numFmtId="0" fontId="9" fillId="2" borderId="16" xfId="0" applyFont="1" applyFill="1" applyBorder="1"/>
    <xf numFmtId="0" fontId="9" fillId="2" borderId="16" xfId="0" applyFont="1" applyFill="1" applyBorder="1" applyAlignment="1">
      <alignment horizontal="center"/>
    </xf>
    <xf numFmtId="37" fontId="9" fillId="2" borderId="16" xfId="0" applyNumberFormat="1" applyFont="1" applyFill="1" applyBorder="1"/>
    <xf numFmtId="37" fontId="40" fillId="2" borderId="16" xfId="0" applyNumberFormat="1" applyFont="1" applyFill="1" applyBorder="1"/>
    <xf numFmtId="0" fontId="9" fillId="2" borderId="40" xfId="0" applyFont="1" applyFill="1" applyBorder="1"/>
    <xf numFmtId="37" fontId="9" fillId="2" borderId="39" xfId="0" applyNumberFormat="1" applyFont="1" applyFill="1" applyBorder="1"/>
    <xf numFmtId="37" fontId="38" fillId="2" borderId="16" xfId="0" applyNumberFormat="1" applyFont="1" applyFill="1" applyBorder="1"/>
    <xf numFmtId="0" fontId="10" fillId="2" borderId="0" xfId="0" applyFont="1" applyFill="1"/>
    <xf numFmtId="0" fontId="10" fillId="2" borderId="0" xfId="0" applyFont="1" applyFill="1" applyAlignment="1">
      <alignment horizontal="center"/>
    </xf>
    <xf numFmtId="38" fontId="10" fillId="2" borderId="0" xfId="6" applyFont="1" applyFill="1" applyBorder="1" applyProtection="1"/>
    <xf numFmtId="37" fontId="10" fillId="2" borderId="0" xfId="0" applyNumberFormat="1" applyFont="1" applyFill="1"/>
    <xf numFmtId="37" fontId="37" fillId="2" borderId="0" xfId="0" applyNumberFormat="1" applyFont="1" applyFill="1"/>
    <xf numFmtId="0" fontId="3" fillId="2" borderId="0" xfId="0" applyFont="1" applyFill="1"/>
    <xf numFmtId="0" fontId="39" fillId="2" borderId="0" xfId="0" applyFont="1" applyFill="1"/>
    <xf numFmtId="2" fontId="0" fillId="2" borderId="0" xfId="0" applyNumberFormat="1" applyFill="1"/>
    <xf numFmtId="38" fontId="9" fillId="2" borderId="3" xfId="6" applyFont="1" applyFill="1" applyBorder="1"/>
    <xf numFmtId="0" fontId="9" fillId="2" borderId="3" xfId="0" applyFont="1" applyFill="1" applyBorder="1"/>
    <xf numFmtId="0" fontId="9" fillId="2" borderId="43" xfId="0" applyFont="1" applyFill="1" applyBorder="1"/>
    <xf numFmtId="38" fontId="9" fillId="2" borderId="16" xfId="6" applyFont="1" applyFill="1" applyBorder="1"/>
    <xf numFmtId="38" fontId="9" fillId="2" borderId="16" xfId="6" applyFont="1" applyFill="1" applyBorder="1" applyProtection="1"/>
    <xf numFmtId="37" fontId="38" fillId="2" borderId="44" xfId="0" applyNumberFormat="1" applyFont="1" applyFill="1" applyBorder="1"/>
    <xf numFmtId="0" fontId="39" fillId="2" borderId="40" xfId="0" applyFont="1" applyFill="1" applyBorder="1"/>
    <xf numFmtId="38" fontId="39" fillId="2" borderId="42" xfId="0" applyNumberFormat="1" applyFont="1" applyFill="1" applyBorder="1"/>
    <xf numFmtId="0" fontId="38" fillId="2" borderId="3" xfId="0" applyFont="1" applyFill="1" applyBorder="1"/>
    <xf numFmtId="37" fontId="38" fillId="2" borderId="45" xfId="0" applyNumberFormat="1" applyFont="1" applyFill="1" applyBorder="1"/>
    <xf numFmtId="0" fontId="9" fillId="2" borderId="46" xfId="0" applyFont="1" applyFill="1" applyBorder="1"/>
    <xf numFmtId="0" fontId="9" fillId="2" borderId="0" xfId="0" applyFont="1" applyFill="1" applyAlignment="1">
      <alignment horizontal="left"/>
    </xf>
    <xf numFmtId="0" fontId="9" fillId="2" borderId="11" xfId="0" applyFont="1" applyFill="1" applyBorder="1"/>
    <xf numFmtId="0" fontId="9" fillId="2" borderId="14" xfId="0" applyFont="1" applyFill="1" applyBorder="1"/>
    <xf numFmtId="0" fontId="9" fillId="2" borderId="20" xfId="0" applyFont="1" applyFill="1" applyBorder="1"/>
    <xf numFmtId="0" fontId="9" fillId="2" borderId="20" xfId="0" applyFont="1" applyFill="1" applyBorder="1" applyAlignment="1">
      <alignment horizontal="center"/>
    </xf>
    <xf numFmtId="37" fontId="9" fillId="2" borderId="20" xfId="0" applyNumberFormat="1" applyFont="1" applyFill="1" applyBorder="1"/>
    <xf numFmtId="37" fontId="40" fillId="2" borderId="20" xfId="0" applyNumberFormat="1" applyFont="1" applyFill="1" applyBorder="1"/>
    <xf numFmtId="0" fontId="9" fillId="2" borderId="38" xfId="0" applyFont="1" applyFill="1" applyBorder="1"/>
    <xf numFmtId="0" fontId="39" fillId="2" borderId="47" xfId="0" applyFont="1" applyFill="1" applyBorder="1"/>
    <xf numFmtId="37" fontId="38" fillId="2" borderId="8" xfId="0" applyNumberFormat="1" applyFont="1" applyFill="1" applyBorder="1" applyAlignment="1">
      <alignment horizontal="right"/>
    </xf>
    <xf numFmtId="38" fontId="9" fillId="2" borderId="6" xfId="7" applyFont="1" applyFill="1" applyBorder="1"/>
    <xf numFmtId="38" fontId="9" fillId="2" borderId="8" xfId="7" applyFont="1" applyFill="1" applyBorder="1" applyProtection="1"/>
    <xf numFmtId="38" fontId="9" fillId="2" borderId="43" xfId="7" applyFont="1" applyFill="1" applyBorder="1"/>
    <xf numFmtId="38" fontId="9" fillId="2" borderId="45" xfId="7" applyFont="1" applyFill="1" applyBorder="1" applyProtection="1"/>
    <xf numFmtId="38" fontId="9" fillId="2" borderId="46" xfId="7" applyFont="1" applyFill="1" applyBorder="1"/>
    <xf numFmtId="38" fontId="9" fillId="2" borderId="44" xfId="7" applyFont="1" applyFill="1" applyBorder="1" applyProtection="1"/>
    <xf numFmtId="37" fontId="38" fillId="2" borderId="46" xfId="0" applyNumberFormat="1" applyFont="1" applyFill="1" applyBorder="1"/>
    <xf numFmtId="38" fontId="9" fillId="2" borderId="3" xfId="7" applyFont="1" applyFill="1" applyBorder="1"/>
    <xf numFmtId="38" fontId="9" fillId="2" borderId="8" xfId="7" applyFont="1" applyFill="1" applyBorder="1"/>
    <xf numFmtId="0" fontId="0" fillId="2" borderId="13" xfId="0" applyFill="1" applyBorder="1"/>
    <xf numFmtId="56" fontId="23" fillId="2" borderId="43" xfId="0" quotePrefix="1" applyNumberFormat="1" applyFont="1" applyFill="1" applyBorder="1" applyAlignment="1">
      <alignment horizontal="center" vertical="center"/>
    </xf>
    <xf numFmtId="38" fontId="27" fillId="2" borderId="4" xfId="6" applyFont="1" applyFill="1" applyBorder="1" applyAlignment="1">
      <alignment vertical="center"/>
    </xf>
    <xf numFmtId="0" fontId="23" fillId="2" borderId="43" xfId="0" applyFont="1" applyFill="1" applyBorder="1" applyAlignment="1">
      <alignment vertical="center"/>
    </xf>
    <xf numFmtId="56" fontId="23" fillId="2" borderId="43" xfId="0" applyNumberFormat="1" applyFont="1" applyFill="1" applyBorder="1" applyAlignment="1">
      <alignment vertical="center"/>
    </xf>
    <xf numFmtId="38" fontId="27" fillId="2" borderId="9" xfId="6" applyFont="1" applyFill="1" applyBorder="1" applyAlignment="1">
      <alignment vertical="center"/>
    </xf>
    <xf numFmtId="0" fontId="23" fillId="2" borderId="45" xfId="0" applyFont="1" applyFill="1" applyBorder="1" applyAlignment="1">
      <alignment vertical="center"/>
    </xf>
    <xf numFmtId="56" fontId="23" fillId="2" borderId="9" xfId="0" applyNumberFormat="1" applyFont="1" applyFill="1" applyBorder="1" applyAlignment="1">
      <alignment vertical="center"/>
    </xf>
    <xf numFmtId="56" fontId="23" fillId="2" borderId="45" xfId="0" applyNumberFormat="1" applyFont="1" applyFill="1" applyBorder="1" applyAlignment="1">
      <alignment vertical="center"/>
    </xf>
    <xf numFmtId="56" fontId="23" fillId="2" borderId="45" xfId="0" applyNumberFormat="1" applyFont="1" applyFill="1" applyBorder="1" applyAlignment="1">
      <alignment horizontal="center" vertical="center"/>
    </xf>
    <xf numFmtId="180" fontId="27" fillId="2" borderId="4" xfId="6" applyNumberFormat="1" applyFont="1" applyFill="1" applyBorder="1" applyAlignment="1">
      <alignment vertical="center"/>
    </xf>
    <xf numFmtId="180" fontId="27" fillId="2" borderId="9" xfId="6" applyNumberFormat="1" applyFont="1" applyFill="1" applyBorder="1" applyAlignment="1">
      <alignment vertical="center"/>
    </xf>
    <xf numFmtId="180" fontId="25" fillId="2" borderId="4" xfId="6" applyNumberFormat="1" applyFont="1" applyFill="1" applyBorder="1" applyAlignment="1">
      <alignment vertical="center"/>
    </xf>
    <xf numFmtId="180" fontId="25" fillId="2" borderId="9" xfId="6" applyNumberFormat="1" applyFont="1" applyFill="1" applyBorder="1" applyAlignment="1">
      <alignment vertical="center"/>
    </xf>
    <xf numFmtId="38" fontId="29" fillId="2" borderId="4" xfId="6" applyFont="1" applyFill="1" applyBorder="1" applyAlignment="1">
      <alignment vertical="center"/>
    </xf>
    <xf numFmtId="38" fontId="29" fillId="2" borderId="9" xfId="6" applyFont="1" applyFill="1" applyBorder="1" applyAlignment="1">
      <alignment vertical="center"/>
    </xf>
    <xf numFmtId="38" fontId="31" fillId="2" borderId="4" xfId="6" applyFont="1" applyFill="1" applyBorder="1" applyAlignment="1">
      <alignment vertical="center"/>
    </xf>
    <xf numFmtId="38" fontId="31" fillId="2" borderId="9" xfId="6" applyFont="1" applyFill="1" applyBorder="1" applyAlignment="1">
      <alignment vertical="center"/>
    </xf>
    <xf numFmtId="56" fontId="23" fillId="2" borderId="43" xfId="0" applyNumberFormat="1" applyFont="1" applyFill="1" applyBorder="1" applyAlignment="1">
      <alignment horizontal="center" vertical="center"/>
    </xf>
    <xf numFmtId="0" fontId="23" fillId="2" borderId="45" xfId="0" applyFont="1" applyFill="1" applyBorder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23" fillId="2" borderId="9" xfId="0" applyFont="1" applyFill="1" applyBorder="1" applyAlignment="1">
      <alignment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  <xf numFmtId="0" fontId="23" fillId="2" borderId="43" xfId="0" applyFont="1" applyFill="1" applyBorder="1" applyAlignment="1">
      <alignment horizontal="center" vertical="center"/>
    </xf>
    <xf numFmtId="38" fontId="30" fillId="2" borderId="4" xfId="6" applyFont="1" applyFill="1" applyBorder="1" applyAlignment="1">
      <alignment vertical="center"/>
    </xf>
    <xf numFmtId="38" fontId="30" fillId="2" borderId="9" xfId="6" applyFont="1" applyFill="1" applyBorder="1" applyAlignment="1">
      <alignment vertical="center"/>
    </xf>
    <xf numFmtId="0" fontId="23" fillId="2" borderId="4" xfId="0" applyFont="1" applyFill="1" applyBorder="1" applyAlignment="1">
      <alignment vertical="center"/>
    </xf>
    <xf numFmtId="0" fontId="23" fillId="2" borderId="4" xfId="0" applyFont="1" applyFill="1" applyBorder="1" applyAlignment="1">
      <alignment vertical="center" shrinkToFit="1"/>
    </xf>
    <xf numFmtId="0" fontId="23" fillId="2" borderId="9" xfId="0" applyFont="1" applyFill="1" applyBorder="1" applyAlignment="1">
      <alignment vertical="center" shrinkToFit="1"/>
    </xf>
    <xf numFmtId="0" fontId="23" fillId="2" borderId="2" xfId="0" applyFont="1" applyFill="1" applyBorder="1" applyAlignment="1">
      <alignment horizontal="center"/>
    </xf>
    <xf numFmtId="0" fontId="30" fillId="2" borderId="9" xfId="6" applyNumberFormat="1" applyFont="1" applyFill="1" applyBorder="1" applyAlignment="1">
      <alignment vertical="center"/>
    </xf>
    <xf numFmtId="0" fontId="30" fillId="2" borderId="4" xfId="6" applyNumberFormat="1" applyFont="1" applyFill="1" applyBorder="1" applyAlignment="1">
      <alignment vertical="center"/>
    </xf>
    <xf numFmtId="56" fontId="23" fillId="2" borderId="45" xfId="0" quotePrefix="1" applyNumberFormat="1" applyFont="1" applyFill="1" applyBorder="1" applyAlignment="1">
      <alignment horizontal="center" vertical="center"/>
    </xf>
    <xf numFmtId="0" fontId="8" fillId="2" borderId="4" xfId="0" applyFont="1" applyFill="1" applyBorder="1"/>
    <xf numFmtId="0" fontId="11" fillId="2" borderId="6" xfId="0" applyFont="1" applyFill="1" applyBorder="1"/>
    <xf numFmtId="0" fontId="23" fillId="2" borderId="29" xfId="0" applyFont="1" applyFill="1" applyBorder="1"/>
    <xf numFmtId="0" fontId="23" fillId="2" borderId="6" xfId="0" applyFont="1" applyFill="1" applyBorder="1"/>
    <xf numFmtId="0" fontId="23" fillId="2" borderId="35" xfId="0" applyFont="1" applyFill="1" applyBorder="1"/>
    <xf numFmtId="0" fontId="23" fillId="2" borderId="34" xfId="0" applyFont="1" applyFill="1" applyBorder="1"/>
    <xf numFmtId="0" fontId="23" fillId="2" borderId="22" xfId="0" applyFont="1" applyFill="1" applyBorder="1"/>
    <xf numFmtId="0" fontId="23" fillId="2" borderId="31" xfId="0" applyFont="1" applyFill="1" applyBorder="1"/>
    <xf numFmtId="0" fontId="23" fillId="2" borderId="32" xfId="0" applyFont="1" applyFill="1" applyBorder="1"/>
    <xf numFmtId="0" fontId="23" fillId="2" borderId="33" xfId="0" applyFont="1" applyFill="1" applyBorder="1"/>
    <xf numFmtId="0" fontId="8" fillId="2" borderId="0" xfId="0" applyFont="1" applyFill="1" applyAlignment="1">
      <alignment shrinkToFit="1"/>
    </xf>
    <xf numFmtId="0" fontId="22" fillId="2" borderId="23" xfId="0" applyFont="1" applyFill="1" applyBorder="1" applyAlignment="1">
      <alignment shrinkToFit="1"/>
    </xf>
    <xf numFmtId="0" fontId="22" fillId="2" borderId="24" xfId="0" applyFont="1" applyFill="1" applyBorder="1" applyAlignment="1">
      <alignment shrinkToFit="1"/>
    </xf>
    <xf numFmtId="0" fontId="0" fillId="2" borderId="0" xfId="0" applyFill="1" applyAlignment="1">
      <alignment shrinkToFit="1"/>
    </xf>
    <xf numFmtId="182" fontId="23" fillId="2" borderId="31" xfId="0" applyNumberFormat="1" applyFont="1" applyFill="1" applyBorder="1"/>
    <xf numFmtId="0" fontId="23" fillId="2" borderId="34" xfId="0" applyFont="1" applyFill="1" applyBorder="1" applyAlignment="1">
      <alignment horizontal="center"/>
    </xf>
    <xf numFmtId="0" fontId="23" fillId="2" borderId="32" xfId="0" applyFont="1" applyFill="1" applyBorder="1" applyAlignment="1">
      <alignment horizontal="center"/>
    </xf>
    <xf numFmtId="0" fontId="22" fillId="2" borderId="6" xfId="0" applyFont="1" applyFill="1" applyBorder="1" applyAlignment="1">
      <alignment horizontal="center"/>
    </xf>
    <xf numFmtId="38" fontId="22" fillId="2" borderId="0" xfId="6" applyFont="1" applyFill="1" applyBorder="1" applyAlignment="1">
      <alignment vertical="center"/>
    </xf>
    <xf numFmtId="177" fontId="22" fillId="2" borderId="0" xfId="0" applyNumberFormat="1" applyFont="1" applyFill="1" applyAlignment="1">
      <alignment horizontal="right" vertical="center"/>
    </xf>
    <xf numFmtId="0" fontId="22" fillId="2" borderId="7" xfId="0" applyFont="1" applyFill="1" applyBorder="1"/>
    <xf numFmtId="0" fontId="22" fillId="2" borderId="50" xfId="0" applyFont="1" applyFill="1" applyBorder="1" applyAlignment="1">
      <alignment horizontal="center"/>
    </xf>
    <xf numFmtId="38" fontId="22" fillId="2" borderId="52" xfId="6" applyFont="1" applyFill="1" applyBorder="1" applyAlignment="1">
      <alignment vertical="center"/>
    </xf>
    <xf numFmtId="38" fontId="22" fillId="2" borderId="52" xfId="6" applyFont="1" applyFill="1" applyBorder="1" applyAlignment="1">
      <alignment horizontal="center" vertical="center"/>
    </xf>
    <xf numFmtId="177" fontId="22" fillId="2" borderId="55" xfId="0" applyNumberFormat="1" applyFont="1" applyFill="1" applyBorder="1" applyAlignment="1">
      <alignment horizontal="right" vertical="center"/>
    </xf>
    <xf numFmtId="177" fontId="22" fillId="2" borderId="52" xfId="0" applyNumberFormat="1" applyFont="1" applyFill="1" applyBorder="1" applyAlignment="1">
      <alignment horizontal="right" vertical="center"/>
    </xf>
    <xf numFmtId="0" fontId="22" fillId="2" borderId="55" xfId="0" applyFont="1" applyFill="1" applyBorder="1"/>
    <xf numFmtId="38" fontId="22" fillId="2" borderId="52" xfId="6" applyFont="1" applyFill="1" applyBorder="1" applyAlignment="1">
      <alignment vertical="center" shrinkToFit="1"/>
    </xf>
    <xf numFmtId="178" fontId="22" fillId="2" borderId="52" xfId="0" applyNumberFormat="1" applyFont="1" applyFill="1" applyBorder="1" applyAlignment="1">
      <alignment vertical="center"/>
    </xf>
    <xf numFmtId="180" fontId="22" fillId="2" borderId="52" xfId="6" applyNumberFormat="1" applyFont="1" applyFill="1" applyBorder="1" applyAlignment="1">
      <alignment vertical="center"/>
    </xf>
    <xf numFmtId="185" fontId="41" fillId="2" borderId="52" xfId="6" applyNumberFormat="1" applyFont="1" applyFill="1" applyBorder="1" applyAlignment="1">
      <alignment vertical="center"/>
    </xf>
    <xf numFmtId="180" fontId="41" fillId="2" borderId="52" xfId="6" applyNumberFormat="1" applyFont="1" applyFill="1" applyBorder="1" applyAlignment="1">
      <alignment vertical="center"/>
    </xf>
    <xf numFmtId="0" fontId="50" fillId="2" borderId="0" xfId="0" applyFont="1" applyFill="1" applyAlignment="1">
      <alignment horizontal="distributed"/>
    </xf>
    <xf numFmtId="0" fontId="3" fillId="2" borderId="0" xfId="0" applyFont="1" applyFill="1" applyAlignment="1">
      <alignment horizontal="distributed"/>
    </xf>
    <xf numFmtId="0" fontId="50" fillId="2" borderId="9" xfId="0" applyFont="1" applyFill="1" applyBorder="1"/>
    <xf numFmtId="0" fontId="24" fillId="2" borderId="9" xfId="0" applyFont="1" applyFill="1" applyBorder="1"/>
    <xf numFmtId="0" fontId="24" fillId="2" borderId="0" xfId="0" applyFont="1" applyFill="1"/>
    <xf numFmtId="0" fontId="50" fillId="2" borderId="4" xfId="0" applyFont="1" applyFill="1" applyBorder="1" applyAlignment="1">
      <alignment horizontal="distributed"/>
    </xf>
    <xf numFmtId="0" fontId="3" fillId="2" borderId="4" xfId="0" applyFont="1" applyFill="1" applyBorder="1" applyAlignment="1">
      <alignment horizontal="distributed"/>
    </xf>
    <xf numFmtId="0" fontId="3" fillId="2" borderId="4" xfId="0" applyFont="1" applyFill="1" applyBorder="1"/>
    <xf numFmtId="0" fontId="50" fillId="2" borderId="0" xfId="0" applyFont="1" applyFill="1"/>
    <xf numFmtId="3" fontId="50" fillId="2" borderId="9" xfId="0" applyNumberFormat="1" applyFont="1" applyFill="1" applyBorder="1"/>
    <xf numFmtId="3" fontId="24" fillId="2" borderId="9" xfId="0" quotePrefix="1" applyNumberFormat="1" applyFont="1" applyFill="1" applyBorder="1"/>
    <xf numFmtId="3" fontId="24" fillId="2" borderId="0" xfId="0" quotePrefix="1" applyNumberFormat="1" applyFont="1" applyFill="1"/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38" fontId="22" fillId="2" borderId="52" xfId="6" applyFont="1" applyFill="1" applyBorder="1" applyAlignment="1">
      <alignment horizontal="right" vertical="center"/>
    </xf>
    <xf numFmtId="56" fontId="22" fillId="2" borderId="53" xfId="0" applyNumberFormat="1" applyFont="1" applyFill="1" applyBorder="1" applyAlignment="1">
      <alignment horizontal="center" vertical="center"/>
    </xf>
    <xf numFmtId="0" fontId="22" fillId="2" borderId="49" xfId="0" applyFont="1" applyFill="1" applyBorder="1" applyAlignment="1">
      <alignment horizontal="center"/>
    </xf>
    <xf numFmtId="0" fontId="22" fillId="2" borderId="54" xfId="0" applyFont="1" applyFill="1" applyBorder="1" applyAlignment="1">
      <alignment horizontal="left" vertical="center"/>
    </xf>
    <xf numFmtId="180" fontId="22" fillId="2" borderId="54" xfId="6" applyNumberFormat="1" applyFont="1" applyFill="1" applyBorder="1" applyAlignment="1">
      <alignment vertical="center"/>
    </xf>
    <xf numFmtId="38" fontId="22" fillId="2" borderId="54" xfId="6" applyFont="1" applyFill="1" applyBorder="1" applyAlignment="1">
      <alignment vertical="center"/>
    </xf>
    <xf numFmtId="178" fontId="22" fillId="2" borderId="54" xfId="0" applyNumberFormat="1" applyFont="1" applyFill="1" applyBorder="1" applyAlignment="1">
      <alignment vertical="center"/>
    </xf>
    <xf numFmtId="185" fontId="41" fillId="2" borderId="54" xfId="6" applyNumberFormat="1" applyFont="1" applyFill="1" applyBorder="1" applyAlignment="1">
      <alignment vertical="center"/>
    </xf>
    <xf numFmtId="180" fontId="41" fillId="2" borderId="54" xfId="6" applyNumberFormat="1" applyFont="1" applyFill="1" applyBorder="1" applyAlignment="1">
      <alignment vertical="center"/>
    </xf>
    <xf numFmtId="0" fontId="22" fillId="2" borderId="56" xfId="0" applyFont="1" applyFill="1" applyBorder="1"/>
    <xf numFmtId="0" fontId="22" fillId="2" borderId="52" xfId="6" applyNumberFormat="1" applyFont="1" applyFill="1" applyBorder="1" applyAlignment="1">
      <alignment horizontal="right" vertical="center"/>
    </xf>
    <xf numFmtId="178" fontId="22" fillId="2" borderId="55" xfId="0" applyNumberFormat="1" applyFont="1" applyFill="1" applyBorder="1" applyAlignment="1">
      <alignment horizontal="right" vertical="center"/>
    </xf>
    <xf numFmtId="178" fontId="22" fillId="2" borderId="52" xfId="0" applyNumberFormat="1" applyFont="1" applyFill="1" applyBorder="1" applyAlignment="1">
      <alignment horizontal="right" vertical="center"/>
    </xf>
    <xf numFmtId="38" fontId="22" fillId="2" borderId="54" xfId="6" applyFont="1" applyFill="1" applyBorder="1" applyAlignment="1">
      <alignment horizontal="right" vertical="center"/>
    </xf>
    <xf numFmtId="178" fontId="22" fillId="2" borderId="56" xfId="0" applyNumberFormat="1" applyFont="1" applyFill="1" applyBorder="1" applyAlignment="1">
      <alignment horizontal="right" vertical="center"/>
    </xf>
    <xf numFmtId="178" fontId="22" fillId="2" borderId="54" xfId="0" applyNumberFormat="1" applyFont="1" applyFill="1" applyBorder="1" applyAlignment="1">
      <alignment horizontal="right" vertical="center"/>
    </xf>
    <xf numFmtId="0" fontId="22" fillId="2" borderId="54" xfId="6" applyNumberFormat="1" applyFont="1" applyFill="1" applyBorder="1" applyAlignment="1">
      <alignment horizontal="right" vertical="center"/>
    </xf>
    <xf numFmtId="0" fontId="22" fillId="2" borderId="52" xfId="8" applyNumberFormat="1" applyFont="1" applyFill="1" applyBorder="1" applyAlignment="1">
      <alignment horizontal="right" vertical="center" shrinkToFit="1"/>
    </xf>
    <xf numFmtId="0" fontId="22" fillId="2" borderId="52" xfId="0" applyFont="1" applyFill="1" applyBorder="1" applyAlignment="1">
      <alignment horizontal="left" vertical="center"/>
    </xf>
    <xf numFmtId="0" fontId="26" fillId="3" borderId="27" xfId="0" applyFont="1" applyFill="1" applyBorder="1" applyAlignment="1">
      <alignment horizontal="center"/>
    </xf>
    <xf numFmtId="181" fontId="26" fillId="3" borderId="28" xfId="0" applyNumberFormat="1" applyFont="1" applyFill="1" applyBorder="1" applyAlignment="1">
      <alignment horizontal="center"/>
    </xf>
    <xf numFmtId="181" fontId="26" fillId="3" borderId="27" xfId="0" applyNumberFormat="1" applyFont="1" applyFill="1" applyBorder="1" applyAlignment="1">
      <alignment horizontal="center"/>
    </xf>
    <xf numFmtId="181" fontId="26" fillId="3" borderId="2" xfId="0" applyNumberFormat="1" applyFont="1" applyFill="1" applyBorder="1" applyAlignment="1">
      <alignment horizontal="center"/>
    </xf>
    <xf numFmtId="182" fontId="26" fillId="3" borderId="21" xfId="6" applyNumberFormat="1" applyFont="1" applyFill="1" applyBorder="1" applyAlignment="1" applyProtection="1">
      <alignment horizontal="center"/>
    </xf>
    <xf numFmtId="56" fontId="22" fillId="2" borderId="46" xfId="0" quotePrefix="1" applyNumberFormat="1" applyFont="1" applyFill="1" applyBorder="1" applyAlignment="1">
      <alignment horizontal="center" vertical="center"/>
    </xf>
    <xf numFmtId="56" fontId="22" fillId="2" borderId="51" xfId="0" quotePrefix="1" applyNumberFormat="1" applyFont="1" applyFill="1" applyBorder="1" applyAlignment="1">
      <alignment horizontal="center" vertical="center"/>
    </xf>
    <xf numFmtId="56" fontId="22" fillId="3" borderId="45" xfId="0" applyNumberFormat="1" applyFont="1" applyFill="1" applyBorder="1" applyAlignment="1">
      <alignment vertical="center"/>
    </xf>
    <xf numFmtId="0" fontId="22" fillId="3" borderId="8" xfId="0" applyFont="1" applyFill="1" applyBorder="1" applyAlignment="1">
      <alignment horizontal="center"/>
    </xf>
    <xf numFmtId="38" fontId="22" fillId="3" borderId="9" xfId="6" applyFont="1" applyFill="1" applyBorder="1" applyAlignment="1">
      <alignment vertical="center"/>
    </xf>
    <xf numFmtId="178" fontId="22" fillId="3" borderId="9" xfId="0" applyNumberFormat="1" applyFont="1" applyFill="1" applyBorder="1" applyAlignment="1">
      <alignment vertical="center"/>
    </xf>
    <xf numFmtId="185" fontId="41" fillId="3" borderId="9" xfId="6" applyNumberFormat="1" applyFont="1" applyFill="1" applyBorder="1" applyAlignment="1">
      <alignment vertical="center"/>
    </xf>
    <xf numFmtId="180" fontId="41" fillId="3" borderId="9" xfId="6" applyNumberFormat="1" applyFont="1" applyFill="1" applyBorder="1" applyAlignment="1">
      <alignment vertical="center"/>
    </xf>
    <xf numFmtId="0" fontId="22" fillId="3" borderId="10" xfId="0" applyFont="1" applyFill="1" applyBorder="1"/>
    <xf numFmtId="0" fontId="22" fillId="2" borderId="0" xfId="0" applyFont="1" applyFill="1" applyAlignment="1">
      <alignment horizontal="distributed" vertical="center"/>
    </xf>
    <xf numFmtId="0" fontId="22" fillId="2" borderId="52" xfId="0" applyFont="1" applyFill="1" applyBorder="1" applyAlignment="1">
      <alignment horizontal="distributed" vertical="center"/>
    </xf>
    <xf numFmtId="0" fontId="22" fillId="2" borderId="54" xfId="0" applyFont="1" applyFill="1" applyBorder="1" applyAlignment="1">
      <alignment horizontal="distributed" vertical="center"/>
    </xf>
    <xf numFmtId="0" fontId="22" fillId="3" borderId="9" xfId="0" applyFont="1" applyFill="1" applyBorder="1" applyAlignment="1">
      <alignment horizontal="distributed" vertical="center"/>
    </xf>
    <xf numFmtId="40" fontId="22" fillId="2" borderId="52" xfId="6" applyNumberFormat="1" applyFont="1" applyFill="1" applyBorder="1" applyAlignment="1">
      <alignment vertical="center"/>
    </xf>
    <xf numFmtId="1" fontId="23" fillId="2" borderId="66" xfId="0" applyNumberFormat="1" applyFont="1" applyFill="1" applyBorder="1" applyAlignment="1">
      <alignment horizontal="center"/>
    </xf>
    <xf numFmtId="181" fontId="23" fillId="2" borderId="66" xfId="0" applyNumberFormat="1" applyFont="1" applyFill="1" applyBorder="1"/>
    <xf numFmtId="182" fontId="23" fillId="2" borderId="67" xfId="0" applyNumberFormat="1" applyFont="1" applyFill="1" applyBorder="1"/>
    <xf numFmtId="38" fontId="23" fillId="2" borderId="70" xfId="0" applyNumberFormat="1" applyFont="1" applyFill="1" applyBorder="1"/>
    <xf numFmtId="0" fontId="23" fillId="2" borderId="71" xfId="0" applyFont="1" applyFill="1" applyBorder="1"/>
    <xf numFmtId="182" fontId="23" fillId="2" borderId="72" xfId="0" applyNumberFormat="1" applyFont="1" applyFill="1" applyBorder="1"/>
    <xf numFmtId="181" fontId="23" fillId="2" borderId="73" xfId="0" applyNumberFormat="1" applyFont="1" applyFill="1" applyBorder="1"/>
    <xf numFmtId="38" fontId="23" fillId="2" borderId="74" xfId="0" applyNumberFormat="1" applyFont="1" applyFill="1" applyBorder="1"/>
    <xf numFmtId="0" fontId="23" fillId="2" borderId="75" xfId="0" applyFont="1" applyFill="1" applyBorder="1"/>
    <xf numFmtId="182" fontId="23" fillId="2" borderId="76" xfId="0" applyNumberFormat="1" applyFont="1" applyFill="1" applyBorder="1"/>
    <xf numFmtId="181" fontId="23" fillId="2" borderId="77" xfId="0" applyNumberFormat="1" applyFont="1" applyFill="1" applyBorder="1"/>
    <xf numFmtId="182" fontId="26" fillId="3" borderId="83" xfId="6" applyNumberFormat="1" applyFont="1" applyFill="1" applyBorder="1" applyAlignment="1" applyProtection="1">
      <alignment horizontal="center"/>
    </xf>
    <xf numFmtId="181" fontId="26" fillId="3" borderId="84" xfId="0" applyNumberFormat="1" applyFont="1" applyFill="1" applyBorder="1" applyAlignment="1">
      <alignment horizontal="center"/>
    </xf>
    <xf numFmtId="0" fontId="11" fillId="2" borderId="70" xfId="0" applyFont="1" applyFill="1" applyBorder="1"/>
    <xf numFmtId="0" fontId="11" fillId="2" borderId="71" xfId="0" applyFont="1" applyFill="1" applyBorder="1"/>
    <xf numFmtId="0" fontId="23" fillId="2" borderId="85" xfId="0" applyFont="1" applyFill="1" applyBorder="1"/>
    <xf numFmtId="0" fontId="23" fillId="2" borderId="74" xfId="0" applyFont="1" applyFill="1" applyBorder="1"/>
    <xf numFmtId="0" fontId="23" fillId="2" borderId="70" xfId="0" applyFont="1" applyFill="1" applyBorder="1"/>
    <xf numFmtId="0" fontId="23" fillId="2" borderId="72" xfId="0" applyFont="1" applyFill="1" applyBorder="1"/>
    <xf numFmtId="182" fontId="26" fillId="3" borderId="89" xfId="6" applyNumberFormat="1" applyFont="1" applyFill="1" applyBorder="1" applyAlignment="1" applyProtection="1">
      <alignment horizontal="center"/>
    </xf>
    <xf numFmtId="182" fontId="11" fillId="2" borderId="90" xfId="6" applyNumberFormat="1" applyFont="1" applyFill="1" applyBorder="1" applyProtection="1"/>
    <xf numFmtId="0" fontId="11" fillId="2" borderId="71" xfId="0" applyFont="1" applyFill="1" applyBorder="1" applyAlignment="1">
      <alignment horizontal="left"/>
    </xf>
    <xf numFmtId="182" fontId="11" fillId="2" borderId="91" xfId="6" applyNumberFormat="1" applyFont="1" applyFill="1" applyBorder="1"/>
    <xf numFmtId="0" fontId="11" fillId="2" borderId="85" xfId="0" applyFont="1" applyFill="1" applyBorder="1" applyAlignment="1">
      <alignment horizontal="left"/>
    </xf>
    <xf numFmtId="0" fontId="23" fillId="2" borderId="71" xfId="0" applyFont="1" applyFill="1" applyBorder="1" applyAlignment="1">
      <alignment horizontal="left"/>
    </xf>
    <xf numFmtId="0" fontId="22" fillId="2" borderId="70" xfId="0" applyFont="1" applyFill="1" applyBorder="1" applyAlignment="1">
      <alignment vertical="center"/>
    </xf>
    <xf numFmtId="0" fontId="22" fillId="2" borderId="94" xfId="0" applyFont="1" applyFill="1" applyBorder="1" applyAlignment="1">
      <alignment vertical="center"/>
    </xf>
    <xf numFmtId="38" fontId="22" fillId="2" borderId="95" xfId="6" applyFont="1" applyFill="1" applyBorder="1" applyAlignment="1">
      <alignment vertical="center"/>
    </xf>
    <xf numFmtId="0" fontId="22" fillId="2" borderId="96" xfId="0" applyFont="1" applyFill="1" applyBorder="1" applyAlignment="1">
      <alignment vertical="center"/>
    </xf>
    <xf numFmtId="38" fontId="22" fillId="2" borderId="97" xfId="6" applyFont="1" applyFill="1" applyBorder="1" applyAlignment="1">
      <alignment vertical="center"/>
    </xf>
    <xf numFmtId="0" fontId="22" fillId="3" borderId="86" xfId="0" applyFont="1" applyFill="1" applyBorder="1" applyAlignment="1">
      <alignment vertical="center"/>
    </xf>
    <xf numFmtId="180" fontId="22" fillId="3" borderId="87" xfId="6" applyNumberFormat="1" applyFont="1" applyFill="1" applyBorder="1" applyAlignment="1">
      <alignment vertical="center"/>
    </xf>
    <xf numFmtId="38" fontId="22" fillId="3" borderId="88" xfId="6" applyFont="1" applyFill="1" applyBorder="1" applyAlignment="1">
      <alignment vertical="center"/>
    </xf>
    <xf numFmtId="0" fontId="22" fillId="2" borderId="71" xfId="0" applyFont="1" applyFill="1" applyBorder="1" applyAlignment="1">
      <alignment vertical="center"/>
    </xf>
    <xf numFmtId="177" fontId="22" fillId="2" borderId="94" xfId="0" applyNumberFormat="1" applyFont="1" applyFill="1" applyBorder="1" applyAlignment="1">
      <alignment horizontal="right" vertical="center"/>
    </xf>
    <xf numFmtId="0" fontId="22" fillId="2" borderId="95" xfId="0" applyFont="1" applyFill="1" applyBorder="1" applyAlignment="1">
      <alignment vertical="center"/>
    </xf>
    <xf numFmtId="178" fontId="22" fillId="2" borderId="94" xfId="0" applyNumberFormat="1" applyFont="1" applyFill="1" applyBorder="1" applyAlignment="1">
      <alignment vertical="center"/>
    </xf>
    <xf numFmtId="178" fontId="22" fillId="2" borderId="96" xfId="0" applyNumberFormat="1" applyFont="1" applyFill="1" applyBorder="1" applyAlignment="1">
      <alignment vertical="center"/>
    </xf>
    <xf numFmtId="0" fontId="22" fillId="2" borderId="97" xfId="0" applyFont="1" applyFill="1" applyBorder="1" applyAlignment="1">
      <alignment vertical="center"/>
    </xf>
    <xf numFmtId="178" fontId="22" fillId="3" borderId="86" xfId="0" applyNumberFormat="1" applyFont="1" applyFill="1" applyBorder="1" applyAlignment="1">
      <alignment vertical="center"/>
    </xf>
    <xf numFmtId="178" fontId="22" fillId="3" borderId="98" xfId="0" applyNumberFormat="1" applyFont="1" applyFill="1" applyBorder="1" applyAlignment="1">
      <alignment vertical="center"/>
    </xf>
    <xf numFmtId="178" fontId="22" fillId="3" borderId="87" xfId="0" applyNumberFormat="1" applyFont="1" applyFill="1" applyBorder="1" applyAlignment="1">
      <alignment vertical="center"/>
    </xf>
    <xf numFmtId="0" fontId="22" fillId="3" borderId="88" xfId="0" applyFont="1" applyFill="1" applyBorder="1" applyAlignment="1">
      <alignment vertical="center"/>
    </xf>
    <xf numFmtId="56" fontId="22" fillId="2" borderId="6" xfId="0" applyNumberFormat="1" applyFont="1" applyFill="1" applyBorder="1" applyAlignment="1">
      <alignment horizontal="center"/>
    </xf>
    <xf numFmtId="0" fontId="22" fillId="2" borderId="29" xfId="0" applyFont="1" applyFill="1" applyBorder="1"/>
    <xf numFmtId="56" fontId="11" fillId="2" borderId="31" xfId="0" quotePrefix="1" applyNumberFormat="1" applyFont="1" applyFill="1" applyBorder="1" applyAlignment="1">
      <alignment horizontal="center"/>
    </xf>
    <xf numFmtId="0" fontId="11" fillId="2" borderId="32" xfId="0" applyFont="1" applyFill="1" applyBorder="1" applyAlignment="1">
      <alignment horizontal="left"/>
    </xf>
    <xf numFmtId="2" fontId="11" fillId="2" borderId="32" xfId="0" applyNumberFormat="1" applyFont="1" applyFill="1" applyBorder="1" applyAlignment="1">
      <alignment horizontal="center"/>
    </xf>
    <xf numFmtId="0" fontId="11" fillId="2" borderId="24" xfId="0" applyFont="1" applyFill="1" applyBorder="1" applyAlignment="1">
      <alignment shrinkToFit="1"/>
    </xf>
    <xf numFmtId="0" fontId="11" fillId="2" borderId="86" xfId="0" applyFont="1" applyFill="1" applyBorder="1"/>
    <xf numFmtId="0" fontId="11" fillId="2" borderId="88" xfId="0" applyFont="1" applyFill="1" applyBorder="1" applyAlignment="1">
      <alignment horizontal="left"/>
    </xf>
    <xf numFmtId="0" fontId="11" fillId="2" borderId="87" xfId="0" applyFont="1" applyFill="1" applyBorder="1"/>
    <xf numFmtId="181" fontId="11" fillId="2" borderId="61" xfId="0" applyNumberFormat="1" applyFont="1" applyFill="1" applyBorder="1"/>
    <xf numFmtId="181" fontId="11" fillId="2" borderId="93" xfId="0" applyNumberFormat="1" applyFont="1" applyFill="1" applyBorder="1"/>
    <xf numFmtId="0" fontId="11" fillId="2" borderId="61" xfId="0" applyFont="1" applyFill="1" applyBorder="1" applyAlignment="1">
      <alignment horizontal="center"/>
    </xf>
    <xf numFmtId="182" fontId="11" fillId="2" borderId="92" xfId="6" applyNumberFormat="1" applyFont="1" applyFill="1" applyBorder="1" applyProtection="1"/>
    <xf numFmtId="0" fontId="11" fillId="2" borderId="26" xfId="0" applyFont="1" applyFill="1" applyBorder="1" applyAlignment="1">
      <alignment horizontal="left" shrinkToFit="1"/>
    </xf>
    <xf numFmtId="0" fontId="11" fillId="2" borderId="36" xfId="0" applyFont="1" applyFill="1" applyBorder="1" applyAlignment="1">
      <alignment horizontal="center" vertical="center"/>
    </xf>
    <xf numFmtId="0" fontId="11" fillId="2" borderId="8" xfId="0" applyFont="1" applyFill="1" applyBorder="1" applyAlignment="1">
      <alignment horizontal="center"/>
    </xf>
    <xf numFmtId="38" fontId="11" fillId="2" borderId="71" xfId="6" applyFont="1" applyFill="1" applyBorder="1"/>
    <xf numFmtId="0" fontId="49" fillId="2" borderId="29" xfId="0" applyFont="1" applyFill="1" applyBorder="1" applyAlignment="1">
      <alignment horizontal="center"/>
    </xf>
    <xf numFmtId="0" fontId="11" fillId="2" borderId="23" xfId="0" applyFont="1" applyFill="1" applyBorder="1"/>
    <xf numFmtId="182" fontId="11" fillId="2" borderId="90" xfId="6" applyNumberFormat="1" applyFont="1" applyFill="1" applyBorder="1"/>
    <xf numFmtId="0" fontId="11" fillId="2" borderId="23" xfId="0" applyFont="1" applyFill="1" applyBorder="1" applyAlignment="1">
      <alignment horizontal="left" shrinkToFit="1"/>
    </xf>
    <xf numFmtId="0" fontId="11" fillId="2" borderId="29" xfId="0" applyFont="1" applyFill="1" applyBorder="1" applyAlignment="1">
      <alignment horizontal="left" indent="1"/>
    </xf>
    <xf numFmtId="0" fontId="11" fillId="2" borderId="30" xfId="0" applyFont="1" applyFill="1" applyBorder="1" applyAlignment="1">
      <alignment horizontal="center"/>
    </xf>
    <xf numFmtId="56" fontId="11" fillId="2" borderId="6" xfId="0" applyNumberFormat="1" applyFont="1" applyFill="1" applyBorder="1" applyAlignment="1">
      <alignment horizontal="center"/>
    </xf>
    <xf numFmtId="0" fontId="11" fillId="2" borderId="23" xfId="0" applyFont="1" applyFill="1" applyBorder="1" applyAlignment="1">
      <alignment shrinkToFit="1"/>
    </xf>
    <xf numFmtId="0" fontId="11" fillId="2" borderId="62" xfId="0" applyFont="1" applyFill="1" applyBorder="1"/>
    <xf numFmtId="0" fontId="11" fillId="2" borderId="61" xfId="0" applyFont="1" applyFill="1" applyBorder="1"/>
    <xf numFmtId="0" fontId="11" fillId="2" borderId="88" xfId="0" applyFont="1" applyFill="1" applyBorder="1"/>
    <xf numFmtId="182" fontId="22" fillId="2" borderId="90" xfId="6" applyNumberFormat="1" applyFont="1" applyFill="1" applyBorder="1" applyProtection="1"/>
    <xf numFmtId="0" fontId="22" fillId="2" borderId="29" xfId="0" applyFont="1" applyFill="1" applyBorder="1" applyAlignment="1">
      <alignment horizontal="center"/>
    </xf>
    <xf numFmtId="181" fontId="22" fillId="2" borderId="23" xfId="0" applyNumberFormat="1" applyFont="1" applyFill="1" applyBorder="1"/>
    <xf numFmtId="181" fontId="22" fillId="2" borderId="29" xfId="0" applyNumberFormat="1" applyFont="1" applyFill="1" applyBorder="1"/>
    <xf numFmtId="0" fontId="22" fillId="2" borderId="0" xfId="0" applyFont="1" applyFill="1"/>
    <xf numFmtId="0" fontId="22" fillId="2" borderId="71" xfId="0" applyFont="1" applyFill="1" applyBorder="1" applyAlignment="1">
      <alignment horizontal="left"/>
    </xf>
    <xf numFmtId="38" fontId="22" fillId="2" borderId="68" xfId="0" applyNumberFormat="1" applyFont="1" applyFill="1" applyBorder="1"/>
    <xf numFmtId="0" fontId="22" fillId="2" borderId="63" xfId="0" applyFont="1" applyFill="1" applyBorder="1" applyAlignment="1">
      <alignment horizontal="center"/>
    </xf>
    <xf numFmtId="0" fontId="22" fillId="2" borderId="64" xfId="0" applyFont="1" applyFill="1" applyBorder="1"/>
    <xf numFmtId="0" fontId="22" fillId="2" borderId="65" xfId="0" applyFont="1" applyFill="1" applyBorder="1"/>
    <xf numFmtId="0" fontId="22" fillId="2" borderId="69" xfId="0" applyFont="1" applyFill="1" applyBorder="1"/>
    <xf numFmtId="38" fontId="22" fillId="2" borderId="70" xfId="0" applyNumberFormat="1" applyFont="1" applyFill="1" applyBorder="1"/>
    <xf numFmtId="0" fontId="22" fillId="2" borderId="6" xfId="0" applyFont="1" applyFill="1" applyBorder="1"/>
    <xf numFmtId="0" fontId="22" fillId="2" borderId="71" xfId="0" applyFont="1" applyFill="1" applyBorder="1"/>
    <xf numFmtId="0" fontId="22" fillId="2" borderId="32" xfId="0" applyFont="1" applyFill="1" applyBorder="1" applyAlignment="1">
      <alignment horizontal="left"/>
    </xf>
    <xf numFmtId="38" fontId="22" fillId="2" borderId="91" xfId="6" applyFont="1" applyFill="1" applyBorder="1"/>
    <xf numFmtId="2" fontId="22" fillId="2" borderId="32" xfId="0" applyNumberFormat="1" applyFont="1" applyFill="1" applyBorder="1" applyAlignment="1">
      <alignment horizontal="center"/>
    </xf>
    <xf numFmtId="181" fontId="22" fillId="2" borderId="24" xfId="0" applyNumberFormat="1" applyFont="1" applyFill="1" applyBorder="1"/>
    <xf numFmtId="181" fontId="22" fillId="2" borderId="32" xfId="0" applyNumberFormat="1" applyFont="1" applyFill="1" applyBorder="1"/>
    <xf numFmtId="0" fontId="22" fillId="2" borderId="33" xfId="0" applyFont="1" applyFill="1" applyBorder="1"/>
    <xf numFmtId="0" fontId="22" fillId="2" borderId="85" xfId="0" applyFont="1" applyFill="1" applyBorder="1" applyAlignment="1">
      <alignment horizontal="left"/>
    </xf>
    <xf numFmtId="182" fontId="22" fillId="2" borderId="72" xfId="0" applyNumberFormat="1" applyFont="1" applyFill="1" applyBorder="1"/>
    <xf numFmtId="1" fontId="22" fillId="2" borderId="32" xfId="0" applyNumberFormat="1" applyFont="1" applyFill="1" applyBorder="1" applyAlignment="1">
      <alignment horizontal="center"/>
    </xf>
    <xf numFmtId="182" fontId="22" fillId="2" borderId="31" xfId="0" applyNumberFormat="1" applyFont="1" applyFill="1" applyBorder="1"/>
    <xf numFmtId="181" fontId="22" fillId="2" borderId="73" xfId="0" applyNumberFormat="1" applyFont="1" applyFill="1" applyBorder="1"/>
    <xf numFmtId="38" fontId="22" fillId="2" borderId="74" xfId="0" applyNumberFormat="1" applyFont="1" applyFill="1" applyBorder="1"/>
    <xf numFmtId="0" fontId="22" fillId="2" borderId="34" xfId="0" applyFont="1" applyFill="1" applyBorder="1" applyAlignment="1">
      <alignment horizontal="center"/>
    </xf>
    <xf numFmtId="0" fontId="22" fillId="2" borderId="22" xfId="0" applyFont="1" applyFill="1" applyBorder="1"/>
    <xf numFmtId="0" fontId="22" fillId="2" borderId="35" xfId="0" applyFont="1" applyFill="1" applyBorder="1"/>
    <xf numFmtId="0" fontId="22" fillId="2" borderId="75" xfId="0" applyFont="1" applyFill="1" applyBorder="1"/>
    <xf numFmtId="182" fontId="22" fillId="2" borderId="91" xfId="6" applyNumberFormat="1" applyFont="1" applyFill="1" applyBorder="1"/>
    <xf numFmtId="182" fontId="22" fillId="2" borderId="76" xfId="0" applyNumberFormat="1" applyFont="1" applyFill="1" applyBorder="1"/>
    <xf numFmtId="1" fontId="22" fillId="2" borderId="66" xfId="0" applyNumberFormat="1" applyFont="1" applyFill="1" applyBorder="1" applyAlignment="1">
      <alignment horizontal="center"/>
    </xf>
    <xf numFmtId="181" fontId="22" fillId="2" borderId="66" xfId="0" applyNumberFormat="1" applyFont="1" applyFill="1" applyBorder="1"/>
    <xf numFmtId="182" fontId="22" fillId="2" borderId="67" xfId="0" applyNumberFormat="1" applyFont="1" applyFill="1" applyBorder="1"/>
    <xf numFmtId="181" fontId="22" fillId="2" borderId="77" xfId="0" applyNumberFormat="1" applyFont="1" applyFill="1" applyBorder="1"/>
    <xf numFmtId="0" fontId="22" fillId="2" borderId="34" xfId="0" applyFont="1" applyFill="1" applyBorder="1"/>
    <xf numFmtId="0" fontId="22" fillId="2" borderId="31" xfId="0" applyFont="1" applyFill="1" applyBorder="1"/>
    <xf numFmtId="0" fontId="22" fillId="2" borderId="32" xfId="0" applyFont="1" applyFill="1" applyBorder="1"/>
    <xf numFmtId="0" fontId="22" fillId="2" borderId="85" xfId="0" applyFont="1" applyFill="1" applyBorder="1"/>
    <xf numFmtId="0" fontId="22" fillId="2" borderId="74" xfId="0" applyFont="1" applyFill="1" applyBorder="1"/>
    <xf numFmtId="0" fontId="22" fillId="2" borderId="70" xfId="0" applyFont="1" applyFill="1" applyBorder="1"/>
    <xf numFmtId="0" fontId="22" fillId="2" borderId="72" xfId="0" applyFont="1" applyFill="1" applyBorder="1"/>
    <xf numFmtId="0" fontId="22" fillId="2" borderId="32" xfId="0" applyFont="1" applyFill="1" applyBorder="1" applyAlignment="1">
      <alignment horizontal="center"/>
    </xf>
    <xf numFmtId="6" fontId="22" fillId="2" borderId="0" xfId="0" applyNumberFormat="1" applyFont="1" applyFill="1"/>
    <xf numFmtId="181" fontId="11" fillId="2" borderId="101" xfId="0" applyNumberFormat="1" applyFont="1" applyFill="1" applyBorder="1"/>
    <xf numFmtId="194" fontId="78" fillId="2" borderId="23" xfId="0" applyNumberFormat="1" applyFont="1" applyFill="1" applyBorder="1"/>
    <xf numFmtId="194" fontId="78" fillId="2" borderId="23" xfId="0" applyNumberFormat="1" applyFont="1" applyFill="1" applyBorder="1" applyAlignment="1">
      <alignment horizontal="right"/>
    </xf>
    <xf numFmtId="0" fontId="79" fillId="2" borderId="7" xfId="0" applyFont="1" applyFill="1" applyBorder="1" applyAlignment="1">
      <alignment horizontal="right" vertical="center"/>
    </xf>
    <xf numFmtId="182" fontId="22" fillId="2" borderId="90" xfId="6" applyNumberFormat="1" applyFont="1" applyFill="1" applyBorder="1"/>
    <xf numFmtId="0" fontId="11" fillId="28" borderId="0" xfId="0" applyFont="1" applyFill="1"/>
    <xf numFmtId="181" fontId="22" fillId="2" borderId="0" xfId="0" applyNumberFormat="1" applyFont="1" applyFill="1"/>
    <xf numFmtId="2" fontId="22" fillId="2" borderId="32" xfId="0" applyNumberFormat="1" applyFont="1" applyFill="1" applyBorder="1" applyAlignment="1">
      <alignment horizontal="center" shrinkToFit="1"/>
    </xf>
    <xf numFmtId="38" fontId="22" fillId="2" borderId="90" xfId="6" applyFont="1" applyFill="1" applyBorder="1" applyProtection="1"/>
    <xf numFmtId="56" fontId="22" fillId="2" borderId="31" xfId="0" quotePrefix="1" applyNumberFormat="1" applyFont="1" applyFill="1" applyBorder="1" applyAlignment="1">
      <alignment horizontal="center"/>
    </xf>
    <xf numFmtId="0" fontId="22" fillId="2" borderId="30" xfId="0" applyFont="1" applyFill="1" applyBorder="1" applyAlignment="1">
      <alignment horizontal="center"/>
    </xf>
    <xf numFmtId="0" fontId="22" fillId="2" borderId="29" xfId="0" applyFont="1" applyFill="1" applyBorder="1" applyAlignment="1">
      <alignment horizontal="left" indent="1"/>
    </xf>
    <xf numFmtId="0" fontId="22" fillId="2" borderId="23" xfId="0" applyFont="1" applyFill="1" applyBorder="1" applyAlignment="1">
      <alignment horizontal="left" shrinkToFit="1"/>
    </xf>
    <xf numFmtId="0" fontId="22" fillId="2" borderId="23" xfId="0" applyFont="1" applyFill="1" applyBorder="1"/>
    <xf numFmtId="0" fontId="41" fillId="2" borderId="29" xfId="0" applyFont="1" applyFill="1" applyBorder="1" applyAlignment="1">
      <alignment horizontal="center"/>
    </xf>
    <xf numFmtId="38" fontId="22" fillId="2" borderId="0" xfId="6" applyFont="1" applyFill="1" applyBorder="1"/>
    <xf numFmtId="38" fontId="22" fillId="2" borderId="71" xfId="6" applyFont="1" applyFill="1" applyBorder="1"/>
    <xf numFmtId="0" fontId="22" fillId="2" borderId="8" xfId="0" applyFont="1" applyFill="1" applyBorder="1" applyAlignment="1">
      <alignment horizontal="center"/>
    </xf>
    <xf numFmtId="0" fontId="22" fillId="2" borderId="36" xfId="0" applyFont="1" applyFill="1" applyBorder="1" applyAlignment="1">
      <alignment horizontal="center" vertical="center"/>
    </xf>
    <xf numFmtId="0" fontId="22" fillId="2" borderId="26" xfId="0" applyFont="1" applyFill="1" applyBorder="1" applyAlignment="1">
      <alignment horizontal="left" shrinkToFit="1"/>
    </xf>
    <xf numFmtId="182" fontId="22" fillId="2" borderId="92" xfId="6" applyNumberFormat="1" applyFont="1" applyFill="1" applyBorder="1" applyProtection="1"/>
    <xf numFmtId="0" fontId="22" fillId="2" borderId="61" xfId="0" applyFont="1" applyFill="1" applyBorder="1" applyAlignment="1">
      <alignment horizontal="center"/>
    </xf>
    <xf numFmtId="181" fontId="22" fillId="2" borderId="93" xfId="0" applyNumberFormat="1" applyFont="1" applyFill="1" applyBorder="1"/>
    <xf numFmtId="181" fontId="22" fillId="2" borderId="61" xfId="0" applyNumberFormat="1" applyFont="1" applyFill="1" applyBorder="1"/>
    <xf numFmtId="0" fontId="22" fillId="2" borderId="87" xfId="0" applyFont="1" applyFill="1" applyBorder="1"/>
    <xf numFmtId="0" fontId="22" fillId="2" borderId="88" xfId="0" applyFont="1" applyFill="1" applyBorder="1" applyAlignment="1">
      <alignment horizontal="left"/>
    </xf>
    <xf numFmtId="0" fontId="22" fillId="2" borderId="86" xfId="0" applyFont="1" applyFill="1" applyBorder="1"/>
    <xf numFmtId="0" fontId="22" fillId="2" borderId="62" xfId="0" applyFont="1" applyFill="1" applyBorder="1"/>
    <xf numFmtId="0" fontId="22" fillId="2" borderId="61" xfId="0" applyFont="1" applyFill="1" applyBorder="1"/>
    <xf numFmtId="0" fontId="22" fillId="2" borderId="88" xfId="0" applyFont="1" applyFill="1" applyBorder="1"/>
    <xf numFmtId="0" fontId="23" fillId="2" borderId="23" xfId="0" applyFont="1" applyFill="1" applyBorder="1" applyAlignment="1">
      <alignment shrinkToFit="1"/>
    </xf>
    <xf numFmtId="182" fontId="23" fillId="2" borderId="90" xfId="6" applyNumberFormat="1" applyFont="1" applyFill="1" applyBorder="1" applyProtection="1"/>
    <xf numFmtId="0" fontId="23" fillId="2" borderId="32" xfId="0" applyFont="1" applyFill="1" applyBorder="1" applyAlignment="1">
      <alignment horizontal="left"/>
    </xf>
    <xf numFmtId="0" fontId="23" fillId="2" borderId="24" xfId="0" applyFont="1" applyFill="1" applyBorder="1" applyAlignment="1">
      <alignment shrinkToFit="1"/>
    </xf>
    <xf numFmtId="182" fontId="23" fillId="2" borderId="91" xfId="6" applyNumberFormat="1" applyFont="1" applyFill="1" applyBorder="1"/>
    <xf numFmtId="181" fontId="23" fillId="2" borderId="24" xfId="0" applyNumberFormat="1" applyFont="1" applyFill="1" applyBorder="1"/>
    <xf numFmtId="181" fontId="23" fillId="2" borderId="32" xfId="0" applyNumberFormat="1" applyFont="1" applyFill="1" applyBorder="1"/>
    <xf numFmtId="0" fontId="23" fillId="2" borderId="85" xfId="0" applyFont="1" applyFill="1" applyBorder="1" applyAlignment="1">
      <alignment horizontal="left"/>
    </xf>
    <xf numFmtId="199" fontId="23" fillId="2" borderId="23" xfId="0" applyNumberFormat="1" applyFont="1" applyFill="1" applyBorder="1" applyAlignment="1">
      <alignment horizontal="left" shrinkToFit="1"/>
    </xf>
    <xf numFmtId="186" fontId="11" fillId="2" borderId="0" xfId="0" applyNumberFormat="1" applyFont="1" applyFill="1"/>
    <xf numFmtId="2" fontId="11" fillId="2" borderId="0" xfId="0" applyNumberFormat="1" applyFont="1" applyFill="1"/>
    <xf numFmtId="2" fontId="8" fillId="2" borderId="0" xfId="0" applyNumberFormat="1" applyFont="1" applyFill="1"/>
    <xf numFmtId="2" fontId="9" fillId="2" borderId="0" xfId="0" applyNumberFormat="1" applyFont="1" applyFill="1"/>
    <xf numFmtId="199" fontId="23" fillId="2" borderId="73" xfId="0" applyNumberFormat="1" applyFont="1" applyFill="1" applyBorder="1" applyAlignment="1">
      <alignment horizontal="left" shrinkToFit="1"/>
    </xf>
    <xf numFmtId="199" fontId="23" fillId="2" borderId="115" xfId="0" applyNumberFormat="1" applyFont="1" applyFill="1" applyBorder="1" applyAlignment="1">
      <alignment horizontal="left" shrinkToFit="1"/>
    </xf>
    <xf numFmtId="38" fontId="8" fillId="2" borderId="0" xfId="6" applyFont="1" applyFill="1"/>
    <xf numFmtId="38" fontId="9" fillId="2" borderId="0" xfId="6" applyFont="1" applyFill="1"/>
    <xf numFmtId="38" fontId="11" fillId="2" borderId="0" xfId="6" applyFont="1" applyFill="1"/>
    <xf numFmtId="38" fontId="0" fillId="2" borderId="0" xfId="6" applyFont="1" applyFill="1"/>
    <xf numFmtId="0" fontId="23" fillId="2" borderId="32" xfId="0" applyFont="1" applyFill="1" applyBorder="1" applyAlignment="1">
      <alignment horizontal="left" shrinkToFit="1"/>
    </xf>
    <xf numFmtId="56" fontId="23" fillId="2" borderId="6" xfId="0" applyNumberFormat="1" applyFont="1" applyFill="1" applyBorder="1" applyAlignment="1">
      <alignment horizontal="center"/>
    </xf>
    <xf numFmtId="181" fontId="22" fillId="2" borderId="101" xfId="0" applyNumberFormat="1" applyFont="1" applyFill="1" applyBorder="1"/>
    <xf numFmtId="181" fontId="11" fillId="2" borderId="29" xfId="0" applyNumberFormat="1" applyFont="1" applyFill="1" applyBorder="1" applyAlignment="1">
      <alignment shrinkToFit="1"/>
    </xf>
    <xf numFmtId="189" fontId="11" fillId="2" borderId="0" xfId="0" applyNumberFormat="1" applyFont="1" applyFill="1"/>
    <xf numFmtId="0" fontId="22" fillId="2" borderId="32" xfId="0" applyFont="1" applyFill="1" applyBorder="1" applyAlignment="1">
      <alignment horizontal="left" shrinkToFit="1"/>
    </xf>
    <xf numFmtId="2" fontId="11" fillId="2" borderId="0" xfId="6" applyNumberFormat="1" applyFont="1" applyFill="1"/>
    <xf numFmtId="0" fontId="49" fillId="2" borderId="32" xfId="0" applyFont="1" applyFill="1" applyBorder="1" applyAlignment="1">
      <alignment horizontal="left"/>
    </xf>
    <xf numFmtId="56" fontId="49" fillId="2" borderId="31" xfId="0" quotePrefix="1" applyNumberFormat="1" applyFont="1" applyFill="1" applyBorder="1" applyAlignment="1">
      <alignment horizontal="center"/>
    </xf>
    <xf numFmtId="181" fontId="8" fillId="2" borderId="0" xfId="0" applyNumberFormat="1" applyFont="1" applyFill="1" applyAlignment="1">
      <alignment shrinkToFit="1"/>
    </xf>
    <xf numFmtId="181" fontId="8" fillId="2" borderId="0" xfId="0" applyNumberFormat="1" applyFont="1" applyFill="1" applyAlignment="1">
      <alignment horizontal="left" shrinkToFit="1"/>
    </xf>
    <xf numFmtId="0" fontId="3" fillId="2" borderId="0" xfId="0" applyFont="1" applyFill="1" applyAlignment="1">
      <alignment horizontal="center" vertical="center" shrinkToFit="1"/>
    </xf>
    <xf numFmtId="181" fontId="26" fillId="3" borderId="28" xfId="0" applyNumberFormat="1" applyFont="1" applyFill="1" applyBorder="1" applyAlignment="1">
      <alignment horizontal="center" shrinkToFit="1"/>
    </xf>
    <xf numFmtId="181" fontId="26" fillId="3" borderId="27" xfId="0" applyNumberFormat="1" applyFont="1" applyFill="1" applyBorder="1" applyAlignment="1">
      <alignment horizontal="center" shrinkToFit="1"/>
    </xf>
    <xf numFmtId="181" fontId="11" fillId="2" borderId="23" xfId="0" applyNumberFormat="1" applyFont="1" applyFill="1" applyBorder="1" applyAlignment="1">
      <alignment shrinkToFit="1"/>
    </xf>
    <xf numFmtId="181" fontId="11" fillId="2" borderId="24" xfId="0" applyNumberFormat="1" applyFont="1" applyFill="1" applyBorder="1" applyAlignment="1">
      <alignment shrinkToFit="1"/>
    </xf>
    <xf numFmtId="181" fontId="11" fillId="2" borderId="32" xfId="0" applyNumberFormat="1" applyFont="1" applyFill="1" applyBorder="1" applyAlignment="1">
      <alignment shrinkToFit="1"/>
    </xf>
    <xf numFmtId="181" fontId="22" fillId="2" borderId="23" xfId="0" applyNumberFormat="1" applyFont="1" applyFill="1" applyBorder="1" applyAlignment="1">
      <alignment shrinkToFit="1"/>
    </xf>
    <xf numFmtId="181" fontId="22" fillId="2" borderId="29" xfId="0" applyNumberFormat="1" applyFont="1" applyFill="1" applyBorder="1" applyAlignment="1">
      <alignment shrinkToFit="1"/>
    </xf>
    <xf numFmtId="194" fontId="78" fillId="2" borderId="23" xfId="0" applyNumberFormat="1" applyFont="1" applyFill="1" applyBorder="1" applyAlignment="1">
      <alignment shrinkToFit="1"/>
    </xf>
    <xf numFmtId="181" fontId="22" fillId="2" borderId="24" xfId="0" applyNumberFormat="1" applyFont="1" applyFill="1" applyBorder="1" applyAlignment="1">
      <alignment shrinkToFit="1"/>
    </xf>
    <xf numFmtId="181" fontId="22" fillId="2" borderId="32" xfId="0" applyNumberFormat="1" applyFont="1" applyFill="1" applyBorder="1" applyAlignment="1">
      <alignment shrinkToFit="1"/>
    </xf>
    <xf numFmtId="181" fontId="11" fillId="2" borderId="93" xfId="0" applyNumberFormat="1" applyFont="1" applyFill="1" applyBorder="1" applyAlignment="1">
      <alignment shrinkToFit="1"/>
    </xf>
    <xf numFmtId="181" fontId="11" fillId="2" borderId="61" xfId="0" applyNumberFormat="1" applyFont="1" applyFill="1" applyBorder="1" applyAlignment="1">
      <alignment shrinkToFit="1"/>
    </xf>
    <xf numFmtId="194" fontId="78" fillId="2" borderId="23" xfId="0" applyNumberFormat="1" applyFont="1" applyFill="1" applyBorder="1" applyAlignment="1">
      <alignment horizontal="right" shrinkToFit="1"/>
    </xf>
    <xf numFmtId="181" fontId="78" fillId="2" borderId="23" xfId="0" applyNumberFormat="1" applyFont="1" applyFill="1" applyBorder="1" applyAlignment="1">
      <alignment horizontal="right" shrinkToFit="1"/>
    </xf>
    <xf numFmtId="194" fontId="80" fillId="2" borderId="23" xfId="0" applyNumberFormat="1" applyFont="1" applyFill="1" applyBorder="1" applyAlignment="1">
      <alignment shrinkToFit="1"/>
    </xf>
    <xf numFmtId="195" fontId="80" fillId="2" borderId="23" xfId="0" applyNumberFormat="1" applyFont="1" applyFill="1" applyBorder="1" applyAlignment="1">
      <alignment shrinkToFit="1"/>
    </xf>
    <xf numFmtId="194" fontId="78" fillId="2" borderId="23" xfId="0" applyNumberFormat="1" applyFont="1" applyFill="1" applyBorder="1" applyAlignment="1">
      <alignment horizontal="left" shrinkToFit="1"/>
    </xf>
    <xf numFmtId="0" fontId="22" fillId="2" borderId="103" xfId="0" applyFont="1" applyFill="1" applyBorder="1"/>
    <xf numFmtId="181" fontId="22" fillId="2" borderId="102" xfId="0" applyNumberFormat="1" applyFont="1" applyFill="1" applyBorder="1"/>
    <xf numFmtId="38" fontId="11" fillId="28" borderId="0" xfId="6" applyFont="1" applyFill="1"/>
    <xf numFmtId="0" fontId="11" fillId="28" borderId="0" xfId="0" applyFont="1" applyFill="1" applyAlignment="1">
      <alignment horizontal="center"/>
    </xf>
    <xf numFmtId="2" fontId="11" fillId="28" borderId="0" xfId="0" applyNumberFormat="1" applyFont="1" applyFill="1"/>
    <xf numFmtId="38" fontId="11" fillId="28" borderId="0" xfId="0" applyNumberFormat="1" applyFont="1" applyFill="1" applyAlignment="1">
      <alignment horizontal="center"/>
    </xf>
    <xf numFmtId="189" fontId="11" fillId="28" borderId="0" xfId="0" applyNumberFormat="1" applyFont="1" applyFill="1"/>
    <xf numFmtId="0" fontId="8" fillId="28" borderId="0" xfId="0" applyFont="1" applyFill="1"/>
    <xf numFmtId="186" fontId="11" fillId="28" borderId="0" xfId="0" applyNumberFormat="1" applyFont="1" applyFill="1"/>
    <xf numFmtId="2" fontId="11" fillId="28" borderId="0" xfId="6" applyNumberFormat="1" applyFont="1" applyFill="1"/>
    <xf numFmtId="38" fontId="23" fillId="2" borderId="22" xfId="6" applyFont="1" applyFill="1" applyBorder="1"/>
    <xf numFmtId="38" fontId="23" fillId="2" borderId="35" xfId="6" applyFont="1" applyFill="1" applyBorder="1"/>
    <xf numFmtId="38" fontId="23" fillId="2" borderId="34" xfId="6" applyFont="1" applyFill="1" applyBorder="1"/>
    <xf numFmtId="38" fontId="23" fillId="2" borderId="75" xfId="6" applyFont="1" applyFill="1" applyBorder="1"/>
    <xf numFmtId="38" fontId="23" fillId="2" borderId="0" xfId="6" applyFont="1" applyFill="1"/>
    <xf numFmtId="38" fontId="23" fillId="2" borderId="6" xfId="6" applyFont="1" applyFill="1" applyBorder="1"/>
    <xf numFmtId="38" fontId="23" fillId="2" borderId="29" xfId="6" applyFont="1" applyFill="1" applyBorder="1"/>
    <xf numFmtId="38" fontId="23" fillId="2" borderId="71" xfId="6" applyFont="1" applyFill="1" applyBorder="1"/>
    <xf numFmtId="38" fontId="22" fillId="2" borderId="72" xfId="0" applyNumberFormat="1" applyFont="1" applyFill="1" applyBorder="1"/>
    <xf numFmtId="1" fontId="22" fillId="2" borderId="29" xfId="0" applyNumberFormat="1" applyFont="1" applyFill="1" applyBorder="1" applyAlignment="1">
      <alignment horizontal="center"/>
    </xf>
    <xf numFmtId="181" fontId="22" fillId="2" borderId="0" xfId="0" applyNumberFormat="1" applyFont="1" applyFill="1" applyAlignment="1">
      <alignment shrinkToFit="1"/>
    </xf>
    <xf numFmtId="181" fontId="22" fillId="2" borderId="33" xfId="0" applyNumberFormat="1" applyFont="1" applyFill="1" applyBorder="1" applyAlignment="1">
      <alignment shrinkToFit="1"/>
    </xf>
    <xf numFmtId="181" fontId="22" fillId="2" borderId="25" xfId="0" applyNumberFormat="1" applyFont="1" applyFill="1" applyBorder="1" applyAlignment="1">
      <alignment shrinkToFit="1"/>
    </xf>
    <xf numFmtId="181" fontId="22" fillId="2" borderId="34" xfId="0" applyNumberFormat="1" applyFont="1" applyFill="1" applyBorder="1" applyAlignment="1">
      <alignment shrinkToFit="1"/>
    </xf>
    <xf numFmtId="181" fontId="22" fillId="2" borderId="22" xfId="0" applyNumberFormat="1" applyFont="1" applyFill="1" applyBorder="1" applyAlignment="1">
      <alignment shrinkToFit="1"/>
    </xf>
    <xf numFmtId="38" fontId="22" fillId="2" borderId="31" xfId="0" applyNumberFormat="1" applyFont="1" applyFill="1" applyBorder="1"/>
    <xf numFmtId="181" fontId="11" fillId="2" borderId="0" xfId="0" applyNumberFormat="1" applyFont="1" applyFill="1"/>
    <xf numFmtId="182" fontId="22" fillId="2" borderId="68" xfId="0" applyNumberFormat="1" applyFont="1" applyFill="1" applyBorder="1"/>
    <xf numFmtId="182" fontId="22" fillId="2" borderId="70" xfId="0" applyNumberFormat="1" applyFont="1" applyFill="1" applyBorder="1"/>
    <xf numFmtId="182" fontId="22" fillId="2" borderId="65" xfId="0" applyNumberFormat="1" applyFont="1" applyFill="1" applyBorder="1"/>
    <xf numFmtId="182" fontId="22" fillId="2" borderId="6" xfId="0" applyNumberFormat="1" applyFont="1" applyFill="1" applyBorder="1"/>
    <xf numFmtId="181" fontId="22" fillId="2" borderId="33" xfId="0" applyNumberFormat="1" applyFont="1" applyFill="1" applyBorder="1"/>
    <xf numFmtId="38" fontId="22" fillId="2" borderId="33" xfId="0" applyNumberFormat="1" applyFont="1" applyFill="1" applyBorder="1"/>
    <xf numFmtId="0" fontId="23" fillId="2" borderId="65" xfId="0" applyFont="1" applyFill="1" applyBorder="1"/>
    <xf numFmtId="0" fontId="23" fillId="2" borderId="63" xfId="0" applyFont="1" applyFill="1" applyBorder="1" applyAlignment="1">
      <alignment horizontal="center"/>
    </xf>
    <xf numFmtId="0" fontId="23" fillId="2" borderId="69" xfId="0" applyFont="1" applyFill="1" applyBorder="1"/>
    <xf numFmtId="56" fontId="23" fillId="2" borderId="29" xfId="0" quotePrefix="1" applyNumberFormat="1" applyFont="1" applyFill="1" applyBorder="1"/>
    <xf numFmtId="0" fontId="11" fillId="2" borderId="103" xfId="0" applyFont="1" applyFill="1" applyBorder="1"/>
    <xf numFmtId="38" fontId="22" fillId="2" borderId="0" xfId="6" applyFont="1" applyFill="1"/>
    <xf numFmtId="38" fontId="22" fillId="2" borderId="6" xfId="6" applyFont="1" applyFill="1" applyBorder="1"/>
    <xf numFmtId="38" fontId="22" fillId="2" borderId="29" xfId="6" applyFont="1" applyFill="1" applyBorder="1"/>
    <xf numFmtId="56" fontId="11" fillId="2" borderId="6" xfId="0" quotePrefix="1" applyNumberFormat="1" applyFont="1" applyFill="1" applyBorder="1" applyAlignment="1">
      <alignment horizontal="center"/>
    </xf>
    <xf numFmtId="0" fontId="22" fillId="2" borderId="29" xfId="0" applyFont="1" applyFill="1" applyBorder="1" applyAlignment="1">
      <alignment horizontal="left"/>
    </xf>
    <xf numFmtId="2" fontId="22" fillId="2" borderId="29" xfId="0" applyNumberFormat="1" applyFont="1" applyFill="1" applyBorder="1" applyAlignment="1">
      <alignment horizontal="center"/>
    </xf>
    <xf numFmtId="56" fontId="11" fillId="2" borderId="35" xfId="0" quotePrefix="1" applyNumberFormat="1" applyFont="1" applyFill="1" applyBorder="1" applyAlignment="1">
      <alignment horizontal="center"/>
    </xf>
    <xf numFmtId="0" fontId="22" fillId="2" borderId="34" xfId="0" applyFont="1" applyFill="1" applyBorder="1" applyAlignment="1">
      <alignment horizontal="left"/>
    </xf>
    <xf numFmtId="0" fontId="22" fillId="2" borderId="25" xfId="0" applyFont="1" applyFill="1" applyBorder="1" applyAlignment="1">
      <alignment shrinkToFit="1"/>
    </xf>
    <xf numFmtId="182" fontId="22" fillId="2" borderId="134" xfId="6" applyNumberFormat="1" applyFont="1" applyFill="1" applyBorder="1"/>
    <xf numFmtId="2" fontId="22" fillId="2" borderId="34" xfId="0" applyNumberFormat="1" applyFont="1" applyFill="1" applyBorder="1" applyAlignment="1">
      <alignment horizontal="center"/>
    </xf>
    <xf numFmtId="0" fontId="22" fillId="2" borderId="75" xfId="0" applyFont="1" applyFill="1" applyBorder="1" applyAlignment="1">
      <alignment horizontal="left"/>
    </xf>
    <xf numFmtId="38" fontId="11" fillId="28" borderId="0" xfId="0" applyNumberFormat="1" applyFont="1" applyFill="1"/>
    <xf numFmtId="182" fontId="11" fillId="28" borderId="0" xfId="0" applyNumberFormat="1" applyFont="1" applyFill="1"/>
    <xf numFmtId="181" fontId="22" fillId="2" borderId="71" xfId="0" applyNumberFormat="1" applyFont="1" applyFill="1" applyBorder="1"/>
    <xf numFmtId="0" fontId="11" fillId="2" borderId="6" xfId="0" applyFont="1" applyFill="1" applyBorder="1" applyAlignment="1">
      <alignment shrinkToFit="1"/>
    </xf>
    <xf numFmtId="0" fontId="11" fillId="2" borderId="29" xfId="0" applyFont="1" applyFill="1" applyBorder="1" applyAlignment="1">
      <alignment shrinkToFit="1"/>
    </xf>
    <xf numFmtId="181" fontId="11" fillId="2" borderId="101" xfId="0" applyNumberFormat="1" applyFont="1" applyFill="1" applyBorder="1" applyAlignment="1">
      <alignment shrinkToFit="1"/>
    </xf>
    <xf numFmtId="181" fontId="11" fillId="28" borderId="0" xfId="0" applyNumberFormat="1" applyFont="1" applyFill="1"/>
    <xf numFmtId="181" fontId="11" fillId="28" borderId="0" xfId="0" applyNumberFormat="1" applyFont="1" applyFill="1" applyAlignment="1">
      <alignment shrinkToFit="1"/>
    </xf>
    <xf numFmtId="38" fontId="22" fillId="2" borderId="134" xfId="6" applyFont="1" applyFill="1" applyBorder="1"/>
    <xf numFmtId="1" fontId="22" fillId="2" borderId="34" xfId="0" applyNumberFormat="1" applyFont="1" applyFill="1" applyBorder="1" applyAlignment="1">
      <alignment horizontal="center"/>
    </xf>
    <xf numFmtId="181" fontId="22" fillId="2" borderId="22" xfId="0" applyNumberFormat="1" applyFont="1" applyFill="1" applyBorder="1"/>
    <xf numFmtId="182" fontId="22" fillId="2" borderId="35" xfId="0" applyNumberFormat="1" applyFont="1" applyFill="1" applyBorder="1"/>
    <xf numFmtId="181" fontId="22" fillId="2" borderId="75" xfId="0" applyNumberFormat="1" applyFont="1" applyFill="1" applyBorder="1"/>
    <xf numFmtId="38" fontId="22" fillId="2" borderId="90" xfId="6" applyFont="1" applyFill="1" applyBorder="1"/>
    <xf numFmtId="181" fontId="22" fillId="2" borderId="85" xfId="0" applyNumberFormat="1" applyFont="1" applyFill="1" applyBorder="1"/>
    <xf numFmtId="185" fontId="22" fillId="2" borderId="52" xfId="27" applyNumberFormat="1" applyFont="1" applyFill="1" applyBorder="1" applyAlignment="1">
      <alignment vertical="center"/>
    </xf>
    <xf numFmtId="180" fontId="23" fillId="2" borderId="52" xfId="27" applyNumberFormat="1" applyFont="1" applyFill="1" applyBorder="1" applyAlignment="1">
      <alignment horizontal="right" vertical="center"/>
    </xf>
    <xf numFmtId="181" fontId="23" fillId="2" borderId="24" xfId="0" applyNumberFormat="1" applyFont="1" applyFill="1" applyBorder="1" applyAlignment="1">
      <alignment shrinkToFit="1"/>
    </xf>
    <xf numFmtId="181" fontId="23" fillId="2" borderId="23" xfId="0" applyNumberFormat="1" applyFont="1" applyFill="1" applyBorder="1" applyAlignment="1">
      <alignment shrinkToFit="1"/>
    </xf>
    <xf numFmtId="181" fontId="23" fillId="2" borderId="102" xfId="0" applyNumberFormat="1" applyFont="1" applyFill="1" applyBorder="1"/>
    <xf numFmtId="56" fontId="23" fillId="2" borderId="31" xfId="0" quotePrefix="1" applyNumberFormat="1" applyFont="1" applyFill="1" applyBorder="1" applyAlignment="1">
      <alignment horizontal="center"/>
    </xf>
    <xf numFmtId="38" fontId="23" fillId="2" borderId="68" xfId="0" applyNumberFormat="1" applyFont="1" applyFill="1" applyBorder="1"/>
    <xf numFmtId="0" fontId="23" fillId="2" borderId="64" xfId="0" applyFont="1" applyFill="1" applyBorder="1"/>
    <xf numFmtId="0" fontId="54" fillId="0" borderId="117" xfId="108" applyFont="1" applyBorder="1" applyAlignment="1">
      <alignment vertical="center"/>
    </xf>
    <xf numFmtId="0" fontId="54" fillId="0" borderId="118" xfId="108" applyFont="1" applyBorder="1" applyAlignment="1">
      <alignment vertical="center"/>
    </xf>
    <xf numFmtId="0" fontId="54" fillId="0" borderId="119" xfId="108" applyFont="1" applyBorder="1" applyAlignment="1">
      <alignment vertical="center"/>
    </xf>
    <xf numFmtId="0" fontId="54" fillId="29" borderId="0" xfId="108" applyFont="1" applyFill="1" applyAlignment="1">
      <alignment vertical="center"/>
    </xf>
    <xf numFmtId="0" fontId="54" fillId="0" borderId="0" xfId="108" applyFont="1" applyAlignment="1">
      <alignment vertical="center"/>
    </xf>
    <xf numFmtId="0" fontId="54" fillId="0" borderId="6" xfId="108" applyFont="1" applyBorder="1" applyAlignment="1">
      <alignment vertical="center"/>
    </xf>
    <xf numFmtId="0" fontId="54" fillId="0" borderId="7" xfId="108" applyFont="1" applyBorder="1" applyAlignment="1">
      <alignment vertical="center"/>
    </xf>
    <xf numFmtId="0" fontId="81" fillId="0" borderId="33" xfId="108" applyFont="1" applyBorder="1" applyAlignment="1">
      <alignment horizontal="center" vertical="center"/>
    </xf>
    <xf numFmtId="0" fontId="81" fillId="0" borderId="52" xfId="108" applyFont="1" applyBorder="1" applyAlignment="1">
      <alignment horizontal="center" vertical="center"/>
    </xf>
    <xf numFmtId="0" fontId="54" fillId="0" borderId="52" xfId="108" applyFont="1" applyBorder="1" applyAlignment="1">
      <alignment vertical="center"/>
    </xf>
    <xf numFmtId="0" fontId="56" fillId="26" borderId="120" xfId="108" applyFont="1" applyFill="1" applyBorder="1" applyAlignment="1">
      <alignment horizontal="center" vertical="center"/>
    </xf>
    <xf numFmtId="0" fontId="56" fillId="26" borderId="28" xfId="108" quotePrefix="1" applyFont="1" applyFill="1" applyBorder="1" applyAlignment="1">
      <alignment horizontal="center" vertical="center"/>
    </xf>
    <xf numFmtId="0" fontId="56" fillId="26" borderId="27" xfId="108" applyFont="1" applyFill="1" applyBorder="1" applyAlignment="1">
      <alignment horizontal="center" vertical="center"/>
    </xf>
    <xf numFmtId="0" fontId="56" fillId="26" borderId="135" xfId="108" applyFont="1" applyFill="1" applyBorder="1" applyAlignment="1">
      <alignment horizontal="center" vertical="center"/>
    </xf>
    <xf numFmtId="0" fontId="55" fillId="26" borderId="6" xfId="108" applyFont="1" applyFill="1" applyBorder="1" applyAlignment="1">
      <alignment horizontal="center" vertical="center"/>
    </xf>
    <xf numFmtId="0" fontId="55" fillId="0" borderId="125" xfId="108" applyFont="1" applyBorder="1" applyAlignment="1">
      <alignment vertical="center"/>
    </xf>
    <xf numFmtId="0" fontId="55" fillId="0" borderId="52" xfId="108" applyFont="1" applyBorder="1" applyAlignment="1">
      <alignment vertical="center"/>
    </xf>
    <xf numFmtId="222" fontId="55" fillId="0" borderId="125" xfId="108" applyNumberFormat="1" applyFont="1" applyBorder="1" applyAlignment="1">
      <alignment vertical="center"/>
    </xf>
    <xf numFmtId="2" fontId="23" fillId="2" borderId="48" xfId="107" applyNumberFormat="1" applyFont="1" applyFill="1" applyBorder="1" applyAlignment="1">
      <alignment horizontal="center" vertical="center"/>
    </xf>
    <xf numFmtId="0" fontId="57" fillId="0" borderId="52" xfId="108" applyFont="1" applyBorder="1" applyAlignment="1">
      <alignment vertical="center"/>
    </xf>
    <xf numFmtId="0" fontId="56" fillId="26" borderId="30" xfId="108" applyFont="1" applyFill="1" applyBorder="1" applyAlignment="1">
      <alignment horizontal="center" vertical="center"/>
    </xf>
    <xf numFmtId="0" fontId="55" fillId="0" borderId="126" xfId="108" applyFont="1" applyBorder="1" applyAlignment="1">
      <alignment vertical="center"/>
    </xf>
    <xf numFmtId="0" fontId="55" fillId="0" borderId="55" xfId="108" applyFont="1" applyBorder="1" applyAlignment="1">
      <alignment vertical="center"/>
    </xf>
    <xf numFmtId="0" fontId="55" fillId="26" borderId="50" xfId="108" applyFont="1" applyFill="1" applyBorder="1" applyAlignment="1">
      <alignment horizontal="center" vertical="center"/>
    </xf>
    <xf numFmtId="2" fontId="23" fillId="2" borderId="126" xfId="107" applyNumberFormat="1" applyFont="1" applyFill="1" applyBorder="1" applyAlignment="1">
      <alignment horizontal="center" vertical="center"/>
    </xf>
    <xf numFmtId="0" fontId="55" fillId="26" borderId="133" xfId="108" applyFont="1" applyFill="1" applyBorder="1" applyAlignment="1">
      <alignment horizontal="center" vertical="center"/>
    </xf>
    <xf numFmtId="222" fontId="55" fillId="0" borderId="126" xfId="108" applyNumberFormat="1" applyFont="1" applyBorder="1" applyAlignment="1">
      <alignment vertical="center"/>
    </xf>
    <xf numFmtId="222" fontId="56" fillId="0" borderId="125" xfId="108" applyNumberFormat="1" applyFont="1" applyBorder="1" applyAlignment="1">
      <alignment vertical="center"/>
    </xf>
    <xf numFmtId="222" fontId="56" fillId="0" borderId="126" xfId="108" applyNumberFormat="1" applyFont="1" applyBorder="1" applyAlignment="1">
      <alignment vertical="center"/>
    </xf>
    <xf numFmtId="0" fontId="55" fillId="26" borderId="127" xfId="108" applyFont="1" applyFill="1" applyBorder="1" applyAlignment="1">
      <alignment horizontal="center" vertical="center"/>
    </xf>
    <xf numFmtId="0" fontId="55" fillId="26" borderId="127" xfId="108" applyFont="1" applyFill="1" applyBorder="1" applyAlignment="1">
      <alignment vertical="center"/>
    </xf>
    <xf numFmtId="0" fontId="55" fillId="0" borderId="52" xfId="108" applyFont="1" applyBorder="1" applyAlignment="1">
      <alignment horizontal="left" vertical="center"/>
    </xf>
    <xf numFmtId="56" fontId="55" fillId="26" borderId="50" xfId="108" quotePrefix="1" applyNumberFormat="1" applyFont="1" applyFill="1" applyBorder="1" applyAlignment="1">
      <alignment horizontal="center" vertical="center"/>
    </xf>
    <xf numFmtId="0" fontId="55" fillId="26" borderId="50" xfId="108" quotePrefix="1" applyFont="1" applyFill="1" applyBorder="1" applyAlignment="1">
      <alignment horizontal="center" vertical="center"/>
    </xf>
    <xf numFmtId="2" fontId="55" fillId="0" borderId="32" xfId="108" applyNumberFormat="1" applyFont="1" applyBorder="1" applyAlignment="1">
      <alignment vertical="center"/>
    </xf>
    <xf numFmtId="2" fontId="55" fillId="0" borderId="126" xfId="108" applyNumberFormat="1" applyFont="1" applyBorder="1" applyAlignment="1">
      <alignment vertical="center"/>
    </xf>
    <xf numFmtId="0" fontId="55" fillId="0" borderId="26" xfId="108" applyFont="1" applyBorder="1" applyAlignment="1">
      <alignment vertical="center"/>
    </xf>
    <xf numFmtId="0" fontId="55" fillId="0" borderId="129" xfId="108" applyFont="1" applyBorder="1" applyAlignment="1">
      <alignment vertical="center"/>
    </xf>
    <xf numFmtId="222" fontId="55" fillId="0" borderId="26" xfId="108" applyNumberFormat="1" applyFont="1" applyBorder="1" applyAlignment="1">
      <alignment vertical="center"/>
    </xf>
    <xf numFmtId="0" fontId="56" fillId="26" borderId="137" xfId="108" quotePrefix="1" applyFont="1" applyFill="1" applyBorder="1" applyAlignment="1">
      <alignment vertical="center"/>
    </xf>
    <xf numFmtId="0" fontId="56" fillId="0" borderId="54" xfId="108" applyFont="1" applyBorder="1" applyAlignment="1">
      <alignment vertical="center"/>
    </xf>
    <xf numFmtId="0" fontId="56" fillId="0" borderId="138" xfId="108" applyFont="1" applyBorder="1" applyAlignment="1">
      <alignment vertical="center"/>
    </xf>
    <xf numFmtId="38" fontId="56" fillId="0" borderId="26" xfId="27" applyFont="1" applyFill="1" applyBorder="1" applyAlignment="1">
      <alignment vertical="center"/>
    </xf>
    <xf numFmtId="38" fontId="56" fillId="0" borderId="36" xfId="27" applyFont="1" applyBorder="1" applyAlignment="1">
      <alignment vertical="center"/>
    </xf>
    <xf numFmtId="38" fontId="56" fillId="0" borderId="26" xfId="27" applyFont="1" applyBorder="1" applyAlignment="1">
      <alignment vertical="center"/>
    </xf>
    <xf numFmtId="0" fontId="55" fillId="0" borderId="131" xfId="108" applyFont="1" applyBorder="1" applyAlignment="1">
      <alignment vertical="center"/>
    </xf>
    <xf numFmtId="0" fontId="54" fillId="0" borderId="128" xfId="108" applyFont="1" applyBorder="1" applyAlignment="1">
      <alignment vertical="center"/>
    </xf>
    <xf numFmtId="0" fontId="54" fillId="0" borderId="121" xfId="108" applyFont="1" applyBorder="1" applyAlignment="1">
      <alignment vertical="center"/>
    </xf>
    <xf numFmtId="0" fontId="54" fillId="0" borderId="131" xfId="108" applyFont="1" applyBorder="1" applyAlignment="1">
      <alignment vertical="center"/>
    </xf>
    <xf numFmtId="2" fontId="54" fillId="0" borderId="0" xfId="108" applyNumberFormat="1" applyFont="1" applyAlignment="1">
      <alignment vertical="center"/>
    </xf>
    <xf numFmtId="0" fontId="54" fillId="0" borderId="0" xfId="108" applyFont="1" applyAlignment="1">
      <alignment horizontal="right" vertical="center"/>
    </xf>
    <xf numFmtId="0" fontId="54" fillId="0" borderId="0" xfId="108" applyFont="1" applyAlignment="1">
      <alignment horizontal="center" vertical="center"/>
    </xf>
    <xf numFmtId="222" fontId="54" fillId="0" borderId="0" xfId="108" applyNumberFormat="1" applyFont="1" applyAlignment="1">
      <alignment vertical="center"/>
    </xf>
    <xf numFmtId="38" fontId="54" fillId="0" borderId="0" xfId="27" applyFont="1" applyBorder="1" applyAlignment="1">
      <alignment vertical="center"/>
    </xf>
    <xf numFmtId="0" fontId="14" fillId="0" borderId="0" xfId="0" applyFont="1"/>
    <xf numFmtId="181" fontId="14" fillId="0" borderId="0" xfId="0" applyNumberFormat="1" applyFont="1"/>
    <xf numFmtId="181" fontId="14" fillId="0" borderId="0" xfId="0" applyNumberFormat="1" applyFont="1" applyAlignment="1">
      <alignment horizontal="right" vertical="center"/>
    </xf>
    <xf numFmtId="209" fontId="14" fillId="0" borderId="0" xfId="0" applyNumberFormat="1" applyFont="1" applyAlignment="1">
      <alignment horizontal="right" vertical="center"/>
    </xf>
    <xf numFmtId="209" fontId="14" fillId="0" borderId="0" xfId="0" applyNumberFormat="1" applyFont="1"/>
    <xf numFmtId="0" fontId="14" fillId="0" borderId="0" xfId="0" applyFont="1" applyAlignment="1">
      <alignment horizontal="right" vertical="center"/>
    </xf>
    <xf numFmtId="0" fontId="55" fillId="0" borderId="0" xfId="0" applyFont="1"/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right"/>
    </xf>
    <xf numFmtId="0" fontId="54" fillId="0" borderId="35" xfId="0" applyFont="1" applyBorder="1" applyAlignment="1">
      <alignment vertical="center"/>
    </xf>
    <xf numFmtId="0" fontId="54" fillId="0" borderId="22" xfId="0" applyFont="1" applyBorder="1" applyAlignment="1">
      <alignment vertical="center"/>
    </xf>
    <xf numFmtId="0" fontId="54" fillId="0" borderId="99" xfId="0" applyFont="1" applyBorder="1" applyAlignment="1">
      <alignment vertical="center"/>
    </xf>
    <xf numFmtId="181" fontId="54" fillId="0" borderId="22" xfId="0" applyNumberFormat="1" applyFont="1" applyBorder="1" applyAlignment="1">
      <alignment vertical="center"/>
    </xf>
    <xf numFmtId="0" fontId="54" fillId="0" borderId="35" xfId="0" applyFont="1" applyBorder="1" applyAlignment="1">
      <alignment horizontal="center" vertical="center"/>
    </xf>
    <xf numFmtId="0" fontId="54" fillId="0" borderId="99" xfId="0" applyFont="1" applyBorder="1" applyAlignment="1">
      <alignment horizontal="center" vertical="center"/>
    </xf>
    <xf numFmtId="0" fontId="54" fillId="0" borderId="31" xfId="0" applyFont="1" applyBorder="1" applyAlignment="1">
      <alignment vertical="center"/>
    </xf>
    <xf numFmtId="0" fontId="54" fillId="0" borderId="33" xfId="0" applyFont="1" applyBorder="1" applyAlignment="1">
      <alignment vertical="center"/>
    </xf>
    <xf numFmtId="209" fontId="54" fillId="0" borderId="100" xfId="0" applyNumberFormat="1" applyFont="1" applyBorder="1" applyAlignment="1">
      <alignment vertical="center"/>
    </xf>
    <xf numFmtId="209" fontId="54" fillId="0" borderId="31" xfId="0" applyNumberFormat="1" applyFont="1" applyBorder="1" applyAlignment="1">
      <alignment vertical="center"/>
    </xf>
    <xf numFmtId="181" fontId="54" fillId="0" borderId="33" xfId="0" applyNumberFormat="1" applyFont="1" applyBorder="1" applyAlignment="1">
      <alignment vertical="center"/>
    </xf>
    <xf numFmtId="181" fontId="54" fillId="0" borderId="100" xfId="0" applyNumberFormat="1" applyFont="1" applyBorder="1" applyAlignment="1">
      <alignment vertical="center"/>
    </xf>
    <xf numFmtId="0" fontId="54" fillId="0" borderId="31" xfId="0" applyFont="1" applyBorder="1" applyAlignment="1">
      <alignment horizontal="center" vertical="center"/>
    </xf>
    <xf numFmtId="0" fontId="54" fillId="0" borderId="100" xfId="0" applyFont="1" applyBorder="1" applyAlignment="1">
      <alignment horizontal="center" vertical="center"/>
    </xf>
    <xf numFmtId="0" fontId="54" fillId="0" borderId="6" xfId="0" applyFont="1" applyBorder="1" applyAlignment="1">
      <alignment vertical="center"/>
    </xf>
    <xf numFmtId="0" fontId="54" fillId="0" borderId="0" xfId="0" applyFont="1" applyAlignment="1">
      <alignment vertical="center"/>
    </xf>
    <xf numFmtId="0" fontId="54" fillId="0" borderId="7" xfId="0" applyFont="1" applyBorder="1" applyAlignment="1">
      <alignment vertical="center"/>
    </xf>
    <xf numFmtId="181" fontId="54" fillId="0" borderId="0" xfId="0" applyNumberFormat="1" applyFont="1" applyAlignment="1">
      <alignment vertical="center"/>
    </xf>
    <xf numFmtId="0" fontId="54" fillId="0" borderId="6" xfId="0" applyFont="1" applyBorder="1" applyAlignment="1">
      <alignment horizontal="center" vertical="center"/>
    </xf>
    <xf numFmtId="0" fontId="54" fillId="0" borderId="7" xfId="0" applyFont="1" applyBorder="1" applyAlignment="1">
      <alignment horizontal="center" vertical="center"/>
    </xf>
    <xf numFmtId="0" fontId="12" fillId="0" borderId="116" xfId="0" applyFont="1" applyBorder="1" applyAlignment="1">
      <alignment horizontal="center" vertical="center"/>
    </xf>
    <xf numFmtId="0" fontId="82" fillId="0" borderId="6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117" xfId="0" applyFont="1" applyBorder="1" applyAlignment="1">
      <alignment vertical="center"/>
    </xf>
    <xf numFmtId="181" fontId="12" fillId="0" borderId="118" xfId="0" applyNumberFormat="1" applyFont="1" applyBorder="1" applyAlignment="1">
      <alignment vertical="center"/>
    </xf>
    <xf numFmtId="0" fontId="12" fillId="0" borderId="118" xfId="0" applyFont="1" applyBorder="1" applyAlignment="1">
      <alignment vertical="center"/>
    </xf>
    <xf numFmtId="0" fontId="12" fillId="0" borderId="119" xfId="0" applyFont="1" applyBorder="1" applyAlignment="1">
      <alignment vertical="center"/>
    </xf>
    <xf numFmtId="181" fontId="12" fillId="0" borderId="117" xfId="0" applyNumberFormat="1" applyFont="1" applyBorder="1" applyAlignment="1">
      <alignment vertical="center"/>
    </xf>
    <xf numFmtId="181" fontId="12" fillId="0" borderId="119" xfId="0" applyNumberFormat="1" applyFont="1" applyBorder="1" applyAlignment="1">
      <alignment vertical="center"/>
    </xf>
    <xf numFmtId="209" fontId="12" fillId="0" borderId="117" xfId="0" applyNumberFormat="1" applyFont="1" applyBorder="1" applyAlignment="1">
      <alignment vertical="center"/>
    </xf>
    <xf numFmtId="209" fontId="12" fillId="0" borderId="118" xfId="0" applyNumberFormat="1" applyFont="1" applyBorder="1" applyAlignment="1">
      <alignment vertical="center"/>
    </xf>
    <xf numFmtId="209" fontId="12" fillId="0" borderId="119" xfId="0" applyNumberFormat="1" applyFont="1" applyBorder="1" applyAlignment="1">
      <alignment vertical="center"/>
    </xf>
    <xf numFmtId="209" fontId="54" fillId="0" borderId="7" xfId="0" applyNumberFormat="1" applyFont="1" applyBorder="1" applyAlignment="1">
      <alignment vertical="center"/>
    </xf>
    <xf numFmtId="209" fontId="54" fillId="0" borderId="6" xfId="0" applyNumberFormat="1" applyFont="1" applyBorder="1" applyAlignment="1">
      <alignment vertical="center"/>
    </xf>
    <xf numFmtId="181" fontId="54" fillId="0" borderId="7" xfId="0" applyNumberFormat="1" applyFont="1" applyBorder="1" applyAlignment="1">
      <alignment vertical="center"/>
    </xf>
    <xf numFmtId="0" fontId="81" fillId="0" borderId="46" xfId="0" applyFont="1" applyBorder="1" applyAlignment="1">
      <alignment horizontal="center" vertical="center"/>
    </xf>
    <xf numFmtId="0" fontId="81" fillId="0" borderId="6" xfId="0" applyFont="1" applyBorder="1" applyAlignment="1">
      <alignment vertical="center"/>
    </xf>
    <xf numFmtId="209" fontId="12" fillId="0" borderId="7" xfId="0" applyNumberFormat="1" applyFont="1" applyBorder="1" applyAlignment="1">
      <alignment vertical="center"/>
    </xf>
    <xf numFmtId="209" fontId="12" fillId="0" borderId="31" xfId="0" applyNumberFormat="1" applyFont="1" applyBorder="1" applyAlignment="1">
      <alignment vertical="center"/>
    </xf>
    <xf numFmtId="181" fontId="12" fillId="0" borderId="33" xfId="0" applyNumberFormat="1" applyFont="1" applyBorder="1" applyAlignment="1">
      <alignment vertical="center"/>
    </xf>
    <xf numFmtId="181" fontId="12" fillId="0" borderId="100" xfId="0" applyNumberFormat="1" applyFont="1" applyBorder="1" applyAlignment="1">
      <alignment vertical="center"/>
    </xf>
    <xf numFmtId="181" fontId="12" fillId="0" borderId="33" xfId="0" applyNumberFormat="1" applyFont="1" applyBorder="1" applyAlignment="1">
      <alignment horizontal="right" vertical="center"/>
    </xf>
    <xf numFmtId="209" fontId="12" fillId="0" borderId="33" xfId="0" applyNumberFormat="1" applyFont="1" applyBorder="1" applyAlignment="1">
      <alignment vertical="center"/>
    </xf>
    <xf numFmtId="0" fontId="12" fillId="0" borderId="33" xfId="0" applyFont="1" applyBorder="1" applyAlignment="1">
      <alignment vertical="center"/>
    </xf>
    <xf numFmtId="0" fontId="12" fillId="0" borderId="100" xfId="0" applyFont="1" applyBorder="1" applyAlignment="1">
      <alignment vertical="center"/>
    </xf>
    <xf numFmtId="0" fontId="12" fillId="0" borderId="104" xfId="0" applyFont="1" applyBorder="1" applyAlignment="1">
      <alignment horizontal="center" vertical="center"/>
    </xf>
    <xf numFmtId="181" fontId="54" fillId="0" borderId="35" xfId="0" applyNumberFormat="1" applyFont="1" applyBorder="1" applyAlignment="1">
      <alignment vertical="center"/>
    </xf>
    <xf numFmtId="181" fontId="54" fillId="0" borderId="99" xfId="0" applyNumberFormat="1" applyFont="1" applyBorder="1" applyAlignment="1">
      <alignment vertical="center"/>
    </xf>
    <xf numFmtId="209" fontId="54" fillId="0" borderId="35" xfId="0" applyNumberFormat="1" applyFont="1" applyBorder="1" applyAlignment="1">
      <alignment vertical="center"/>
    </xf>
    <xf numFmtId="209" fontId="54" fillId="0" borderId="22" xfId="0" applyNumberFormat="1" applyFont="1" applyBorder="1" applyAlignment="1">
      <alignment vertical="center"/>
    </xf>
    <xf numFmtId="209" fontId="54" fillId="0" borderId="99" xfId="0" applyNumberFormat="1" applyFont="1" applyBorder="1" applyAlignment="1">
      <alignment vertical="center"/>
    </xf>
    <xf numFmtId="0" fontId="12" fillId="0" borderId="105" xfId="0" applyFont="1" applyBorder="1" applyAlignment="1">
      <alignment horizontal="center" vertical="center"/>
    </xf>
    <xf numFmtId="0" fontId="55" fillId="0" borderId="0" xfId="0" applyFont="1" applyAlignment="1">
      <alignment vertical="center"/>
    </xf>
    <xf numFmtId="2" fontId="54" fillId="0" borderId="31" xfId="0" applyNumberFormat="1" applyFont="1" applyBorder="1" applyAlignment="1">
      <alignment horizontal="right" vertical="center"/>
    </xf>
    <xf numFmtId="2" fontId="54" fillId="0" borderId="100" xfId="0" applyNumberFormat="1" applyFont="1" applyBorder="1" applyAlignment="1">
      <alignment horizontal="right" vertical="center"/>
    </xf>
    <xf numFmtId="181" fontId="54" fillId="0" borderId="31" xfId="0" applyNumberFormat="1" applyFont="1" applyBorder="1" applyAlignment="1">
      <alignment horizontal="right" vertical="center"/>
    </xf>
    <xf numFmtId="181" fontId="54" fillId="0" borderId="100" xfId="0" applyNumberFormat="1" applyFont="1" applyBorder="1" applyAlignment="1">
      <alignment horizontal="right" vertical="center"/>
    </xf>
    <xf numFmtId="209" fontId="54" fillId="0" borderId="31" xfId="0" applyNumberFormat="1" applyFont="1" applyBorder="1" applyAlignment="1">
      <alignment horizontal="right" vertical="center"/>
    </xf>
    <xf numFmtId="209" fontId="54" fillId="0" borderId="33" xfId="0" applyNumberFormat="1" applyFont="1" applyBorder="1" applyAlignment="1">
      <alignment horizontal="right" vertical="center"/>
    </xf>
    <xf numFmtId="209" fontId="54" fillId="0" borderId="100" xfId="0" applyNumberFormat="1" applyFont="1" applyBorder="1" applyAlignment="1">
      <alignment horizontal="right" vertical="center"/>
    </xf>
    <xf numFmtId="209" fontId="54" fillId="0" borderId="33" xfId="0" applyNumberFormat="1" applyFont="1" applyBorder="1" applyAlignment="1">
      <alignment vertical="center"/>
    </xf>
    <xf numFmtId="0" fontId="12" fillId="0" borderId="46" xfId="0" applyFont="1" applyBorder="1" applyAlignment="1">
      <alignment horizontal="center" vertical="center"/>
    </xf>
    <xf numFmtId="0" fontId="55" fillId="0" borderId="33" xfId="0" applyFont="1" applyBorder="1" applyAlignment="1">
      <alignment vertical="center"/>
    </xf>
    <xf numFmtId="2" fontId="54" fillId="0" borderId="6" xfId="0" applyNumberFormat="1" applyFont="1" applyBorder="1" applyAlignment="1">
      <alignment horizontal="right" vertical="center"/>
    </xf>
    <xf numFmtId="181" fontId="54" fillId="0" borderId="6" xfId="0" applyNumberFormat="1" applyFont="1" applyBorder="1" applyAlignment="1">
      <alignment horizontal="right" vertical="center"/>
    </xf>
    <xf numFmtId="181" fontId="54" fillId="0" borderId="7" xfId="0" applyNumberFormat="1" applyFont="1" applyBorder="1" applyAlignment="1">
      <alignment horizontal="right" vertical="center"/>
    </xf>
    <xf numFmtId="181" fontId="54" fillId="0" borderId="0" xfId="0" applyNumberFormat="1" applyFont="1" applyAlignment="1">
      <alignment horizontal="right" vertical="center"/>
    </xf>
    <xf numFmtId="0" fontId="54" fillId="0" borderId="100" xfId="0" applyFont="1" applyBorder="1" applyAlignment="1">
      <alignment vertical="center"/>
    </xf>
    <xf numFmtId="181" fontId="54" fillId="0" borderId="33" xfId="0" applyNumberFormat="1" applyFont="1" applyBorder="1" applyAlignment="1">
      <alignment horizontal="right" vertical="center"/>
    </xf>
    <xf numFmtId="181" fontId="54" fillId="0" borderId="6" xfId="0" applyNumberFormat="1" applyFont="1" applyBorder="1" applyAlignment="1">
      <alignment vertical="center"/>
    </xf>
    <xf numFmtId="209" fontId="54" fillId="0" borderId="0" xfId="0" applyNumberFormat="1" applyFont="1" applyAlignment="1">
      <alignment vertical="center"/>
    </xf>
    <xf numFmtId="181" fontId="54" fillId="0" borderId="35" xfId="0" applyNumberFormat="1" applyFont="1" applyBorder="1" applyAlignment="1">
      <alignment horizontal="right" vertical="center"/>
    </xf>
    <xf numFmtId="181" fontId="54" fillId="0" borderId="22" xfId="0" applyNumberFormat="1" applyFont="1" applyBorder="1" applyAlignment="1">
      <alignment horizontal="right" vertical="center"/>
    </xf>
    <xf numFmtId="181" fontId="54" fillId="0" borderId="99" xfId="0" applyNumberFormat="1" applyFont="1" applyBorder="1" applyAlignment="1">
      <alignment horizontal="right" vertical="center"/>
    </xf>
    <xf numFmtId="209" fontId="54" fillId="0" borderId="35" xfId="0" applyNumberFormat="1" applyFont="1" applyBorder="1" applyAlignment="1">
      <alignment horizontal="right" vertical="center"/>
    </xf>
    <xf numFmtId="209" fontId="54" fillId="0" borderId="22" xfId="0" applyNumberFormat="1" applyFont="1" applyBorder="1" applyAlignment="1">
      <alignment horizontal="right" vertical="center"/>
    </xf>
    <xf numFmtId="209" fontId="54" fillId="0" borderId="99" xfId="0" applyNumberFormat="1" applyFont="1" applyBorder="1" applyAlignment="1">
      <alignment horizontal="right" vertical="center"/>
    </xf>
    <xf numFmtId="0" fontId="12" fillId="0" borderId="22" xfId="0" applyFont="1" applyBorder="1" applyAlignment="1">
      <alignment vertical="center"/>
    </xf>
    <xf numFmtId="0" fontId="12" fillId="0" borderId="99" xfId="0" applyFont="1" applyBorder="1" applyAlignment="1">
      <alignment vertical="center"/>
    </xf>
    <xf numFmtId="0" fontId="12" fillId="0" borderId="35" xfId="0" applyFont="1" applyBorder="1" applyAlignment="1">
      <alignment vertical="center"/>
    </xf>
    <xf numFmtId="181" fontId="12" fillId="0" borderId="22" xfId="0" applyNumberFormat="1" applyFont="1" applyBorder="1" applyAlignment="1">
      <alignment vertical="center"/>
    </xf>
    <xf numFmtId="181" fontId="12" fillId="0" borderId="35" xfId="0" applyNumberFormat="1" applyFont="1" applyBorder="1" applyAlignment="1">
      <alignment vertical="center"/>
    </xf>
    <xf numFmtId="181" fontId="12" fillId="0" borderId="99" xfId="0" applyNumberFormat="1" applyFont="1" applyBorder="1" applyAlignment="1">
      <alignment vertical="center"/>
    </xf>
    <xf numFmtId="209" fontId="12" fillId="0" borderId="35" xfId="0" applyNumberFormat="1" applyFont="1" applyBorder="1" applyAlignment="1">
      <alignment vertical="center"/>
    </xf>
    <xf numFmtId="209" fontId="12" fillId="0" borderId="22" xfId="0" applyNumberFormat="1" applyFont="1" applyBorder="1" applyAlignment="1">
      <alignment vertical="center"/>
    </xf>
    <xf numFmtId="209" fontId="12" fillId="0" borderId="99" xfId="0" applyNumberFormat="1" applyFont="1" applyBorder="1" applyAlignment="1">
      <alignment vertical="center"/>
    </xf>
    <xf numFmtId="209" fontId="12" fillId="0" borderId="100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181" fontId="12" fillId="0" borderId="0" xfId="0" applyNumberFormat="1" applyFont="1" applyAlignment="1">
      <alignment vertical="center"/>
    </xf>
    <xf numFmtId="181" fontId="12" fillId="0" borderId="6" xfId="0" applyNumberFormat="1" applyFont="1" applyBorder="1" applyAlignment="1">
      <alignment vertical="center"/>
    </xf>
    <xf numFmtId="181" fontId="12" fillId="0" borderId="7" xfId="0" applyNumberFormat="1" applyFont="1" applyBorder="1" applyAlignment="1">
      <alignment vertical="center"/>
    </xf>
    <xf numFmtId="209" fontId="12" fillId="0" borderId="6" xfId="0" applyNumberFormat="1" applyFont="1" applyBorder="1" applyAlignment="1">
      <alignment vertical="center"/>
    </xf>
    <xf numFmtId="209" fontId="12" fillId="0" borderId="0" xfId="0" applyNumberFormat="1" applyFont="1" applyAlignment="1">
      <alignment vertical="center"/>
    </xf>
    <xf numFmtId="181" fontId="12" fillId="0" borderId="0" xfId="0" applyNumberFormat="1" applyFont="1" applyAlignment="1">
      <alignment horizontal="right" vertical="center"/>
    </xf>
    <xf numFmtId="0" fontId="12" fillId="0" borderId="31" xfId="0" applyFont="1" applyBorder="1" applyAlignment="1">
      <alignment vertical="center"/>
    </xf>
    <xf numFmtId="0" fontId="83" fillId="0" borderId="6" xfId="0" applyFont="1" applyBorder="1" applyAlignment="1">
      <alignment vertical="center"/>
    </xf>
    <xf numFmtId="0" fontId="12" fillId="31" borderId="116" xfId="0" applyFont="1" applyFill="1" applyBorder="1" applyAlignment="1">
      <alignment horizontal="center" vertical="center"/>
    </xf>
    <xf numFmtId="0" fontId="12" fillId="31" borderId="117" xfId="0" applyFont="1" applyFill="1" applyBorder="1" applyAlignment="1">
      <alignment vertical="center"/>
    </xf>
    <xf numFmtId="0" fontId="12" fillId="31" borderId="118" xfId="0" applyFont="1" applyFill="1" applyBorder="1" applyAlignment="1">
      <alignment vertical="center"/>
    </xf>
    <xf numFmtId="0" fontId="12" fillId="31" borderId="119" xfId="0" applyFont="1" applyFill="1" applyBorder="1" applyAlignment="1">
      <alignment vertical="center"/>
    </xf>
    <xf numFmtId="181" fontId="12" fillId="31" borderId="118" xfId="0" applyNumberFormat="1" applyFont="1" applyFill="1" applyBorder="1" applyAlignment="1">
      <alignment vertical="center"/>
    </xf>
    <xf numFmtId="181" fontId="12" fillId="31" borderId="117" xfId="0" applyNumberFormat="1" applyFont="1" applyFill="1" applyBorder="1" applyAlignment="1">
      <alignment vertical="center"/>
    </xf>
    <xf numFmtId="181" fontId="12" fillId="31" borderId="119" xfId="0" applyNumberFormat="1" applyFont="1" applyFill="1" applyBorder="1" applyAlignment="1">
      <alignment vertical="center"/>
    </xf>
    <xf numFmtId="209" fontId="12" fillId="31" borderId="117" xfId="0" applyNumberFormat="1" applyFont="1" applyFill="1" applyBorder="1" applyAlignment="1">
      <alignment vertical="center"/>
    </xf>
    <xf numFmtId="209" fontId="12" fillId="31" borderId="118" xfId="0" applyNumberFormat="1" applyFont="1" applyFill="1" applyBorder="1" applyAlignment="1">
      <alignment vertical="center"/>
    </xf>
    <xf numFmtId="209" fontId="12" fillId="31" borderId="119" xfId="0" applyNumberFormat="1" applyFont="1" applyFill="1" applyBorder="1" applyAlignment="1">
      <alignment vertical="center"/>
    </xf>
    <xf numFmtId="0" fontId="12" fillId="31" borderId="130" xfId="0" applyFont="1" applyFill="1" applyBorder="1" applyAlignment="1">
      <alignment horizontal="center" vertical="center"/>
    </xf>
    <xf numFmtId="209" fontId="12" fillId="31" borderId="128" xfId="0" applyNumberFormat="1" applyFont="1" applyFill="1" applyBorder="1" applyAlignment="1">
      <alignment vertical="center"/>
    </xf>
    <xf numFmtId="181" fontId="12" fillId="31" borderId="129" xfId="0" applyNumberFormat="1" applyFont="1" applyFill="1" applyBorder="1" applyAlignment="1">
      <alignment vertical="center"/>
    </xf>
    <xf numFmtId="181" fontId="12" fillId="31" borderId="131" xfId="0" applyNumberFormat="1" applyFont="1" applyFill="1" applyBorder="1" applyAlignment="1">
      <alignment vertical="center"/>
    </xf>
    <xf numFmtId="181" fontId="12" fillId="31" borderId="129" xfId="0" applyNumberFormat="1" applyFont="1" applyFill="1" applyBorder="1" applyAlignment="1">
      <alignment horizontal="right" vertical="center"/>
    </xf>
    <xf numFmtId="209" fontId="12" fillId="31" borderId="129" xfId="0" applyNumberFormat="1" applyFont="1" applyFill="1" applyBorder="1" applyAlignment="1">
      <alignment vertical="center"/>
    </xf>
    <xf numFmtId="0" fontId="12" fillId="31" borderId="129" xfId="0" applyFont="1" applyFill="1" applyBorder="1" applyAlignment="1">
      <alignment vertical="center"/>
    </xf>
    <xf numFmtId="0" fontId="12" fillId="31" borderId="131" xfId="0" applyFont="1" applyFill="1" applyBorder="1" applyAlignment="1">
      <alignment vertical="center"/>
    </xf>
    <xf numFmtId="181" fontId="54" fillId="0" borderId="33" xfId="0" applyNumberFormat="1" applyFont="1" applyBorder="1" applyAlignment="1">
      <alignment horizontal="center" vertical="center"/>
    </xf>
    <xf numFmtId="2" fontId="54" fillId="0" borderId="7" xfId="0" applyNumberFormat="1" applyFont="1" applyBorder="1" applyAlignment="1">
      <alignment horizontal="right" vertical="center"/>
    </xf>
    <xf numFmtId="209" fontId="54" fillId="0" borderId="6" xfId="0" applyNumberFormat="1" applyFont="1" applyBorder="1" applyAlignment="1">
      <alignment horizontal="right" vertical="center"/>
    </xf>
    <xf numFmtId="209" fontId="54" fillId="0" borderId="0" xfId="0" applyNumberFormat="1" applyFont="1" applyAlignment="1">
      <alignment horizontal="right" vertical="center"/>
    </xf>
    <xf numFmtId="209" fontId="54" fillId="0" borderId="7" xfId="0" applyNumberFormat="1" applyFont="1" applyBorder="1" applyAlignment="1">
      <alignment horizontal="right" vertical="center"/>
    </xf>
    <xf numFmtId="2" fontId="54" fillId="0" borderId="35" xfId="0" applyNumberFormat="1" applyFont="1" applyBorder="1" applyAlignment="1">
      <alignment horizontal="right" vertical="center"/>
    </xf>
    <xf numFmtId="2" fontId="54" fillId="0" borderId="22" xfId="0" applyNumberFormat="1" applyFont="1" applyBorder="1" applyAlignment="1">
      <alignment horizontal="right" vertical="center"/>
    </xf>
    <xf numFmtId="2" fontId="54" fillId="0" borderId="99" xfId="0" applyNumberFormat="1" applyFont="1" applyBorder="1" applyAlignment="1">
      <alignment horizontal="right" vertical="center"/>
    </xf>
    <xf numFmtId="181" fontId="54" fillId="0" borderId="22" xfId="0" applyNumberFormat="1" applyFont="1" applyBorder="1" applyAlignment="1">
      <alignment horizontal="center" vertical="center"/>
    </xf>
    <xf numFmtId="0" fontId="82" fillId="0" borderId="35" xfId="0" applyFont="1" applyBorder="1" applyAlignment="1">
      <alignment vertical="center"/>
    </xf>
    <xf numFmtId="0" fontId="12" fillId="0" borderId="130" xfId="0" applyFont="1" applyBorder="1" applyAlignment="1">
      <alignment horizontal="center" vertical="center"/>
    </xf>
    <xf numFmtId="0" fontId="82" fillId="0" borderId="128" xfId="0" applyFont="1" applyBorder="1" applyAlignment="1">
      <alignment vertical="center"/>
    </xf>
    <xf numFmtId="0" fontId="54" fillId="0" borderId="129" xfId="0" applyFont="1" applyBorder="1" applyAlignment="1">
      <alignment vertical="center"/>
    </xf>
    <xf numFmtId="209" fontId="54" fillId="0" borderId="131" xfId="0" applyNumberFormat="1" applyFont="1" applyBorder="1" applyAlignment="1">
      <alignment vertical="center"/>
    </xf>
    <xf numFmtId="209" fontId="54" fillId="0" borderId="128" xfId="0" applyNumberFormat="1" applyFont="1" applyBorder="1" applyAlignment="1">
      <alignment vertical="center"/>
    </xf>
    <xf numFmtId="181" fontId="54" fillId="0" borderId="129" xfId="0" applyNumberFormat="1" applyFont="1" applyBorder="1" applyAlignment="1">
      <alignment vertical="center"/>
    </xf>
    <xf numFmtId="181" fontId="54" fillId="0" borderId="131" xfId="0" applyNumberFormat="1" applyFont="1" applyBorder="1" applyAlignment="1">
      <alignment vertical="center"/>
    </xf>
    <xf numFmtId="181" fontId="54" fillId="0" borderId="129" xfId="0" applyNumberFormat="1" applyFont="1" applyBorder="1" applyAlignment="1">
      <alignment horizontal="right" vertical="center"/>
    </xf>
    <xf numFmtId="209" fontId="54" fillId="0" borderId="129" xfId="0" applyNumberFormat="1" applyFont="1" applyBorder="1" applyAlignment="1">
      <alignment vertical="center"/>
    </xf>
    <xf numFmtId="0" fontId="54" fillId="0" borderId="131" xfId="0" applyFont="1" applyBorder="1" applyAlignment="1">
      <alignment vertical="center"/>
    </xf>
    <xf numFmtId="56" fontId="81" fillId="0" borderId="46" xfId="0" quotePrefix="1" applyNumberFormat="1" applyFont="1" applyBorder="1" applyAlignment="1">
      <alignment horizontal="center" vertical="center"/>
    </xf>
    <xf numFmtId="0" fontId="81" fillId="0" borderId="46" xfId="0" quotePrefix="1" applyFont="1" applyBorder="1" applyAlignment="1">
      <alignment horizontal="center" vertical="center"/>
    </xf>
    <xf numFmtId="0" fontId="82" fillId="0" borderId="31" xfId="0" applyFont="1" applyBorder="1" applyAlignment="1">
      <alignment vertical="center"/>
    </xf>
    <xf numFmtId="0" fontId="81" fillId="0" borderId="35" xfId="0" applyFont="1" applyBorder="1" applyAlignment="1">
      <alignment vertical="center"/>
    </xf>
    <xf numFmtId="1" fontId="22" fillId="2" borderId="32" xfId="0" applyNumberFormat="1" applyFont="1" applyFill="1" applyBorder="1" applyAlignment="1">
      <alignment horizontal="center" shrinkToFit="1"/>
    </xf>
    <xf numFmtId="189" fontId="55" fillId="2" borderId="31" xfId="58" applyNumberFormat="1" applyFont="1" applyFill="1" applyBorder="1" applyAlignment="1">
      <alignment horizontal="right" vertical="center"/>
    </xf>
    <xf numFmtId="1" fontId="55" fillId="2" borderId="31" xfId="58" applyNumberFormat="1" applyFont="1" applyFill="1" applyBorder="1" applyAlignment="1">
      <alignment horizontal="right" vertical="center"/>
    </xf>
    <xf numFmtId="1" fontId="22" fillId="2" borderId="68" xfId="0" applyNumberFormat="1" applyFont="1" applyFill="1" applyBorder="1"/>
    <xf numFmtId="1" fontId="22" fillId="2" borderId="70" xfId="0" applyNumberFormat="1" applyFont="1" applyFill="1" applyBorder="1"/>
    <xf numFmtId="38" fontId="22" fillId="2" borderId="65" xfId="0" applyNumberFormat="1" applyFont="1" applyFill="1" applyBorder="1"/>
    <xf numFmtId="38" fontId="22" fillId="2" borderId="6" xfId="0" applyNumberFormat="1" applyFont="1" applyFill="1" applyBorder="1"/>
    <xf numFmtId="0" fontId="23" fillId="2" borderId="29" xfId="0" applyFont="1" applyFill="1" applyBorder="1" applyAlignment="1">
      <alignment horizontal="left"/>
    </xf>
    <xf numFmtId="0" fontId="23" fillId="2" borderId="23" xfId="0" applyFont="1" applyFill="1" applyBorder="1" applyAlignment="1">
      <alignment horizontal="left" shrinkToFit="1"/>
    </xf>
    <xf numFmtId="0" fontId="23" fillId="2" borderId="24" xfId="0" applyFont="1" applyFill="1" applyBorder="1" applyAlignment="1">
      <alignment horizontal="left" shrinkToFit="1"/>
    </xf>
    <xf numFmtId="181" fontId="22" fillId="2" borderId="102" xfId="0" applyNumberFormat="1" applyFont="1" applyFill="1" applyBorder="1" applyAlignment="1">
      <alignment shrinkToFit="1"/>
    </xf>
    <xf numFmtId="0" fontId="80" fillId="2" borderId="29" xfId="0" applyFont="1" applyFill="1" applyBorder="1"/>
    <xf numFmtId="0" fontId="80" fillId="2" borderId="23" xfId="0" applyFont="1" applyFill="1" applyBorder="1" applyAlignment="1">
      <alignment shrinkToFit="1"/>
    </xf>
    <xf numFmtId="182" fontId="80" fillId="2" borderId="90" xfId="6" applyNumberFormat="1" applyFont="1" applyFill="1" applyBorder="1" applyProtection="1"/>
    <xf numFmtId="0" fontId="80" fillId="2" borderId="29" xfId="0" applyFont="1" applyFill="1" applyBorder="1" applyAlignment="1">
      <alignment horizontal="center"/>
    </xf>
    <xf numFmtId="181" fontId="80" fillId="2" borderId="23" xfId="0" applyNumberFormat="1" applyFont="1" applyFill="1" applyBorder="1"/>
    <xf numFmtId="181" fontId="80" fillId="2" borderId="29" xfId="0" applyNumberFormat="1" applyFont="1" applyFill="1" applyBorder="1"/>
    <xf numFmtId="0" fontId="80" fillId="2" borderId="0" xfId="0" applyFont="1" applyFill="1"/>
    <xf numFmtId="0" fontId="80" fillId="2" borderId="71" xfId="0" applyFont="1" applyFill="1" applyBorder="1" applyAlignment="1">
      <alignment horizontal="left"/>
    </xf>
    <xf numFmtId="199" fontId="80" fillId="2" borderId="23" xfId="0" applyNumberFormat="1" applyFont="1" applyFill="1" applyBorder="1" applyAlignment="1">
      <alignment horizontal="left" shrinkToFit="1"/>
    </xf>
    <xf numFmtId="38" fontId="80" fillId="2" borderId="70" xfId="0" applyNumberFormat="1" applyFont="1" applyFill="1" applyBorder="1"/>
    <xf numFmtId="0" fontId="80" fillId="2" borderId="6" xfId="0" applyFont="1" applyFill="1" applyBorder="1"/>
    <xf numFmtId="0" fontId="80" fillId="2" borderId="71" xfId="0" applyFont="1" applyFill="1" applyBorder="1"/>
    <xf numFmtId="0" fontId="80" fillId="2" borderId="32" xfId="0" applyFont="1" applyFill="1" applyBorder="1" applyAlignment="1">
      <alignment horizontal="left"/>
    </xf>
    <xf numFmtId="0" fontId="80" fillId="2" borderId="24" xfId="0" applyFont="1" applyFill="1" applyBorder="1" applyAlignment="1">
      <alignment shrinkToFit="1"/>
    </xf>
    <xf numFmtId="182" fontId="80" fillId="2" borderId="91" xfId="6" applyNumberFormat="1" applyFont="1" applyFill="1" applyBorder="1"/>
    <xf numFmtId="0" fontId="80" fillId="2" borderId="32" xfId="0" applyFont="1" applyFill="1" applyBorder="1" applyAlignment="1">
      <alignment horizontal="center"/>
    </xf>
    <xf numFmtId="181" fontId="80" fillId="2" borderId="24" xfId="0" applyNumberFormat="1" applyFont="1" applyFill="1" applyBorder="1"/>
    <xf numFmtId="181" fontId="80" fillId="2" borderId="32" xfId="0" applyNumberFormat="1" applyFont="1" applyFill="1" applyBorder="1"/>
    <xf numFmtId="0" fontId="80" fillId="2" borderId="33" xfId="0" applyFont="1" applyFill="1" applyBorder="1"/>
    <xf numFmtId="0" fontId="80" fillId="2" borderId="85" xfId="0" applyFont="1" applyFill="1" applyBorder="1" applyAlignment="1">
      <alignment horizontal="left"/>
    </xf>
    <xf numFmtId="182" fontId="80" fillId="2" borderId="72" xfId="0" applyNumberFormat="1" applyFont="1" applyFill="1" applyBorder="1"/>
    <xf numFmtId="1" fontId="80" fillId="2" borderId="32" xfId="0" applyNumberFormat="1" applyFont="1" applyFill="1" applyBorder="1" applyAlignment="1">
      <alignment horizontal="center"/>
    </xf>
    <xf numFmtId="0" fontId="23" fillId="2" borderId="103" xfId="0" applyFont="1" applyFill="1" applyBorder="1"/>
    <xf numFmtId="0" fontId="23" fillId="2" borderId="101" xfId="0" applyFont="1" applyFill="1" applyBorder="1"/>
    <xf numFmtId="181" fontId="80" fillId="2" borderId="102" xfId="0" applyNumberFormat="1" applyFont="1" applyFill="1" applyBorder="1"/>
    <xf numFmtId="0" fontId="78" fillId="2" borderId="6" xfId="0" applyFont="1" applyFill="1" applyBorder="1" applyAlignment="1">
      <alignment horizontal="center"/>
    </xf>
    <xf numFmtId="0" fontId="80" fillId="2" borderId="35" xfId="0" applyFont="1" applyFill="1" applyBorder="1"/>
    <xf numFmtId="0" fontId="80" fillId="2" borderId="34" xfId="0" applyFont="1" applyFill="1" applyBorder="1"/>
    <xf numFmtId="0" fontId="80" fillId="2" borderId="75" xfId="0" applyFont="1" applyFill="1" applyBorder="1"/>
    <xf numFmtId="56" fontId="78" fillId="2" borderId="6" xfId="0" applyNumberFormat="1" applyFont="1" applyFill="1" applyBorder="1" applyAlignment="1">
      <alignment horizontal="center"/>
    </xf>
    <xf numFmtId="56" fontId="78" fillId="2" borderId="31" xfId="0" quotePrefix="1" applyNumberFormat="1" applyFont="1" applyFill="1" applyBorder="1" applyAlignment="1">
      <alignment horizontal="center"/>
    </xf>
    <xf numFmtId="0" fontId="80" fillId="2" borderId="31" xfId="0" applyFont="1" applyFill="1" applyBorder="1"/>
    <xf numFmtId="0" fontId="80" fillId="2" borderId="32" xfId="0" applyFont="1" applyFill="1" applyBorder="1"/>
    <xf numFmtId="0" fontId="80" fillId="2" borderId="85" xfId="0" applyFont="1" applyFill="1" applyBorder="1"/>
    <xf numFmtId="181" fontId="23" fillId="2" borderId="32" xfId="0" applyNumberFormat="1" applyFont="1" applyFill="1" applyBorder="1" applyAlignment="1">
      <alignment horizontal="right"/>
    </xf>
    <xf numFmtId="6" fontId="23" fillId="2" borderId="0" xfId="0" applyNumberFormat="1" applyFont="1" applyFill="1"/>
    <xf numFmtId="181" fontId="23" fillId="2" borderId="73" xfId="0" applyNumberFormat="1" applyFont="1" applyFill="1" applyBorder="1" applyAlignment="1">
      <alignment horizontal="right"/>
    </xf>
    <xf numFmtId="0" fontId="23" fillId="2" borderId="22" xfId="0" applyFont="1" applyFill="1" applyBorder="1" applyAlignment="1">
      <alignment horizontal="right"/>
    </xf>
    <xf numFmtId="0" fontId="23" fillId="2" borderId="0" xfId="0" applyFont="1" applyFill="1" applyAlignment="1">
      <alignment horizontal="right"/>
    </xf>
    <xf numFmtId="185" fontId="23" fillId="2" borderId="24" xfId="0" applyNumberFormat="1" applyFont="1" applyFill="1" applyBorder="1"/>
    <xf numFmtId="185" fontId="23" fillId="2" borderId="32" xfId="0" applyNumberFormat="1" applyFont="1" applyFill="1" applyBorder="1"/>
    <xf numFmtId="185" fontId="23" fillId="2" borderId="73" xfId="0" applyNumberFormat="1" applyFont="1" applyFill="1" applyBorder="1"/>
    <xf numFmtId="38" fontId="23" fillId="2" borderId="91" xfId="6" applyFont="1" applyFill="1" applyBorder="1"/>
    <xf numFmtId="38" fontId="23" fillId="2" borderId="76" xfId="0" applyNumberFormat="1" applyFont="1" applyFill="1" applyBorder="1"/>
    <xf numFmtId="0" fontId="23" fillId="2" borderId="69" xfId="0" applyFont="1" applyFill="1" applyBorder="1" applyAlignment="1">
      <alignment horizontal="right"/>
    </xf>
    <xf numFmtId="0" fontId="23" fillId="2" borderId="71" xfId="0" applyFont="1" applyFill="1" applyBorder="1" applyAlignment="1">
      <alignment horizontal="right"/>
    </xf>
    <xf numFmtId="38" fontId="22" fillId="2" borderId="52" xfId="6" applyFont="1" applyFill="1" applyBorder="1" applyAlignment="1">
      <alignment horizontal="right" vertical="center" shrinkToFit="1"/>
    </xf>
    <xf numFmtId="185" fontId="22" fillId="2" borderId="24" xfId="0" applyNumberFormat="1" applyFont="1" applyFill="1" applyBorder="1" applyAlignment="1">
      <alignment shrinkToFit="1"/>
    </xf>
    <xf numFmtId="185" fontId="22" fillId="2" borderId="32" xfId="0" applyNumberFormat="1" applyFont="1" applyFill="1" applyBorder="1" applyAlignment="1">
      <alignment shrinkToFit="1"/>
    </xf>
    <xf numFmtId="185" fontId="22" fillId="2" borderId="102" xfId="0" applyNumberFormat="1" applyFont="1" applyFill="1" applyBorder="1"/>
    <xf numFmtId="185" fontId="22" fillId="2" borderId="73" xfId="0" applyNumberFormat="1" applyFont="1" applyFill="1" applyBorder="1"/>
    <xf numFmtId="38" fontId="22" fillId="2" borderId="67" xfId="0" applyNumberFormat="1" applyFont="1" applyFill="1" applyBorder="1"/>
    <xf numFmtId="38" fontId="22" fillId="2" borderId="35" xfId="0" applyNumberFormat="1" applyFont="1" applyFill="1" applyBorder="1"/>
    <xf numFmtId="38" fontId="22" fillId="2" borderId="76" xfId="0" applyNumberFormat="1" applyFont="1" applyFill="1" applyBorder="1"/>
    <xf numFmtId="189" fontId="22" fillId="2" borderId="72" xfId="0" applyNumberFormat="1" applyFont="1" applyFill="1" applyBorder="1"/>
    <xf numFmtId="189" fontId="22" fillId="2" borderId="74" xfId="0" applyNumberFormat="1" applyFont="1" applyFill="1" applyBorder="1"/>
    <xf numFmtId="189" fontId="22" fillId="2" borderId="70" xfId="0" applyNumberFormat="1" applyFont="1" applyFill="1" applyBorder="1"/>
    <xf numFmtId="189" fontId="22" fillId="2" borderId="31" xfId="0" applyNumberFormat="1" applyFont="1" applyFill="1" applyBorder="1"/>
    <xf numFmtId="2" fontId="22" fillId="2" borderId="32" xfId="0" applyNumberFormat="1" applyFont="1" applyFill="1" applyBorder="1"/>
    <xf numFmtId="38" fontId="22" fillId="2" borderId="85" xfId="0" applyNumberFormat="1" applyFont="1" applyFill="1" applyBorder="1"/>
    <xf numFmtId="189" fontId="22" fillId="2" borderId="35" xfId="0" applyNumberFormat="1" applyFont="1" applyFill="1" applyBorder="1"/>
    <xf numFmtId="189" fontId="22" fillId="2" borderId="6" xfId="0" applyNumberFormat="1" applyFont="1" applyFill="1" applyBorder="1"/>
    <xf numFmtId="2" fontId="22" fillId="2" borderId="72" xfId="0" applyNumberFormat="1" applyFont="1" applyFill="1" applyBorder="1"/>
    <xf numFmtId="56" fontId="11" fillId="2" borderId="132" xfId="0" quotePrefix="1" applyNumberFormat="1" applyFont="1" applyFill="1" applyBorder="1" applyAlignment="1">
      <alignment horizontal="center"/>
    </xf>
    <xf numFmtId="56" fontId="11" fillId="2" borderId="30" xfId="0" quotePrefix="1" applyNumberFormat="1" applyFont="1" applyFill="1" applyBorder="1" applyAlignment="1">
      <alignment horizontal="center"/>
    </xf>
    <xf numFmtId="56" fontId="11" fillId="2" borderId="133" xfId="0" quotePrefix="1" applyNumberFormat="1" applyFont="1" applyFill="1" applyBorder="1" applyAlignment="1">
      <alignment horizontal="center"/>
    </xf>
    <xf numFmtId="0" fontId="22" fillId="2" borderId="24" xfId="0" applyFont="1" applyFill="1" applyBorder="1" applyAlignment="1">
      <alignment horizontal="left" shrinkToFit="1"/>
    </xf>
    <xf numFmtId="49" fontId="22" fillId="2" borderId="32" xfId="0" applyNumberFormat="1" applyFont="1" applyFill="1" applyBorder="1" applyAlignment="1">
      <alignment horizontal="left"/>
    </xf>
    <xf numFmtId="6" fontId="22" fillId="2" borderId="33" xfId="0" applyNumberFormat="1" applyFont="1" applyFill="1" applyBorder="1"/>
    <xf numFmtId="189" fontId="23" fillId="2" borderId="72" xfId="0" applyNumberFormat="1" applyFont="1" applyFill="1" applyBorder="1"/>
    <xf numFmtId="189" fontId="23" fillId="2" borderId="74" xfId="0" applyNumberFormat="1" applyFont="1" applyFill="1" applyBorder="1"/>
    <xf numFmtId="189" fontId="23" fillId="2" borderId="70" xfId="0" applyNumberFormat="1" applyFont="1" applyFill="1" applyBorder="1"/>
    <xf numFmtId="189" fontId="23" fillId="2" borderId="31" xfId="0" applyNumberFormat="1" applyFont="1" applyFill="1" applyBorder="1"/>
    <xf numFmtId="181" fontId="54" fillId="0" borderId="128" xfId="0" applyNumberFormat="1" applyFont="1" applyBorder="1" applyAlignment="1">
      <alignment horizontal="right" vertical="center"/>
    </xf>
    <xf numFmtId="181" fontId="54" fillId="0" borderId="131" xfId="0" applyNumberFormat="1" applyFont="1" applyBorder="1" applyAlignment="1">
      <alignment horizontal="right" vertical="center"/>
    </xf>
    <xf numFmtId="0" fontId="54" fillId="0" borderId="128" xfId="0" applyFont="1" applyBorder="1" applyAlignment="1">
      <alignment horizontal="center" vertical="center"/>
    </xf>
    <xf numFmtId="0" fontId="54" fillId="0" borderId="131" xfId="0" applyFont="1" applyBorder="1" applyAlignment="1">
      <alignment horizontal="center" vertical="center"/>
    </xf>
    <xf numFmtId="209" fontId="54" fillId="0" borderId="128" xfId="0" applyNumberFormat="1" applyFont="1" applyBorder="1" applyAlignment="1">
      <alignment horizontal="right" vertical="center"/>
    </xf>
    <xf numFmtId="209" fontId="54" fillId="0" borderId="129" xfId="0" applyNumberFormat="1" applyFont="1" applyBorder="1" applyAlignment="1">
      <alignment horizontal="right" vertical="center"/>
    </xf>
    <xf numFmtId="209" fontId="54" fillId="0" borderId="131" xfId="0" applyNumberFormat="1" applyFont="1" applyBorder="1" applyAlignment="1">
      <alignment horizontal="right" vertical="center"/>
    </xf>
    <xf numFmtId="209" fontId="12" fillId="0" borderId="128" xfId="0" applyNumberFormat="1" applyFont="1" applyBorder="1" applyAlignment="1">
      <alignment vertical="center"/>
    </xf>
    <xf numFmtId="209" fontId="12" fillId="0" borderId="129" xfId="0" applyNumberFormat="1" applyFont="1" applyBorder="1" applyAlignment="1">
      <alignment vertical="center"/>
    </xf>
    <xf numFmtId="209" fontId="12" fillId="0" borderId="131" xfId="0" applyNumberFormat="1" applyFont="1" applyBorder="1" applyAlignment="1">
      <alignment vertical="center"/>
    </xf>
    <xf numFmtId="181" fontId="12" fillId="31" borderId="131" xfId="0" applyNumberFormat="1" applyFont="1" applyFill="1" applyBorder="1" applyAlignment="1">
      <alignment horizontal="right" vertical="center"/>
    </xf>
    <xf numFmtId="186" fontId="54" fillId="0" borderId="6" xfId="0" applyNumberFormat="1" applyFont="1" applyBorder="1" applyAlignment="1">
      <alignment horizontal="right" vertical="center"/>
    </xf>
    <xf numFmtId="186" fontId="54" fillId="0" borderId="7" xfId="0" applyNumberFormat="1" applyFont="1" applyBorder="1" applyAlignment="1">
      <alignment horizontal="right" vertical="center"/>
    </xf>
    <xf numFmtId="209" fontId="55" fillId="0" borderId="31" xfId="0" applyNumberFormat="1" applyFont="1" applyBorder="1" applyAlignment="1">
      <alignment vertical="center"/>
    </xf>
    <xf numFmtId="181" fontId="23" fillId="2" borderId="77" xfId="0" applyNumberFormat="1" applyFont="1" applyFill="1" applyBorder="1" applyAlignment="1">
      <alignment shrinkToFit="1"/>
    </xf>
    <xf numFmtId="0" fontId="23" fillId="2" borderId="85" xfId="0" applyFont="1" applyFill="1" applyBorder="1" applyAlignment="1">
      <alignment shrinkToFit="1"/>
    </xf>
    <xf numFmtId="181" fontId="23" fillId="2" borderId="32" xfId="0" applyNumberFormat="1" applyFont="1" applyFill="1" applyBorder="1" applyAlignment="1">
      <alignment horizontal="right" shrinkToFit="1"/>
    </xf>
    <xf numFmtId="181" fontId="12" fillId="31" borderId="0" xfId="0" applyNumberFormat="1" applyFont="1" applyFill="1" applyAlignment="1">
      <alignment vertical="center"/>
    </xf>
    <xf numFmtId="0" fontId="12" fillId="31" borderId="0" xfId="0" applyFont="1" applyFill="1" applyAlignment="1">
      <alignment vertical="center"/>
    </xf>
    <xf numFmtId="209" fontId="55" fillId="0" borderId="0" xfId="0" applyNumberFormat="1" applyFont="1" applyAlignment="1">
      <alignment vertical="center"/>
    </xf>
    <xf numFmtId="209" fontId="55" fillId="0" borderId="6" xfId="0" applyNumberFormat="1" applyFont="1" applyBorder="1" applyAlignment="1">
      <alignment vertical="center"/>
    </xf>
    <xf numFmtId="0" fontId="55" fillId="0" borderId="22" xfId="0" applyFont="1" applyBorder="1" applyAlignment="1">
      <alignment vertical="center"/>
    </xf>
    <xf numFmtId="209" fontId="55" fillId="0" borderId="33" xfId="0" applyNumberFormat="1" applyFont="1" applyBorder="1" applyAlignment="1">
      <alignment vertical="center"/>
    </xf>
    <xf numFmtId="1" fontId="22" fillId="2" borderId="31" xfId="0" applyNumberFormat="1" applyFont="1" applyFill="1" applyBorder="1"/>
    <xf numFmtId="2" fontId="54" fillId="0" borderId="31" xfId="0" applyNumberFormat="1" applyFont="1" applyBorder="1" applyAlignment="1">
      <alignment vertical="center"/>
    </xf>
    <xf numFmtId="2" fontId="54" fillId="0" borderId="100" xfId="0" applyNumberFormat="1" applyFont="1" applyBorder="1" applyAlignment="1">
      <alignment vertical="center"/>
    </xf>
    <xf numFmtId="0" fontId="12" fillId="31" borderId="46" xfId="0" applyFont="1" applyFill="1" applyBorder="1" applyAlignment="1">
      <alignment horizontal="center" vertical="center"/>
    </xf>
    <xf numFmtId="0" fontId="12" fillId="31" borderId="6" xfId="0" applyFont="1" applyFill="1" applyBorder="1" applyAlignment="1">
      <alignment vertical="center"/>
    </xf>
    <xf numFmtId="0" fontId="12" fillId="31" borderId="7" xfId="0" applyFont="1" applyFill="1" applyBorder="1" applyAlignment="1">
      <alignment vertical="center"/>
    </xf>
    <xf numFmtId="181" fontId="12" fillId="31" borderId="6" xfId="0" applyNumberFormat="1" applyFont="1" applyFill="1" applyBorder="1" applyAlignment="1">
      <alignment vertical="center"/>
    </xf>
    <xf numFmtId="181" fontId="12" fillId="31" borderId="7" xfId="0" applyNumberFormat="1" applyFont="1" applyFill="1" applyBorder="1" applyAlignment="1">
      <alignment vertical="center"/>
    </xf>
    <xf numFmtId="209" fontId="12" fillId="31" borderId="6" xfId="0" applyNumberFormat="1" applyFont="1" applyFill="1" applyBorder="1" applyAlignment="1">
      <alignment vertical="center" shrinkToFit="1"/>
    </xf>
    <xf numFmtId="209" fontId="12" fillId="31" borderId="0" xfId="0" applyNumberFormat="1" applyFont="1" applyFill="1" applyAlignment="1">
      <alignment vertical="center" shrinkToFit="1"/>
    </xf>
    <xf numFmtId="209" fontId="12" fillId="31" borderId="7" xfId="0" applyNumberFormat="1" applyFont="1" applyFill="1" applyBorder="1" applyAlignment="1">
      <alignment vertical="center" shrinkToFit="1"/>
    </xf>
    <xf numFmtId="181" fontId="54" fillId="0" borderId="0" xfId="0" applyNumberFormat="1" applyFont="1" applyAlignment="1">
      <alignment horizontal="center" vertical="center"/>
    </xf>
    <xf numFmtId="2" fontId="54" fillId="0" borderId="6" xfId="0" applyNumberFormat="1" applyFont="1" applyBorder="1" applyAlignment="1">
      <alignment vertical="center"/>
    </xf>
    <xf numFmtId="2" fontId="54" fillId="0" borderId="7" xfId="0" applyNumberFormat="1" applyFont="1" applyBorder="1" applyAlignment="1">
      <alignment vertical="center"/>
    </xf>
    <xf numFmtId="181" fontId="12" fillId="2" borderId="131" xfId="0" applyNumberFormat="1" applyFont="1" applyFill="1" applyBorder="1" applyAlignment="1">
      <alignment horizontal="right" vertical="center"/>
    </xf>
    <xf numFmtId="181" fontId="12" fillId="2" borderId="129" xfId="0" applyNumberFormat="1" applyFont="1" applyFill="1" applyBorder="1" applyAlignment="1">
      <alignment horizontal="right" vertical="center"/>
    </xf>
    <xf numFmtId="0" fontId="22" fillId="2" borderId="29" xfId="0" applyFont="1" applyFill="1" applyBorder="1" applyAlignment="1">
      <alignment shrinkToFit="1"/>
    </xf>
    <xf numFmtId="209" fontId="12" fillId="31" borderId="6" xfId="0" applyNumberFormat="1" applyFont="1" applyFill="1" applyBorder="1" applyAlignment="1">
      <alignment vertical="center"/>
    </xf>
    <xf numFmtId="209" fontId="12" fillId="31" borderId="0" xfId="0" applyNumberFormat="1" applyFont="1" applyFill="1" applyAlignment="1">
      <alignment vertical="center"/>
    </xf>
    <xf numFmtId="209" fontId="12" fillId="31" borderId="7" xfId="0" applyNumberFormat="1" applyFont="1" applyFill="1" applyBorder="1" applyAlignment="1">
      <alignment vertical="center"/>
    </xf>
    <xf numFmtId="186" fontId="54" fillId="0" borderId="35" xfId="0" applyNumberFormat="1" applyFont="1" applyBorder="1" applyAlignment="1">
      <alignment horizontal="right" vertical="center"/>
    </xf>
    <xf numFmtId="186" fontId="54" fillId="0" borderId="99" xfId="0" applyNumberFormat="1" applyFont="1" applyBorder="1" applyAlignment="1">
      <alignment horizontal="right" vertical="center"/>
    </xf>
    <xf numFmtId="209" fontId="55" fillId="0" borderId="22" xfId="0" applyNumberFormat="1" applyFont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2" fillId="2" borderId="7" xfId="0" applyFont="1" applyFill="1" applyBorder="1" applyAlignment="1">
      <alignment vertical="center"/>
    </xf>
    <xf numFmtId="181" fontId="12" fillId="2" borderId="6" xfId="0" applyNumberFormat="1" applyFont="1" applyFill="1" applyBorder="1" applyAlignment="1">
      <alignment vertical="center"/>
    </xf>
    <xf numFmtId="181" fontId="12" fillId="2" borderId="7" xfId="0" applyNumberFormat="1" applyFont="1" applyFill="1" applyBorder="1" applyAlignment="1">
      <alignment vertical="center"/>
    </xf>
    <xf numFmtId="181" fontId="12" fillId="2" borderId="0" xfId="0" applyNumberFormat="1" applyFont="1" applyFill="1" applyAlignment="1">
      <alignment vertical="center"/>
    </xf>
    <xf numFmtId="222" fontId="55" fillId="0" borderId="23" xfId="108" applyNumberFormat="1" applyFont="1" applyBorder="1" applyAlignment="1">
      <alignment vertical="center"/>
    </xf>
    <xf numFmtId="222" fontId="55" fillId="0" borderId="24" xfId="108" applyNumberFormat="1" applyFont="1" applyBorder="1" applyAlignment="1">
      <alignment vertical="center"/>
    </xf>
    <xf numFmtId="2" fontId="54" fillId="0" borderId="0" xfId="0" applyNumberFormat="1" applyFont="1" applyAlignment="1">
      <alignment horizontal="right" vertical="center"/>
    </xf>
    <xf numFmtId="0" fontId="81" fillId="0" borderId="104" xfId="0" applyFont="1" applyBorder="1" applyAlignment="1">
      <alignment horizontal="center" vertical="center"/>
    </xf>
    <xf numFmtId="0" fontId="81" fillId="0" borderId="105" xfId="0" applyFont="1" applyBorder="1" applyAlignment="1">
      <alignment horizontal="center" vertical="center"/>
    </xf>
    <xf numFmtId="181" fontId="54" fillId="0" borderId="31" xfId="0" applyNumberFormat="1" applyFont="1" applyBorder="1" applyAlignment="1">
      <alignment vertical="center"/>
    </xf>
    <xf numFmtId="181" fontId="12" fillId="2" borderId="128" xfId="0" applyNumberFormat="1" applyFont="1" applyFill="1" applyBorder="1" applyAlignment="1">
      <alignment vertical="center"/>
    </xf>
    <xf numFmtId="181" fontId="12" fillId="2" borderId="131" xfId="0" applyNumberFormat="1" applyFont="1" applyFill="1" applyBorder="1" applyAlignment="1">
      <alignment vertical="center"/>
    </xf>
    <xf numFmtId="0" fontId="12" fillId="2" borderId="128" xfId="0" applyFont="1" applyFill="1" applyBorder="1" applyAlignment="1">
      <alignment vertical="center"/>
    </xf>
    <xf numFmtId="0" fontId="12" fillId="2" borderId="131" xfId="0" applyFont="1" applyFill="1" applyBorder="1" applyAlignment="1">
      <alignment vertical="center"/>
    </xf>
    <xf numFmtId="0" fontId="12" fillId="2" borderId="35" xfId="0" applyFont="1" applyFill="1" applyBorder="1" applyAlignment="1">
      <alignment vertical="center"/>
    </xf>
    <xf numFmtId="0" fontId="12" fillId="2" borderId="99" xfId="0" applyFont="1" applyFill="1" applyBorder="1" applyAlignment="1">
      <alignment vertical="center"/>
    </xf>
    <xf numFmtId="181" fontId="12" fillId="2" borderId="35" xfId="0" applyNumberFormat="1" applyFont="1" applyFill="1" applyBorder="1" applyAlignment="1">
      <alignment vertical="center"/>
    </xf>
    <xf numFmtId="181" fontId="12" fillId="2" borderId="99" xfId="0" applyNumberFormat="1" applyFont="1" applyFill="1" applyBorder="1" applyAlignment="1">
      <alignment vertical="center"/>
    </xf>
    <xf numFmtId="181" fontId="12" fillId="2" borderId="22" xfId="0" applyNumberFormat="1" applyFont="1" applyFill="1" applyBorder="1" applyAlignment="1">
      <alignment vertical="center"/>
    </xf>
    <xf numFmtId="0" fontId="83" fillId="0" borderId="128" xfId="0" applyFont="1" applyBorder="1" applyAlignment="1">
      <alignment vertical="center"/>
    </xf>
    <xf numFmtId="0" fontId="12" fillId="0" borderId="129" xfId="0" applyFont="1" applyBorder="1" applyAlignment="1">
      <alignment vertical="center"/>
    </xf>
    <xf numFmtId="181" fontId="12" fillId="0" borderId="129" xfId="0" applyNumberFormat="1" applyFont="1" applyBorder="1" applyAlignment="1">
      <alignment vertical="center"/>
    </xf>
    <xf numFmtId="181" fontId="12" fillId="0" borderId="131" xfId="0" applyNumberFormat="1" applyFont="1" applyBorder="1" applyAlignment="1">
      <alignment vertical="center"/>
    </xf>
    <xf numFmtId="181" fontId="12" fillId="0" borderId="129" xfId="0" applyNumberFormat="1" applyFont="1" applyBorder="1" applyAlignment="1">
      <alignment horizontal="right" vertical="center"/>
    </xf>
    <xf numFmtId="0" fontId="12" fillId="0" borderId="131" xfId="0" applyFont="1" applyBorder="1" applyAlignment="1">
      <alignment vertical="center"/>
    </xf>
    <xf numFmtId="40" fontId="22" fillId="2" borderId="72" xfId="0" applyNumberFormat="1" applyFont="1" applyFill="1" applyBorder="1"/>
    <xf numFmtId="40" fontId="22" fillId="2" borderId="31" xfId="0" applyNumberFormat="1" applyFont="1" applyFill="1" applyBorder="1"/>
    <xf numFmtId="182" fontId="22" fillId="2" borderId="74" xfId="0" applyNumberFormat="1" applyFont="1" applyFill="1" applyBorder="1"/>
    <xf numFmtId="180" fontId="22" fillId="2" borderId="54" xfId="6" applyNumberFormat="1" applyFont="1" applyFill="1" applyBorder="1" applyAlignment="1">
      <alignment vertical="center" shrinkToFit="1"/>
    </xf>
    <xf numFmtId="185" fontId="22" fillId="2" borderId="54" xfId="6" applyNumberFormat="1" applyFont="1" applyFill="1" applyBorder="1" applyAlignment="1">
      <alignment vertical="center"/>
    </xf>
    <xf numFmtId="180" fontId="22" fillId="2" borderId="52" xfId="6" applyNumberFormat="1" applyFont="1" applyFill="1" applyBorder="1" applyAlignment="1">
      <alignment vertical="center" shrinkToFit="1"/>
    </xf>
    <xf numFmtId="185" fontId="22" fillId="2" borderId="52" xfId="6" applyNumberFormat="1" applyFont="1" applyFill="1" applyBorder="1" applyAlignment="1">
      <alignment vertical="center"/>
    </xf>
    <xf numFmtId="49" fontId="23" fillId="2" borderId="32" xfId="0" applyNumberFormat="1" applyFont="1" applyFill="1" applyBorder="1" applyAlignment="1">
      <alignment horizontal="left"/>
    </xf>
    <xf numFmtId="6" fontId="23" fillId="2" borderId="33" xfId="0" applyNumberFormat="1" applyFont="1" applyFill="1" applyBorder="1"/>
    <xf numFmtId="0" fontId="23" fillId="2" borderId="90" xfId="6" applyNumberFormat="1" applyFont="1" applyFill="1" applyBorder="1" applyProtection="1"/>
    <xf numFmtId="0" fontId="23" fillId="2" borderId="23" xfId="0" applyFont="1" applyFill="1" applyBorder="1"/>
    <xf numFmtId="0" fontId="22" fillId="2" borderId="31" xfId="0" quotePrefix="1" applyFont="1" applyFill="1" applyBorder="1" applyAlignment="1">
      <alignment horizontal="center"/>
    </xf>
    <xf numFmtId="0" fontId="23" fillId="2" borderId="91" xfId="6" applyNumberFormat="1" applyFont="1" applyFill="1" applyBorder="1"/>
    <xf numFmtId="0" fontId="23" fillId="2" borderId="76" xfId="0" applyFont="1" applyFill="1" applyBorder="1"/>
    <xf numFmtId="0" fontId="23" fillId="2" borderId="66" xfId="0" applyFont="1" applyFill="1" applyBorder="1" applyAlignment="1">
      <alignment horizontal="center"/>
    </xf>
    <xf numFmtId="0" fontId="23" fillId="2" borderId="73" xfId="0" applyFont="1" applyFill="1" applyBorder="1"/>
    <xf numFmtId="38" fontId="23" fillId="2" borderId="24" xfId="6" applyFont="1" applyFill="1" applyBorder="1"/>
    <xf numFmtId="0" fontId="23" fillId="2" borderId="24" xfId="6" applyNumberFormat="1" applyFont="1" applyFill="1" applyBorder="1"/>
    <xf numFmtId="0" fontId="23" fillId="2" borderId="67" xfId="0" applyFont="1" applyFill="1" applyBorder="1"/>
    <xf numFmtId="0" fontId="23" fillId="2" borderId="77" xfId="0" applyFont="1" applyFill="1" applyBorder="1"/>
    <xf numFmtId="6" fontId="23" fillId="2" borderId="24" xfId="6" applyNumberFormat="1" applyFont="1" applyFill="1" applyBorder="1"/>
    <xf numFmtId="38" fontId="23" fillId="2" borderId="23" xfId="6" applyFont="1" applyFill="1" applyBorder="1"/>
    <xf numFmtId="38" fontId="23" fillId="2" borderId="32" xfId="6" applyFont="1" applyFill="1" applyBorder="1"/>
    <xf numFmtId="38" fontId="23" fillId="2" borderId="73" xfId="6" applyFont="1" applyFill="1" applyBorder="1"/>
    <xf numFmtId="189" fontId="23" fillId="2" borderId="91" xfId="6" applyNumberFormat="1" applyFont="1" applyFill="1" applyBorder="1"/>
    <xf numFmtId="189" fontId="23" fillId="2" borderId="90" xfId="6" applyNumberFormat="1" applyFont="1" applyFill="1" applyBorder="1" applyProtection="1"/>
    <xf numFmtId="38" fontId="23" fillId="2" borderId="32" xfId="6" applyFont="1" applyFill="1" applyBorder="1" applyAlignment="1">
      <alignment horizontal="right"/>
    </xf>
    <xf numFmtId="38" fontId="23" fillId="2" borderId="29" xfId="6" applyFont="1" applyFill="1" applyBorder="1" applyAlignment="1">
      <alignment horizontal="right"/>
    </xf>
    <xf numFmtId="38" fontId="23" fillId="2" borderId="90" xfId="6" applyFont="1" applyFill="1" applyBorder="1" applyProtection="1"/>
    <xf numFmtId="2" fontId="23" fillId="2" borderId="76" xfId="0" applyNumberFormat="1" applyFont="1" applyFill="1" applyBorder="1"/>
    <xf numFmtId="189" fontId="23" fillId="2" borderId="76" xfId="0" applyNumberFormat="1" applyFont="1" applyFill="1" applyBorder="1"/>
    <xf numFmtId="56" fontId="22" fillId="2" borderId="6" xfId="0" quotePrefix="1" applyNumberFormat="1" applyFont="1" applyFill="1" applyBorder="1" applyAlignment="1">
      <alignment horizontal="center"/>
    </xf>
    <xf numFmtId="56" fontId="22" fillId="2" borderId="35" xfId="0" quotePrefix="1" applyNumberFormat="1" applyFont="1" applyFill="1" applyBorder="1" applyAlignment="1">
      <alignment horizontal="center"/>
    </xf>
    <xf numFmtId="0" fontId="23" fillId="2" borderId="34" xfId="0" applyFont="1" applyFill="1" applyBorder="1" applyAlignment="1">
      <alignment horizontal="left"/>
    </xf>
    <xf numFmtId="0" fontId="23" fillId="2" borderId="25" xfId="0" applyFont="1" applyFill="1" applyBorder="1" applyAlignment="1">
      <alignment shrinkToFit="1"/>
    </xf>
    <xf numFmtId="49" fontId="23" fillId="2" borderId="29" xfId="0" applyNumberFormat="1" applyFont="1" applyFill="1" applyBorder="1" applyAlignment="1">
      <alignment horizontal="left"/>
    </xf>
    <xf numFmtId="189" fontId="23" fillId="2" borderId="90" xfId="6" applyNumberFormat="1" applyFont="1" applyFill="1" applyBorder="1"/>
    <xf numFmtId="38" fontId="23" fillId="2" borderId="0" xfId="6" applyFont="1" applyFill="1" applyBorder="1"/>
    <xf numFmtId="38" fontId="23" fillId="2" borderId="124" xfId="6" applyFont="1" applyFill="1" applyBorder="1"/>
    <xf numFmtId="49" fontId="23" fillId="2" borderId="34" xfId="0" applyNumberFormat="1" applyFont="1" applyFill="1" applyBorder="1" applyAlignment="1">
      <alignment horizontal="left"/>
    </xf>
    <xf numFmtId="189" fontId="23" fillId="2" borderId="134" xfId="6" applyNumberFormat="1" applyFont="1" applyFill="1" applyBorder="1"/>
    <xf numFmtId="38" fontId="23" fillId="2" borderId="25" xfId="6" applyFont="1" applyFill="1" applyBorder="1"/>
    <xf numFmtId="0" fontId="23" fillId="2" borderId="75" xfId="0" applyFont="1" applyFill="1" applyBorder="1" applyAlignment="1">
      <alignment horizontal="left"/>
    </xf>
    <xf numFmtId="38" fontId="23" fillId="2" borderId="33" xfId="6" applyFont="1" applyFill="1" applyBorder="1"/>
    <xf numFmtId="49" fontId="26" fillId="2" borderId="32" xfId="0" applyNumberFormat="1" applyFont="1" applyFill="1" applyBorder="1" applyAlignment="1">
      <alignment horizontal="left"/>
    </xf>
    <xf numFmtId="0" fontId="26" fillId="2" borderId="32" xfId="0" applyFont="1" applyFill="1" applyBorder="1" applyAlignment="1">
      <alignment horizontal="left"/>
    </xf>
    <xf numFmtId="38" fontId="0" fillId="2" borderId="0" xfId="0" applyNumberFormat="1" applyFill="1" applyAlignment="1">
      <alignment horizontal="right"/>
    </xf>
    <xf numFmtId="0" fontId="0" fillId="2" borderId="141" xfId="0" applyFill="1" applyBorder="1"/>
    <xf numFmtId="38" fontId="0" fillId="2" borderId="141" xfId="0" applyNumberFormat="1" applyFill="1" applyBorder="1" applyAlignment="1">
      <alignment horizontal="right"/>
    </xf>
    <xf numFmtId="222" fontId="55" fillId="0" borderId="125" xfId="108" applyNumberFormat="1" applyFont="1" applyBorder="1" applyAlignment="1">
      <alignment horizontal="right" vertical="center"/>
    </xf>
    <xf numFmtId="222" fontId="55" fillId="0" borderId="23" xfId="108" applyNumberFormat="1" applyFont="1" applyBorder="1" applyAlignment="1">
      <alignment horizontal="right" vertical="center"/>
    </xf>
    <xf numFmtId="0" fontId="19" fillId="2" borderId="0" xfId="0" applyFont="1" applyFill="1" applyAlignment="1">
      <alignment horizontal="center"/>
    </xf>
    <xf numFmtId="0" fontId="12" fillId="2" borderId="9" xfId="0" applyFont="1" applyFill="1" applyBorder="1" applyAlignment="1">
      <alignment horizontal="left"/>
    </xf>
    <xf numFmtId="3" fontId="12" fillId="2" borderId="9" xfId="0" applyNumberFormat="1" applyFont="1" applyFill="1" applyBorder="1" applyAlignment="1">
      <alignment horizontal="left"/>
    </xf>
    <xf numFmtId="3" fontId="12" fillId="2" borderId="9" xfId="0" quotePrefix="1" applyNumberFormat="1" applyFont="1" applyFill="1" applyBorder="1" applyAlignment="1">
      <alignment horizontal="left"/>
    </xf>
    <xf numFmtId="6" fontId="17" fillId="2" borderId="9" xfId="0" applyNumberFormat="1" applyFont="1" applyFill="1" applyBorder="1" applyAlignment="1">
      <alignment horizontal="left"/>
    </xf>
    <xf numFmtId="0" fontId="23" fillId="2" borderId="43" xfId="0" applyFont="1" applyFill="1" applyBorder="1" applyAlignment="1">
      <alignment horizontal="center"/>
    </xf>
    <xf numFmtId="0" fontId="23" fillId="2" borderId="46" xfId="0" applyFont="1" applyFill="1" applyBorder="1" applyAlignment="1">
      <alignment horizontal="center"/>
    </xf>
    <xf numFmtId="0" fontId="23" fillId="2" borderId="21" xfId="0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/>
    </xf>
    <xf numFmtId="0" fontId="23" fillId="2" borderId="18" xfId="0" applyFont="1" applyFill="1" applyBorder="1" applyAlignment="1">
      <alignment horizontal="center"/>
    </xf>
    <xf numFmtId="56" fontId="23" fillId="2" borderId="43" xfId="0" applyNumberFormat="1" applyFont="1" applyFill="1" applyBorder="1" applyAlignment="1">
      <alignment horizontal="center" vertical="center"/>
    </xf>
    <xf numFmtId="0" fontId="0" fillId="2" borderId="45" xfId="0" applyFill="1" applyBorder="1" applyAlignment="1">
      <alignment horizontal="center" vertical="center"/>
    </xf>
    <xf numFmtId="0" fontId="23" fillId="2" borderId="4" xfId="0" applyFont="1" applyFill="1" applyBorder="1" applyAlignment="1">
      <alignment vertical="center"/>
    </xf>
    <xf numFmtId="0" fontId="23" fillId="2" borderId="9" xfId="0" applyFont="1" applyFill="1" applyBorder="1" applyAlignment="1">
      <alignment vertical="center"/>
    </xf>
    <xf numFmtId="38" fontId="27" fillId="2" borderId="4" xfId="6" applyFont="1" applyFill="1" applyBorder="1" applyAlignment="1">
      <alignment horizontal="right" vertical="center"/>
    </xf>
    <xf numFmtId="38" fontId="27" fillId="2" borderId="9" xfId="6" applyFont="1" applyFill="1" applyBorder="1" applyAlignment="1">
      <alignment horizontal="right" vertical="center"/>
    </xf>
    <xf numFmtId="0" fontId="23" fillId="2" borderId="43" xfId="0" applyFont="1" applyFill="1" applyBorder="1" applyAlignment="1">
      <alignment horizontal="center" vertical="center"/>
    </xf>
    <xf numFmtId="0" fontId="23" fillId="2" borderId="45" xfId="0" applyFont="1" applyFill="1" applyBorder="1" applyAlignment="1">
      <alignment horizontal="center" vertical="center"/>
    </xf>
    <xf numFmtId="38" fontId="29" fillId="2" borderId="4" xfId="6" applyFont="1" applyFill="1" applyBorder="1" applyAlignment="1">
      <alignment vertical="center"/>
    </xf>
    <xf numFmtId="38" fontId="29" fillId="2" borderId="9" xfId="6" applyFont="1" applyFill="1" applyBorder="1" applyAlignment="1">
      <alignment vertical="center"/>
    </xf>
    <xf numFmtId="0" fontId="30" fillId="2" borderId="4" xfId="6" applyNumberFormat="1" applyFont="1" applyFill="1" applyBorder="1" applyAlignment="1">
      <alignment vertical="center"/>
    </xf>
    <xf numFmtId="0" fontId="30" fillId="2" borderId="9" xfId="6" applyNumberFormat="1" applyFont="1" applyFill="1" applyBorder="1" applyAlignment="1">
      <alignment vertical="center"/>
    </xf>
    <xf numFmtId="38" fontId="30" fillId="2" borderId="4" xfId="6" applyFont="1" applyFill="1" applyBorder="1" applyAlignment="1">
      <alignment vertical="center"/>
    </xf>
    <xf numFmtId="38" fontId="30" fillId="2" borderId="9" xfId="6" applyFont="1" applyFill="1" applyBorder="1" applyAlignment="1">
      <alignment vertical="center"/>
    </xf>
    <xf numFmtId="38" fontId="31" fillId="2" borderId="4" xfId="6" applyFont="1" applyFill="1" applyBorder="1" applyAlignment="1">
      <alignment vertical="center"/>
    </xf>
    <xf numFmtId="38" fontId="31" fillId="2" borderId="9" xfId="6" applyFont="1" applyFill="1" applyBorder="1" applyAlignment="1">
      <alignment vertical="center"/>
    </xf>
    <xf numFmtId="0" fontId="23" fillId="2" borderId="4" xfId="0" applyFont="1" applyFill="1" applyBorder="1" applyAlignment="1">
      <alignment horizontal="left" vertical="center" shrinkToFit="1"/>
    </xf>
    <xf numFmtId="0" fontId="23" fillId="2" borderId="9" xfId="0" applyFont="1" applyFill="1" applyBorder="1" applyAlignment="1">
      <alignment horizontal="left" vertical="center" shrinkToFit="1"/>
    </xf>
    <xf numFmtId="0" fontId="23" fillId="2" borderId="0" xfId="0" applyFont="1" applyFill="1" applyAlignment="1">
      <alignment vertical="center"/>
    </xf>
    <xf numFmtId="38" fontId="27" fillId="2" borderId="0" xfId="6" applyFont="1" applyFill="1" applyBorder="1" applyAlignment="1">
      <alignment horizontal="right" vertical="center"/>
    </xf>
    <xf numFmtId="38" fontId="29" fillId="2" borderId="0" xfId="6" applyFont="1" applyFill="1" applyBorder="1" applyAlignment="1">
      <alignment vertical="center"/>
    </xf>
    <xf numFmtId="0" fontId="30" fillId="2" borderId="0" xfId="6" applyNumberFormat="1" applyFont="1" applyFill="1" applyBorder="1" applyAlignment="1">
      <alignment vertical="center"/>
    </xf>
    <xf numFmtId="180" fontId="29" fillId="2" borderId="0" xfId="6" applyNumberFormat="1" applyFont="1" applyFill="1" applyBorder="1" applyAlignment="1">
      <alignment vertical="center"/>
    </xf>
    <xf numFmtId="180" fontId="29" fillId="2" borderId="9" xfId="6" applyNumberFormat="1" applyFont="1" applyFill="1" applyBorder="1" applyAlignment="1">
      <alignment vertical="center"/>
    </xf>
    <xf numFmtId="0" fontId="23" fillId="2" borderId="3" xfId="0" applyFont="1" applyFill="1" applyBorder="1" applyAlignment="1">
      <alignment horizontal="center" vertical="center"/>
    </xf>
    <xf numFmtId="0" fontId="23" fillId="2" borderId="4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center" vertical="center"/>
    </xf>
    <xf numFmtId="0" fontId="23" fillId="2" borderId="8" xfId="0" applyFont="1" applyFill="1" applyBorder="1" applyAlignment="1">
      <alignment horizontal="center" vertical="center"/>
    </xf>
    <xf numFmtId="0" fontId="23" fillId="2" borderId="9" xfId="0" applyFont="1" applyFill="1" applyBorder="1" applyAlignment="1">
      <alignment horizontal="center" vertical="center"/>
    </xf>
    <xf numFmtId="0" fontId="23" fillId="2" borderId="10" xfId="0" applyFont="1" applyFill="1" applyBorder="1" applyAlignment="1">
      <alignment horizontal="center" vertical="center"/>
    </xf>
    <xf numFmtId="180" fontId="28" fillId="2" borderId="4" xfId="6" applyNumberFormat="1" applyFont="1" applyFill="1" applyBorder="1" applyAlignment="1">
      <alignment horizontal="right" vertical="center"/>
    </xf>
    <xf numFmtId="180" fontId="28" fillId="2" borderId="9" xfId="6" applyNumberFormat="1" applyFont="1" applyFill="1" applyBorder="1" applyAlignment="1">
      <alignment horizontal="right" vertical="center"/>
    </xf>
    <xf numFmtId="180" fontId="32" fillId="2" borderId="4" xfId="6" applyNumberFormat="1" applyFont="1" applyFill="1" applyBorder="1" applyAlignment="1">
      <alignment horizontal="right" vertical="center"/>
    </xf>
    <xf numFmtId="180" fontId="32" fillId="2" borderId="9" xfId="6" applyNumberFormat="1" applyFont="1" applyFill="1" applyBorder="1" applyAlignment="1">
      <alignment horizontal="right" vertical="center"/>
    </xf>
    <xf numFmtId="180" fontId="27" fillId="2" borderId="0" xfId="6" applyNumberFormat="1" applyFont="1" applyFill="1" applyBorder="1" applyAlignment="1">
      <alignment horizontal="right" vertical="center"/>
    </xf>
    <xf numFmtId="180" fontId="27" fillId="2" borderId="9" xfId="6" applyNumberFormat="1" applyFont="1" applyFill="1" applyBorder="1" applyAlignment="1">
      <alignment horizontal="right" vertical="center"/>
    </xf>
    <xf numFmtId="180" fontId="25" fillId="2" borderId="4" xfId="6" applyNumberFormat="1" applyFont="1" applyFill="1" applyBorder="1" applyAlignment="1">
      <alignment horizontal="right" vertical="center"/>
    </xf>
    <xf numFmtId="180" fontId="25" fillId="2" borderId="9" xfId="6" applyNumberFormat="1" applyFont="1" applyFill="1" applyBorder="1" applyAlignment="1">
      <alignment horizontal="right" vertical="center"/>
    </xf>
    <xf numFmtId="0" fontId="9" fillId="2" borderId="12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36" fillId="2" borderId="15" xfId="0" applyFont="1" applyFill="1" applyBorder="1" applyAlignment="1">
      <alignment horizontal="center"/>
    </xf>
    <xf numFmtId="0" fontId="36" fillId="2" borderId="17" xfId="0" applyFont="1" applyFill="1" applyBorder="1" applyAlignment="1">
      <alignment horizontal="center"/>
    </xf>
    <xf numFmtId="0" fontId="36" fillId="2" borderId="12" xfId="0" applyFont="1" applyFill="1" applyBorder="1" applyAlignment="1">
      <alignment horizontal="center"/>
    </xf>
    <xf numFmtId="0" fontId="36" fillId="2" borderId="0" xfId="0" applyFont="1" applyFill="1" applyAlignment="1">
      <alignment horizontal="center"/>
    </xf>
    <xf numFmtId="0" fontId="36" fillId="2" borderId="7" xfId="0" applyFont="1" applyFill="1" applyBorder="1" applyAlignment="1">
      <alignment horizontal="center"/>
    </xf>
    <xf numFmtId="0" fontId="36" fillId="2" borderId="6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3" fillId="2" borderId="18" xfId="0" quotePrefix="1" applyFont="1" applyFill="1" applyBorder="1" applyAlignment="1">
      <alignment horizontal="center"/>
    </xf>
    <xf numFmtId="0" fontId="22" fillId="2" borderId="52" xfId="0" applyFont="1" applyFill="1" applyBorder="1" applyAlignment="1">
      <alignment horizontal="left" vertical="center"/>
    </xf>
    <xf numFmtId="38" fontId="0" fillId="2" borderId="6" xfId="0" applyNumberFormat="1" applyFill="1" applyBorder="1" applyAlignment="1">
      <alignment horizontal="right"/>
    </xf>
    <xf numFmtId="0" fontId="0" fillId="2" borderId="0" xfId="0" applyFill="1" applyAlignment="1">
      <alignment horizontal="right"/>
    </xf>
    <xf numFmtId="0" fontId="22" fillId="3" borderId="2" xfId="0" applyFont="1" applyFill="1" applyBorder="1" applyAlignment="1">
      <alignment horizontal="center" vertical="center"/>
    </xf>
    <xf numFmtId="180" fontId="0" fillId="2" borderId="6" xfId="0" applyNumberFormat="1" applyFill="1" applyBorder="1" applyAlignment="1">
      <alignment horizontal="right" shrinkToFit="1"/>
    </xf>
    <xf numFmtId="0" fontId="0" fillId="2" borderId="0" xfId="0" applyFill="1" applyAlignment="1">
      <alignment horizontal="right" shrinkToFit="1"/>
    </xf>
    <xf numFmtId="38" fontId="22" fillId="2" borderId="52" xfId="6" applyFont="1" applyFill="1" applyBorder="1" applyAlignment="1">
      <alignment horizontal="center" vertical="center"/>
    </xf>
    <xf numFmtId="38" fontId="22" fillId="2" borderId="55" xfId="6" applyFont="1" applyFill="1" applyBorder="1" applyAlignment="1">
      <alignment horizontal="center" vertical="center"/>
    </xf>
    <xf numFmtId="0" fontId="22" fillId="2" borderId="52" xfId="0" applyFont="1" applyFill="1" applyBorder="1" applyAlignment="1">
      <alignment horizontal="center" vertical="center" shrinkToFit="1"/>
    </xf>
    <xf numFmtId="0" fontId="22" fillId="2" borderId="55" xfId="0" applyFont="1" applyFill="1" applyBorder="1" applyAlignment="1">
      <alignment horizontal="center" vertical="center" shrinkToFit="1"/>
    </xf>
    <xf numFmtId="56" fontId="22" fillId="2" borderId="0" xfId="0" applyNumberFormat="1" applyFont="1" applyFill="1" applyAlignment="1">
      <alignment horizontal="left" vertical="center"/>
    </xf>
    <xf numFmtId="0" fontId="49" fillId="3" borderId="4" xfId="0" applyFont="1" applyFill="1" applyBorder="1" applyAlignment="1">
      <alignment horizontal="center" vertical="center"/>
    </xf>
    <xf numFmtId="0" fontId="49" fillId="3" borderId="5" xfId="0" applyFont="1" applyFill="1" applyBorder="1" applyAlignment="1">
      <alignment horizontal="center" vertical="center"/>
    </xf>
    <xf numFmtId="0" fontId="49" fillId="3" borderId="9" xfId="0" applyFont="1" applyFill="1" applyBorder="1" applyAlignment="1">
      <alignment horizontal="center" vertical="center"/>
    </xf>
    <xf numFmtId="0" fontId="49" fillId="3" borderId="10" xfId="0" applyFont="1" applyFill="1" applyBorder="1" applyAlignment="1">
      <alignment horizontal="center" vertical="center"/>
    </xf>
    <xf numFmtId="0" fontId="49" fillId="3" borderId="43" xfId="0" applyFont="1" applyFill="1" applyBorder="1" applyAlignment="1">
      <alignment horizontal="center" vertical="center"/>
    </xf>
    <xf numFmtId="0" fontId="49" fillId="3" borderId="45" xfId="0" applyFont="1" applyFill="1" applyBorder="1" applyAlignment="1">
      <alignment horizontal="center" vertical="center"/>
    </xf>
    <xf numFmtId="0" fontId="49" fillId="3" borderId="3" xfId="0" applyFont="1" applyFill="1" applyBorder="1" applyAlignment="1">
      <alignment horizontal="center" vertical="center"/>
    </xf>
    <xf numFmtId="0" fontId="49" fillId="3" borderId="8" xfId="0" applyFont="1" applyFill="1" applyBorder="1" applyAlignment="1">
      <alignment horizontal="center" vertical="center"/>
    </xf>
    <xf numFmtId="0" fontId="49" fillId="3" borderId="78" xfId="0" applyFont="1" applyFill="1" applyBorder="1" applyAlignment="1">
      <alignment horizontal="center" vertical="center"/>
    </xf>
    <xf numFmtId="0" fontId="49" fillId="3" borderId="59" xfId="0" applyFont="1" applyFill="1" applyBorder="1" applyAlignment="1">
      <alignment horizontal="center" vertical="center"/>
    </xf>
    <xf numFmtId="0" fontId="49" fillId="3" borderId="81" xfId="0" applyFont="1" applyFill="1" applyBorder="1" applyAlignment="1">
      <alignment horizontal="center" vertical="center"/>
    </xf>
    <xf numFmtId="0" fontId="49" fillId="3" borderId="59" xfId="0" applyFont="1" applyFill="1" applyBorder="1" applyAlignment="1">
      <alignment horizontal="center" vertical="center" wrapText="1"/>
    </xf>
    <xf numFmtId="0" fontId="49" fillId="3" borderId="9" xfId="0" applyFont="1" applyFill="1" applyBorder="1" applyAlignment="1">
      <alignment horizontal="center" vertical="center" wrapText="1"/>
    </xf>
    <xf numFmtId="0" fontId="51" fillId="3" borderId="0" xfId="0" applyFont="1" applyFill="1" applyAlignment="1">
      <alignment horizontal="center" vertical="center"/>
    </xf>
    <xf numFmtId="0" fontId="52" fillId="2" borderId="0" xfId="0" applyFont="1" applyFill="1" applyAlignment="1">
      <alignment horizontal="center"/>
    </xf>
    <xf numFmtId="6" fontId="0" fillId="2" borderId="4" xfId="0" applyNumberForma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22" fillId="2" borderId="52" xfId="0" applyFont="1" applyFill="1" applyBorder="1" applyAlignment="1">
      <alignment horizontal="left" vertical="center" shrinkToFit="1"/>
    </xf>
    <xf numFmtId="0" fontId="49" fillId="3" borderId="80" xfId="0" applyFont="1" applyFill="1" applyBorder="1" applyAlignment="1">
      <alignment horizontal="center" vertical="center"/>
    </xf>
    <xf numFmtId="0" fontId="49" fillId="3" borderId="82" xfId="0" applyFont="1" applyFill="1" applyBorder="1" applyAlignment="1">
      <alignment horizontal="center" vertical="center"/>
    </xf>
    <xf numFmtId="0" fontId="49" fillId="3" borderId="78" xfId="0" applyFont="1" applyFill="1" applyBorder="1" applyAlignment="1">
      <alignment horizontal="center" vertical="center" wrapText="1"/>
    </xf>
    <xf numFmtId="0" fontId="49" fillId="3" borderId="79" xfId="0" applyFont="1" applyFill="1" applyBorder="1" applyAlignment="1">
      <alignment horizontal="center" vertical="center" wrapText="1"/>
    </xf>
    <xf numFmtId="0" fontId="49" fillId="3" borderId="81" xfId="0" applyFont="1" applyFill="1" applyBorder="1" applyAlignment="1">
      <alignment horizontal="center" vertical="center" wrapText="1"/>
    </xf>
    <xf numFmtId="0" fontId="49" fillId="3" borderId="10" xfId="0" applyFont="1" applyFill="1" applyBorder="1" applyAlignment="1">
      <alignment horizontal="center" vertical="center" wrapText="1"/>
    </xf>
    <xf numFmtId="0" fontId="49" fillId="3" borderId="60" xfId="0" applyFont="1" applyFill="1" applyBorder="1" applyAlignment="1">
      <alignment horizontal="center" vertical="center" wrapText="1"/>
    </xf>
    <xf numFmtId="0" fontId="49" fillId="3" borderId="80" xfId="0" applyFont="1" applyFill="1" applyBorder="1" applyAlignment="1">
      <alignment horizontal="center" vertical="center" wrapText="1"/>
    </xf>
    <xf numFmtId="0" fontId="49" fillId="3" borderId="8" xfId="0" applyFont="1" applyFill="1" applyBorder="1" applyAlignment="1">
      <alignment horizontal="center" vertical="center" wrapText="1"/>
    </xf>
    <xf numFmtId="0" fontId="49" fillId="3" borderId="8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26" fillId="3" borderId="57" xfId="0" applyFont="1" applyFill="1" applyBorder="1" applyAlignment="1">
      <alignment horizontal="center" vertical="center"/>
    </xf>
    <xf numFmtId="0" fontId="26" fillId="3" borderId="30" xfId="0" applyFont="1" applyFill="1" applyBorder="1" applyAlignment="1">
      <alignment horizontal="center" vertical="center"/>
    </xf>
    <xf numFmtId="0" fontId="26" fillId="3" borderId="37" xfId="0" applyFont="1" applyFill="1" applyBorder="1" applyAlignment="1">
      <alignment horizontal="center" vertical="center"/>
    </xf>
    <xf numFmtId="0" fontId="26" fillId="3" borderId="48" xfId="0" applyFont="1" applyFill="1" applyBorder="1" applyAlignment="1">
      <alignment horizontal="center" vertical="center"/>
    </xf>
    <xf numFmtId="0" fontId="26" fillId="3" borderId="29" xfId="0" applyFont="1" applyFill="1" applyBorder="1" applyAlignment="1">
      <alignment horizontal="center" vertical="center"/>
    </xf>
    <xf numFmtId="0" fontId="26" fillId="3" borderId="36" xfId="0" applyFont="1" applyFill="1" applyBorder="1" applyAlignment="1">
      <alignment horizontal="center" vertical="center"/>
    </xf>
    <xf numFmtId="0" fontId="26" fillId="3" borderId="58" xfId="0" applyFont="1" applyFill="1" applyBorder="1" applyAlignment="1">
      <alignment horizontal="center" vertical="center" shrinkToFit="1"/>
    </xf>
    <xf numFmtId="0" fontId="26" fillId="3" borderId="23" xfId="0" applyFont="1" applyFill="1" applyBorder="1" applyAlignment="1">
      <alignment horizontal="center" vertical="center" shrinkToFit="1"/>
    </xf>
    <xf numFmtId="0" fontId="26" fillId="3" borderId="26" xfId="0" applyFont="1" applyFill="1" applyBorder="1" applyAlignment="1">
      <alignment horizontal="center" vertical="center" shrinkToFit="1"/>
    </xf>
    <xf numFmtId="0" fontId="26" fillId="3" borderId="78" xfId="0" applyFont="1" applyFill="1" applyBorder="1" applyAlignment="1">
      <alignment horizontal="center" vertical="center" wrapText="1"/>
    </xf>
    <xf numFmtId="0" fontId="26" fillId="3" borderId="59" xfId="0" applyFont="1" applyFill="1" applyBorder="1" applyAlignment="1">
      <alignment horizontal="center" vertical="center"/>
    </xf>
    <xf numFmtId="0" fontId="26" fillId="3" borderId="80" xfId="0" applyFont="1" applyFill="1" applyBorder="1" applyAlignment="1">
      <alignment horizontal="center" vertical="center"/>
    </xf>
    <xf numFmtId="0" fontId="26" fillId="3" borderId="81" xfId="0" applyFont="1" applyFill="1" applyBorder="1" applyAlignment="1">
      <alignment horizontal="center" vertical="center"/>
    </xf>
    <xf numFmtId="0" fontId="26" fillId="3" borderId="9" xfId="0" applyFont="1" applyFill="1" applyBorder="1" applyAlignment="1">
      <alignment horizontal="center" vertical="center"/>
    </xf>
    <xf numFmtId="0" fontId="26" fillId="3" borderId="82" xfId="0" applyFont="1" applyFill="1" applyBorder="1" applyAlignment="1">
      <alignment horizontal="center" vertical="center"/>
    </xf>
    <xf numFmtId="0" fontId="26" fillId="3" borderId="79" xfId="0" applyFont="1" applyFill="1" applyBorder="1" applyAlignment="1">
      <alignment horizontal="center" vertical="center"/>
    </xf>
    <xf numFmtId="0" fontId="26" fillId="3" borderId="10" xfId="0" applyFont="1" applyFill="1" applyBorder="1" applyAlignment="1">
      <alignment horizontal="center" vertical="center"/>
    </xf>
    <xf numFmtId="0" fontId="26" fillId="3" borderId="60" xfId="0" applyFont="1" applyFill="1" applyBorder="1" applyAlignment="1">
      <alignment horizontal="center" vertical="center" wrapText="1"/>
    </xf>
    <xf numFmtId="0" fontId="26" fillId="3" borderId="8" xfId="0" applyFont="1" applyFill="1" applyBorder="1" applyAlignment="1">
      <alignment horizontal="center" vertical="center"/>
    </xf>
    <xf numFmtId="0" fontId="26" fillId="3" borderId="28" xfId="0" applyFont="1" applyFill="1" applyBorder="1" applyAlignment="1">
      <alignment horizontal="center"/>
    </xf>
    <xf numFmtId="0" fontId="26" fillId="3" borderId="84" xfId="0" applyFont="1" applyFill="1" applyBorder="1" applyAlignment="1">
      <alignment horizontal="center"/>
    </xf>
    <xf numFmtId="56" fontId="22" fillId="2" borderId="52" xfId="0" applyNumberFormat="1" applyFont="1" applyFill="1" applyBorder="1" applyAlignment="1">
      <alignment horizontal="left" vertical="center"/>
    </xf>
    <xf numFmtId="0" fontId="3" fillId="3" borderId="117" xfId="0" applyFont="1" applyFill="1" applyBorder="1" applyAlignment="1">
      <alignment horizontal="center" vertical="center"/>
    </xf>
    <xf numFmtId="0" fontId="3" fillId="3" borderId="118" xfId="0" applyFont="1" applyFill="1" applyBorder="1" applyAlignment="1">
      <alignment horizontal="center" vertical="center"/>
    </xf>
    <xf numFmtId="0" fontId="3" fillId="3" borderId="119" xfId="0" applyFont="1" applyFill="1" applyBorder="1" applyAlignment="1">
      <alignment horizontal="center" vertical="center"/>
    </xf>
    <xf numFmtId="0" fontId="26" fillId="3" borderId="59" xfId="0" applyFont="1" applyFill="1" applyBorder="1" applyAlignment="1">
      <alignment horizontal="center" vertical="center" wrapText="1"/>
    </xf>
    <xf numFmtId="0" fontId="26" fillId="3" borderId="80" xfId="0" applyFont="1" applyFill="1" applyBorder="1" applyAlignment="1">
      <alignment horizontal="center" vertical="center" wrapText="1"/>
    </xf>
    <xf numFmtId="0" fontId="26" fillId="3" borderId="128" xfId="0" applyFont="1" applyFill="1" applyBorder="1" applyAlignment="1">
      <alignment horizontal="center" vertical="center" wrapText="1"/>
    </xf>
    <xf numFmtId="0" fontId="26" fillId="3" borderId="129" xfId="0" applyFont="1" applyFill="1" applyBorder="1" applyAlignment="1">
      <alignment horizontal="center" vertical="center" wrapText="1"/>
    </xf>
    <xf numFmtId="0" fontId="26" fillId="3" borderId="139" xfId="0" applyFont="1" applyFill="1" applyBorder="1" applyAlignment="1">
      <alignment horizontal="center" vertical="center" wrapText="1"/>
    </xf>
    <xf numFmtId="0" fontId="26" fillId="3" borderId="79" xfId="0" applyFont="1" applyFill="1" applyBorder="1" applyAlignment="1">
      <alignment horizontal="center" vertical="center" wrapText="1"/>
    </xf>
    <xf numFmtId="0" fontId="26" fillId="3" borderId="81" xfId="0" applyFont="1" applyFill="1" applyBorder="1" applyAlignment="1">
      <alignment horizontal="center" vertical="center" wrapText="1"/>
    </xf>
    <xf numFmtId="0" fontId="26" fillId="3" borderId="131" xfId="0" applyFont="1" applyFill="1" applyBorder="1" applyAlignment="1">
      <alignment horizontal="center" vertical="center" wrapText="1"/>
    </xf>
    <xf numFmtId="0" fontId="26" fillId="3" borderId="123" xfId="0" applyFont="1" applyFill="1" applyBorder="1" applyAlignment="1">
      <alignment horizontal="center" vertical="center" shrinkToFit="1"/>
    </xf>
    <xf numFmtId="0" fontId="26" fillId="3" borderId="124" xfId="0" applyFont="1" applyFill="1" applyBorder="1" applyAlignment="1">
      <alignment horizontal="center" vertical="center" shrinkToFit="1"/>
    </xf>
    <xf numFmtId="0" fontId="26" fillId="3" borderId="140" xfId="0" applyFont="1" applyFill="1" applyBorder="1" applyAlignment="1">
      <alignment horizontal="center" vertical="center" shrinkToFit="1"/>
    </xf>
    <xf numFmtId="0" fontId="11" fillId="28" borderId="0" xfId="0" applyFont="1" applyFill="1" applyAlignment="1">
      <alignment horizontal="center"/>
    </xf>
    <xf numFmtId="0" fontId="11" fillId="2" borderId="0" xfId="0" applyFont="1" applyFill="1" applyAlignment="1">
      <alignment horizontal="center"/>
    </xf>
    <xf numFmtId="38" fontId="11" fillId="2" borderId="0" xfId="0" applyNumberFormat="1" applyFont="1" applyFill="1" applyAlignment="1">
      <alignment horizontal="center"/>
    </xf>
    <xf numFmtId="38" fontId="11" fillId="28" borderId="0" xfId="0" applyNumberFormat="1" applyFont="1" applyFill="1" applyAlignment="1">
      <alignment horizontal="center"/>
    </xf>
    <xf numFmtId="0" fontId="54" fillId="0" borderId="0" xfId="108" applyFont="1" applyAlignment="1">
      <alignment horizontal="center" vertical="center"/>
    </xf>
    <xf numFmtId="0" fontId="54" fillId="0" borderId="0" xfId="108" applyFont="1" applyAlignment="1">
      <alignment horizontal="distributed" vertical="center"/>
    </xf>
    <xf numFmtId="38" fontId="50" fillId="0" borderId="0" xfId="27" applyFont="1" applyBorder="1" applyAlignment="1">
      <alignment horizontal="center" vertical="center"/>
    </xf>
    <xf numFmtId="0" fontId="81" fillId="0" borderId="6" xfId="108" applyFont="1" applyBorder="1" applyAlignment="1">
      <alignment horizontal="center" vertical="center"/>
    </xf>
    <xf numFmtId="0" fontId="81" fillId="0" borderId="0" xfId="108" applyFont="1" applyAlignment="1">
      <alignment horizontal="center" vertical="center"/>
    </xf>
    <xf numFmtId="0" fontId="81" fillId="0" borderId="7" xfId="108" applyFont="1" applyBorder="1" applyAlignment="1">
      <alignment horizontal="center" vertical="center"/>
    </xf>
    <xf numFmtId="0" fontId="56" fillId="26" borderId="28" xfId="108" quotePrefix="1" applyFont="1" applyFill="1" applyBorder="1" applyAlignment="1">
      <alignment horizontal="center" vertical="center"/>
    </xf>
    <xf numFmtId="0" fontId="56" fillId="26" borderId="121" xfId="108" applyFont="1" applyFill="1" applyBorder="1" applyAlignment="1">
      <alignment horizontal="center" vertical="center"/>
    </xf>
    <xf numFmtId="0" fontId="56" fillId="26" borderId="122" xfId="108" quotePrefix="1" applyFont="1" applyFill="1" applyBorder="1" applyAlignment="1">
      <alignment horizontal="center" vertical="center"/>
    </xf>
    <xf numFmtId="222" fontId="54" fillId="29" borderId="6" xfId="108" applyNumberFormat="1" applyFont="1" applyFill="1" applyBorder="1" applyAlignment="1">
      <alignment horizontal="center" vertical="center"/>
    </xf>
    <xf numFmtId="0" fontId="54" fillId="29" borderId="0" xfId="108" applyFont="1" applyFill="1" applyAlignment="1">
      <alignment horizontal="center" vertical="center"/>
    </xf>
    <xf numFmtId="0" fontId="77" fillId="0" borderId="0" xfId="108" applyFont="1" applyAlignment="1">
      <alignment horizontal="center" vertical="center"/>
    </xf>
    <xf numFmtId="0" fontId="81" fillId="0" borderId="52" xfId="108" quotePrefix="1" applyFont="1" applyBorder="1" applyAlignment="1">
      <alignment horizontal="distributed" vertical="center"/>
    </xf>
    <xf numFmtId="0" fontId="81" fillId="0" borderId="52" xfId="108" applyFont="1" applyBorder="1" applyAlignment="1">
      <alignment horizontal="distributed" vertical="center"/>
    </xf>
    <xf numFmtId="3" fontId="81" fillId="0" borderId="52" xfId="108" applyNumberFormat="1" applyFont="1" applyBorder="1" applyAlignment="1">
      <alignment horizontal="left" vertical="center"/>
    </xf>
    <xf numFmtId="0" fontId="81" fillId="0" borderId="52" xfId="108" applyFont="1" applyBorder="1" applyAlignment="1">
      <alignment horizontal="left" vertical="center"/>
    </xf>
    <xf numFmtId="0" fontId="53" fillId="27" borderId="6" xfId="108" quotePrefix="1" applyFont="1" applyFill="1" applyBorder="1" applyAlignment="1">
      <alignment horizontal="center" vertical="center"/>
    </xf>
    <xf numFmtId="0" fontId="53" fillId="27" borderId="0" xfId="108" applyFont="1" applyFill="1" applyAlignment="1">
      <alignment horizontal="center" vertical="center"/>
    </xf>
    <xf numFmtId="0" fontId="53" fillId="27" borderId="7" xfId="108" applyFont="1" applyFill="1" applyBorder="1" applyAlignment="1">
      <alignment horizontal="center" vertical="center"/>
    </xf>
    <xf numFmtId="0" fontId="81" fillId="0" borderId="0" xfId="108" quotePrefix="1" applyFont="1" applyAlignment="1">
      <alignment horizontal="distributed" vertical="center"/>
    </xf>
    <xf numFmtId="0" fontId="81" fillId="0" borderId="0" xfId="108" applyFont="1" applyAlignment="1">
      <alignment horizontal="distributed" vertical="center"/>
    </xf>
    <xf numFmtId="0" fontId="81" fillId="0" borderId="33" xfId="108" applyFont="1" applyBorder="1" applyAlignment="1">
      <alignment horizontal="left" vertical="center"/>
    </xf>
    <xf numFmtId="0" fontId="55" fillId="0" borderId="52" xfId="108" applyFont="1" applyBorder="1" applyAlignment="1">
      <alignment horizontal="center" vertical="center"/>
    </xf>
    <xf numFmtId="0" fontId="55" fillId="0" borderId="136" xfId="108" applyFont="1" applyBorder="1" applyAlignment="1">
      <alignment horizontal="center" vertical="center"/>
    </xf>
    <xf numFmtId="0" fontId="56" fillId="0" borderId="54" xfId="108" applyFont="1" applyBorder="1" applyAlignment="1">
      <alignment horizontal="center" vertical="center"/>
    </xf>
    <xf numFmtId="181" fontId="54" fillId="0" borderId="31" xfId="0" applyNumberFormat="1" applyFont="1" applyBorder="1" applyAlignment="1">
      <alignment horizontal="right" vertical="center"/>
    </xf>
    <xf numFmtId="181" fontId="54" fillId="0" borderId="100" xfId="0" applyNumberFormat="1" applyFont="1" applyBorder="1" applyAlignment="1">
      <alignment horizontal="right" vertical="center"/>
    </xf>
    <xf numFmtId="209" fontId="54" fillId="0" borderId="31" xfId="0" applyNumberFormat="1" applyFont="1" applyBorder="1" applyAlignment="1">
      <alignment horizontal="right" vertical="center"/>
    </xf>
    <xf numFmtId="209" fontId="54" fillId="0" borderId="33" xfId="0" applyNumberFormat="1" applyFont="1" applyBorder="1" applyAlignment="1">
      <alignment horizontal="right" vertical="center"/>
    </xf>
    <xf numFmtId="209" fontId="54" fillId="0" borderId="100" xfId="0" applyNumberFormat="1" applyFont="1" applyBorder="1" applyAlignment="1">
      <alignment horizontal="right" vertical="center"/>
    </xf>
    <xf numFmtId="2" fontId="54" fillId="0" borderId="31" xfId="0" applyNumberFormat="1" applyFont="1" applyBorder="1" applyAlignment="1">
      <alignment horizontal="right" vertical="center"/>
    </xf>
    <xf numFmtId="2" fontId="54" fillId="0" borderId="100" xfId="0" applyNumberFormat="1" applyFont="1" applyBorder="1" applyAlignment="1">
      <alignment horizontal="right" vertical="center"/>
    </xf>
    <xf numFmtId="0" fontId="54" fillId="0" borderId="6" xfId="0" applyFont="1" applyBorder="1" applyAlignment="1">
      <alignment horizontal="center" vertical="center"/>
    </xf>
    <xf numFmtId="0" fontId="54" fillId="0" borderId="7" xfId="0" applyFont="1" applyBorder="1" applyAlignment="1">
      <alignment horizontal="center" vertical="center"/>
    </xf>
    <xf numFmtId="189" fontId="54" fillId="0" borderId="35" xfId="0" applyNumberFormat="1" applyFont="1" applyBorder="1" applyAlignment="1">
      <alignment horizontal="right" vertical="center"/>
    </xf>
    <xf numFmtId="189" fontId="54" fillId="0" borderId="99" xfId="0" applyNumberFormat="1" applyFont="1" applyBorder="1" applyAlignment="1">
      <alignment horizontal="right" vertical="center"/>
    </xf>
    <xf numFmtId="189" fontId="54" fillId="0" borderId="6" xfId="0" applyNumberFormat="1" applyFont="1" applyBorder="1" applyAlignment="1">
      <alignment horizontal="right" vertical="center"/>
    </xf>
    <xf numFmtId="189" fontId="54" fillId="0" borderId="7" xfId="0" applyNumberFormat="1" applyFont="1" applyBorder="1" applyAlignment="1">
      <alignment horizontal="right" vertical="center"/>
    </xf>
    <xf numFmtId="189" fontId="54" fillId="0" borderId="31" xfId="0" applyNumberFormat="1" applyFont="1" applyBorder="1" applyAlignment="1">
      <alignment horizontal="right" vertical="center"/>
    </xf>
    <xf numFmtId="189" fontId="54" fillId="0" borderId="100" xfId="0" applyNumberFormat="1" applyFont="1" applyBorder="1" applyAlignment="1">
      <alignment horizontal="right" vertical="center"/>
    </xf>
    <xf numFmtId="0" fontId="54" fillId="0" borderId="35" xfId="0" applyFont="1" applyBorder="1" applyAlignment="1">
      <alignment horizontal="center" vertical="center"/>
    </xf>
    <xf numFmtId="0" fontId="54" fillId="0" borderId="99" xfId="0" applyFont="1" applyBorder="1" applyAlignment="1">
      <alignment horizontal="center" vertical="center"/>
    </xf>
    <xf numFmtId="0" fontId="54" fillId="0" borderId="31" xfId="0" applyFont="1" applyBorder="1" applyAlignment="1">
      <alignment horizontal="center" vertical="center"/>
    </xf>
    <xf numFmtId="0" fontId="54" fillId="0" borderId="100" xfId="0" applyFont="1" applyBorder="1" applyAlignment="1">
      <alignment horizontal="center" vertical="center"/>
    </xf>
    <xf numFmtId="181" fontId="54" fillId="0" borderId="35" xfId="0" applyNumberFormat="1" applyFont="1" applyBorder="1" applyAlignment="1">
      <alignment horizontal="center" vertical="center"/>
    </xf>
    <xf numFmtId="181" fontId="54" fillId="0" borderId="99" xfId="0" applyNumberFormat="1" applyFont="1" applyBorder="1" applyAlignment="1">
      <alignment horizontal="center" vertical="center"/>
    </xf>
    <xf numFmtId="181" fontId="54" fillId="0" borderId="6" xfId="0" applyNumberFormat="1" applyFont="1" applyBorder="1" applyAlignment="1">
      <alignment horizontal="center" vertical="center"/>
    </xf>
    <xf numFmtId="181" fontId="54" fillId="0" borderId="7" xfId="0" applyNumberFormat="1" applyFont="1" applyBorder="1" applyAlignment="1">
      <alignment horizontal="center" vertical="center"/>
    </xf>
    <xf numFmtId="181" fontId="54" fillId="0" borderId="31" xfId="0" applyNumberFormat="1" applyFont="1" applyBorder="1" applyAlignment="1">
      <alignment horizontal="center" vertical="center"/>
    </xf>
    <xf numFmtId="181" fontId="54" fillId="0" borderId="100" xfId="0" applyNumberFormat="1" applyFont="1" applyBorder="1" applyAlignment="1">
      <alignment horizontal="center" vertical="center"/>
    </xf>
    <xf numFmtId="38" fontId="54" fillId="0" borderId="35" xfId="6" applyFont="1" applyBorder="1" applyAlignment="1">
      <alignment horizontal="right" vertical="center"/>
    </xf>
    <xf numFmtId="38" fontId="54" fillId="0" borderId="22" xfId="6" applyFont="1" applyBorder="1" applyAlignment="1">
      <alignment horizontal="right" vertical="center"/>
    </xf>
    <xf numFmtId="38" fontId="54" fillId="0" borderId="99" xfId="6" applyFont="1" applyBorder="1" applyAlignment="1">
      <alignment horizontal="right" vertical="center"/>
    </xf>
    <xf numFmtId="38" fontId="54" fillId="0" borderId="6" xfId="6" applyFont="1" applyBorder="1" applyAlignment="1">
      <alignment horizontal="right" vertical="center"/>
    </xf>
    <xf numFmtId="38" fontId="54" fillId="0" borderId="0" xfId="6" applyFont="1" applyBorder="1" applyAlignment="1">
      <alignment horizontal="right" vertical="center"/>
    </xf>
    <xf numFmtId="38" fontId="54" fillId="0" borderId="7" xfId="6" applyFont="1" applyBorder="1" applyAlignment="1">
      <alignment horizontal="right" vertical="center"/>
    </xf>
    <xf numFmtId="38" fontId="54" fillId="0" borderId="31" xfId="6" applyFont="1" applyBorder="1" applyAlignment="1">
      <alignment horizontal="right" vertical="center"/>
    </xf>
    <xf numFmtId="38" fontId="54" fillId="0" borderId="33" xfId="6" applyFont="1" applyBorder="1" applyAlignment="1">
      <alignment horizontal="right" vertical="center"/>
    </xf>
    <xf numFmtId="38" fontId="54" fillId="0" borderId="100" xfId="6" applyFont="1" applyBorder="1" applyAlignment="1">
      <alignment horizontal="right" vertical="center"/>
    </xf>
    <xf numFmtId="209" fontId="54" fillId="0" borderId="35" xfId="0" applyNumberFormat="1" applyFont="1" applyBorder="1" applyAlignment="1">
      <alignment horizontal="right" vertical="center"/>
    </xf>
    <xf numFmtId="209" fontId="54" fillId="0" borderId="22" xfId="0" applyNumberFormat="1" applyFont="1" applyBorder="1" applyAlignment="1">
      <alignment horizontal="right" vertical="center"/>
    </xf>
    <xf numFmtId="209" fontId="54" fillId="0" borderId="99" xfId="0" applyNumberFormat="1" applyFont="1" applyBorder="1" applyAlignment="1">
      <alignment horizontal="right" vertical="center"/>
    </xf>
    <xf numFmtId="209" fontId="54" fillId="0" borderId="6" xfId="0" applyNumberFormat="1" applyFont="1" applyBorder="1" applyAlignment="1">
      <alignment horizontal="right" vertical="center"/>
    </xf>
    <xf numFmtId="209" fontId="54" fillId="0" borderId="0" xfId="0" applyNumberFormat="1" applyFont="1" applyAlignment="1">
      <alignment horizontal="right" vertical="center"/>
    </xf>
    <xf numFmtId="209" fontId="54" fillId="0" borderId="7" xfId="0" applyNumberFormat="1" applyFont="1" applyBorder="1" applyAlignment="1">
      <alignment horizontal="right" vertical="center"/>
    </xf>
    <xf numFmtId="209" fontId="55" fillId="0" borderId="35" xfId="0" applyNumberFormat="1" applyFont="1" applyBorder="1" applyAlignment="1">
      <alignment horizontal="left" vertical="center"/>
    </xf>
    <xf numFmtId="209" fontId="55" fillId="0" borderId="22" xfId="0" applyNumberFormat="1" applyFont="1" applyBorder="1" applyAlignment="1">
      <alignment horizontal="left" vertical="center"/>
    </xf>
    <xf numFmtId="209" fontId="55" fillId="0" borderId="99" xfId="0" applyNumberFormat="1" applyFont="1" applyBorder="1" applyAlignment="1">
      <alignment horizontal="left" vertical="center"/>
    </xf>
    <xf numFmtId="209" fontId="55" fillId="0" borderId="6" xfId="0" applyNumberFormat="1" applyFont="1" applyBorder="1" applyAlignment="1">
      <alignment horizontal="left" vertical="center"/>
    </xf>
    <xf numFmtId="209" fontId="55" fillId="0" borderId="0" xfId="0" applyNumberFormat="1" applyFont="1" applyAlignment="1">
      <alignment horizontal="left" vertical="center"/>
    </xf>
    <xf numFmtId="209" fontId="55" fillId="0" borderId="7" xfId="0" applyNumberFormat="1" applyFont="1" applyBorder="1" applyAlignment="1">
      <alignment horizontal="left" vertical="center"/>
    </xf>
    <xf numFmtId="209" fontId="55" fillId="0" borderId="31" xfId="0" applyNumberFormat="1" applyFont="1" applyBorder="1" applyAlignment="1">
      <alignment horizontal="left" vertical="center"/>
    </xf>
    <xf numFmtId="209" fontId="55" fillId="0" borderId="33" xfId="0" applyNumberFormat="1" applyFont="1" applyBorder="1" applyAlignment="1">
      <alignment horizontal="left" vertical="center"/>
    </xf>
    <xf numFmtId="209" fontId="55" fillId="0" borderId="100" xfId="0" applyNumberFormat="1" applyFont="1" applyBorder="1" applyAlignment="1">
      <alignment horizontal="left" vertical="center"/>
    </xf>
    <xf numFmtId="189" fontId="54" fillId="0" borderId="35" xfId="0" applyNumberFormat="1" applyFont="1" applyBorder="1" applyAlignment="1">
      <alignment horizontal="left" vertical="center" indent="1"/>
    </xf>
    <xf numFmtId="189" fontId="54" fillId="0" borderId="99" xfId="0" applyNumberFormat="1" applyFont="1" applyBorder="1" applyAlignment="1">
      <alignment horizontal="left" vertical="center" indent="1"/>
    </xf>
    <xf numFmtId="189" fontId="54" fillId="0" borderId="6" xfId="0" applyNumberFormat="1" applyFont="1" applyBorder="1" applyAlignment="1">
      <alignment horizontal="left" vertical="center" indent="1"/>
    </xf>
    <xf numFmtId="189" fontId="54" fillId="0" borderId="7" xfId="0" applyNumberFormat="1" applyFont="1" applyBorder="1" applyAlignment="1">
      <alignment horizontal="left" vertical="center" indent="1"/>
    </xf>
    <xf numFmtId="189" fontId="54" fillId="0" borderId="31" xfId="0" applyNumberFormat="1" applyFont="1" applyBorder="1" applyAlignment="1">
      <alignment horizontal="left" vertical="center" indent="1"/>
    </xf>
    <xf numFmtId="189" fontId="54" fillId="0" borderId="100" xfId="0" applyNumberFormat="1" applyFont="1" applyBorder="1" applyAlignment="1">
      <alignment horizontal="left" vertical="center" indent="1"/>
    </xf>
    <xf numFmtId="181" fontId="54" fillId="0" borderId="35" xfId="0" applyNumberFormat="1" applyFont="1" applyBorder="1" applyAlignment="1">
      <alignment horizontal="right" vertical="center"/>
    </xf>
    <xf numFmtId="181" fontId="54" fillId="0" borderId="99" xfId="0" applyNumberFormat="1" applyFont="1" applyBorder="1" applyAlignment="1">
      <alignment horizontal="right" vertical="center"/>
    </xf>
    <xf numFmtId="181" fontId="54" fillId="0" borderId="6" xfId="0" applyNumberFormat="1" applyFont="1" applyBorder="1" applyAlignment="1">
      <alignment horizontal="right" vertical="center"/>
    </xf>
    <xf numFmtId="181" fontId="54" fillId="0" borderId="7" xfId="0" applyNumberFormat="1" applyFont="1" applyBorder="1" applyAlignment="1">
      <alignment horizontal="right" vertical="center"/>
    </xf>
    <xf numFmtId="2" fontId="54" fillId="0" borderId="35" xfId="0" applyNumberFormat="1" applyFont="1" applyBorder="1" applyAlignment="1">
      <alignment horizontal="center" vertical="center"/>
    </xf>
    <xf numFmtId="2" fontId="54" fillId="0" borderId="99" xfId="0" applyNumberFormat="1" applyFont="1" applyBorder="1" applyAlignment="1">
      <alignment horizontal="center" vertical="center"/>
    </xf>
    <xf numFmtId="2" fontId="54" fillId="0" borderId="6" xfId="0" applyNumberFormat="1" applyFont="1" applyBorder="1" applyAlignment="1">
      <alignment horizontal="right" vertical="center"/>
    </xf>
    <xf numFmtId="2" fontId="54" fillId="0" borderId="7" xfId="0" applyNumberFormat="1" applyFont="1" applyBorder="1" applyAlignment="1">
      <alignment horizontal="right" vertical="center"/>
    </xf>
    <xf numFmtId="0" fontId="17" fillId="30" borderId="0" xfId="0" applyFont="1" applyFill="1" applyAlignment="1">
      <alignment horizontal="center" vertical="center"/>
    </xf>
    <xf numFmtId="2" fontId="54" fillId="28" borderId="6" xfId="0" applyNumberFormat="1" applyFont="1" applyFill="1" applyBorder="1" applyAlignment="1">
      <alignment horizontal="right" vertical="center"/>
    </xf>
    <xf numFmtId="2" fontId="54" fillId="28" borderId="7" xfId="0" applyNumberFormat="1" applyFont="1" applyFill="1" applyBorder="1" applyAlignment="1">
      <alignment horizontal="right" vertical="center"/>
    </xf>
    <xf numFmtId="186" fontId="54" fillId="0" borderId="35" xfId="0" applyNumberFormat="1" applyFont="1" applyBorder="1" applyAlignment="1">
      <alignment horizontal="center" vertical="center"/>
    </xf>
    <xf numFmtId="186" fontId="54" fillId="0" borderId="99" xfId="0" applyNumberFormat="1" applyFont="1" applyBorder="1" applyAlignment="1">
      <alignment horizontal="center" vertical="center"/>
    </xf>
    <xf numFmtId="186" fontId="54" fillId="0" borderId="31" xfId="0" applyNumberFormat="1" applyFont="1" applyBorder="1" applyAlignment="1">
      <alignment horizontal="right" vertical="center"/>
    </xf>
    <xf numFmtId="186" fontId="54" fillId="0" borderId="100" xfId="0" applyNumberFormat="1" applyFont="1" applyBorder="1" applyAlignment="1">
      <alignment horizontal="right" vertical="center"/>
    </xf>
    <xf numFmtId="181" fontId="50" fillId="26" borderId="128" xfId="0" applyNumberFormat="1" applyFont="1" applyFill="1" applyBorder="1" applyAlignment="1">
      <alignment horizontal="center" vertical="center"/>
    </xf>
    <xf numFmtId="181" fontId="50" fillId="26" borderId="129" xfId="0" applyNumberFormat="1" applyFont="1" applyFill="1" applyBorder="1" applyAlignment="1">
      <alignment horizontal="center" vertical="center"/>
    </xf>
    <xf numFmtId="181" fontId="50" fillId="26" borderId="131" xfId="0" applyNumberFormat="1" applyFont="1" applyFill="1" applyBorder="1" applyAlignment="1">
      <alignment horizontal="center" vertical="center"/>
    </xf>
    <xf numFmtId="2" fontId="54" fillId="28" borderId="31" xfId="0" applyNumberFormat="1" applyFont="1" applyFill="1" applyBorder="1" applyAlignment="1">
      <alignment horizontal="right" vertical="center"/>
    </xf>
    <xf numFmtId="2" fontId="54" fillId="28" borderId="100" xfId="0" applyNumberFormat="1" applyFont="1" applyFill="1" applyBorder="1" applyAlignment="1">
      <alignment horizontal="right" vertical="center"/>
    </xf>
    <xf numFmtId="209" fontId="12" fillId="0" borderId="128" xfId="0" applyNumberFormat="1" applyFont="1" applyBorder="1" applyAlignment="1">
      <alignment horizontal="right" vertical="center"/>
    </xf>
    <xf numFmtId="209" fontId="12" fillId="0" borderId="129" xfId="0" applyNumberFormat="1" applyFont="1" applyBorder="1" applyAlignment="1">
      <alignment horizontal="right" vertical="center"/>
    </xf>
    <xf numFmtId="209" fontId="12" fillId="0" borderId="131" xfId="0" applyNumberFormat="1" applyFont="1" applyBorder="1" applyAlignment="1">
      <alignment horizontal="right" vertical="center"/>
    </xf>
    <xf numFmtId="209" fontId="12" fillId="0" borderId="31" xfId="0" applyNumberFormat="1" applyFont="1" applyBorder="1" applyAlignment="1">
      <alignment horizontal="right" vertical="center"/>
    </xf>
    <xf numFmtId="209" fontId="12" fillId="0" borderId="33" xfId="0" applyNumberFormat="1" applyFont="1" applyBorder="1" applyAlignment="1">
      <alignment horizontal="right" vertical="center"/>
    </xf>
    <xf numFmtId="209" fontId="12" fillId="0" borderId="100" xfId="0" applyNumberFormat="1" applyFont="1" applyBorder="1" applyAlignment="1">
      <alignment horizontal="right" vertical="center"/>
    </xf>
    <xf numFmtId="181" fontId="12" fillId="0" borderId="31" xfId="0" applyNumberFormat="1" applyFont="1" applyBorder="1" applyAlignment="1">
      <alignment horizontal="right" vertical="center"/>
    </xf>
    <xf numFmtId="181" fontId="12" fillId="0" borderId="100" xfId="0" applyNumberFormat="1" applyFont="1" applyBorder="1" applyAlignment="1">
      <alignment horizontal="right" vertical="center"/>
    </xf>
    <xf numFmtId="0" fontId="12" fillId="0" borderId="31" xfId="0" applyFont="1" applyBorder="1" applyAlignment="1">
      <alignment horizontal="center" vertical="center"/>
    </xf>
    <xf numFmtId="0" fontId="12" fillId="0" borderId="100" xfId="0" applyFont="1" applyBorder="1" applyAlignment="1">
      <alignment horizontal="center" vertical="center"/>
    </xf>
    <xf numFmtId="0" fontId="50" fillId="26" borderId="128" xfId="0" applyFont="1" applyFill="1" applyBorder="1" applyAlignment="1">
      <alignment horizontal="center" vertical="center"/>
    </xf>
    <xf numFmtId="0" fontId="50" fillId="26" borderId="131" xfId="0" applyFont="1" applyFill="1" applyBorder="1" applyAlignment="1">
      <alignment horizontal="center" vertical="center"/>
    </xf>
    <xf numFmtId="0" fontId="50" fillId="26" borderId="129" xfId="0" applyFont="1" applyFill="1" applyBorder="1" applyAlignment="1">
      <alignment horizontal="center" vertical="center"/>
    </xf>
    <xf numFmtId="0" fontId="12" fillId="0" borderId="31" xfId="0" applyFont="1" applyBorder="1" applyAlignment="1">
      <alignment horizontal="right" vertical="center"/>
    </xf>
    <xf numFmtId="0" fontId="12" fillId="0" borderId="100" xfId="0" applyFont="1" applyBorder="1" applyAlignment="1">
      <alignment horizontal="right" vertical="center"/>
    </xf>
    <xf numFmtId="0" fontId="50" fillId="26" borderId="120" xfId="0" applyFont="1" applyFill="1" applyBorder="1" applyAlignment="1">
      <alignment horizontal="center" vertical="center"/>
    </xf>
    <xf numFmtId="0" fontId="50" fillId="26" borderId="121" xfId="0" applyFont="1" applyFill="1" applyBorder="1" applyAlignment="1">
      <alignment horizontal="center" vertical="center"/>
    </xf>
    <xf numFmtId="0" fontId="50" fillId="26" borderId="122" xfId="0" applyFont="1" applyFill="1" applyBorder="1" applyAlignment="1">
      <alignment horizontal="center" vertical="center"/>
    </xf>
    <xf numFmtId="181" fontId="12" fillId="31" borderId="128" xfId="0" applyNumberFormat="1" applyFont="1" applyFill="1" applyBorder="1" applyAlignment="1">
      <alignment horizontal="right" vertical="center"/>
    </xf>
    <xf numFmtId="181" fontId="12" fillId="31" borderId="131" xfId="0" applyNumberFormat="1" applyFont="1" applyFill="1" applyBorder="1" applyAlignment="1">
      <alignment horizontal="right" vertical="center"/>
    </xf>
    <xf numFmtId="0" fontId="12" fillId="31" borderId="128" xfId="0" applyFont="1" applyFill="1" applyBorder="1" applyAlignment="1">
      <alignment horizontal="center" vertical="center"/>
    </xf>
    <xf numFmtId="0" fontId="12" fillId="31" borderId="131" xfId="0" applyFont="1" applyFill="1" applyBorder="1" applyAlignment="1">
      <alignment horizontal="center" vertical="center"/>
    </xf>
    <xf numFmtId="0" fontId="12" fillId="31" borderId="129" xfId="0" applyFont="1" applyFill="1" applyBorder="1" applyAlignment="1">
      <alignment horizontal="center" vertical="center"/>
    </xf>
    <xf numFmtId="209" fontId="12" fillId="31" borderId="128" xfId="0" applyNumberFormat="1" applyFont="1" applyFill="1" applyBorder="1" applyAlignment="1">
      <alignment horizontal="right" vertical="center" shrinkToFit="1"/>
    </xf>
    <xf numFmtId="209" fontId="12" fillId="31" borderId="129" xfId="0" applyNumberFormat="1" applyFont="1" applyFill="1" applyBorder="1" applyAlignment="1">
      <alignment horizontal="right" vertical="center" shrinkToFit="1"/>
    </xf>
    <xf numFmtId="209" fontId="12" fillId="31" borderId="131" xfId="0" applyNumberFormat="1" applyFont="1" applyFill="1" applyBorder="1" applyAlignment="1">
      <alignment horizontal="right" vertical="center" shrinkToFit="1"/>
    </xf>
    <xf numFmtId="181" fontId="54" fillId="0" borderId="0" xfId="0" applyNumberFormat="1" applyFont="1" applyAlignment="1">
      <alignment horizontal="center" vertical="center"/>
    </xf>
    <xf numFmtId="181" fontId="54" fillId="0" borderId="33" xfId="0" applyNumberFormat="1" applyFont="1" applyBorder="1" applyAlignment="1">
      <alignment horizontal="center" vertical="center"/>
    </xf>
    <xf numFmtId="209" fontId="12" fillId="31" borderId="128" xfId="0" applyNumberFormat="1" applyFont="1" applyFill="1" applyBorder="1" applyAlignment="1">
      <alignment horizontal="right" vertical="center"/>
    </xf>
    <xf numFmtId="209" fontId="12" fillId="31" borderId="129" xfId="0" applyNumberFormat="1" applyFont="1" applyFill="1" applyBorder="1" applyAlignment="1">
      <alignment horizontal="right" vertical="center"/>
    </xf>
    <xf numFmtId="209" fontId="12" fillId="31" borderId="131" xfId="0" applyNumberFormat="1" applyFont="1" applyFill="1" applyBorder="1" applyAlignment="1">
      <alignment horizontal="right" vertical="center"/>
    </xf>
    <xf numFmtId="181" fontId="12" fillId="0" borderId="6" xfId="0" applyNumberFormat="1" applyFont="1" applyBorder="1" applyAlignment="1">
      <alignment horizontal="right" vertical="center"/>
    </xf>
    <xf numFmtId="181" fontId="12" fillId="0" borderId="7" xfId="0" applyNumberFormat="1" applyFont="1" applyBorder="1" applyAlignment="1">
      <alignment horizontal="right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186" fontId="54" fillId="0" borderId="6" xfId="0" applyNumberFormat="1" applyFont="1" applyBorder="1" applyAlignment="1">
      <alignment horizontal="right" vertical="center"/>
    </xf>
    <xf numFmtId="186" fontId="54" fillId="0" borderId="7" xfId="0" applyNumberFormat="1" applyFont="1" applyBorder="1" applyAlignment="1">
      <alignment horizontal="right" vertical="center"/>
    </xf>
    <xf numFmtId="0" fontId="50" fillId="26" borderId="117" xfId="0" applyFont="1" applyFill="1" applyBorder="1" applyAlignment="1">
      <alignment horizontal="center" vertical="center"/>
    </xf>
    <xf numFmtId="0" fontId="50" fillId="26" borderId="118" xfId="0" applyFont="1" applyFill="1" applyBorder="1" applyAlignment="1">
      <alignment horizontal="center" vertical="center"/>
    </xf>
    <xf numFmtId="0" fontId="50" fillId="26" borderId="119" xfId="0" applyFont="1" applyFill="1" applyBorder="1" applyAlignment="1">
      <alignment horizontal="center" vertical="center"/>
    </xf>
    <xf numFmtId="0" fontId="50" fillId="26" borderId="116" xfId="0" applyFont="1" applyFill="1" applyBorder="1" applyAlignment="1">
      <alignment horizontal="center" vertical="center"/>
    </xf>
    <xf numFmtId="0" fontId="50" fillId="26" borderId="130" xfId="0" applyFont="1" applyFill="1" applyBorder="1" applyAlignment="1">
      <alignment horizontal="center" vertical="center"/>
    </xf>
    <xf numFmtId="209" fontId="50" fillId="26" borderId="117" xfId="0" applyNumberFormat="1" applyFont="1" applyFill="1" applyBorder="1" applyAlignment="1">
      <alignment horizontal="center" vertical="center"/>
    </xf>
    <xf numFmtId="209" fontId="50" fillId="26" borderId="118" xfId="0" applyNumberFormat="1" applyFont="1" applyFill="1" applyBorder="1" applyAlignment="1">
      <alignment horizontal="center" vertical="center"/>
    </xf>
    <xf numFmtId="209" fontId="50" fillId="26" borderId="119" xfId="0" applyNumberFormat="1" applyFont="1" applyFill="1" applyBorder="1" applyAlignment="1">
      <alignment horizontal="center" vertical="center"/>
    </xf>
    <xf numFmtId="209" fontId="50" fillId="26" borderId="128" xfId="0" applyNumberFormat="1" applyFont="1" applyFill="1" applyBorder="1" applyAlignment="1">
      <alignment horizontal="center" vertical="center"/>
    </xf>
    <xf numFmtId="209" fontId="50" fillId="26" borderId="129" xfId="0" applyNumberFormat="1" applyFont="1" applyFill="1" applyBorder="1" applyAlignment="1">
      <alignment horizontal="center" vertical="center"/>
    </xf>
    <xf numFmtId="209" fontId="50" fillId="26" borderId="131" xfId="0" applyNumberFormat="1" applyFont="1" applyFill="1" applyBorder="1" applyAlignment="1">
      <alignment horizontal="center" vertical="center"/>
    </xf>
    <xf numFmtId="215" fontId="54" fillId="0" borderId="31" xfId="0" applyNumberFormat="1" applyFont="1" applyBorder="1" applyAlignment="1">
      <alignment horizontal="right" vertical="center"/>
    </xf>
    <xf numFmtId="215" fontId="54" fillId="0" borderId="100" xfId="0" applyNumberFormat="1" applyFont="1" applyBorder="1" applyAlignment="1">
      <alignment horizontal="right" vertical="center"/>
    </xf>
    <xf numFmtId="186" fontId="54" fillId="28" borderId="31" xfId="0" applyNumberFormat="1" applyFont="1" applyFill="1" applyBorder="1" applyAlignment="1">
      <alignment horizontal="right" vertical="center"/>
    </xf>
    <xf numFmtId="186" fontId="54" fillId="28" borderId="100" xfId="0" applyNumberFormat="1" applyFont="1" applyFill="1" applyBorder="1" applyAlignment="1">
      <alignment horizontal="right" vertical="center"/>
    </xf>
    <xf numFmtId="215" fontId="54" fillId="28" borderId="31" xfId="0" applyNumberFormat="1" applyFont="1" applyFill="1" applyBorder="1" applyAlignment="1">
      <alignment horizontal="right" vertical="center"/>
    </xf>
    <xf numFmtId="215" fontId="54" fillId="28" borderId="100" xfId="0" applyNumberFormat="1" applyFont="1" applyFill="1" applyBorder="1" applyAlignment="1">
      <alignment horizontal="right" vertical="center"/>
    </xf>
    <xf numFmtId="2" fontId="54" fillId="0" borderId="6" xfId="0" applyNumberFormat="1" applyFont="1" applyBorder="1" applyAlignment="1">
      <alignment horizontal="center" vertical="center"/>
    </xf>
    <xf numFmtId="2" fontId="54" fillId="0" borderId="7" xfId="0" applyNumberFormat="1" applyFont="1" applyBorder="1" applyAlignment="1">
      <alignment horizontal="center" vertical="center"/>
    </xf>
    <xf numFmtId="209" fontId="54" fillId="0" borderId="128" xfId="0" applyNumberFormat="1" applyFont="1" applyBorder="1" applyAlignment="1">
      <alignment horizontal="right" vertical="center"/>
    </xf>
    <xf numFmtId="209" fontId="54" fillId="0" borderId="129" xfId="0" applyNumberFormat="1" applyFont="1" applyBorder="1" applyAlignment="1">
      <alignment horizontal="right" vertical="center"/>
    </xf>
    <xf numFmtId="209" fontId="54" fillId="0" borderId="131" xfId="0" applyNumberFormat="1" applyFont="1" applyBorder="1" applyAlignment="1">
      <alignment horizontal="right" vertical="center"/>
    </xf>
    <xf numFmtId="2" fontId="54" fillId="2" borderId="31" xfId="0" applyNumberFormat="1" applyFont="1" applyFill="1" applyBorder="1" applyAlignment="1">
      <alignment horizontal="right" vertical="center"/>
    </xf>
    <xf numFmtId="2" fontId="54" fillId="2" borderId="100" xfId="0" applyNumberFormat="1" applyFont="1" applyFill="1" applyBorder="1" applyAlignment="1">
      <alignment horizontal="right" vertical="center"/>
    </xf>
    <xf numFmtId="181" fontId="54" fillId="0" borderId="128" xfId="0" applyNumberFormat="1" applyFont="1" applyBorder="1" applyAlignment="1">
      <alignment horizontal="right" vertical="center"/>
    </xf>
    <xf numFmtId="181" fontId="54" fillId="0" borderId="131" xfId="0" applyNumberFormat="1" applyFont="1" applyBorder="1" applyAlignment="1">
      <alignment horizontal="right" vertical="center"/>
    </xf>
    <xf numFmtId="0" fontId="54" fillId="0" borderId="128" xfId="0" applyFont="1" applyBorder="1" applyAlignment="1">
      <alignment horizontal="center" vertical="center"/>
    </xf>
    <xf numFmtId="0" fontId="54" fillId="0" borderId="131" xfId="0" applyFont="1" applyBorder="1" applyAlignment="1">
      <alignment horizontal="center" vertical="center"/>
    </xf>
    <xf numFmtId="0" fontId="12" fillId="0" borderId="6" xfId="0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209" fontId="12" fillId="0" borderId="6" xfId="0" applyNumberFormat="1" applyFont="1" applyBorder="1" applyAlignment="1">
      <alignment horizontal="right" vertical="center"/>
    </xf>
    <xf numFmtId="209" fontId="12" fillId="0" borderId="0" xfId="0" applyNumberFormat="1" applyFont="1" applyAlignment="1">
      <alignment horizontal="right" vertical="center"/>
    </xf>
    <xf numFmtId="209" fontId="12" fillId="0" borderId="7" xfId="0" applyNumberFormat="1" applyFont="1" applyBorder="1" applyAlignment="1">
      <alignment horizontal="right" vertical="center"/>
    </xf>
    <xf numFmtId="2" fontId="54" fillId="0" borderId="0" xfId="0" applyNumberFormat="1" applyFont="1" applyAlignment="1">
      <alignment horizontal="right" vertical="center"/>
    </xf>
    <xf numFmtId="186" fontId="54" fillId="28" borderId="6" xfId="0" applyNumberFormat="1" applyFont="1" applyFill="1" applyBorder="1" applyAlignment="1">
      <alignment horizontal="right" vertical="center"/>
    </xf>
    <xf numFmtId="186" fontId="54" fillId="28" borderId="7" xfId="0" applyNumberFormat="1" applyFont="1" applyFill="1" applyBorder="1" applyAlignment="1">
      <alignment horizontal="right" vertical="center"/>
    </xf>
    <xf numFmtId="0" fontId="54" fillId="0" borderId="6" xfId="0" applyFont="1" applyBorder="1" applyAlignment="1">
      <alignment horizontal="right" vertical="center"/>
    </xf>
    <xf numFmtId="0" fontId="54" fillId="0" borderId="7" xfId="0" applyFont="1" applyBorder="1" applyAlignment="1">
      <alignment horizontal="right" vertical="center"/>
    </xf>
    <xf numFmtId="0" fontId="54" fillId="0" borderId="31" xfId="0" applyFont="1" applyBorder="1" applyAlignment="1">
      <alignment horizontal="right" vertical="center"/>
    </xf>
    <xf numFmtId="0" fontId="54" fillId="0" borderId="100" xfId="0" applyFont="1" applyBorder="1" applyAlignment="1">
      <alignment horizontal="right" vertical="center"/>
    </xf>
    <xf numFmtId="181" fontId="54" fillId="0" borderId="6" xfId="0" applyNumberFormat="1" applyFont="1" applyBorder="1" applyAlignment="1">
      <alignment horizontal="right" vertical="center" shrinkToFit="1"/>
    </xf>
    <xf numFmtId="181" fontId="54" fillId="0" borderId="7" xfId="0" applyNumberFormat="1" applyFont="1" applyBorder="1" applyAlignment="1">
      <alignment horizontal="right" vertical="center" shrinkToFit="1"/>
    </xf>
    <xf numFmtId="181" fontId="54" fillId="0" borderId="31" xfId="0" applyNumberFormat="1" applyFont="1" applyBorder="1" applyAlignment="1">
      <alignment horizontal="right" vertical="center" shrinkToFit="1"/>
    </xf>
    <xf numFmtId="181" fontId="54" fillId="0" borderId="100" xfId="0" applyNumberFormat="1" applyFont="1" applyBorder="1" applyAlignment="1">
      <alignment horizontal="right" vertical="center" shrinkToFit="1"/>
    </xf>
    <xf numFmtId="181" fontId="12" fillId="2" borderId="128" xfId="0" applyNumberFormat="1" applyFont="1" applyFill="1" applyBorder="1" applyAlignment="1">
      <alignment horizontal="right" vertical="center"/>
    </xf>
    <xf numFmtId="181" fontId="12" fillId="2" borderId="131" xfId="0" applyNumberFormat="1" applyFont="1" applyFill="1" applyBorder="1" applyAlignment="1">
      <alignment horizontal="right" vertical="center"/>
    </xf>
    <xf numFmtId="0" fontId="12" fillId="2" borderId="128" xfId="0" applyFont="1" applyFill="1" applyBorder="1" applyAlignment="1">
      <alignment horizontal="center" vertical="center"/>
    </xf>
    <xf numFmtId="0" fontId="12" fillId="2" borderId="131" xfId="0" applyFont="1" applyFill="1" applyBorder="1" applyAlignment="1">
      <alignment horizontal="center" vertical="center"/>
    </xf>
    <xf numFmtId="181" fontId="12" fillId="0" borderId="128" xfId="0" applyNumberFormat="1" applyFont="1" applyBorder="1" applyAlignment="1">
      <alignment horizontal="right" vertical="center"/>
    </xf>
    <xf numFmtId="181" fontId="12" fillId="0" borderId="131" xfId="0" applyNumberFormat="1" applyFont="1" applyBorder="1" applyAlignment="1">
      <alignment horizontal="right" vertical="center"/>
    </xf>
    <xf numFmtId="0" fontId="12" fillId="0" borderId="128" xfId="0" applyFont="1" applyBorder="1" applyAlignment="1">
      <alignment horizontal="center" vertical="center"/>
    </xf>
    <xf numFmtId="0" fontId="12" fillId="0" borderId="131" xfId="0" applyFont="1" applyBorder="1" applyAlignment="1">
      <alignment horizontal="center" vertical="center"/>
    </xf>
    <xf numFmtId="0" fontId="54" fillId="0" borderId="35" xfId="0" applyFont="1" applyBorder="1" applyAlignment="1">
      <alignment horizontal="left" vertical="center"/>
    </xf>
    <xf numFmtId="0" fontId="54" fillId="0" borderId="22" xfId="0" applyFont="1" applyBorder="1" applyAlignment="1">
      <alignment horizontal="left" vertical="center"/>
    </xf>
    <xf numFmtId="0" fontId="54" fillId="0" borderId="99" xfId="0" applyFont="1" applyBorder="1" applyAlignment="1">
      <alignment horizontal="left" vertical="center"/>
    </xf>
    <xf numFmtId="0" fontId="54" fillId="0" borderId="6" xfId="0" applyFont="1" applyBorder="1" applyAlignment="1">
      <alignment horizontal="left" vertical="center"/>
    </xf>
    <xf numFmtId="0" fontId="54" fillId="0" borderId="0" xfId="0" applyFont="1" applyAlignment="1">
      <alignment horizontal="left" vertical="center"/>
    </xf>
    <xf numFmtId="0" fontId="54" fillId="0" borderId="7" xfId="0" applyFont="1" applyBorder="1" applyAlignment="1">
      <alignment horizontal="left" vertical="center"/>
    </xf>
    <xf numFmtId="0" fontId="54" fillId="0" borderId="31" xfId="0" applyFont="1" applyBorder="1" applyAlignment="1">
      <alignment horizontal="left" vertical="center"/>
    </xf>
    <xf numFmtId="0" fontId="54" fillId="0" borderId="33" xfId="0" applyFont="1" applyBorder="1" applyAlignment="1">
      <alignment horizontal="left" vertical="center"/>
    </xf>
    <xf numFmtId="0" fontId="54" fillId="0" borderId="100" xfId="0" applyFont="1" applyBorder="1" applyAlignment="1">
      <alignment horizontal="left" vertical="center"/>
    </xf>
    <xf numFmtId="2" fontId="54" fillId="0" borderId="35" xfId="0" applyNumberFormat="1" applyFont="1" applyBorder="1" applyAlignment="1">
      <alignment horizontal="right" vertical="center"/>
    </xf>
    <xf numFmtId="2" fontId="54" fillId="0" borderId="99" xfId="0" applyNumberFormat="1" applyFont="1" applyBorder="1" applyAlignment="1">
      <alignment horizontal="right" vertical="center"/>
    </xf>
    <xf numFmtId="181" fontId="54" fillId="0" borderId="22" xfId="0" applyNumberFormat="1" applyFont="1" applyBorder="1" applyAlignment="1">
      <alignment horizontal="right" vertical="center"/>
    </xf>
    <xf numFmtId="181" fontId="54" fillId="0" borderId="0" xfId="0" applyNumberFormat="1" applyFont="1" applyAlignment="1">
      <alignment horizontal="right" vertical="center"/>
    </xf>
    <xf numFmtId="181" fontId="54" fillId="0" borderId="33" xfId="0" applyNumberFormat="1" applyFont="1" applyBorder="1" applyAlignment="1">
      <alignment horizontal="right" vertical="center"/>
    </xf>
    <xf numFmtId="2" fontId="54" fillId="0" borderId="33" xfId="0" applyNumberFormat="1" applyFont="1" applyBorder="1" applyAlignment="1">
      <alignment horizontal="right" vertical="center"/>
    </xf>
  </cellXfs>
  <cellStyles count="109">
    <cellStyle name="20% - アクセント 1 2" xfId="60" xr:uid="{D96D4D04-F4D4-46EE-BCEF-68B65C45F00F}"/>
    <cellStyle name="20% - アクセント 2 2" xfId="61" xr:uid="{D814FF6A-54A2-4611-8DDF-9D8895B394C5}"/>
    <cellStyle name="20% - アクセント 3 2" xfId="62" xr:uid="{485F5D72-0CF0-4E50-83D2-2BDB3454B666}"/>
    <cellStyle name="20% - アクセント 4 2" xfId="63" xr:uid="{E758DCA3-1C34-43EF-878B-A96A65F1AE9F}"/>
    <cellStyle name="20% - アクセント 5 2" xfId="64" xr:uid="{63E88B2E-62AA-4CB9-A37A-637B0D86C690}"/>
    <cellStyle name="20% - アクセント 6 2" xfId="65" xr:uid="{65C2D6CB-F30C-48BF-A0FD-A6EE14A0F5E6}"/>
    <cellStyle name="40% - アクセント 1 2" xfId="66" xr:uid="{04706119-E8FE-44E2-8F59-4FC24AA99D10}"/>
    <cellStyle name="40% - アクセント 2 2" xfId="67" xr:uid="{8488D55E-34B4-4B2C-9AAA-AAE80C980321}"/>
    <cellStyle name="40% - アクセント 3 2" xfId="68" xr:uid="{E13BE32E-0F83-455A-BF2D-F55409EB53F5}"/>
    <cellStyle name="40% - アクセント 4 2" xfId="69" xr:uid="{C61B3306-A34E-4766-912E-44E2CE35FDEC}"/>
    <cellStyle name="40% - アクセント 5 2" xfId="70" xr:uid="{2B2FD79D-DAEB-4FDE-822C-F9BC8DDF4B23}"/>
    <cellStyle name="40% - アクセント 6 2" xfId="71" xr:uid="{627BEFAF-9F63-4285-8413-03EC8C428E0E}"/>
    <cellStyle name="60% - アクセント 1 2" xfId="72" xr:uid="{05EC5D3B-51A1-494A-8F59-6BDC3B777A3F}"/>
    <cellStyle name="60% - アクセント 2 2" xfId="73" xr:uid="{BF519B6D-8A6F-4048-854D-6619328E1385}"/>
    <cellStyle name="60% - アクセント 3 2" xfId="74" xr:uid="{831EA00B-4CE4-47DD-A3E6-68868242C831}"/>
    <cellStyle name="60% - アクセント 4 2" xfId="75" xr:uid="{E49B1C92-7C26-470C-8370-C7B19A642FDD}"/>
    <cellStyle name="60% - アクセント 5 2" xfId="76" xr:uid="{0CFEFFCB-2365-4CF7-B059-57EB8E78CD78}"/>
    <cellStyle name="60% - アクセント 6 2" xfId="77" xr:uid="{C138FA4A-AD19-4F03-8A89-B50916697C06}"/>
    <cellStyle name="Calc Currency (0)" xfId="1" xr:uid="{00000000-0005-0000-0000-000000000000}"/>
    <cellStyle name="Calc Currency (0) 2" xfId="17" xr:uid="{9066989B-FA1E-4CAD-A7B0-F7C8C0CB4E87}"/>
    <cellStyle name="entry" xfId="18" xr:uid="{FD7805ED-9DBB-4F73-8C2F-521C580A29A7}"/>
    <cellStyle name="Header1" xfId="2" xr:uid="{00000000-0005-0000-0000-000001000000}"/>
    <cellStyle name="Header2" xfId="3" xr:uid="{00000000-0005-0000-0000-000002000000}"/>
    <cellStyle name="Normal_#18-Internet" xfId="4" xr:uid="{00000000-0005-0000-0000-000003000000}"/>
    <cellStyle name="price" xfId="19" xr:uid="{AEC28EF4-055D-4CDC-88D4-55B132DA60D1}"/>
    <cellStyle name="revised" xfId="20" xr:uid="{A40943F6-28E5-4A92-8E9F-6D39A64F3D78}"/>
    <cellStyle name="section" xfId="21" xr:uid="{3D1C3A9D-7438-45D1-B971-6C57B2DE190B}"/>
    <cellStyle name="title" xfId="22" xr:uid="{AFFF3457-5B49-45DD-B7D1-05668DD5F1EC}"/>
    <cellStyle name="アクセント 1 2" xfId="78" xr:uid="{71F8E7DC-FAA3-4848-B793-7223C0FFFA75}"/>
    <cellStyle name="アクセント 2 2" xfId="79" xr:uid="{057E96E2-1F4D-4728-9926-D844CA7720C7}"/>
    <cellStyle name="アクセント 3 2" xfId="80" xr:uid="{9B0D9BDD-72A0-45A5-9324-B6FF7F27A3AD}"/>
    <cellStyle name="アクセント 4 2" xfId="81" xr:uid="{1AAB356A-4ED9-42C2-B403-645C78BD9899}"/>
    <cellStyle name="アクセント 5 2" xfId="82" xr:uid="{B0A46256-519B-4941-B389-B026BF1DD6CF}"/>
    <cellStyle name="アクセント 6 2" xfId="83" xr:uid="{43FCE552-E4A9-4759-927A-FFA2D60A46FE}"/>
    <cellStyle name="タイトル 2" xfId="84" xr:uid="{CCF10FF9-DE65-47C2-A8D8-CAA0250CE322}"/>
    <cellStyle name="チェック セル 2" xfId="85" xr:uid="{3F045E11-325F-411E-9AEB-1DC3C3519843}"/>
    <cellStyle name="どちらでもない 2" xfId="86" xr:uid="{7768359C-AC82-47A0-AADB-44066CF5E7C2}"/>
    <cellStyle name="パーセント" xfId="107" builtinId="5"/>
    <cellStyle name="パーセント 2" xfId="5" xr:uid="{00000000-0005-0000-0000-000005000000}"/>
    <cellStyle name="パーセント 2 2" xfId="12" xr:uid="{00000000-0005-0000-0000-000006000000}"/>
    <cellStyle name="パーセント 2 3" xfId="88" xr:uid="{3B430465-5EEF-439F-B7DE-6B3069F30171}"/>
    <cellStyle name="パーセント 3" xfId="11" xr:uid="{00000000-0005-0000-0000-000007000000}"/>
    <cellStyle name="パーセント 3 2" xfId="23" xr:uid="{F0C8720D-F063-4215-80EE-A1EF1CC3A5D5}"/>
    <cellStyle name="パーセント 4" xfId="24" xr:uid="{A3E7F3A6-272C-4282-BCBC-170A0562E528}"/>
    <cellStyle name="パーセント 5" xfId="25" xr:uid="{6E4F97A2-86E7-41B1-9CF0-C1993C90A519}"/>
    <cellStyle name="パーセント 6" xfId="87" xr:uid="{2C31BE42-93CD-4F41-B216-4D3A170E0AB2}"/>
    <cellStyle name="メモ 2" xfId="89" xr:uid="{D3588F9B-223E-4940-B960-79A0855059BB}"/>
    <cellStyle name="リンク セル 2" xfId="90" xr:uid="{5193694B-9208-40AE-9F75-BCCC664DBEB7}"/>
    <cellStyle name="悪い 2" xfId="91" xr:uid="{243C8FC7-B13E-4AF3-819D-1FF63CE2C700}"/>
    <cellStyle name="計算 2" xfId="92" xr:uid="{4039AEDF-16D9-4D4C-8FF1-C3EC9EA87437}"/>
    <cellStyle name="警告文 2" xfId="93" xr:uid="{404BA437-7D82-4899-8F27-7EE8FE6ABAB7}"/>
    <cellStyle name="桁区切り" xfId="6" builtinId="6"/>
    <cellStyle name="桁区切り [0.00" xfId="26" xr:uid="{2CA280F9-CCF8-4895-848E-96AC4BA3A14B}"/>
    <cellStyle name="桁区切り 10" xfId="27" xr:uid="{F1CEF574-E3F6-4042-A4EF-5F6012F065F8}"/>
    <cellStyle name="桁区切り 11" xfId="28" xr:uid="{E3538A8B-54C2-4529-AB88-D60AD6C5A022}"/>
    <cellStyle name="桁区切り 12" xfId="29" xr:uid="{3F1BE77D-3AA8-4E8E-B17E-46E9CCC77D81}"/>
    <cellStyle name="桁区切り 13" xfId="30" xr:uid="{2AB2F4F9-0743-4081-AD31-18295D534D12}"/>
    <cellStyle name="桁区切り 14" xfId="31" xr:uid="{2B9153B9-11EF-4F30-ADFB-6F1831C6B7C8}"/>
    <cellStyle name="桁区切り 15" xfId="32" xr:uid="{9A306F20-FB3F-4F31-BF61-03D0F6AC9E82}"/>
    <cellStyle name="桁区切り 16" xfId="51" xr:uid="{BC96F36E-C0F8-4E85-AD31-FEE534208FE7}"/>
    <cellStyle name="桁区切り 17" xfId="52" xr:uid="{C4AD0C0C-C0F5-4E1C-B641-A9797E086DB3}"/>
    <cellStyle name="桁区切り 18" xfId="55" xr:uid="{6FCD5CFC-06BB-4A04-8BED-87D07624EB10}"/>
    <cellStyle name="桁区切り 19" xfId="94" xr:uid="{6C717DE0-6CEB-40D6-975D-90E6A7C7E08A}"/>
    <cellStyle name="桁区切り 2" xfId="7" xr:uid="{00000000-0005-0000-0000-000009000000}"/>
    <cellStyle name="桁区切り 2 2" xfId="14" xr:uid="{00000000-0005-0000-0000-00000A000000}"/>
    <cellStyle name="桁区切り 2 2 2" xfId="33" xr:uid="{66D16BC3-ED37-43D1-B63C-CD5DD58D8394}"/>
    <cellStyle name="桁区切り 2 3" xfId="95" xr:uid="{157468E8-A1E9-4B9D-BCFB-BF9562BB0780}"/>
    <cellStyle name="桁区切り 20" xfId="106" xr:uid="{244230B5-14F0-4F59-84CC-ED72B98D5BA2}"/>
    <cellStyle name="桁区切り 3" xfId="13" xr:uid="{00000000-0005-0000-0000-00000B000000}"/>
    <cellStyle name="桁区切り 3 2" xfId="34" xr:uid="{15AD6C76-2A60-46EE-B431-EB316D2230AC}"/>
    <cellStyle name="桁区切り 4" xfId="35" xr:uid="{A090624B-0134-45C8-8950-605571EF61C9}"/>
    <cellStyle name="桁区切り 5" xfId="36" xr:uid="{AD39C8C3-58E9-49A6-8A18-FADE81DC89EA}"/>
    <cellStyle name="桁区切り 6" xfId="37" xr:uid="{87525D8F-940B-4D5B-8408-4F60D7E9E8B5}"/>
    <cellStyle name="桁区切り 7" xfId="38" xr:uid="{72C0CE28-CF63-45C1-9869-316783AFD556}"/>
    <cellStyle name="桁区切り 8" xfId="39" xr:uid="{2CEB04C0-4599-4C85-97DE-B859F76AEDF2}"/>
    <cellStyle name="桁区切り 9" xfId="40" xr:uid="{460D2961-DBB3-4C41-9C24-9D2392D08247}"/>
    <cellStyle name="見出し 1 2" xfId="96" xr:uid="{4A62763E-8E4F-4D5D-983F-D61A670DA59F}"/>
    <cellStyle name="見出し 2 2" xfId="97" xr:uid="{D4E831D8-2600-4782-B5A9-887A85E7A629}"/>
    <cellStyle name="見出し 3 2" xfId="98" xr:uid="{6D548562-ADE9-425C-BBE3-C3BC5BC86CE2}"/>
    <cellStyle name="見出し 4 2" xfId="99" xr:uid="{65117F3B-B37C-4373-A260-4D4C4F033466}"/>
    <cellStyle name="集計 2" xfId="100" xr:uid="{53E48273-E3CC-4559-BC80-A6088074A48F}"/>
    <cellStyle name="出力 2" xfId="101" xr:uid="{0337FC45-2BB8-413C-8764-E77161718A83}"/>
    <cellStyle name="説明文 2" xfId="102" xr:uid="{0EE90E62-8D1B-4936-AED0-4317A85FDA24}"/>
    <cellStyle name="通貨" xfId="8" builtinId="7"/>
    <cellStyle name="通貨 2" xfId="9" xr:uid="{00000000-0005-0000-0000-00000D000000}"/>
    <cellStyle name="通貨 2 2" xfId="16" xr:uid="{00000000-0005-0000-0000-00000E000000}"/>
    <cellStyle name="通貨 2 2 2" xfId="43" xr:uid="{318E80B7-A7A7-48CB-9054-4F719B384B3C}"/>
    <cellStyle name="通貨 2 3" xfId="42" xr:uid="{4F2C7231-AE14-490C-AD9C-C110339ECFE0}"/>
    <cellStyle name="通貨 2 4" xfId="54" xr:uid="{F9D9B2E2-687B-4231-9B23-47D6C8C9D4D3}"/>
    <cellStyle name="通貨 2 5" xfId="57" xr:uid="{7CF950E7-F679-4088-A41F-A62BEEFB3230}"/>
    <cellStyle name="通貨 3" xfId="15" xr:uid="{00000000-0005-0000-0000-00000F000000}"/>
    <cellStyle name="通貨 3 2" xfId="44" xr:uid="{5684E327-79A6-4966-9154-9CB225BDBFB3}"/>
    <cellStyle name="通貨 4" xfId="45" xr:uid="{8D9C2C61-FD73-4DDC-BB33-5A71A19A2AB5}"/>
    <cellStyle name="通貨 5" xfId="41" xr:uid="{5D35EABC-950E-4EAB-8274-341699B688AC}"/>
    <cellStyle name="通貨 6" xfId="53" xr:uid="{527B5BB8-06D2-4F65-8046-62D1BAF9E169}"/>
    <cellStyle name="通貨 7" xfId="56" xr:uid="{E34F04DA-678D-477F-A301-27AFCECA8B13}"/>
    <cellStyle name="入力 2" xfId="103" xr:uid="{C610F01E-AF47-4E31-923A-A280E102C873}"/>
    <cellStyle name="標準" xfId="0" builtinId="0"/>
    <cellStyle name="標準 2" xfId="46" xr:uid="{2B047E4E-E357-4EE2-AA52-E9A6A72A0CB1}"/>
    <cellStyle name="標準 2 2" xfId="47" xr:uid="{1D1D1BDB-5920-42FE-9540-B93347F1AE13}"/>
    <cellStyle name="標準 2 3" xfId="10" xr:uid="{00000000-0005-0000-0000-000011000000}"/>
    <cellStyle name="標準 3" xfId="48" xr:uid="{86D9BAF8-97EE-4A25-A885-551BB544BF9C}"/>
    <cellStyle name="標準 3 2" xfId="49" xr:uid="{EBDFDB20-DE84-4E34-911D-E66521563BEF}"/>
    <cellStyle name="標準 4" xfId="50" xr:uid="{11882DDB-69C7-4AF6-8DF7-F4BFB1DFD37F}"/>
    <cellStyle name="標準 5" xfId="59" xr:uid="{4BB65545-55EA-47F5-ACA2-E8C7742927AD}"/>
    <cellStyle name="標準 8" xfId="105" xr:uid="{837B98AA-9DDF-411C-BA78-B050553346C3}"/>
    <cellStyle name="標準_仕内訳（物件№１）" xfId="58" xr:uid="{59BDA2D0-A7B3-4406-8B6E-51C78992639A}"/>
    <cellStyle name="標準_仕内訳（物件№１） 3" xfId="108" xr:uid="{C185BE84-A62A-48B5-B722-9A1987D2226A}"/>
    <cellStyle name="良い 2" xfId="104" xr:uid="{17C387E2-D266-40B2-95C8-B030AE05EE0B}"/>
  </cellStyles>
  <dxfs count="0"/>
  <tableStyles count="0" defaultTableStyle="TableStyleMedium9" defaultPivotStyle="PivotStyleLight16"/>
  <colors>
    <mruColors>
      <color rgb="FFEBF1DE"/>
      <color rgb="FFCCFFCC"/>
      <color rgb="FFFFFF00"/>
      <color rgb="FF008000"/>
      <color rgb="FFFFFFCC"/>
      <color rgb="FFFFE7FF"/>
      <color rgb="FFFF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8" Type="http://schemas.openxmlformats.org/officeDocument/2006/relationships/worksheet" Target="worksheets/sheet8.xml" />
  <Relationship Id="rId13" Type="http://schemas.openxmlformats.org/officeDocument/2006/relationships/worksheet" Target="worksheets/sheet13.xml" />
  <Relationship Id="rId18" Type="http://schemas.openxmlformats.org/officeDocument/2006/relationships/worksheet" Target="worksheets/sheet18.xml" />
  <Relationship Id="rId3" Type="http://schemas.openxmlformats.org/officeDocument/2006/relationships/worksheet" Target="worksheets/sheet3.xml" />
  <Relationship Id="rId21" Type="http://schemas.openxmlformats.org/officeDocument/2006/relationships/sharedStrings" Target="sharedStrings.xml" />
  <Relationship Id="rId7" Type="http://schemas.openxmlformats.org/officeDocument/2006/relationships/worksheet" Target="worksheets/sheet7.xml" />
  <Relationship Id="rId12" Type="http://schemas.openxmlformats.org/officeDocument/2006/relationships/worksheet" Target="worksheets/sheet12.xml" />
  <Relationship Id="rId17" Type="http://schemas.openxmlformats.org/officeDocument/2006/relationships/worksheet" Target="worksheets/sheet17.xml" />
  <Relationship Id="rId2" Type="http://schemas.openxmlformats.org/officeDocument/2006/relationships/worksheet" Target="worksheets/sheet2.xml" />
  <Relationship Id="rId16" Type="http://schemas.openxmlformats.org/officeDocument/2006/relationships/worksheet" Target="worksheets/sheet16.xml" />
  <Relationship Id="rId20" Type="http://schemas.openxmlformats.org/officeDocument/2006/relationships/styles" Target="styles.xml" />
  <Relationship Id="rId1" Type="http://schemas.openxmlformats.org/officeDocument/2006/relationships/worksheet" Target="worksheets/sheet1.xml" />
  <Relationship Id="rId6" Type="http://schemas.openxmlformats.org/officeDocument/2006/relationships/worksheet" Target="worksheets/sheet6.xml" />
  <Relationship Id="rId11" Type="http://schemas.openxmlformats.org/officeDocument/2006/relationships/worksheet" Target="worksheets/sheet11.xml" />
  <Relationship Id="rId5" Type="http://schemas.openxmlformats.org/officeDocument/2006/relationships/worksheet" Target="worksheets/sheet5.xml" />
  <Relationship Id="rId15" Type="http://schemas.openxmlformats.org/officeDocument/2006/relationships/worksheet" Target="worksheets/sheet15.xml" />
  <Relationship Id="rId10" Type="http://schemas.openxmlformats.org/officeDocument/2006/relationships/worksheet" Target="worksheets/sheet10.xml" />
  <Relationship Id="rId19" Type="http://schemas.openxmlformats.org/officeDocument/2006/relationships/theme" Target="theme/theme1.xml" />
  <Relationship Id="rId4" Type="http://schemas.openxmlformats.org/officeDocument/2006/relationships/worksheet" Target="worksheets/sheet4.xml" />
  <Relationship Id="rId9" Type="http://schemas.openxmlformats.org/officeDocument/2006/relationships/worksheet" Target="worksheets/sheet9.xml" />
  <Relationship Id="rId14" Type="http://schemas.openxmlformats.org/officeDocument/2006/relationships/worksheet" Target="worksheets/sheet14.xml" />
  <Relationship Id="rId22" Type="http://schemas.openxmlformats.org/officeDocument/2006/relationships/calcChain" Target="calcChain.xml" />
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&#65279;<?xml version="1.0" encoding="utf-8" standalone="yes"?>
<Relationships xmlns="http://schemas.openxmlformats.org/package/2006/relationships" /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 />
</file>

<file path=xl/worksheets/_rels/sheet16.xml.rels>&#65279;<?xml version="1.0" encoding="utf-8" standalone="yes"?>
<Relationships xmlns="http://schemas.openxmlformats.org/package/2006/relationships" />
</file>

<file path=xl/worksheets/_rels/sheet17.xml.rels>&#65279;<?xml version="1.0" encoding="utf-8" standalone="yes"?>
<Relationships xmlns="http://schemas.openxmlformats.org/package/2006/relationships" />
</file>

<file path=xl/worksheets/_rels/sheet18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workbookViewId="0"/>
  </sheetViews>
  <sheetFormatPr defaultRowHeight="17.25" x14ac:dyDescent="0.2"/>
  <sheetData/>
  <phoneticPr fontId="4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E20222-2A4C-4F1F-B360-0337E19769DC}">
  <sheetPr>
    <tabColor rgb="FF00B0F0"/>
  </sheetPr>
  <dimension ref="A1:BA152"/>
  <sheetViews>
    <sheetView view="pageBreakPreview" zoomScale="80" zoomScaleNormal="100" zoomScaleSheetLayoutView="80" workbookViewId="0">
      <selection activeCell="AY35" sqref="AY35"/>
    </sheetView>
  </sheetViews>
  <sheetFormatPr defaultColWidth="6.8984375" defaultRowHeight="12" x14ac:dyDescent="0.2"/>
  <cols>
    <col min="1" max="1" width="2.59765625" style="586" customWidth="1"/>
    <col min="2" max="2" width="3.296875" style="586" customWidth="1"/>
    <col min="3" max="3" width="1.19921875" style="586" customWidth="1"/>
    <col min="4" max="7" width="4.69921875" style="586" customWidth="1"/>
    <col min="8" max="10" width="15.69921875" style="586" customWidth="1"/>
    <col min="11" max="11" width="7.5" style="586" customWidth="1"/>
    <col min="12" max="13" width="15.69921875" style="586" customWidth="1"/>
    <col min="14" max="14" width="2.59765625" style="586" customWidth="1"/>
    <col min="15" max="16384" width="6.8984375" style="586"/>
  </cols>
  <sheetData>
    <row r="1" spans="1:53" ht="12" customHeight="1" x14ac:dyDescent="0.2">
      <c r="A1" s="582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4"/>
      <c r="O1" s="585"/>
      <c r="P1" s="585"/>
      <c r="Q1" s="585"/>
      <c r="R1" s="585"/>
      <c r="S1" s="585"/>
      <c r="T1" s="585"/>
      <c r="U1" s="585"/>
      <c r="V1" s="585"/>
      <c r="W1" s="585"/>
      <c r="X1" s="585"/>
      <c r="Y1" s="585"/>
      <c r="Z1" s="585"/>
      <c r="AA1" s="585"/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5"/>
      <c r="AO1" s="585"/>
      <c r="AP1" s="585"/>
      <c r="AQ1" s="585"/>
      <c r="AR1" s="585"/>
      <c r="AS1" s="585"/>
      <c r="AT1" s="585"/>
      <c r="AU1" s="585"/>
      <c r="AV1" s="585"/>
      <c r="AW1" s="585"/>
      <c r="AX1" s="585"/>
      <c r="AY1" s="585"/>
      <c r="AZ1" s="585"/>
      <c r="BA1" s="585"/>
    </row>
    <row r="2" spans="1:53" ht="20.100000000000001" customHeight="1" x14ac:dyDescent="0.2">
      <c r="A2" s="1148" t="s">
        <v>1801</v>
      </c>
      <c r="B2" s="1149"/>
      <c r="C2" s="1149"/>
      <c r="D2" s="1149"/>
      <c r="E2" s="1149"/>
      <c r="F2" s="1149"/>
      <c r="G2" s="1149"/>
      <c r="H2" s="1149"/>
      <c r="I2" s="1149"/>
      <c r="J2" s="1149"/>
      <c r="K2" s="1149"/>
      <c r="L2" s="1149"/>
      <c r="M2" s="1149"/>
      <c r="N2" s="1150"/>
      <c r="O2" s="585"/>
      <c r="P2" s="585"/>
      <c r="Q2" s="585"/>
      <c r="R2" s="585"/>
      <c r="S2" s="585"/>
      <c r="T2" s="585"/>
      <c r="U2" s="585"/>
      <c r="V2" s="585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  <c r="AH2" s="585"/>
      <c r="AI2" s="585"/>
      <c r="AJ2" s="585"/>
      <c r="AK2" s="585"/>
      <c r="AL2" s="585"/>
      <c r="AM2" s="585"/>
      <c r="AN2" s="585"/>
      <c r="AO2" s="585"/>
      <c r="AP2" s="585"/>
      <c r="AQ2" s="585"/>
      <c r="AR2" s="585"/>
      <c r="AS2" s="585"/>
      <c r="AT2" s="585"/>
      <c r="AU2" s="585"/>
      <c r="AV2" s="585"/>
      <c r="AW2" s="585"/>
      <c r="AX2" s="585"/>
      <c r="AY2" s="585"/>
      <c r="AZ2" s="585"/>
      <c r="BA2" s="585"/>
    </row>
    <row r="3" spans="1:53" ht="12" customHeight="1" x14ac:dyDescent="0.2">
      <c r="A3" s="587"/>
      <c r="N3" s="588"/>
      <c r="O3" s="585"/>
      <c r="P3" s="585"/>
      <c r="Q3" s="585"/>
      <c r="R3" s="585"/>
      <c r="S3" s="585"/>
      <c r="T3" s="585"/>
      <c r="U3" s="585"/>
      <c r="V3" s="585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</row>
    <row r="4" spans="1:53" ht="18" customHeight="1" x14ac:dyDescent="0.2">
      <c r="A4" s="587"/>
      <c r="D4" s="1151" t="s">
        <v>1111</v>
      </c>
      <c r="E4" s="1152"/>
      <c r="F4" s="589" t="s">
        <v>1112</v>
      </c>
      <c r="G4" s="1153" t="s">
        <v>1579</v>
      </c>
      <c r="H4" s="1153"/>
      <c r="I4" s="1153"/>
      <c r="J4" s="1153"/>
      <c r="K4" s="1153"/>
      <c r="N4" s="588"/>
      <c r="O4" s="585"/>
      <c r="P4" s="585"/>
      <c r="Q4" s="585"/>
      <c r="R4" s="585"/>
      <c r="S4" s="585"/>
      <c r="T4" s="585"/>
      <c r="U4" s="585"/>
      <c r="V4" s="585"/>
      <c r="W4" s="585"/>
      <c r="X4" s="585"/>
      <c r="Y4" s="585"/>
      <c r="Z4" s="585"/>
      <c r="AA4" s="585"/>
      <c r="AB4" s="585"/>
      <c r="AC4" s="585"/>
      <c r="AD4" s="585"/>
      <c r="AE4" s="585"/>
      <c r="AF4" s="585"/>
      <c r="AG4" s="585"/>
      <c r="AH4" s="585"/>
      <c r="AI4" s="585"/>
      <c r="AJ4" s="585"/>
      <c r="AK4" s="585"/>
      <c r="AL4" s="585"/>
      <c r="AM4" s="585"/>
      <c r="AN4" s="585"/>
      <c r="AO4" s="585"/>
      <c r="AP4" s="585"/>
      <c r="AQ4" s="585"/>
      <c r="AR4" s="585"/>
      <c r="AS4" s="585"/>
      <c r="AT4" s="585"/>
      <c r="AU4" s="585"/>
      <c r="AV4" s="585"/>
      <c r="AW4" s="585"/>
      <c r="AX4" s="585"/>
      <c r="AY4" s="585"/>
      <c r="AZ4" s="585"/>
      <c r="BA4" s="585"/>
    </row>
    <row r="5" spans="1:53" ht="18" customHeight="1" x14ac:dyDescent="0.2">
      <c r="A5" s="587"/>
      <c r="D5" s="1144" t="s">
        <v>1113</v>
      </c>
      <c r="E5" s="1145"/>
      <c r="F5" s="590" t="s">
        <v>1112</v>
      </c>
      <c r="G5" s="1147" t="s">
        <v>1809</v>
      </c>
      <c r="H5" s="1147"/>
      <c r="I5" s="1147"/>
      <c r="J5" s="1147"/>
      <c r="K5" s="1147"/>
      <c r="L5" s="591"/>
      <c r="M5" s="591"/>
      <c r="N5" s="588"/>
      <c r="O5" s="585"/>
      <c r="P5" s="585"/>
      <c r="Q5" s="585"/>
      <c r="R5" s="585"/>
      <c r="S5" s="585"/>
      <c r="T5" s="585"/>
      <c r="U5" s="585"/>
      <c r="V5" s="585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  <c r="AH5" s="585"/>
      <c r="AI5" s="585"/>
      <c r="AJ5" s="585"/>
      <c r="AK5" s="585"/>
      <c r="AL5" s="585"/>
      <c r="AM5" s="585"/>
      <c r="AN5" s="585"/>
      <c r="AO5" s="585"/>
      <c r="AP5" s="585"/>
      <c r="AQ5" s="585"/>
      <c r="AR5" s="585"/>
      <c r="AS5" s="585"/>
      <c r="AT5" s="585"/>
      <c r="AU5" s="585"/>
      <c r="AV5" s="585"/>
      <c r="AW5" s="585"/>
      <c r="AX5" s="585"/>
      <c r="AY5" s="585"/>
      <c r="AZ5" s="585"/>
      <c r="BA5" s="585"/>
    </row>
    <row r="6" spans="1:53" ht="18" customHeight="1" x14ac:dyDescent="0.2">
      <c r="A6" s="587"/>
      <c r="D6" s="1144" t="s">
        <v>1114</v>
      </c>
      <c r="E6" s="1145"/>
      <c r="F6" s="589" t="s">
        <v>1112</v>
      </c>
      <c r="G6" s="1146" t="s">
        <v>1810</v>
      </c>
      <c r="H6" s="1147"/>
      <c r="I6" s="1147"/>
      <c r="J6" s="1147"/>
      <c r="K6" s="1147"/>
      <c r="L6" s="591"/>
      <c r="N6" s="588"/>
      <c r="O6" s="585"/>
      <c r="P6" s="585"/>
      <c r="Q6" s="585"/>
      <c r="R6" s="585"/>
      <c r="S6" s="585"/>
      <c r="T6" s="585"/>
      <c r="U6" s="585"/>
      <c r="V6" s="585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585"/>
      <c r="AK6" s="585"/>
      <c r="AL6" s="585"/>
      <c r="AM6" s="585"/>
      <c r="AN6" s="585"/>
      <c r="AO6" s="585"/>
      <c r="AP6" s="585"/>
      <c r="AQ6" s="585"/>
      <c r="AR6" s="585"/>
      <c r="AS6" s="585"/>
      <c r="AT6" s="585"/>
      <c r="AU6" s="585"/>
      <c r="AV6" s="585"/>
      <c r="AW6" s="585"/>
      <c r="AX6" s="585"/>
      <c r="AY6" s="585"/>
      <c r="AZ6" s="585"/>
      <c r="BA6" s="585"/>
    </row>
    <row r="7" spans="1:53" ht="12" customHeight="1" x14ac:dyDescent="0.2">
      <c r="A7" s="587"/>
      <c r="N7" s="588"/>
      <c r="O7" s="585"/>
      <c r="P7" s="585"/>
      <c r="Q7" s="585"/>
      <c r="R7" s="585"/>
      <c r="S7" s="585"/>
      <c r="T7" s="585"/>
      <c r="U7" s="585"/>
      <c r="V7" s="585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  <c r="AH7" s="585"/>
      <c r="AI7" s="585"/>
      <c r="AJ7" s="585"/>
      <c r="AK7" s="585"/>
      <c r="AL7" s="585"/>
      <c r="AM7" s="585"/>
      <c r="AN7" s="585"/>
      <c r="AO7" s="585"/>
      <c r="AP7" s="585"/>
      <c r="AQ7" s="585"/>
      <c r="AR7" s="585"/>
      <c r="AS7" s="585"/>
      <c r="AT7" s="585"/>
      <c r="AU7" s="585"/>
      <c r="AV7" s="585"/>
      <c r="AW7" s="585"/>
      <c r="AX7" s="585"/>
      <c r="AY7" s="585"/>
      <c r="AZ7" s="585"/>
      <c r="BA7" s="585"/>
    </row>
    <row r="8" spans="1:53" ht="20.100000000000001" customHeight="1" x14ac:dyDescent="0.2">
      <c r="A8" s="1135"/>
      <c r="B8" s="1136"/>
      <c r="C8" s="1136"/>
      <c r="D8" s="1136"/>
      <c r="E8" s="1136"/>
      <c r="F8" s="1136"/>
      <c r="G8" s="1136"/>
      <c r="H8" s="1136"/>
      <c r="I8" s="1136"/>
      <c r="J8" s="1136"/>
      <c r="K8" s="1136"/>
      <c r="L8" s="1136"/>
      <c r="M8" s="1136"/>
      <c r="N8" s="1137"/>
      <c r="O8" s="585"/>
      <c r="P8" s="585"/>
      <c r="Q8" s="585"/>
      <c r="R8" s="585"/>
      <c r="S8" s="585"/>
      <c r="T8" s="585"/>
      <c r="U8" s="585"/>
      <c r="V8" s="585"/>
      <c r="W8" s="585"/>
      <c r="X8" s="585"/>
      <c r="Y8" s="585"/>
      <c r="Z8" s="585"/>
      <c r="AA8" s="585"/>
      <c r="AB8" s="585"/>
      <c r="AC8" s="585"/>
      <c r="AD8" s="585"/>
      <c r="AE8" s="585"/>
      <c r="AF8" s="585"/>
      <c r="AG8" s="585"/>
      <c r="AH8" s="585"/>
      <c r="AI8" s="585"/>
      <c r="AJ8" s="585"/>
      <c r="AK8" s="585"/>
      <c r="AL8" s="585"/>
      <c r="AM8" s="585"/>
      <c r="AN8" s="585"/>
      <c r="AO8" s="585"/>
      <c r="AP8" s="585"/>
      <c r="AQ8" s="585"/>
      <c r="AR8" s="585"/>
      <c r="AS8" s="585"/>
      <c r="AT8" s="585"/>
      <c r="AU8" s="585"/>
      <c r="AV8" s="585"/>
      <c r="AW8" s="585"/>
      <c r="AX8" s="585"/>
      <c r="AY8" s="585"/>
      <c r="AZ8" s="585"/>
      <c r="BA8" s="585"/>
    </row>
    <row r="9" spans="1:53" ht="20.100000000000001" customHeight="1" x14ac:dyDescent="0.2">
      <c r="A9" s="587"/>
      <c r="B9" s="592" t="s">
        <v>589</v>
      </c>
      <c r="C9" s="1138" t="s">
        <v>1115</v>
      </c>
      <c r="D9" s="1139"/>
      <c r="E9" s="1139"/>
      <c r="F9" s="1139"/>
      <c r="G9" s="1139"/>
      <c r="H9" s="593" t="s">
        <v>1805</v>
      </c>
      <c r="I9" s="593" t="s">
        <v>1580</v>
      </c>
      <c r="J9" s="593" t="s">
        <v>1594</v>
      </c>
      <c r="K9" s="594" t="s">
        <v>1116</v>
      </c>
      <c r="L9" s="1138" t="s">
        <v>1117</v>
      </c>
      <c r="M9" s="1140"/>
      <c r="N9" s="588"/>
      <c r="O9" s="585"/>
      <c r="P9" s="585"/>
      <c r="Q9" s="585"/>
      <c r="R9" s="585"/>
      <c r="S9" s="585"/>
      <c r="T9" s="58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/>
      <c r="AI9" s="585"/>
      <c r="AJ9" s="585"/>
      <c r="AK9" s="585"/>
      <c r="AL9" s="585"/>
      <c r="AM9" s="585"/>
      <c r="AN9" s="585"/>
      <c r="AO9" s="585"/>
      <c r="AP9" s="585"/>
      <c r="AQ9" s="585"/>
      <c r="AR9" s="585"/>
      <c r="AS9" s="585"/>
      <c r="AT9" s="585"/>
      <c r="AU9" s="585"/>
      <c r="AV9" s="585"/>
      <c r="AW9" s="585"/>
      <c r="AX9" s="585"/>
      <c r="AY9" s="585"/>
      <c r="AZ9" s="585"/>
      <c r="BA9" s="585"/>
    </row>
    <row r="10" spans="1:53" ht="17.100000000000001" customHeight="1" x14ac:dyDescent="0.2">
      <c r="A10" s="587"/>
      <c r="B10" s="596">
        <v>1</v>
      </c>
      <c r="C10" s="597"/>
      <c r="D10" s="598" t="s">
        <v>2239</v>
      </c>
      <c r="E10" s="598"/>
      <c r="F10" s="598"/>
      <c r="G10" s="598"/>
      <c r="H10" s="989" t="s">
        <v>1803</v>
      </c>
      <c r="I10" s="990" t="s">
        <v>1803</v>
      </c>
      <c r="J10" s="990" t="s">
        <v>1803</v>
      </c>
      <c r="K10" s="600"/>
      <c r="L10" s="597"/>
      <c r="M10" s="604"/>
      <c r="N10" s="588"/>
      <c r="O10" s="585"/>
      <c r="P10" s="585"/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5"/>
      <c r="AM10" s="585"/>
      <c r="AN10" s="585"/>
      <c r="AO10" s="585"/>
      <c r="AP10" s="585"/>
      <c r="AQ10" s="585"/>
      <c r="AR10" s="585"/>
      <c r="AS10" s="585"/>
      <c r="AT10" s="585"/>
      <c r="AU10" s="585"/>
      <c r="AV10" s="585"/>
      <c r="AW10" s="585"/>
      <c r="AX10" s="585"/>
      <c r="AY10" s="585"/>
      <c r="AZ10" s="585"/>
      <c r="BA10" s="585"/>
    </row>
    <row r="11" spans="1:53" ht="17.100000000000001" customHeight="1" x14ac:dyDescent="0.2">
      <c r="A11" s="587"/>
      <c r="B11" s="605">
        <v>2</v>
      </c>
      <c r="C11" s="597"/>
      <c r="D11" s="598" t="s">
        <v>1830</v>
      </c>
      <c r="E11" s="598"/>
      <c r="F11" s="598"/>
      <c r="G11" s="598"/>
      <c r="H11" s="989" t="s">
        <v>1803</v>
      </c>
      <c r="I11" s="989" t="s">
        <v>1803</v>
      </c>
      <c r="J11" s="989" t="s">
        <v>1803</v>
      </c>
      <c r="K11" s="606"/>
      <c r="L11" s="597"/>
      <c r="M11" s="604"/>
      <c r="N11" s="588"/>
      <c r="O11" s="585"/>
      <c r="P11" s="585"/>
      <c r="Q11" s="585"/>
      <c r="R11" s="585"/>
      <c r="S11" s="585"/>
      <c r="T11" s="585"/>
      <c r="U11" s="585"/>
      <c r="V11" s="585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  <c r="AG11" s="585"/>
      <c r="AH11" s="585"/>
      <c r="AI11" s="585"/>
      <c r="AJ11" s="585"/>
      <c r="AK11" s="585"/>
      <c r="AL11" s="585"/>
      <c r="AM11" s="585"/>
      <c r="AN11" s="585"/>
      <c r="AO11" s="585"/>
      <c r="AP11" s="585"/>
      <c r="AQ11" s="585"/>
      <c r="AR11" s="585"/>
      <c r="AS11" s="585"/>
      <c r="AT11" s="585"/>
      <c r="AU11" s="585"/>
      <c r="AV11" s="585"/>
      <c r="AW11" s="585"/>
      <c r="AX11" s="585"/>
      <c r="AY11" s="585"/>
      <c r="AZ11" s="585"/>
      <c r="BA11" s="585"/>
    </row>
    <row r="12" spans="1:53" ht="17.100000000000001" customHeight="1" x14ac:dyDescent="0.2">
      <c r="A12" s="587"/>
      <c r="B12" s="605">
        <v>3</v>
      </c>
      <c r="C12" s="597"/>
      <c r="D12" s="598" t="s">
        <v>1831</v>
      </c>
      <c r="E12" s="598"/>
      <c r="F12" s="598"/>
      <c r="G12" s="598"/>
      <c r="H12" s="989" t="s">
        <v>1803</v>
      </c>
      <c r="I12" s="989" t="s">
        <v>1803</v>
      </c>
      <c r="J12" s="989" t="s">
        <v>1803</v>
      </c>
      <c r="K12" s="606"/>
      <c r="L12" s="597"/>
      <c r="M12" s="604"/>
      <c r="N12" s="588"/>
      <c r="O12" s="585"/>
      <c r="P12" s="585"/>
      <c r="Q12" s="585"/>
      <c r="R12" s="585"/>
      <c r="S12" s="585"/>
      <c r="T12" s="585"/>
      <c r="U12" s="585"/>
      <c r="V12" s="585"/>
      <c r="W12" s="585"/>
      <c r="X12" s="585"/>
      <c r="Y12" s="585"/>
      <c r="Z12" s="585"/>
      <c r="AA12" s="585"/>
      <c r="AB12" s="585"/>
      <c r="AC12" s="585"/>
      <c r="AD12" s="585"/>
      <c r="AE12" s="585"/>
      <c r="AF12" s="585"/>
      <c r="AG12" s="585"/>
      <c r="AH12" s="585"/>
      <c r="AI12" s="585"/>
      <c r="AJ12" s="585"/>
      <c r="AK12" s="585"/>
      <c r="AL12" s="585"/>
      <c r="AM12" s="585"/>
      <c r="AN12" s="585"/>
      <c r="AO12" s="585"/>
      <c r="AP12" s="585"/>
      <c r="AQ12" s="585"/>
      <c r="AR12" s="585"/>
      <c r="AS12" s="585"/>
      <c r="AT12" s="585"/>
      <c r="AU12" s="585"/>
      <c r="AV12" s="585"/>
      <c r="AW12" s="585"/>
      <c r="AX12" s="585"/>
      <c r="AY12" s="585"/>
      <c r="AZ12" s="585"/>
      <c r="BA12" s="585"/>
    </row>
    <row r="13" spans="1:53" ht="17.100000000000001" customHeight="1" x14ac:dyDescent="0.2">
      <c r="A13" s="587"/>
      <c r="B13" s="605">
        <v>4</v>
      </c>
      <c r="C13" s="597"/>
      <c r="D13" s="598" t="s">
        <v>1833</v>
      </c>
      <c r="E13" s="598"/>
      <c r="F13" s="598"/>
      <c r="G13" s="598"/>
      <c r="H13" s="989" t="s">
        <v>1803</v>
      </c>
      <c r="I13" s="989" t="s">
        <v>1803</v>
      </c>
      <c r="J13" s="989" t="s">
        <v>1803</v>
      </c>
      <c r="K13" s="606"/>
      <c r="L13" s="599"/>
      <c r="M13" s="604"/>
      <c r="N13" s="588"/>
      <c r="O13" s="585"/>
      <c r="P13" s="585"/>
      <c r="Q13" s="585"/>
      <c r="R13" s="585"/>
      <c r="S13" s="585"/>
      <c r="T13" s="585"/>
      <c r="U13" s="585"/>
      <c r="V13" s="585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  <c r="AG13" s="585"/>
      <c r="AH13" s="585"/>
      <c r="AI13" s="585"/>
      <c r="AJ13" s="585"/>
      <c r="AK13" s="585"/>
      <c r="AL13" s="585"/>
      <c r="AM13" s="585"/>
      <c r="AN13" s="585"/>
      <c r="AO13" s="585"/>
      <c r="AP13" s="585"/>
      <c r="AQ13" s="585"/>
      <c r="AR13" s="585"/>
      <c r="AS13" s="585"/>
      <c r="AT13" s="585"/>
      <c r="AU13" s="585"/>
      <c r="AV13" s="585"/>
      <c r="AW13" s="585"/>
      <c r="AX13" s="585"/>
      <c r="AY13" s="585"/>
      <c r="AZ13" s="585"/>
      <c r="BA13" s="585"/>
    </row>
    <row r="14" spans="1:53" ht="17.100000000000001" customHeight="1" x14ac:dyDescent="0.2">
      <c r="A14" s="587"/>
      <c r="B14" s="605">
        <v>5</v>
      </c>
      <c r="C14" s="597"/>
      <c r="D14" s="598" t="s">
        <v>1422</v>
      </c>
      <c r="E14" s="598"/>
      <c r="F14" s="598"/>
      <c r="G14" s="598"/>
      <c r="H14" s="989" t="s">
        <v>1803</v>
      </c>
      <c r="I14" s="989" t="s">
        <v>1803</v>
      </c>
      <c r="J14" s="989" t="s">
        <v>1803</v>
      </c>
      <c r="K14" s="606"/>
      <c r="L14" s="599"/>
      <c r="M14" s="604"/>
      <c r="N14" s="588"/>
      <c r="O14" s="585"/>
      <c r="P14" s="585"/>
      <c r="Q14" s="585"/>
      <c r="R14" s="585"/>
      <c r="S14" s="585"/>
      <c r="T14" s="585"/>
      <c r="U14" s="585"/>
      <c r="V14" s="585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  <c r="AH14" s="585"/>
      <c r="AI14" s="585"/>
      <c r="AJ14" s="585"/>
      <c r="AK14" s="585"/>
      <c r="AL14" s="585"/>
      <c r="AM14" s="585"/>
      <c r="AN14" s="585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</row>
    <row r="15" spans="1:53" ht="17.100000000000001" customHeight="1" x14ac:dyDescent="0.2">
      <c r="A15" s="587"/>
      <c r="B15" s="605">
        <v>6</v>
      </c>
      <c r="C15" s="597"/>
      <c r="D15" s="598" t="s">
        <v>1387</v>
      </c>
      <c r="E15" s="598"/>
      <c r="F15" s="598"/>
      <c r="G15" s="598"/>
      <c r="H15" s="989" t="s">
        <v>1803</v>
      </c>
      <c r="I15" s="989" t="s">
        <v>1803</v>
      </c>
      <c r="J15" s="989" t="s">
        <v>1803</v>
      </c>
      <c r="K15" s="606"/>
      <c r="L15" s="599"/>
      <c r="M15" s="604"/>
      <c r="N15" s="588"/>
      <c r="O15" s="585"/>
      <c r="P15" s="585"/>
      <c r="Q15" s="585"/>
      <c r="R15" s="585"/>
      <c r="S15" s="585"/>
      <c r="T15" s="585"/>
      <c r="U15" s="585"/>
      <c r="V15" s="585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5"/>
      <c r="AH15" s="585"/>
      <c r="AI15" s="585"/>
      <c r="AJ15" s="585"/>
      <c r="AK15" s="585"/>
      <c r="AL15" s="585"/>
      <c r="AM15" s="585"/>
      <c r="AN15" s="585"/>
      <c r="AO15" s="585"/>
      <c r="AP15" s="585"/>
      <c r="AQ15" s="585"/>
      <c r="AR15" s="585"/>
      <c r="AS15" s="585"/>
      <c r="AT15" s="585"/>
      <c r="AU15" s="585"/>
      <c r="AV15" s="585"/>
      <c r="AW15" s="585"/>
      <c r="AX15" s="585"/>
      <c r="AY15" s="585"/>
      <c r="AZ15" s="585"/>
      <c r="BA15" s="585"/>
    </row>
    <row r="16" spans="1:53" ht="17.100000000000001" customHeight="1" x14ac:dyDescent="0.2">
      <c r="A16" s="587"/>
      <c r="B16" s="605">
        <v>7</v>
      </c>
      <c r="C16" s="597"/>
      <c r="D16" s="598" t="s">
        <v>1404</v>
      </c>
      <c r="E16" s="598"/>
      <c r="F16" s="598"/>
      <c r="G16" s="598"/>
      <c r="H16" s="989" t="s">
        <v>1803</v>
      </c>
      <c r="I16" s="989" t="s">
        <v>1803</v>
      </c>
      <c r="J16" s="989">
        <v>0</v>
      </c>
      <c r="K16" s="606"/>
      <c r="L16" s="599"/>
      <c r="M16" s="604"/>
      <c r="N16" s="588"/>
      <c r="O16" s="585"/>
      <c r="P16" s="585"/>
      <c r="Q16" s="585"/>
      <c r="R16" s="585"/>
      <c r="S16" s="585"/>
      <c r="T16" s="585"/>
      <c r="U16" s="585"/>
      <c r="V16" s="585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  <c r="AG16" s="585"/>
      <c r="AH16" s="585"/>
      <c r="AI16" s="585"/>
      <c r="AJ16" s="585"/>
      <c r="AK16" s="585"/>
      <c r="AL16" s="585"/>
      <c r="AM16" s="585"/>
      <c r="AN16" s="585"/>
      <c r="AO16" s="585"/>
      <c r="AP16" s="585"/>
      <c r="AQ16" s="585"/>
      <c r="AR16" s="585"/>
      <c r="AS16" s="585"/>
      <c r="AT16" s="585"/>
      <c r="AU16" s="585"/>
      <c r="AV16" s="585"/>
      <c r="AW16" s="585"/>
      <c r="AX16" s="585"/>
      <c r="AY16" s="585"/>
      <c r="AZ16" s="585"/>
      <c r="BA16" s="585"/>
    </row>
    <row r="17" spans="1:53" ht="17.100000000000001" customHeight="1" x14ac:dyDescent="0.2">
      <c r="A17" s="587"/>
      <c r="B17" s="605">
        <v>8</v>
      </c>
      <c r="C17" s="597"/>
      <c r="D17" s="598" t="s">
        <v>1405</v>
      </c>
      <c r="E17" s="598"/>
      <c r="F17" s="598"/>
      <c r="G17" s="598"/>
      <c r="H17" s="989" t="s">
        <v>1803</v>
      </c>
      <c r="I17" s="989" t="s">
        <v>1803</v>
      </c>
      <c r="J17" s="989" t="s">
        <v>1803</v>
      </c>
      <c r="K17" s="606"/>
      <c r="L17" s="609"/>
      <c r="M17" s="604"/>
      <c r="N17" s="588"/>
      <c r="O17" s="585"/>
      <c r="P17" s="585"/>
      <c r="Q17" s="585"/>
      <c r="R17" s="585"/>
      <c r="S17" s="585"/>
      <c r="T17" s="585"/>
      <c r="U17" s="585"/>
      <c r="V17" s="585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  <c r="AG17" s="585"/>
      <c r="AH17" s="585"/>
      <c r="AI17" s="585"/>
      <c r="AJ17" s="585"/>
      <c r="AK17" s="585"/>
      <c r="AL17" s="585"/>
      <c r="AM17" s="585"/>
      <c r="AN17" s="585"/>
      <c r="AO17" s="585"/>
      <c r="AP17" s="585"/>
      <c r="AQ17" s="585"/>
      <c r="AR17" s="585"/>
      <c r="AS17" s="585"/>
      <c r="AT17" s="585"/>
      <c r="AU17" s="585"/>
      <c r="AV17" s="585"/>
      <c r="AW17" s="585"/>
      <c r="AX17" s="585"/>
      <c r="AY17" s="585"/>
      <c r="AZ17" s="585"/>
      <c r="BA17" s="585"/>
    </row>
    <row r="18" spans="1:53" ht="17.100000000000001" customHeight="1" x14ac:dyDescent="0.2">
      <c r="A18" s="587"/>
      <c r="B18" s="605">
        <v>9</v>
      </c>
      <c r="C18" s="597"/>
      <c r="D18" s="598" t="s">
        <v>1423</v>
      </c>
      <c r="E18" s="598"/>
      <c r="F18" s="598"/>
      <c r="G18" s="598"/>
      <c r="H18" s="989" t="s">
        <v>1803</v>
      </c>
      <c r="I18" s="989" t="s">
        <v>1803</v>
      </c>
      <c r="J18" s="989" t="s">
        <v>1803</v>
      </c>
      <c r="K18" s="606"/>
      <c r="L18" s="599"/>
      <c r="M18" s="604"/>
      <c r="N18" s="588"/>
      <c r="O18" s="585"/>
      <c r="P18" s="585"/>
      <c r="Q18" s="585"/>
      <c r="R18" s="585"/>
      <c r="S18" s="585"/>
      <c r="T18" s="585"/>
      <c r="U18" s="585"/>
      <c r="V18" s="585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5"/>
      <c r="AZ18" s="585"/>
      <c r="BA18" s="585"/>
    </row>
    <row r="19" spans="1:53" ht="17.100000000000001" customHeight="1" x14ac:dyDescent="0.2">
      <c r="A19" s="587"/>
      <c r="B19" s="605">
        <v>10</v>
      </c>
      <c r="C19" s="597"/>
      <c r="D19" s="598" t="s">
        <v>1424</v>
      </c>
      <c r="E19" s="598"/>
      <c r="F19" s="598"/>
      <c r="G19" s="598"/>
      <c r="H19" s="989" t="s">
        <v>1803</v>
      </c>
      <c r="I19" s="989" t="s">
        <v>1803</v>
      </c>
      <c r="J19" s="989" t="s">
        <v>1803</v>
      </c>
      <c r="K19" s="606"/>
      <c r="L19" s="609"/>
      <c r="M19" s="604"/>
      <c r="N19" s="588"/>
      <c r="O19" s="585"/>
      <c r="P19" s="585"/>
      <c r="Q19" s="585"/>
      <c r="R19" s="585"/>
      <c r="S19" s="585"/>
      <c r="T19" s="585"/>
      <c r="U19" s="585"/>
      <c r="V19" s="585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  <c r="AG19" s="585"/>
      <c r="AH19" s="585"/>
      <c r="AI19" s="585"/>
      <c r="AJ19" s="585"/>
      <c r="AK19" s="585"/>
      <c r="AL19" s="585"/>
      <c r="AM19" s="585"/>
      <c r="AN19" s="585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5"/>
      <c r="AZ19" s="585"/>
      <c r="BA19" s="585"/>
    </row>
    <row r="20" spans="1:53" ht="17.100000000000001" customHeight="1" x14ac:dyDescent="0.2">
      <c r="A20" s="587"/>
      <c r="B20" s="605">
        <v>11</v>
      </c>
      <c r="C20" s="597"/>
      <c r="D20" s="598" t="s">
        <v>1425</v>
      </c>
      <c r="E20" s="598"/>
      <c r="F20" s="598"/>
      <c r="G20" s="598"/>
      <c r="H20" s="989" t="s">
        <v>1803</v>
      </c>
      <c r="I20" s="989" t="s">
        <v>1803</v>
      </c>
      <c r="J20" s="989" t="s">
        <v>1803</v>
      </c>
      <c r="K20" s="606"/>
      <c r="L20" s="599"/>
      <c r="M20" s="604"/>
      <c r="N20" s="588"/>
      <c r="O20" s="585"/>
      <c r="P20" s="585"/>
      <c r="Q20" s="585"/>
      <c r="R20" s="585"/>
      <c r="S20" s="585"/>
      <c r="T20" s="585"/>
      <c r="U20" s="585"/>
      <c r="V20" s="585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  <c r="AG20" s="585"/>
      <c r="AH20" s="585"/>
      <c r="AI20" s="585"/>
      <c r="AJ20" s="585"/>
      <c r="AK20" s="585"/>
      <c r="AL20" s="585"/>
      <c r="AM20" s="585"/>
      <c r="AN20" s="585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5"/>
      <c r="AZ20" s="585"/>
      <c r="BA20" s="585"/>
    </row>
    <row r="21" spans="1:53" ht="17.100000000000001" customHeight="1" x14ac:dyDescent="0.2">
      <c r="A21" s="587"/>
      <c r="B21" s="605">
        <v>12</v>
      </c>
      <c r="C21" s="597"/>
      <c r="D21" s="598" t="s">
        <v>1426</v>
      </c>
      <c r="E21" s="598"/>
      <c r="F21" s="598"/>
      <c r="G21" s="598"/>
      <c r="H21" s="989" t="s">
        <v>1803</v>
      </c>
      <c r="I21" s="989" t="s">
        <v>1803</v>
      </c>
      <c r="J21" s="989" t="s">
        <v>1803</v>
      </c>
      <c r="K21" s="606"/>
      <c r="L21" s="609"/>
      <c r="M21" s="604"/>
      <c r="N21" s="588"/>
      <c r="O21" s="585"/>
      <c r="P21" s="585"/>
      <c r="Q21" s="585"/>
      <c r="R21" s="585"/>
      <c r="S21" s="585"/>
      <c r="T21" s="585"/>
      <c r="U21" s="585"/>
      <c r="V21" s="585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  <c r="AH21" s="585"/>
      <c r="AI21" s="585"/>
      <c r="AJ21" s="585"/>
      <c r="AK21" s="585"/>
      <c r="AL21" s="585"/>
      <c r="AM21" s="585"/>
      <c r="AN21" s="585"/>
      <c r="AO21" s="585"/>
      <c r="AP21" s="585"/>
      <c r="AQ21" s="585"/>
      <c r="AR21" s="585"/>
      <c r="AS21" s="585"/>
      <c r="AT21" s="585"/>
      <c r="AU21" s="585"/>
      <c r="AV21" s="585"/>
      <c r="AW21" s="585"/>
      <c r="AX21" s="585"/>
      <c r="AY21" s="585"/>
      <c r="AZ21" s="585"/>
      <c r="BA21" s="585"/>
    </row>
    <row r="22" spans="1:53" ht="17.100000000000001" customHeight="1" x14ac:dyDescent="0.2">
      <c r="A22" s="587"/>
      <c r="B22" s="605">
        <v>13</v>
      </c>
      <c r="C22" s="597"/>
      <c r="D22" s="598" t="s">
        <v>1473</v>
      </c>
      <c r="E22" s="598"/>
      <c r="F22" s="598"/>
      <c r="G22" s="598"/>
      <c r="H22" s="989" t="s">
        <v>1803</v>
      </c>
      <c r="I22" s="989" t="s">
        <v>1803</v>
      </c>
      <c r="J22" s="989" t="s">
        <v>1803</v>
      </c>
      <c r="K22" s="606"/>
      <c r="L22" s="599"/>
      <c r="M22" s="604"/>
      <c r="N22" s="588"/>
      <c r="O22" s="585"/>
      <c r="P22" s="585"/>
      <c r="Q22" s="585"/>
      <c r="R22" s="585"/>
      <c r="S22" s="585"/>
      <c r="T22" s="585"/>
      <c r="U22" s="585"/>
      <c r="V22" s="585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  <c r="AG22" s="585"/>
      <c r="AH22" s="585"/>
      <c r="AI22" s="585"/>
      <c r="AJ22" s="585"/>
      <c r="AK22" s="585"/>
      <c r="AL22" s="585"/>
      <c r="AM22" s="585"/>
      <c r="AN22" s="585"/>
      <c r="AO22" s="585"/>
      <c r="AP22" s="585"/>
      <c r="AQ22" s="585"/>
      <c r="AR22" s="585"/>
      <c r="AS22" s="585"/>
      <c r="AT22" s="585"/>
      <c r="AU22" s="585"/>
      <c r="AV22" s="585"/>
      <c r="AW22" s="585"/>
      <c r="AX22" s="585"/>
      <c r="AY22" s="585"/>
      <c r="AZ22" s="585"/>
      <c r="BA22" s="585"/>
    </row>
    <row r="23" spans="1:53" ht="17.100000000000001" customHeight="1" x14ac:dyDescent="0.2">
      <c r="A23" s="587"/>
      <c r="B23" s="605">
        <v>14</v>
      </c>
      <c r="C23" s="597"/>
      <c r="D23" s="598" t="s">
        <v>1474</v>
      </c>
      <c r="E23" s="598"/>
      <c r="F23" s="598"/>
      <c r="G23" s="598"/>
      <c r="H23" s="989" t="s">
        <v>1803</v>
      </c>
      <c r="I23" s="989" t="s">
        <v>1803</v>
      </c>
      <c r="J23" s="989" t="s">
        <v>1803</v>
      </c>
      <c r="K23" s="606"/>
      <c r="L23" s="609"/>
      <c r="M23" s="604"/>
      <c r="N23" s="588"/>
      <c r="O23" s="585"/>
      <c r="P23" s="585"/>
      <c r="Q23" s="585"/>
      <c r="R23" s="585"/>
      <c r="S23" s="585"/>
      <c r="T23" s="585"/>
      <c r="U23" s="585"/>
      <c r="V23" s="585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</row>
    <row r="24" spans="1:53" ht="17.100000000000001" customHeight="1" x14ac:dyDescent="0.2">
      <c r="A24" s="587"/>
      <c r="B24" s="605">
        <v>15</v>
      </c>
      <c r="C24" s="597"/>
      <c r="D24" s="598" t="s">
        <v>1475</v>
      </c>
      <c r="E24" s="598"/>
      <c r="F24" s="598"/>
      <c r="G24" s="598"/>
      <c r="H24" s="989" t="s">
        <v>1803</v>
      </c>
      <c r="I24" s="989" t="s">
        <v>1803</v>
      </c>
      <c r="J24" s="989" t="s">
        <v>1803</v>
      </c>
      <c r="K24" s="606"/>
      <c r="L24" s="609"/>
      <c r="M24" s="604"/>
      <c r="N24" s="588"/>
      <c r="O24" s="585"/>
      <c r="P24" s="585"/>
      <c r="Q24" s="585"/>
      <c r="R24" s="585"/>
      <c r="S24" s="585"/>
      <c r="T24" s="585"/>
      <c r="U24" s="585"/>
      <c r="V24" s="585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  <c r="AG24" s="585"/>
      <c r="AH24" s="585"/>
      <c r="AI24" s="585"/>
      <c r="AJ24" s="585"/>
      <c r="AK24" s="585"/>
      <c r="AL24" s="585"/>
      <c r="AM24" s="585"/>
      <c r="AN24" s="585"/>
      <c r="AO24" s="585"/>
      <c r="AP24" s="585"/>
      <c r="AQ24" s="585"/>
      <c r="AR24" s="585"/>
      <c r="AS24" s="585"/>
      <c r="AT24" s="585"/>
      <c r="AU24" s="585"/>
      <c r="AV24" s="585"/>
      <c r="AW24" s="585"/>
      <c r="AX24" s="585"/>
      <c r="AY24" s="585"/>
      <c r="AZ24" s="585"/>
      <c r="BA24" s="585"/>
    </row>
    <row r="25" spans="1:53" ht="17.100000000000001" customHeight="1" x14ac:dyDescent="0.2">
      <c r="A25" s="587"/>
      <c r="B25" s="605">
        <v>16</v>
      </c>
      <c r="C25" s="597"/>
      <c r="D25" s="613" t="s">
        <v>1476</v>
      </c>
      <c r="E25" s="598"/>
      <c r="F25" s="598"/>
      <c r="G25" s="598"/>
      <c r="H25" s="989" t="s">
        <v>1803</v>
      </c>
      <c r="I25" s="989" t="s">
        <v>1803</v>
      </c>
      <c r="J25" s="989" t="s">
        <v>1803</v>
      </c>
      <c r="K25" s="606"/>
      <c r="L25" s="609"/>
      <c r="M25" s="604"/>
      <c r="N25" s="588"/>
      <c r="O25" s="585"/>
      <c r="P25" s="585"/>
      <c r="Q25" s="585"/>
      <c r="R25" s="585"/>
      <c r="S25" s="585"/>
      <c r="T25" s="585"/>
      <c r="U25" s="585"/>
      <c r="V25" s="585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5"/>
    </row>
    <row r="26" spans="1:53" ht="17.100000000000001" customHeight="1" x14ac:dyDescent="0.2">
      <c r="A26" s="587"/>
      <c r="B26" s="614" t="s">
        <v>1069</v>
      </c>
      <c r="C26" s="597"/>
      <c r="D26" s="598" t="s">
        <v>1477</v>
      </c>
      <c r="E26" s="598"/>
      <c r="F26" s="598"/>
      <c r="G26" s="598"/>
      <c r="H26" s="989" t="s">
        <v>1803</v>
      </c>
      <c r="I26" s="989" t="s">
        <v>1803</v>
      </c>
      <c r="J26" s="989" t="s">
        <v>1803</v>
      </c>
      <c r="K26" s="606"/>
      <c r="L26" s="599"/>
      <c r="M26" s="604"/>
      <c r="N26" s="588"/>
      <c r="O26" s="585"/>
      <c r="P26" s="585"/>
      <c r="Q26" s="585"/>
      <c r="R26" s="585"/>
      <c r="S26" s="585"/>
      <c r="T26" s="585"/>
      <c r="U26" s="585"/>
      <c r="V26" s="585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  <c r="AH26" s="585"/>
      <c r="AI26" s="585"/>
      <c r="AJ26" s="585"/>
      <c r="AK26" s="585"/>
      <c r="AL26" s="585"/>
      <c r="AM26" s="585"/>
      <c r="AN26" s="585"/>
      <c r="AO26" s="585"/>
      <c r="AP26" s="585"/>
      <c r="AQ26" s="585"/>
      <c r="AR26" s="585"/>
      <c r="AS26" s="585"/>
      <c r="AT26" s="585"/>
      <c r="AU26" s="585"/>
      <c r="AV26" s="585"/>
      <c r="AW26" s="585"/>
      <c r="AX26" s="585"/>
      <c r="AY26" s="585"/>
      <c r="AZ26" s="585"/>
      <c r="BA26" s="585"/>
    </row>
    <row r="27" spans="1:53" ht="17.100000000000001" customHeight="1" x14ac:dyDescent="0.2">
      <c r="A27" s="587"/>
      <c r="B27" s="605">
        <v>18</v>
      </c>
      <c r="C27" s="597"/>
      <c r="D27" s="598" t="s">
        <v>729</v>
      </c>
      <c r="E27" s="598"/>
      <c r="F27" s="598"/>
      <c r="G27" s="598"/>
      <c r="H27" s="989" t="s">
        <v>1803</v>
      </c>
      <c r="I27" s="989" t="s">
        <v>1803</v>
      </c>
      <c r="J27" s="989" t="s">
        <v>1803</v>
      </c>
      <c r="K27" s="606"/>
      <c r="L27" s="599"/>
      <c r="M27" s="604"/>
      <c r="N27" s="588"/>
      <c r="O27" s="585"/>
      <c r="P27" s="585"/>
      <c r="Q27" s="585"/>
      <c r="R27" s="585"/>
      <c r="S27" s="585"/>
      <c r="T27" s="585"/>
      <c r="U27" s="585"/>
      <c r="V27" s="585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  <c r="AG27" s="585"/>
      <c r="AH27" s="585"/>
      <c r="AI27" s="585"/>
      <c r="AJ27" s="585"/>
      <c r="AK27" s="585"/>
      <c r="AL27" s="585"/>
      <c r="AM27" s="585"/>
      <c r="AN27" s="585"/>
      <c r="AO27" s="585"/>
      <c r="AP27" s="585"/>
      <c r="AQ27" s="585"/>
      <c r="AR27" s="585"/>
      <c r="AS27" s="585"/>
      <c r="AT27" s="585"/>
      <c r="AU27" s="585"/>
      <c r="AV27" s="585"/>
      <c r="AW27" s="585"/>
      <c r="AX27" s="585"/>
      <c r="AY27" s="585"/>
      <c r="AZ27" s="585"/>
      <c r="BA27" s="585"/>
    </row>
    <row r="28" spans="1:53" ht="17.100000000000001" customHeight="1" x14ac:dyDescent="0.2">
      <c r="A28" s="587"/>
      <c r="B28" s="615"/>
      <c r="C28" s="597"/>
      <c r="D28" s="598"/>
      <c r="E28" s="598"/>
      <c r="F28" s="598"/>
      <c r="G28" s="598"/>
      <c r="H28" s="599"/>
      <c r="I28" s="599"/>
      <c r="J28" s="599"/>
      <c r="K28" s="606"/>
      <c r="L28" s="599"/>
      <c r="M28" s="604"/>
      <c r="N28" s="588"/>
      <c r="O28" s="585"/>
      <c r="P28" s="585"/>
      <c r="Q28" s="585"/>
      <c r="R28" s="585"/>
      <c r="S28" s="585"/>
      <c r="T28" s="585"/>
      <c r="U28" s="585"/>
      <c r="V28" s="585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  <c r="AG28" s="585"/>
      <c r="AH28" s="585"/>
      <c r="AI28" s="585"/>
      <c r="AJ28" s="585"/>
      <c r="AK28" s="585"/>
      <c r="AL28" s="585"/>
      <c r="AM28" s="585"/>
      <c r="AN28" s="585"/>
      <c r="AO28" s="585"/>
      <c r="AP28" s="585"/>
      <c r="AQ28" s="585"/>
      <c r="AR28" s="585"/>
      <c r="AS28" s="585"/>
      <c r="AT28" s="585"/>
      <c r="AU28" s="585"/>
      <c r="AV28" s="585"/>
      <c r="AW28" s="585"/>
      <c r="AX28" s="585"/>
      <c r="AY28" s="585"/>
      <c r="AZ28" s="585"/>
      <c r="BA28" s="585"/>
    </row>
    <row r="29" spans="1:53" ht="17.100000000000001" customHeight="1" x14ac:dyDescent="0.2">
      <c r="A29" s="587"/>
      <c r="B29" s="605"/>
      <c r="C29" s="597"/>
      <c r="D29" s="598"/>
      <c r="E29" s="598"/>
      <c r="F29" s="598"/>
      <c r="G29" s="598"/>
      <c r="H29" s="599"/>
      <c r="I29" s="920"/>
      <c r="J29" s="920"/>
      <c r="K29" s="616"/>
      <c r="L29" s="599"/>
      <c r="M29" s="604"/>
      <c r="N29" s="588"/>
      <c r="O29" s="585"/>
      <c r="P29" s="585"/>
      <c r="Q29" s="585"/>
      <c r="R29" s="585"/>
      <c r="S29" s="585"/>
      <c r="T29" s="585"/>
      <c r="U29" s="585"/>
      <c r="V29" s="585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  <c r="AG29" s="585"/>
      <c r="AH29" s="585"/>
      <c r="AI29" s="585"/>
      <c r="AJ29" s="585"/>
      <c r="AK29" s="585"/>
      <c r="AL29" s="585"/>
      <c r="AM29" s="585"/>
      <c r="AN29" s="585"/>
      <c r="AO29" s="585"/>
      <c r="AP29" s="585"/>
      <c r="AQ29" s="585"/>
      <c r="AR29" s="585"/>
      <c r="AS29" s="585"/>
      <c r="AT29" s="585"/>
      <c r="AU29" s="585"/>
      <c r="AV29" s="585"/>
      <c r="AW29" s="585"/>
      <c r="AX29" s="585"/>
      <c r="AY29" s="585"/>
      <c r="AZ29" s="585"/>
      <c r="BA29" s="585"/>
    </row>
    <row r="30" spans="1:53" ht="17.100000000000001" customHeight="1" x14ac:dyDescent="0.2">
      <c r="A30" s="587"/>
      <c r="B30" s="605"/>
      <c r="C30" s="618"/>
      <c r="D30" s="619"/>
      <c r="E30" s="619"/>
      <c r="F30" s="619"/>
      <c r="G30" s="619"/>
      <c r="H30" s="620"/>
      <c r="I30" s="919"/>
      <c r="J30" s="919"/>
      <c r="K30" s="616"/>
      <c r="L30" s="626"/>
      <c r="M30" s="627"/>
      <c r="N30" s="588"/>
      <c r="O30" s="1141">
        <v>0</v>
      </c>
      <c r="P30" s="1142"/>
      <c r="Q30" s="585"/>
      <c r="R30" s="585"/>
      <c r="S30" s="585"/>
      <c r="T30" s="585"/>
      <c r="U30" s="585"/>
      <c r="V30" s="585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  <c r="AH30" s="585"/>
      <c r="AI30" s="585"/>
      <c r="AJ30" s="585"/>
      <c r="AK30" s="585"/>
      <c r="AL30" s="585"/>
      <c r="AM30" s="585"/>
      <c r="AN30" s="585"/>
      <c r="AO30" s="585"/>
      <c r="AP30" s="585"/>
      <c r="AQ30" s="585"/>
      <c r="AR30" s="585"/>
      <c r="AS30" s="585"/>
      <c r="AT30" s="585"/>
      <c r="AU30" s="585"/>
      <c r="AV30" s="585"/>
      <c r="AW30" s="585"/>
      <c r="AX30" s="585"/>
      <c r="AY30" s="585"/>
      <c r="AZ30" s="585"/>
      <c r="BA30" s="585"/>
    </row>
    <row r="31" spans="1:53" ht="15.95" customHeight="1" x14ac:dyDescent="0.2">
      <c r="A31" s="628"/>
      <c r="B31" s="629"/>
      <c r="C31" s="629"/>
      <c r="D31" s="629"/>
      <c r="E31" s="629"/>
      <c r="F31" s="629"/>
      <c r="G31" s="629"/>
      <c r="H31" s="629"/>
      <c r="I31" s="629"/>
      <c r="J31" s="629"/>
      <c r="K31" s="629"/>
      <c r="L31" s="629"/>
      <c r="M31" s="629"/>
      <c r="N31" s="630"/>
      <c r="O31" s="585"/>
      <c r="P31" s="585"/>
      <c r="Q31" s="585"/>
      <c r="R31" s="585"/>
      <c r="S31" s="585"/>
      <c r="T31" s="585"/>
      <c r="U31" s="585"/>
      <c r="V31" s="585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  <c r="AH31" s="585"/>
      <c r="AI31" s="585"/>
      <c r="AJ31" s="585"/>
      <c r="AK31" s="585"/>
      <c r="AL31" s="585"/>
      <c r="AM31" s="585"/>
      <c r="AN31" s="585"/>
      <c r="AO31" s="585"/>
      <c r="AP31" s="585"/>
      <c r="AQ31" s="585"/>
      <c r="AR31" s="585"/>
      <c r="AS31" s="585"/>
      <c r="AT31" s="585"/>
      <c r="AU31" s="585"/>
      <c r="AV31" s="585"/>
      <c r="AW31" s="585"/>
      <c r="AX31" s="585"/>
      <c r="AY31" s="585"/>
      <c r="AZ31" s="585"/>
      <c r="BA31" s="585"/>
    </row>
    <row r="32" spans="1:53" ht="15" customHeight="1" x14ac:dyDescent="0.2">
      <c r="K32" s="631"/>
      <c r="N32" s="632"/>
      <c r="O32" s="585"/>
      <c r="P32" s="585"/>
      <c r="Q32" s="585"/>
      <c r="R32" s="585"/>
      <c r="S32" s="585"/>
      <c r="T32" s="585"/>
      <c r="U32" s="585"/>
      <c r="V32" s="585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  <c r="AG32" s="585"/>
      <c r="AH32" s="585"/>
      <c r="AI32" s="585"/>
      <c r="AJ32" s="585"/>
      <c r="AK32" s="585"/>
      <c r="AL32" s="585"/>
      <c r="AM32" s="585"/>
      <c r="AN32" s="585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5"/>
      <c r="AZ32" s="585"/>
      <c r="BA32" s="585"/>
    </row>
    <row r="33" spans="1:53" ht="18" customHeight="1" x14ac:dyDescent="0.2">
      <c r="D33" s="1133"/>
      <c r="E33" s="1133"/>
      <c r="O33" s="585"/>
      <c r="P33" s="585"/>
      <c r="Q33" s="585"/>
      <c r="R33" s="585"/>
      <c r="S33" s="585"/>
      <c r="T33" s="585"/>
      <c r="U33" s="585"/>
      <c r="V33" s="585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  <c r="AG33" s="585"/>
      <c r="AH33" s="585"/>
      <c r="AI33" s="585"/>
      <c r="AJ33" s="585"/>
      <c r="AK33" s="585"/>
      <c r="AL33" s="585"/>
      <c r="AM33" s="585"/>
      <c r="AN33" s="585"/>
      <c r="AO33" s="585"/>
      <c r="AP33" s="585"/>
      <c r="AQ33" s="585"/>
      <c r="AR33" s="585"/>
      <c r="AS33" s="585"/>
      <c r="AT33" s="585"/>
      <c r="AU33" s="585"/>
      <c r="AV33" s="585"/>
      <c r="AW33" s="585"/>
      <c r="AX33" s="585"/>
      <c r="AY33" s="585"/>
      <c r="AZ33" s="585"/>
      <c r="BA33" s="585"/>
    </row>
    <row r="34" spans="1:53" ht="18" customHeight="1" x14ac:dyDescent="0.2">
      <c r="D34" s="1133"/>
      <c r="E34" s="1133"/>
      <c r="O34" s="585"/>
      <c r="P34" s="585"/>
      <c r="Q34" s="585"/>
      <c r="R34" s="585"/>
      <c r="S34" s="585"/>
      <c r="T34" s="585"/>
      <c r="U34" s="585"/>
      <c r="V34" s="585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  <c r="AH34" s="585"/>
      <c r="AI34" s="585"/>
      <c r="AJ34" s="585"/>
      <c r="AK34" s="585"/>
      <c r="AL34" s="585"/>
      <c r="AM34" s="585"/>
      <c r="AN34" s="585"/>
      <c r="AO34" s="585"/>
      <c r="AP34" s="585"/>
      <c r="AQ34" s="585"/>
      <c r="AR34" s="585"/>
      <c r="AS34" s="585"/>
      <c r="AT34" s="585"/>
      <c r="AU34" s="585"/>
      <c r="AV34" s="585"/>
      <c r="AW34" s="585"/>
      <c r="AX34" s="585"/>
      <c r="AY34" s="585"/>
      <c r="AZ34" s="585"/>
      <c r="BA34" s="585"/>
    </row>
    <row r="35" spans="1:53" ht="18" customHeight="1" x14ac:dyDescent="0.2">
      <c r="D35" s="1133"/>
      <c r="E35" s="1133"/>
      <c r="F35" s="1134"/>
      <c r="G35" s="1134"/>
      <c r="O35" s="585"/>
      <c r="P35" s="585"/>
      <c r="Q35" s="585"/>
      <c r="R35" s="585"/>
      <c r="S35" s="585"/>
      <c r="T35" s="585"/>
      <c r="U35" s="585"/>
      <c r="V35" s="585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  <c r="AG35" s="585"/>
      <c r="AH35" s="585"/>
      <c r="AI35" s="585"/>
      <c r="AJ35" s="585"/>
      <c r="AK35" s="585"/>
      <c r="AL35" s="585"/>
      <c r="AM35" s="585"/>
      <c r="AN35" s="585"/>
      <c r="AO35" s="585"/>
      <c r="AP35" s="585"/>
      <c r="AQ35" s="585"/>
      <c r="AR35" s="585"/>
      <c r="AS35" s="585"/>
      <c r="AT35" s="585"/>
      <c r="AU35" s="585"/>
      <c r="AV35" s="585"/>
      <c r="AW35" s="585"/>
      <c r="AX35" s="585"/>
      <c r="AY35" s="585"/>
      <c r="AZ35" s="585"/>
      <c r="BA35" s="585"/>
    </row>
    <row r="36" spans="1:53" ht="12" customHeight="1" x14ac:dyDescent="0.2">
      <c r="O36" s="585"/>
      <c r="P36" s="585"/>
      <c r="Q36" s="585"/>
      <c r="R36" s="585"/>
      <c r="S36" s="585"/>
      <c r="T36" s="585"/>
      <c r="U36" s="585"/>
      <c r="V36" s="585"/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  <c r="AG36" s="585"/>
      <c r="AH36" s="585"/>
      <c r="AI36" s="585"/>
      <c r="AJ36" s="585"/>
      <c r="AK36" s="585"/>
      <c r="AL36" s="585"/>
      <c r="AM36" s="585"/>
      <c r="AN36" s="585"/>
      <c r="AO36" s="585"/>
      <c r="AP36" s="585"/>
      <c r="AQ36" s="585"/>
      <c r="AR36" s="585"/>
      <c r="AS36" s="585"/>
      <c r="AT36" s="585"/>
      <c r="AU36" s="585"/>
      <c r="AV36" s="585"/>
      <c r="AW36" s="585"/>
      <c r="AX36" s="585"/>
      <c r="AY36" s="585"/>
      <c r="AZ36" s="585"/>
      <c r="BA36" s="585"/>
    </row>
    <row r="37" spans="1:53" ht="20.100000000000001" customHeight="1" x14ac:dyDescent="0.2">
      <c r="A37" s="1143"/>
      <c r="B37" s="1143"/>
      <c r="C37" s="1143"/>
      <c r="D37" s="1143"/>
      <c r="E37" s="1143"/>
      <c r="F37" s="1143"/>
      <c r="G37" s="1143"/>
      <c r="H37" s="1143"/>
      <c r="I37" s="1143"/>
      <c r="J37" s="1143"/>
      <c r="K37" s="1143"/>
      <c r="L37" s="1143"/>
      <c r="M37" s="1143"/>
      <c r="N37" s="1143"/>
      <c r="O37" s="585"/>
      <c r="P37" s="585"/>
      <c r="Q37" s="585"/>
      <c r="R37" s="585"/>
      <c r="S37" s="585"/>
      <c r="T37" s="585"/>
      <c r="U37" s="585"/>
      <c r="V37" s="585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  <c r="AG37" s="585"/>
      <c r="AH37" s="585"/>
      <c r="AI37" s="585"/>
      <c r="AJ37" s="585"/>
      <c r="AK37" s="585"/>
      <c r="AL37" s="585"/>
      <c r="AM37" s="585"/>
      <c r="AN37" s="585"/>
      <c r="AO37" s="585"/>
      <c r="AP37" s="585"/>
      <c r="AQ37" s="585"/>
      <c r="AR37" s="585"/>
      <c r="AS37" s="585"/>
      <c r="AT37" s="585"/>
      <c r="AU37" s="585"/>
      <c r="AV37" s="585"/>
      <c r="AW37" s="585"/>
      <c r="AX37" s="585"/>
      <c r="AY37" s="585"/>
      <c r="AZ37" s="585"/>
      <c r="BA37" s="585"/>
    </row>
    <row r="38" spans="1:53" ht="12" customHeight="1" x14ac:dyDescent="0.2">
      <c r="O38" s="585"/>
      <c r="P38" s="585"/>
      <c r="Q38" s="585"/>
      <c r="R38" s="585"/>
      <c r="S38" s="585"/>
      <c r="T38" s="585"/>
      <c r="U38" s="585"/>
      <c r="V38" s="585"/>
      <c r="W38" s="585"/>
      <c r="X38" s="585"/>
      <c r="Y38" s="585"/>
      <c r="Z38" s="585"/>
      <c r="AA38" s="585"/>
      <c r="AB38" s="585"/>
      <c r="AC38" s="585"/>
      <c r="AD38" s="585"/>
      <c r="AE38" s="585"/>
      <c r="AF38" s="585"/>
      <c r="AG38" s="585"/>
      <c r="AH38" s="585"/>
      <c r="AI38" s="585"/>
      <c r="AJ38" s="585"/>
      <c r="AK38" s="585"/>
      <c r="AL38" s="585"/>
      <c r="AM38" s="585"/>
      <c r="AN38" s="585"/>
      <c r="AO38" s="585"/>
      <c r="AP38" s="585"/>
      <c r="AQ38" s="585"/>
      <c r="AR38" s="585"/>
      <c r="AS38" s="585"/>
      <c r="AT38" s="585"/>
      <c r="AU38" s="585"/>
      <c r="AV38" s="585"/>
      <c r="AW38" s="585"/>
      <c r="AX38" s="585"/>
      <c r="AY38" s="585"/>
      <c r="AZ38" s="585"/>
      <c r="BA38" s="585"/>
    </row>
    <row r="39" spans="1:53" ht="18" customHeight="1" x14ac:dyDescent="0.2">
      <c r="B39" s="633"/>
      <c r="C39" s="1132"/>
      <c r="D39" s="1132"/>
      <c r="E39" s="1132"/>
      <c r="F39" s="1132"/>
      <c r="G39" s="1132"/>
      <c r="H39" s="1132"/>
      <c r="I39" s="1132"/>
      <c r="J39" s="1132"/>
      <c r="K39" s="1132"/>
      <c r="L39" s="1132"/>
      <c r="M39" s="1132"/>
      <c r="O39" s="585"/>
      <c r="P39" s="585"/>
      <c r="Q39" s="585"/>
      <c r="R39" s="585"/>
      <c r="S39" s="585"/>
      <c r="T39" s="585"/>
      <c r="U39" s="585"/>
      <c r="V39" s="585"/>
      <c r="W39" s="585"/>
      <c r="X39" s="585"/>
      <c r="Y39" s="585"/>
      <c r="Z39" s="585"/>
      <c r="AA39" s="585"/>
      <c r="AB39" s="585"/>
      <c r="AC39" s="585"/>
      <c r="AD39" s="585"/>
      <c r="AE39" s="585"/>
      <c r="AF39" s="585"/>
      <c r="AG39" s="585"/>
      <c r="AH39" s="585"/>
      <c r="AI39" s="585"/>
      <c r="AJ39" s="585"/>
      <c r="AK39" s="585"/>
      <c r="AL39" s="585"/>
      <c r="AM39" s="585"/>
      <c r="AN39" s="585"/>
      <c r="AO39" s="585"/>
      <c r="AP39" s="585"/>
      <c r="AQ39" s="585"/>
      <c r="AR39" s="585"/>
      <c r="AS39" s="585"/>
      <c r="AT39" s="585"/>
      <c r="AU39" s="585"/>
      <c r="AV39" s="585"/>
      <c r="AW39" s="585"/>
      <c r="AX39" s="585"/>
      <c r="AY39" s="585"/>
      <c r="AZ39" s="585"/>
      <c r="BA39" s="585"/>
    </row>
    <row r="40" spans="1:53" ht="15" customHeight="1" x14ac:dyDescent="0.2">
      <c r="H40" s="634"/>
      <c r="I40" s="634"/>
      <c r="J40" s="634"/>
      <c r="L40" s="635"/>
      <c r="O40" s="585"/>
      <c r="P40" s="585"/>
      <c r="Q40" s="585"/>
      <c r="R40" s="585"/>
      <c r="S40" s="585"/>
      <c r="T40" s="585"/>
      <c r="U40" s="585"/>
      <c r="V40" s="585"/>
      <c r="W40" s="585"/>
      <c r="X40" s="585"/>
      <c r="Y40" s="585"/>
      <c r="Z40" s="585"/>
      <c r="AA40" s="585"/>
      <c r="AB40" s="585"/>
      <c r="AC40" s="585"/>
      <c r="AD40" s="585"/>
      <c r="AE40" s="585"/>
      <c r="AF40" s="585"/>
      <c r="AG40" s="585"/>
      <c r="AH40" s="585"/>
      <c r="AI40" s="585"/>
      <c r="AJ40" s="585"/>
      <c r="AK40" s="585"/>
      <c r="AL40" s="585"/>
      <c r="AM40" s="585"/>
      <c r="AN40" s="585"/>
      <c r="AO40" s="585"/>
      <c r="AP40" s="585"/>
      <c r="AQ40" s="585"/>
      <c r="AR40" s="585"/>
      <c r="AS40" s="585"/>
      <c r="AT40" s="585"/>
      <c r="AU40" s="585"/>
      <c r="AV40" s="585"/>
      <c r="AW40" s="585"/>
      <c r="AX40" s="585"/>
      <c r="AY40" s="585"/>
      <c r="AZ40" s="585"/>
      <c r="BA40" s="585"/>
    </row>
    <row r="41" spans="1:53" ht="15" customHeight="1" x14ac:dyDescent="0.2">
      <c r="H41" s="635"/>
      <c r="I41" s="635"/>
      <c r="J41" s="635"/>
      <c r="L41" s="635"/>
      <c r="O41" s="585"/>
      <c r="P41" s="585"/>
      <c r="Q41" s="585"/>
      <c r="R41" s="585"/>
      <c r="S41" s="585"/>
      <c r="T41" s="585"/>
      <c r="U41" s="585"/>
      <c r="V41" s="585"/>
      <c r="W41" s="585"/>
      <c r="X41" s="585"/>
      <c r="Y41" s="585"/>
      <c r="Z41" s="585"/>
      <c r="AA41" s="585"/>
      <c r="AB41" s="585"/>
      <c r="AC41" s="585"/>
      <c r="AD41" s="585"/>
      <c r="AE41" s="585"/>
      <c r="AF41" s="585"/>
      <c r="AG41" s="585"/>
      <c r="AH41" s="585"/>
      <c r="AI41" s="585"/>
      <c r="AJ41" s="585"/>
      <c r="AK41" s="585"/>
      <c r="AL41" s="585"/>
      <c r="AM41" s="585"/>
      <c r="AN41" s="585"/>
      <c r="AO41" s="585"/>
      <c r="AP41" s="585"/>
      <c r="AQ41" s="585"/>
      <c r="AR41" s="585"/>
      <c r="AS41" s="585"/>
      <c r="AT41" s="585"/>
      <c r="AU41" s="585"/>
      <c r="AV41" s="585"/>
      <c r="AW41" s="585"/>
      <c r="AX41" s="585"/>
      <c r="AY41" s="585"/>
      <c r="AZ41" s="585"/>
      <c r="BA41" s="585"/>
    </row>
    <row r="42" spans="1:53" ht="15" customHeight="1" x14ac:dyDescent="0.2">
      <c r="H42" s="635"/>
      <c r="I42" s="635"/>
      <c r="J42" s="635"/>
      <c r="L42" s="635"/>
      <c r="O42" s="585"/>
      <c r="P42" s="585"/>
      <c r="Q42" s="585"/>
      <c r="R42" s="585"/>
      <c r="S42" s="585"/>
      <c r="T42" s="585"/>
      <c r="U42" s="585"/>
      <c r="V42" s="585"/>
      <c r="W42" s="585"/>
      <c r="X42" s="585"/>
      <c r="Y42" s="585"/>
      <c r="Z42" s="585"/>
      <c r="AA42" s="585"/>
      <c r="AB42" s="585"/>
      <c r="AC42" s="585"/>
      <c r="AD42" s="585"/>
      <c r="AE42" s="585"/>
      <c r="AF42" s="585"/>
      <c r="AG42" s="585"/>
      <c r="AH42" s="585"/>
      <c r="AI42" s="585"/>
      <c r="AJ42" s="585"/>
      <c r="AK42" s="585"/>
      <c r="AL42" s="585"/>
      <c r="AM42" s="585"/>
      <c r="AN42" s="585"/>
      <c r="AO42" s="585"/>
      <c r="AP42" s="585"/>
      <c r="AQ42" s="585"/>
      <c r="AR42" s="585"/>
      <c r="AS42" s="585"/>
      <c r="AT42" s="585"/>
      <c r="AU42" s="585"/>
      <c r="AV42" s="585"/>
      <c r="AW42" s="585"/>
      <c r="AX42" s="585"/>
      <c r="AY42" s="585"/>
      <c r="AZ42" s="585"/>
      <c r="BA42" s="585"/>
    </row>
    <row r="43" spans="1:53" ht="15" customHeight="1" x14ac:dyDescent="0.2">
      <c r="H43" s="635"/>
      <c r="I43" s="635"/>
      <c r="J43" s="635"/>
      <c r="L43" s="635"/>
      <c r="O43" s="585"/>
      <c r="P43" s="585"/>
      <c r="Q43" s="585"/>
      <c r="R43" s="585"/>
      <c r="S43" s="585"/>
      <c r="T43" s="585"/>
      <c r="U43" s="585"/>
      <c r="V43" s="585"/>
      <c r="W43" s="585"/>
      <c r="X43" s="585"/>
      <c r="Y43" s="585"/>
      <c r="Z43" s="585"/>
      <c r="AA43" s="585"/>
      <c r="AB43" s="585"/>
      <c r="AC43" s="585"/>
      <c r="AD43" s="585"/>
      <c r="AE43" s="585"/>
      <c r="AF43" s="585"/>
      <c r="AG43" s="585"/>
      <c r="AH43" s="585"/>
      <c r="AI43" s="585"/>
      <c r="AJ43" s="585"/>
      <c r="AK43" s="585"/>
      <c r="AL43" s="585"/>
      <c r="AM43" s="585"/>
      <c r="AN43" s="585"/>
      <c r="AO43" s="585"/>
      <c r="AP43" s="585"/>
      <c r="AQ43" s="585"/>
      <c r="AR43" s="585"/>
      <c r="AS43" s="585"/>
      <c r="AT43" s="585"/>
      <c r="AU43" s="585"/>
      <c r="AV43" s="585"/>
      <c r="AW43" s="585"/>
      <c r="AX43" s="585"/>
      <c r="AY43" s="585"/>
      <c r="AZ43" s="585"/>
      <c r="BA43" s="585"/>
    </row>
    <row r="44" spans="1:53" ht="15" customHeight="1" x14ac:dyDescent="0.2">
      <c r="H44" s="635"/>
      <c r="I44" s="635"/>
      <c r="J44" s="635"/>
      <c r="L44" s="635"/>
      <c r="O44" s="585"/>
      <c r="P44" s="585"/>
      <c r="Q44" s="585"/>
      <c r="R44" s="585"/>
      <c r="S44" s="585"/>
      <c r="T44" s="585"/>
      <c r="U44" s="585"/>
      <c r="V44" s="585"/>
      <c r="W44" s="585"/>
      <c r="X44" s="585"/>
      <c r="Y44" s="585"/>
      <c r="Z44" s="585"/>
      <c r="AA44" s="585"/>
      <c r="AB44" s="585"/>
      <c r="AC44" s="585"/>
      <c r="AD44" s="585"/>
      <c r="AE44" s="585"/>
      <c r="AF44" s="585"/>
      <c r="AG44" s="585"/>
      <c r="AH44" s="585"/>
      <c r="AI44" s="585"/>
      <c r="AJ44" s="585"/>
      <c r="AK44" s="585"/>
      <c r="AL44" s="585"/>
      <c r="AM44" s="585"/>
      <c r="AN44" s="585"/>
      <c r="AO44" s="585"/>
      <c r="AP44" s="585"/>
      <c r="AQ44" s="585"/>
      <c r="AR44" s="585"/>
      <c r="AS44" s="585"/>
      <c r="AT44" s="585"/>
      <c r="AU44" s="585"/>
      <c r="AV44" s="585"/>
      <c r="AW44" s="585"/>
      <c r="AX44" s="585"/>
      <c r="AY44" s="585"/>
      <c r="AZ44" s="585"/>
      <c r="BA44" s="585"/>
    </row>
    <row r="45" spans="1:53" ht="15" customHeight="1" x14ac:dyDescent="0.2">
      <c r="H45" s="635"/>
      <c r="I45" s="635"/>
      <c r="J45" s="635"/>
      <c r="L45" s="635"/>
      <c r="O45" s="585"/>
      <c r="P45" s="585"/>
      <c r="Q45" s="585"/>
      <c r="R45" s="585"/>
      <c r="S45" s="585"/>
      <c r="T45" s="585"/>
      <c r="U45" s="585"/>
      <c r="V45" s="585"/>
      <c r="W45" s="585"/>
      <c r="X45" s="585"/>
      <c r="Y45" s="585"/>
      <c r="Z45" s="585"/>
      <c r="AA45" s="585"/>
      <c r="AB45" s="585"/>
      <c r="AC45" s="585"/>
      <c r="AD45" s="585"/>
      <c r="AE45" s="585"/>
      <c r="AF45" s="585"/>
      <c r="AG45" s="585"/>
      <c r="AH45" s="585"/>
      <c r="AI45" s="585"/>
      <c r="AJ45" s="585"/>
      <c r="AK45" s="585"/>
      <c r="AL45" s="585"/>
      <c r="AM45" s="585"/>
      <c r="AN45" s="585"/>
      <c r="AO45" s="585"/>
      <c r="AP45" s="585"/>
      <c r="AQ45" s="585"/>
      <c r="AR45" s="585"/>
      <c r="AS45" s="585"/>
      <c r="AT45" s="585"/>
      <c r="AU45" s="585"/>
      <c r="AV45" s="585"/>
      <c r="AW45" s="585"/>
      <c r="AX45" s="585"/>
      <c r="AY45" s="585"/>
      <c r="AZ45" s="585"/>
      <c r="BA45" s="585"/>
    </row>
    <row r="46" spans="1:53" ht="15" customHeight="1" x14ac:dyDescent="0.2">
      <c r="H46" s="635"/>
      <c r="I46" s="635"/>
      <c r="J46" s="635"/>
      <c r="L46" s="635"/>
      <c r="O46" s="585"/>
      <c r="P46" s="585"/>
      <c r="Q46" s="585"/>
      <c r="R46" s="585"/>
      <c r="S46" s="585"/>
      <c r="T46" s="585"/>
      <c r="U46" s="585"/>
      <c r="V46" s="585"/>
      <c r="W46" s="585"/>
      <c r="X46" s="585"/>
      <c r="Y46" s="585"/>
      <c r="Z46" s="585"/>
      <c r="AA46" s="585"/>
      <c r="AB46" s="585"/>
      <c r="AC46" s="585"/>
      <c r="AD46" s="585"/>
      <c r="AE46" s="585"/>
      <c r="AF46" s="585"/>
      <c r="AG46" s="585"/>
      <c r="AH46" s="585"/>
      <c r="AI46" s="585"/>
      <c r="AJ46" s="585"/>
      <c r="AK46" s="585"/>
      <c r="AL46" s="585"/>
      <c r="AM46" s="585"/>
      <c r="AN46" s="585"/>
      <c r="AO46" s="585"/>
      <c r="AP46" s="585"/>
      <c r="AQ46" s="585"/>
      <c r="AR46" s="585"/>
      <c r="AS46" s="585"/>
      <c r="AT46" s="585"/>
      <c r="AU46" s="585"/>
      <c r="AV46" s="585"/>
      <c r="AW46" s="585"/>
      <c r="AX46" s="585"/>
      <c r="AY46" s="585"/>
      <c r="AZ46" s="585"/>
      <c r="BA46" s="585"/>
    </row>
    <row r="47" spans="1:53" ht="15" customHeight="1" x14ac:dyDescent="0.2">
      <c r="H47" s="635"/>
      <c r="I47" s="635"/>
      <c r="J47" s="635"/>
      <c r="L47" s="635"/>
      <c r="O47" s="585"/>
      <c r="P47" s="585"/>
      <c r="Q47" s="585"/>
      <c r="R47" s="585"/>
      <c r="S47" s="585"/>
      <c r="T47" s="585"/>
      <c r="U47" s="585"/>
      <c r="V47" s="585"/>
      <c r="W47" s="585"/>
      <c r="X47" s="585"/>
      <c r="Y47" s="585"/>
      <c r="Z47" s="585"/>
      <c r="AA47" s="585"/>
      <c r="AB47" s="585"/>
      <c r="AC47" s="585"/>
      <c r="AD47" s="585"/>
      <c r="AE47" s="585"/>
      <c r="AF47" s="585"/>
      <c r="AG47" s="585"/>
      <c r="AH47" s="585"/>
      <c r="AI47" s="585"/>
      <c r="AJ47" s="585"/>
      <c r="AK47" s="585"/>
      <c r="AL47" s="585"/>
      <c r="AM47" s="585"/>
      <c r="AN47" s="585"/>
      <c r="AO47" s="585"/>
      <c r="AP47" s="585"/>
      <c r="AQ47" s="585"/>
      <c r="AR47" s="585"/>
      <c r="AS47" s="585"/>
      <c r="AT47" s="585"/>
      <c r="AU47" s="585"/>
      <c r="AV47" s="585"/>
      <c r="AW47" s="585"/>
      <c r="AX47" s="585"/>
      <c r="AY47" s="585"/>
      <c r="AZ47" s="585"/>
      <c r="BA47" s="585"/>
    </row>
    <row r="48" spans="1:53" ht="15" customHeight="1" x14ac:dyDescent="0.2">
      <c r="H48" s="635"/>
      <c r="I48" s="635"/>
      <c r="J48" s="635"/>
      <c r="L48" s="635"/>
      <c r="O48" s="585"/>
      <c r="P48" s="585"/>
      <c r="Q48" s="585"/>
      <c r="R48" s="585"/>
      <c r="S48" s="585"/>
      <c r="T48" s="585"/>
      <c r="U48" s="585"/>
      <c r="V48" s="585"/>
      <c r="W48" s="585"/>
      <c r="X48" s="585"/>
      <c r="Y48" s="585"/>
      <c r="Z48" s="585"/>
      <c r="AA48" s="585"/>
      <c r="AB48" s="585"/>
      <c r="AC48" s="585"/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  <c r="AQ48" s="585"/>
      <c r="AR48" s="585"/>
      <c r="AS48" s="585"/>
      <c r="AT48" s="585"/>
      <c r="AU48" s="585"/>
      <c r="AV48" s="585"/>
      <c r="AW48" s="585"/>
      <c r="AX48" s="585"/>
      <c r="AY48" s="585"/>
      <c r="AZ48" s="585"/>
      <c r="BA48" s="585"/>
    </row>
    <row r="49" spans="8:53" ht="15" customHeight="1" x14ac:dyDescent="0.2">
      <c r="H49" s="635"/>
      <c r="I49" s="635"/>
      <c r="J49" s="635"/>
      <c r="L49" s="635"/>
      <c r="O49" s="585"/>
      <c r="P49" s="585"/>
      <c r="Q49" s="585"/>
      <c r="R49" s="585"/>
      <c r="S49" s="585"/>
      <c r="T49" s="585"/>
      <c r="U49" s="585"/>
      <c r="V49" s="585"/>
      <c r="W49" s="585"/>
      <c r="X49" s="585"/>
      <c r="Y49" s="585"/>
      <c r="Z49" s="585"/>
      <c r="AA49" s="585"/>
      <c r="AB49" s="585"/>
      <c r="AC49" s="585"/>
      <c r="AD49" s="585"/>
      <c r="AE49" s="585"/>
      <c r="AF49" s="585"/>
      <c r="AG49" s="585"/>
      <c r="AH49" s="585"/>
      <c r="AI49" s="585"/>
      <c r="AJ49" s="585"/>
      <c r="AK49" s="585"/>
      <c r="AL49" s="585"/>
      <c r="AM49" s="585"/>
      <c r="AN49" s="585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  <c r="AY49" s="585"/>
      <c r="AZ49" s="585"/>
      <c r="BA49" s="585"/>
    </row>
    <row r="50" spans="8:53" ht="15" customHeight="1" x14ac:dyDescent="0.2">
      <c r="H50" s="635"/>
      <c r="I50" s="635"/>
      <c r="J50" s="635"/>
      <c r="L50" s="635"/>
      <c r="O50" s="585"/>
      <c r="P50" s="585"/>
      <c r="Q50" s="585"/>
      <c r="R50" s="585"/>
      <c r="S50" s="585"/>
      <c r="T50" s="585"/>
      <c r="U50" s="585"/>
      <c r="V50" s="585"/>
      <c r="W50" s="585"/>
      <c r="X50" s="585"/>
      <c r="Y50" s="585"/>
      <c r="Z50" s="585"/>
      <c r="AA50" s="585"/>
      <c r="AB50" s="585"/>
      <c r="AC50" s="585"/>
      <c r="AD50" s="585"/>
      <c r="AE50" s="585"/>
      <c r="AF50" s="585"/>
      <c r="AG50" s="585"/>
      <c r="AH50" s="585"/>
      <c r="AI50" s="585"/>
      <c r="AJ50" s="585"/>
      <c r="AK50" s="585"/>
      <c r="AL50" s="585"/>
      <c r="AM50" s="585"/>
      <c r="AN50" s="585"/>
      <c r="AO50" s="585"/>
      <c r="AP50" s="585"/>
      <c r="AQ50" s="585"/>
      <c r="AR50" s="585"/>
      <c r="AS50" s="585"/>
      <c r="AT50" s="585"/>
      <c r="AU50" s="585"/>
      <c r="AV50" s="585"/>
      <c r="AW50" s="585"/>
      <c r="AX50" s="585"/>
      <c r="AY50" s="585"/>
      <c r="AZ50" s="585"/>
      <c r="BA50" s="585"/>
    </row>
    <row r="51" spans="8:53" ht="15" customHeight="1" x14ac:dyDescent="0.2">
      <c r="H51" s="635"/>
      <c r="I51" s="635"/>
      <c r="J51" s="635"/>
      <c r="L51" s="635"/>
      <c r="O51" s="585"/>
      <c r="P51" s="585"/>
      <c r="Q51" s="585"/>
      <c r="R51" s="585"/>
      <c r="S51" s="585"/>
      <c r="T51" s="585"/>
      <c r="U51" s="585"/>
      <c r="V51" s="585"/>
      <c r="W51" s="585"/>
      <c r="X51" s="585"/>
      <c r="Y51" s="585"/>
      <c r="Z51" s="585"/>
      <c r="AA51" s="585"/>
      <c r="AB51" s="585"/>
      <c r="AC51" s="585"/>
      <c r="AD51" s="585"/>
      <c r="AE51" s="585"/>
      <c r="AF51" s="585"/>
      <c r="AG51" s="585"/>
      <c r="AH51" s="585"/>
      <c r="AI51" s="585"/>
      <c r="AJ51" s="585"/>
      <c r="AK51" s="585"/>
      <c r="AL51" s="585"/>
      <c r="AM51" s="585"/>
      <c r="AN51" s="585"/>
      <c r="AO51" s="585"/>
      <c r="AP51" s="585"/>
      <c r="AQ51" s="585"/>
      <c r="AR51" s="585"/>
      <c r="AS51" s="585"/>
      <c r="AT51" s="585"/>
      <c r="AU51" s="585"/>
      <c r="AV51" s="585"/>
      <c r="AW51" s="585"/>
      <c r="AX51" s="585"/>
      <c r="AY51" s="585"/>
      <c r="AZ51" s="585"/>
      <c r="BA51" s="585"/>
    </row>
    <row r="52" spans="8:53" ht="15" customHeight="1" x14ac:dyDescent="0.2">
      <c r="H52" s="635"/>
      <c r="I52" s="635"/>
      <c r="J52" s="635"/>
      <c r="L52" s="635"/>
      <c r="O52" s="585"/>
      <c r="P52" s="585"/>
      <c r="Q52" s="585"/>
      <c r="R52" s="585"/>
      <c r="S52" s="585"/>
      <c r="T52" s="585"/>
      <c r="U52" s="585"/>
      <c r="V52" s="585"/>
      <c r="W52" s="585"/>
      <c r="X52" s="585"/>
      <c r="Y52" s="585"/>
      <c r="Z52" s="585"/>
      <c r="AA52" s="585"/>
      <c r="AB52" s="585"/>
      <c r="AC52" s="585"/>
      <c r="AD52" s="585"/>
      <c r="AE52" s="585"/>
      <c r="AF52" s="585"/>
      <c r="AG52" s="585"/>
      <c r="AH52" s="585"/>
      <c r="AI52" s="585"/>
      <c r="AJ52" s="585"/>
      <c r="AK52" s="585"/>
      <c r="AL52" s="585"/>
      <c r="AM52" s="585"/>
      <c r="AN52" s="585"/>
      <c r="AO52" s="585"/>
      <c r="AP52" s="585"/>
      <c r="AQ52" s="585"/>
      <c r="AR52" s="585"/>
      <c r="AS52" s="585"/>
      <c r="AT52" s="585"/>
      <c r="AU52" s="585"/>
      <c r="AV52" s="585"/>
      <c r="AW52" s="585"/>
      <c r="AX52" s="585"/>
      <c r="AY52" s="585"/>
      <c r="AZ52" s="585"/>
      <c r="BA52" s="585"/>
    </row>
    <row r="53" spans="8:53" ht="15" customHeight="1" x14ac:dyDescent="0.2">
      <c r="H53" s="635"/>
      <c r="I53" s="635"/>
      <c r="J53" s="635"/>
      <c r="L53" s="635"/>
      <c r="O53" s="585"/>
      <c r="P53" s="585"/>
      <c r="Q53" s="585"/>
      <c r="R53" s="585"/>
      <c r="S53" s="585"/>
      <c r="T53" s="585"/>
      <c r="U53" s="585"/>
      <c r="V53" s="585"/>
      <c r="W53" s="585"/>
      <c r="X53" s="585"/>
      <c r="Y53" s="585"/>
      <c r="Z53" s="585"/>
      <c r="AA53" s="585"/>
      <c r="AB53" s="585"/>
      <c r="AC53" s="585"/>
      <c r="AD53" s="585"/>
      <c r="AE53" s="585"/>
      <c r="AF53" s="585"/>
      <c r="AG53" s="585"/>
      <c r="AH53" s="585"/>
      <c r="AI53" s="585"/>
      <c r="AJ53" s="585"/>
      <c r="AK53" s="585"/>
      <c r="AL53" s="585"/>
      <c r="AM53" s="585"/>
      <c r="AN53" s="585"/>
      <c r="AO53" s="585"/>
      <c r="AP53" s="585"/>
      <c r="AQ53" s="585"/>
      <c r="AR53" s="585"/>
      <c r="AS53" s="585"/>
      <c r="AT53" s="585"/>
      <c r="AU53" s="585"/>
      <c r="AV53" s="585"/>
      <c r="AW53" s="585"/>
      <c r="AX53" s="585"/>
      <c r="AY53" s="585"/>
      <c r="AZ53" s="585"/>
      <c r="BA53" s="585"/>
    </row>
    <row r="54" spans="8:53" ht="15" customHeight="1" x14ac:dyDescent="0.2">
      <c r="H54" s="635"/>
      <c r="I54" s="635"/>
      <c r="J54" s="635"/>
      <c r="L54" s="635"/>
      <c r="O54" s="585"/>
      <c r="P54" s="585"/>
      <c r="Q54" s="585"/>
      <c r="R54" s="585"/>
      <c r="S54" s="585"/>
      <c r="T54" s="585"/>
      <c r="U54" s="585"/>
      <c r="V54" s="585"/>
      <c r="W54" s="585"/>
      <c r="X54" s="585"/>
      <c r="Y54" s="585"/>
      <c r="Z54" s="585"/>
      <c r="AA54" s="585"/>
      <c r="AB54" s="585"/>
      <c r="AC54" s="585"/>
      <c r="AD54" s="585"/>
      <c r="AE54" s="585"/>
      <c r="AF54" s="585"/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585"/>
      <c r="AR54" s="585"/>
      <c r="AS54" s="585"/>
      <c r="AT54" s="585"/>
      <c r="AU54" s="585"/>
      <c r="AV54" s="585"/>
      <c r="AW54" s="585"/>
      <c r="AX54" s="585"/>
      <c r="AY54" s="585"/>
      <c r="AZ54" s="585"/>
      <c r="BA54" s="585"/>
    </row>
    <row r="55" spans="8:53" ht="15" customHeight="1" x14ac:dyDescent="0.2">
      <c r="H55" s="635"/>
      <c r="I55" s="635"/>
      <c r="J55" s="635"/>
      <c r="L55" s="635"/>
      <c r="O55" s="585"/>
      <c r="P55" s="585"/>
      <c r="Q55" s="585"/>
      <c r="R55" s="585"/>
      <c r="S55" s="585"/>
      <c r="T55" s="585"/>
      <c r="U55" s="585"/>
      <c r="V55" s="58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5"/>
      <c r="AL55" s="585"/>
      <c r="AM55" s="585"/>
      <c r="AN55" s="585"/>
      <c r="AO55" s="585"/>
      <c r="AP55" s="585"/>
      <c r="AQ55" s="585"/>
      <c r="AR55" s="585"/>
      <c r="AS55" s="585"/>
      <c r="AT55" s="585"/>
      <c r="AU55" s="585"/>
      <c r="AV55" s="585"/>
      <c r="AW55" s="585"/>
      <c r="AX55" s="585"/>
      <c r="AY55" s="585"/>
      <c r="AZ55" s="585"/>
      <c r="BA55" s="585"/>
    </row>
    <row r="56" spans="8:53" ht="15" customHeight="1" x14ac:dyDescent="0.2">
      <c r="H56" s="635"/>
      <c r="I56" s="635"/>
      <c r="J56" s="635"/>
      <c r="L56" s="635"/>
      <c r="O56" s="585"/>
      <c r="P56" s="585"/>
      <c r="Q56" s="585"/>
      <c r="R56" s="585"/>
      <c r="S56" s="585"/>
      <c r="T56" s="585"/>
      <c r="U56" s="585"/>
      <c r="V56" s="585"/>
      <c r="W56" s="585"/>
      <c r="X56" s="585"/>
      <c r="Y56" s="585"/>
      <c r="Z56" s="585"/>
      <c r="AA56" s="585"/>
      <c r="AB56" s="585"/>
      <c r="AC56" s="585"/>
      <c r="AD56" s="585"/>
      <c r="AE56" s="585"/>
      <c r="AF56" s="585"/>
      <c r="AG56" s="585"/>
      <c r="AH56" s="585"/>
      <c r="AI56" s="585"/>
      <c r="AJ56" s="585"/>
      <c r="AK56" s="585"/>
      <c r="AL56" s="585"/>
      <c r="AM56" s="585"/>
      <c r="AN56" s="585"/>
      <c r="AO56" s="585"/>
      <c r="AP56" s="585"/>
      <c r="AQ56" s="585"/>
      <c r="AR56" s="585"/>
      <c r="AS56" s="585"/>
      <c r="AT56" s="585"/>
      <c r="AU56" s="585"/>
      <c r="AV56" s="585"/>
      <c r="AW56" s="585"/>
      <c r="AX56" s="585"/>
      <c r="AY56" s="585"/>
      <c r="AZ56" s="585"/>
      <c r="BA56" s="585"/>
    </row>
    <row r="57" spans="8:53" ht="15" customHeight="1" x14ac:dyDescent="0.2">
      <c r="H57" s="635"/>
      <c r="I57" s="635"/>
      <c r="J57" s="635"/>
      <c r="L57" s="635"/>
      <c r="O57" s="585"/>
      <c r="P57" s="585"/>
      <c r="Q57" s="585"/>
      <c r="R57" s="585"/>
      <c r="S57" s="585"/>
      <c r="T57" s="585"/>
      <c r="U57" s="585"/>
      <c r="V57" s="585"/>
      <c r="W57" s="585"/>
      <c r="X57" s="585"/>
      <c r="Y57" s="585"/>
      <c r="Z57" s="585"/>
      <c r="AA57" s="585"/>
      <c r="AB57" s="585"/>
      <c r="AC57" s="585"/>
      <c r="AD57" s="585"/>
      <c r="AE57" s="585"/>
      <c r="AF57" s="585"/>
      <c r="AG57" s="585"/>
      <c r="AH57" s="585"/>
      <c r="AI57" s="585"/>
      <c r="AJ57" s="585"/>
      <c r="AK57" s="585"/>
      <c r="AL57" s="585"/>
      <c r="AM57" s="585"/>
      <c r="AN57" s="585"/>
      <c r="AO57" s="585"/>
      <c r="AP57" s="585"/>
      <c r="AQ57" s="585"/>
      <c r="AR57" s="585"/>
      <c r="AS57" s="585"/>
      <c r="AT57" s="585"/>
      <c r="AU57" s="585"/>
      <c r="AV57" s="585"/>
      <c r="AW57" s="585"/>
      <c r="AX57" s="585"/>
      <c r="AY57" s="585"/>
      <c r="AZ57" s="585"/>
      <c r="BA57" s="585"/>
    </row>
    <row r="58" spans="8:53" ht="15" customHeight="1" x14ac:dyDescent="0.2">
      <c r="H58" s="635"/>
      <c r="I58" s="635"/>
      <c r="J58" s="635"/>
      <c r="L58" s="635"/>
      <c r="O58" s="585"/>
      <c r="P58" s="585"/>
      <c r="Q58" s="585"/>
      <c r="R58" s="585"/>
      <c r="S58" s="585"/>
      <c r="T58" s="585"/>
      <c r="U58" s="585"/>
      <c r="V58" s="585"/>
      <c r="W58" s="585"/>
      <c r="X58" s="585"/>
      <c r="Y58" s="585"/>
      <c r="Z58" s="585"/>
      <c r="AA58" s="585"/>
      <c r="AB58" s="585"/>
      <c r="AC58" s="585"/>
      <c r="AD58" s="585"/>
      <c r="AE58" s="585"/>
      <c r="AF58" s="585"/>
      <c r="AG58" s="585"/>
      <c r="AH58" s="585"/>
      <c r="AI58" s="585"/>
      <c r="AJ58" s="585"/>
      <c r="AK58" s="585"/>
      <c r="AL58" s="585"/>
      <c r="AM58" s="585"/>
      <c r="AN58" s="585"/>
      <c r="AO58" s="585"/>
      <c r="AP58" s="585"/>
      <c r="AQ58" s="585"/>
      <c r="AR58" s="585"/>
      <c r="AS58" s="585"/>
      <c r="AT58" s="585"/>
      <c r="AU58" s="585"/>
      <c r="AV58" s="585"/>
      <c r="AW58" s="585"/>
      <c r="AX58" s="585"/>
      <c r="AY58" s="585"/>
      <c r="AZ58" s="585"/>
      <c r="BA58" s="585"/>
    </row>
    <row r="59" spans="8:53" ht="15" customHeight="1" x14ac:dyDescent="0.2">
      <c r="H59" s="635"/>
      <c r="I59" s="635"/>
      <c r="J59" s="635"/>
      <c r="L59" s="635"/>
      <c r="O59" s="585"/>
      <c r="P59" s="585"/>
      <c r="Q59" s="585"/>
      <c r="R59" s="585"/>
      <c r="S59" s="585"/>
      <c r="T59" s="585"/>
      <c r="U59" s="585"/>
      <c r="V59" s="585"/>
      <c r="W59" s="585"/>
      <c r="X59" s="585"/>
      <c r="Y59" s="585"/>
      <c r="Z59" s="585"/>
      <c r="AA59" s="585"/>
      <c r="AB59" s="585"/>
      <c r="AC59" s="585"/>
      <c r="AD59" s="585"/>
      <c r="AE59" s="585"/>
      <c r="AF59" s="585"/>
      <c r="AG59" s="585"/>
      <c r="AH59" s="585"/>
      <c r="AI59" s="585"/>
      <c r="AJ59" s="585"/>
      <c r="AK59" s="585"/>
      <c r="AL59" s="585"/>
      <c r="AM59" s="585"/>
      <c r="AN59" s="585"/>
      <c r="AO59" s="585"/>
      <c r="AP59" s="585"/>
      <c r="AQ59" s="585"/>
      <c r="AR59" s="585"/>
      <c r="AS59" s="585"/>
      <c r="AT59" s="585"/>
      <c r="AU59" s="585"/>
      <c r="AV59" s="585"/>
      <c r="AW59" s="585"/>
      <c r="AX59" s="585"/>
      <c r="AY59" s="585"/>
      <c r="AZ59" s="585"/>
      <c r="BA59" s="585"/>
    </row>
    <row r="60" spans="8:53" ht="15" customHeight="1" x14ac:dyDescent="0.2">
      <c r="H60" s="635"/>
      <c r="I60" s="635"/>
      <c r="J60" s="635"/>
      <c r="L60" s="635"/>
      <c r="O60" s="585"/>
      <c r="P60" s="585"/>
      <c r="Q60" s="585"/>
      <c r="R60" s="585"/>
      <c r="S60" s="585"/>
      <c r="T60" s="585"/>
      <c r="U60" s="585"/>
      <c r="V60" s="585"/>
      <c r="W60" s="585"/>
      <c r="X60" s="585"/>
      <c r="Y60" s="585"/>
      <c r="Z60" s="585"/>
      <c r="AA60" s="585"/>
      <c r="AB60" s="585"/>
      <c r="AC60" s="585"/>
      <c r="AD60" s="585"/>
      <c r="AE60" s="585"/>
      <c r="AF60" s="585"/>
      <c r="AG60" s="585"/>
      <c r="AH60" s="585"/>
      <c r="AI60" s="585"/>
      <c r="AJ60" s="585"/>
      <c r="AK60" s="585"/>
      <c r="AL60" s="585"/>
      <c r="AM60" s="585"/>
      <c r="AN60" s="585"/>
      <c r="AO60" s="585"/>
      <c r="AP60" s="585"/>
      <c r="AQ60" s="585"/>
      <c r="AR60" s="585"/>
      <c r="AS60" s="585"/>
      <c r="AT60" s="585"/>
      <c r="AU60" s="585"/>
      <c r="AV60" s="585"/>
      <c r="AW60" s="585"/>
      <c r="AX60" s="585"/>
      <c r="AY60" s="585"/>
      <c r="AZ60" s="585"/>
      <c r="BA60" s="585"/>
    </row>
    <row r="61" spans="8:53" ht="15" customHeight="1" x14ac:dyDescent="0.2">
      <c r="H61" s="635"/>
      <c r="I61" s="635"/>
      <c r="J61" s="635"/>
      <c r="L61" s="635"/>
      <c r="O61" s="585"/>
      <c r="P61" s="585"/>
      <c r="Q61" s="585"/>
      <c r="R61" s="585"/>
      <c r="S61" s="585"/>
      <c r="T61" s="585"/>
      <c r="U61" s="585"/>
      <c r="V61" s="585"/>
      <c r="W61" s="585"/>
      <c r="X61" s="585"/>
      <c r="Y61" s="585"/>
      <c r="Z61" s="585"/>
      <c r="AA61" s="585"/>
      <c r="AB61" s="585"/>
      <c r="AC61" s="585"/>
      <c r="AD61" s="585"/>
      <c r="AE61" s="585"/>
      <c r="AF61" s="585"/>
      <c r="AG61" s="585"/>
      <c r="AH61" s="585"/>
      <c r="AI61" s="585"/>
      <c r="AJ61" s="585"/>
      <c r="AK61" s="585"/>
      <c r="AL61" s="585"/>
      <c r="AM61" s="585"/>
      <c r="AN61" s="585"/>
      <c r="AO61" s="585"/>
      <c r="AP61" s="585"/>
      <c r="AQ61" s="585"/>
      <c r="AR61" s="585"/>
      <c r="AS61" s="585"/>
      <c r="AT61" s="585"/>
      <c r="AU61" s="585"/>
      <c r="AV61" s="585"/>
      <c r="AW61" s="585"/>
      <c r="AX61" s="585"/>
      <c r="AY61" s="585"/>
      <c r="AZ61" s="585"/>
      <c r="BA61" s="585"/>
    </row>
    <row r="62" spans="8:53" ht="15" customHeight="1" x14ac:dyDescent="0.2">
      <c r="H62" s="635"/>
      <c r="I62" s="635"/>
      <c r="J62" s="635"/>
      <c r="L62" s="635"/>
      <c r="O62" s="585"/>
      <c r="P62" s="585"/>
      <c r="Q62" s="585"/>
      <c r="R62" s="585"/>
      <c r="S62" s="585"/>
      <c r="T62" s="585"/>
      <c r="U62" s="585"/>
      <c r="V62" s="585"/>
      <c r="W62" s="585"/>
      <c r="X62" s="585"/>
      <c r="Y62" s="585"/>
      <c r="Z62" s="585"/>
      <c r="AA62" s="585"/>
      <c r="AB62" s="585"/>
      <c r="AC62" s="585"/>
      <c r="AD62" s="585"/>
      <c r="AE62" s="585"/>
      <c r="AF62" s="585"/>
      <c r="AG62" s="585"/>
      <c r="AH62" s="585"/>
      <c r="AI62" s="585"/>
      <c r="AJ62" s="585"/>
      <c r="AK62" s="585"/>
      <c r="AL62" s="585"/>
      <c r="AM62" s="585"/>
      <c r="AN62" s="585"/>
      <c r="AO62" s="585"/>
      <c r="AP62" s="585"/>
      <c r="AQ62" s="585"/>
      <c r="AR62" s="585"/>
      <c r="AS62" s="585"/>
      <c r="AT62" s="585"/>
      <c r="AU62" s="585"/>
      <c r="AV62" s="585"/>
      <c r="AW62" s="585"/>
      <c r="AX62" s="585"/>
      <c r="AY62" s="585"/>
      <c r="AZ62" s="585"/>
      <c r="BA62" s="585"/>
    </row>
    <row r="63" spans="8:53" ht="15" customHeight="1" x14ac:dyDescent="0.2">
      <c r="O63" s="585"/>
      <c r="P63" s="585"/>
      <c r="Q63" s="585"/>
      <c r="R63" s="585"/>
      <c r="S63" s="585"/>
      <c r="T63" s="585"/>
      <c r="U63" s="585"/>
      <c r="V63" s="585"/>
      <c r="W63" s="585"/>
      <c r="X63" s="585"/>
      <c r="Y63" s="585"/>
      <c r="Z63" s="585"/>
      <c r="AA63" s="585"/>
      <c r="AB63" s="585"/>
      <c r="AC63" s="585"/>
      <c r="AD63" s="585"/>
      <c r="AE63" s="585"/>
      <c r="AF63" s="585"/>
      <c r="AG63" s="585"/>
      <c r="AH63" s="585"/>
      <c r="AI63" s="585"/>
      <c r="AJ63" s="585"/>
      <c r="AK63" s="585"/>
      <c r="AL63" s="585"/>
      <c r="AM63" s="585"/>
      <c r="AN63" s="585"/>
      <c r="AO63" s="585"/>
      <c r="AP63" s="585"/>
      <c r="AQ63" s="585"/>
      <c r="AR63" s="585"/>
      <c r="AS63" s="585"/>
      <c r="AT63" s="585"/>
      <c r="AU63" s="585"/>
      <c r="AV63" s="585"/>
      <c r="AW63" s="585"/>
      <c r="AX63" s="585"/>
      <c r="AY63" s="585"/>
      <c r="AZ63" s="585"/>
      <c r="BA63" s="585"/>
    </row>
    <row r="64" spans="8:53" ht="15" customHeight="1" x14ac:dyDescent="0.2">
      <c r="N64" s="632"/>
      <c r="O64" s="585"/>
      <c r="P64" s="585"/>
      <c r="Q64" s="585"/>
      <c r="R64" s="585"/>
      <c r="S64" s="585"/>
      <c r="T64" s="585"/>
      <c r="U64" s="585"/>
      <c r="V64" s="585"/>
      <c r="W64" s="585"/>
      <c r="X64" s="585"/>
      <c r="Y64" s="585"/>
      <c r="Z64" s="585"/>
      <c r="AA64" s="585"/>
      <c r="AB64" s="585"/>
      <c r="AC64" s="585"/>
      <c r="AD64" s="585"/>
      <c r="AE64" s="585"/>
      <c r="AF64" s="585"/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585"/>
      <c r="AR64" s="585"/>
      <c r="AS64" s="585"/>
      <c r="AT64" s="585"/>
      <c r="AU64" s="585"/>
      <c r="AV64" s="585"/>
      <c r="AW64" s="585"/>
      <c r="AX64" s="585"/>
      <c r="AY64" s="585"/>
      <c r="AZ64" s="585"/>
      <c r="BA64" s="585"/>
    </row>
    <row r="65" spans="1:53" ht="15" customHeight="1" x14ac:dyDescent="0.2">
      <c r="A65" s="585"/>
      <c r="B65" s="585"/>
      <c r="C65" s="585"/>
      <c r="D65" s="585"/>
      <c r="E65" s="585"/>
      <c r="F65" s="585"/>
      <c r="G65" s="585"/>
      <c r="H65" s="585"/>
      <c r="I65" s="585"/>
      <c r="J65" s="585"/>
      <c r="K65" s="585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585"/>
      <c r="AO65" s="585"/>
      <c r="AP65" s="585"/>
      <c r="AQ65" s="585"/>
      <c r="AR65" s="585"/>
      <c r="AS65" s="585"/>
      <c r="AT65" s="585"/>
      <c r="AU65" s="585"/>
      <c r="AV65" s="585"/>
      <c r="AW65" s="585"/>
      <c r="AX65" s="585"/>
      <c r="AY65" s="585"/>
      <c r="AZ65" s="585"/>
      <c r="BA65" s="585"/>
    </row>
    <row r="66" spans="1:53" ht="15" customHeight="1" x14ac:dyDescent="0.2">
      <c r="A66" s="585"/>
      <c r="B66" s="585"/>
      <c r="C66" s="585"/>
      <c r="D66" s="585"/>
      <c r="E66" s="585"/>
      <c r="F66" s="585"/>
      <c r="G66" s="585"/>
      <c r="H66" s="585"/>
      <c r="I66" s="585"/>
      <c r="J66" s="585"/>
      <c r="K66" s="585"/>
      <c r="L66" s="585"/>
      <c r="M66" s="585"/>
      <c r="N66" s="585"/>
      <c r="O66" s="585"/>
      <c r="P66" s="585"/>
      <c r="Q66" s="585"/>
      <c r="R66" s="585"/>
      <c r="S66" s="585"/>
      <c r="T66" s="585"/>
      <c r="U66" s="585"/>
      <c r="V66" s="585"/>
      <c r="W66" s="585"/>
      <c r="X66" s="585"/>
      <c r="Y66" s="585"/>
      <c r="Z66" s="585"/>
      <c r="AA66" s="585"/>
      <c r="AB66" s="585"/>
      <c r="AC66" s="585"/>
      <c r="AD66" s="585"/>
      <c r="AE66" s="585"/>
      <c r="AF66" s="585"/>
      <c r="AG66" s="585"/>
      <c r="AH66" s="585"/>
      <c r="AI66" s="585"/>
      <c r="AJ66" s="585"/>
      <c r="AK66" s="585"/>
      <c r="AL66" s="585"/>
      <c r="AM66" s="585"/>
      <c r="AN66" s="585"/>
      <c r="AO66" s="585"/>
      <c r="AP66" s="585"/>
      <c r="AQ66" s="585"/>
      <c r="AR66" s="585"/>
      <c r="AS66" s="585"/>
      <c r="AT66" s="585"/>
      <c r="AU66" s="585"/>
      <c r="AV66" s="585"/>
      <c r="AW66" s="585"/>
      <c r="AX66" s="585"/>
      <c r="AY66" s="585"/>
      <c r="AZ66" s="585"/>
      <c r="BA66" s="585"/>
    </row>
    <row r="67" spans="1:53" ht="15" customHeight="1" x14ac:dyDescent="0.2">
      <c r="A67" s="585"/>
      <c r="B67" s="585"/>
      <c r="C67" s="585"/>
      <c r="D67" s="585"/>
      <c r="E67" s="585"/>
      <c r="F67" s="585"/>
      <c r="G67" s="585"/>
      <c r="H67" s="585"/>
      <c r="I67" s="585"/>
      <c r="J67" s="585"/>
      <c r="K67" s="585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585"/>
      <c r="AO67" s="585"/>
      <c r="AP67" s="585"/>
      <c r="AQ67" s="585"/>
      <c r="AR67" s="585"/>
      <c r="AS67" s="585"/>
      <c r="AT67" s="585"/>
      <c r="AU67" s="585"/>
      <c r="AV67" s="585"/>
      <c r="AW67" s="585"/>
      <c r="AX67" s="585"/>
      <c r="AY67" s="585"/>
      <c r="AZ67" s="585"/>
      <c r="BA67" s="585"/>
    </row>
    <row r="68" spans="1:53" ht="15" customHeight="1" x14ac:dyDescent="0.2">
      <c r="A68" s="585"/>
      <c r="B68" s="585"/>
      <c r="C68" s="585"/>
      <c r="D68" s="585"/>
      <c r="E68" s="585"/>
      <c r="F68" s="585"/>
      <c r="G68" s="585"/>
      <c r="H68" s="585"/>
      <c r="I68" s="585"/>
      <c r="J68" s="585"/>
      <c r="K68" s="585"/>
      <c r="L68" s="585"/>
      <c r="M68" s="585"/>
      <c r="N68" s="585"/>
      <c r="O68" s="585"/>
      <c r="P68" s="585"/>
      <c r="Q68" s="585"/>
      <c r="R68" s="585"/>
      <c r="S68" s="585"/>
      <c r="T68" s="585"/>
      <c r="U68" s="585"/>
      <c r="V68" s="585"/>
      <c r="W68" s="585"/>
      <c r="X68" s="585"/>
      <c r="Y68" s="585"/>
      <c r="Z68" s="585"/>
      <c r="AA68" s="585"/>
      <c r="AB68" s="585"/>
      <c r="AC68" s="585"/>
      <c r="AD68" s="585"/>
      <c r="AE68" s="585"/>
      <c r="AF68" s="585"/>
      <c r="AG68" s="585"/>
      <c r="AH68" s="585"/>
      <c r="AI68" s="585"/>
      <c r="AJ68" s="585"/>
      <c r="AK68" s="585"/>
      <c r="AL68" s="585"/>
      <c r="AM68" s="585"/>
      <c r="AN68" s="585"/>
      <c r="AO68" s="585"/>
      <c r="AP68" s="585"/>
      <c r="AQ68" s="585"/>
      <c r="AR68" s="585"/>
      <c r="AS68" s="585"/>
      <c r="AT68" s="585"/>
      <c r="AU68" s="585"/>
      <c r="AV68" s="585"/>
      <c r="AW68" s="585"/>
      <c r="AX68" s="585"/>
      <c r="AY68" s="585"/>
      <c r="AZ68" s="585"/>
      <c r="BA68" s="585"/>
    </row>
    <row r="69" spans="1:53" ht="15" customHeight="1" x14ac:dyDescent="0.2">
      <c r="A69" s="585"/>
      <c r="B69" s="585"/>
      <c r="C69" s="585"/>
      <c r="D69" s="585"/>
      <c r="E69" s="585"/>
      <c r="F69" s="585"/>
      <c r="G69" s="585"/>
      <c r="H69" s="585"/>
      <c r="I69" s="585"/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T69" s="585"/>
      <c r="U69" s="585"/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585"/>
      <c r="AG69" s="585"/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585"/>
      <c r="AS69" s="585"/>
      <c r="AT69" s="585"/>
      <c r="AU69" s="585"/>
      <c r="AV69" s="585"/>
      <c r="AW69" s="585"/>
      <c r="AX69" s="585"/>
      <c r="AY69" s="585"/>
      <c r="AZ69" s="585"/>
      <c r="BA69" s="585"/>
    </row>
    <row r="70" spans="1:53" ht="15" customHeight="1" x14ac:dyDescent="0.2">
      <c r="A70" s="585"/>
      <c r="B70" s="585"/>
      <c r="C70" s="585"/>
      <c r="D70" s="585"/>
      <c r="E70" s="585"/>
      <c r="F70" s="585"/>
      <c r="G70" s="585"/>
      <c r="H70" s="585"/>
      <c r="I70" s="585"/>
      <c r="J70" s="585"/>
      <c r="K70" s="585"/>
      <c r="L70" s="585"/>
      <c r="M70" s="585"/>
      <c r="N70" s="585"/>
      <c r="O70" s="585"/>
      <c r="P70" s="585"/>
      <c r="Q70" s="585"/>
      <c r="R70" s="585"/>
      <c r="S70" s="585"/>
      <c r="T70" s="585"/>
      <c r="U70" s="585"/>
      <c r="V70" s="585"/>
      <c r="W70" s="585"/>
      <c r="X70" s="585"/>
      <c r="Y70" s="585"/>
      <c r="Z70" s="585"/>
      <c r="AA70" s="585"/>
      <c r="AB70" s="585"/>
      <c r="AC70" s="585"/>
      <c r="AD70" s="585"/>
      <c r="AE70" s="585"/>
      <c r="AF70" s="585"/>
      <c r="AG70" s="585"/>
      <c r="AH70" s="585"/>
      <c r="AI70" s="585"/>
      <c r="AJ70" s="585"/>
      <c r="AK70" s="585"/>
      <c r="AL70" s="585"/>
      <c r="AM70" s="585"/>
      <c r="AN70" s="585"/>
      <c r="AO70" s="585"/>
      <c r="AP70" s="585"/>
      <c r="AQ70" s="585"/>
      <c r="AR70" s="585"/>
      <c r="AS70" s="585"/>
      <c r="AT70" s="585"/>
      <c r="AU70" s="585"/>
      <c r="AV70" s="585"/>
      <c r="AW70" s="585"/>
      <c r="AX70" s="585"/>
      <c r="AY70" s="585"/>
      <c r="AZ70" s="585"/>
      <c r="BA70" s="585"/>
    </row>
    <row r="71" spans="1:53" ht="15" customHeight="1" x14ac:dyDescent="0.2">
      <c r="A71" s="585"/>
      <c r="B71" s="585"/>
      <c r="C71" s="585"/>
      <c r="D71" s="585"/>
      <c r="E71" s="585"/>
      <c r="F71" s="585"/>
      <c r="G71" s="585"/>
      <c r="H71" s="585"/>
      <c r="I71" s="585"/>
      <c r="J71" s="585"/>
      <c r="K71" s="585"/>
      <c r="L71" s="585"/>
      <c r="M71" s="585"/>
      <c r="N71" s="585"/>
      <c r="O71" s="585"/>
      <c r="P71" s="585"/>
      <c r="Q71" s="585"/>
      <c r="R71" s="585"/>
      <c r="S71" s="585"/>
      <c r="T71" s="585"/>
      <c r="U71" s="585"/>
      <c r="V71" s="585"/>
      <c r="W71" s="585"/>
      <c r="X71" s="585"/>
      <c r="Y71" s="585"/>
      <c r="Z71" s="585"/>
      <c r="AA71" s="585"/>
      <c r="AB71" s="585"/>
      <c r="AC71" s="585"/>
      <c r="AD71" s="585"/>
      <c r="AE71" s="585"/>
      <c r="AF71" s="585"/>
      <c r="AG71" s="585"/>
      <c r="AH71" s="585"/>
      <c r="AI71" s="585"/>
      <c r="AJ71" s="585"/>
      <c r="AK71" s="585"/>
      <c r="AL71" s="585"/>
      <c r="AM71" s="585"/>
      <c r="AN71" s="585"/>
      <c r="AO71" s="585"/>
      <c r="AP71" s="585"/>
      <c r="AQ71" s="585"/>
      <c r="AR71" s="585"/>
      <c r="AS71" s="585"/>
      <c r="AT71" s="585"/>
      <c r="AU71" s="585"/>
      <c r="AV71" s="585"/>
      <c r="AW71" s="585"/>
      <c r="AX71" s="585"/>
      <c r="AY71" s="585"/>
      <c r="AZ71" s="585"/>
      <c r="BA71" s="585"/>
    </row>
    <row r="72" spans="1:53" ht="15" customHeight="1" x14ac:dyDescent="0.2">
      <c r="A72" s="585"/>
      <c r="B72" s="585"/>
      <c r="C72" s="585"/>
      <c r="D72" s="585"/>
      <c r="E72" s="585"/>
      <c r="F72" s="585"/>
      <c r="G72" s="585"/>
      <c r="H72" s="585"/>
      <c r="I72" s="585"/>
      <c r="J72" s="585"/>
      <c r="K72" s="585"/>
      <c r="L72" s="585"/>
      <c r="M72" s="585"/>
      <c r="N72" s="585"/>
      <c r="O72" s="585"/>
      <c r="P72" s="585"/>
      <c r="Q72" s="585"/>
      <c r="R72" s="585"/>
      <c r="S72" s="585"/>
      <c r="T72" s="585"/>
      <c r="U72" s="585"/>
      <c r="V72" s="585"/>
      <c r="W72" s="585"/>
      <c r="X72" s="585"/>
      <c r="Y72" s="585"/>
      <c r="Z72" s="585"/>
      <c r="AA72" s="585"/>
      <c r="AB72" s="585"/>
      <c r="AC72" s="585"/>
      <c r="AD72" s="585"/>
      <c r="AE72" s="585"/>
      <c r="AF72" s="585"/>
      <c r="AG72" s="585"/>
      <c r="AH72" s="585"/>
      <c r="AI72" s="585"/>
      <c r="AJ72" s="585"/>
      <c r="AK72" s="585"/>
      <c r="AL72" s="585"/>
      <c r="AM72" s="585"/>
      <c r="AN72" s="585"/>
      <c r="AO72" s="585"/>
      <c r="AP72" s="585"/>
      <c r="AQ72" s="585"/>
      <c r="AR72" s="585"/>
      <c r="AS72" s="585"/>
      <c r="AT72" s="585"/>
      <c r="AU72" s="585"/>
      <c r="AV72" s="585"/>
      <c r="AW72" s="585"/>
      <c r="AX72" s="585"/>
      <c r="AY72" s="585"/>
      <c r="AZ72" s="585"/>
      <c r="BA72" s="585"/>
    </row>
    <row r="73" spans="1:53" ht="15" customHeight="1" x14ac:dyDescent="0.2">
      <c r="A73" s="585"/>
      <c r="B73" s="585"/>
      <c r="C73" s="585"/>
      <c r="D73" s="585"/>
      <c r="E73" s="585"/>
      <c r="F73" s="585"/>
      <c r="G73" s="585"/>
      <c r="H73" s="585"/>
      <c r="I73" s="585"/>
      <c r="J73" s="585"/>
      <c r="K73" s="585"/>
      <c r="L73" s="585"/>
      <c r="M73" s="585"/>
      <c r="N73" s="585"/>
      <c r="O73" s="585"/>
      <c r="P73" s="585"/>
      <c r="Q73" s="585"/>
      <c r="R73" s="585"/>
      <c r="S73" s="585"/>
      <c r="T73" s="585"/>
      <c r="U73" s="585"/>
      <c r="V73" s="585"/>
      <c r="W73" s="585"/>
      <c r="X73" s="585"/>
      <c r="Y73" s="585"/>
      <c r="Z73" s="585"/>
      <c r="AA73" s="585"/>
      <c r="AB73" s="585"/>
      <c r="AC73" s="585"/>
      <c r="AD73" s="585"/>
      <c r="AE73" s="585"/>
      <c r="AF73" s="585"/>
      <c r="AG73" s="585"/>
      <c r="AH73" s="585"/>
      <c r="AI73" s="585"/>
      <c r="AJ73" s="585"/>
      <c r="AK73" s="585"/>
      <c r="AL73" s="585"/>
      <c r="AM73" s="585"/>
      <c r="AN73" s="585"/>
      <c r="AO73" s="585"/>
      <c r="AP73" s="585"/>
      <c r="AQ73" s="585"/>
      <c r="AR73" s="585"/>
      <c r="AS73" s="585"/>
      <c r="AT73" s="585"/>
      <c r="AU73" s="585"/>
      <c r="AV73" s="585"/>
      <c r="AW73" s="585"/>
      <c r="AX73" s="585"/>
      <c r="AY73" s="585"/>
      <c r="AZ73" s="585"/>
      <c r="BA73" s="585"/>
    </row>
    <row r="74" spans="1:53" ht="15" customHeight="1" x14ac:dyDescent="0.2">
      <c r="A74" s="585"/>
      <c r="B74" s="585"/>
      <c r="C74" s="585"/>
      <c r="D74" s="585"/>
      <c r="E74" s="585"/>
      <c r="F74" s="585"/>
      <c r="G74" s="585"/>
      <c r="H74" s="585"/>
      <c r="I74" s="585"/>
      <c r="J74" s="585"/>
      <c r="K74" s="585"/>
      <c r="L74" s="585"/>
      <c r="M74" s="585"/>
      <c r="N74" s="585"/>
      <c r="O74" s="585"/>
      <c r="P74" s="585"/>
      <c r="Q74" s="585"/>
      <c r="R74" s="585"/>
      <c r="S74" s="585"/>
      <c r="T74" s="585"/>
      <c r="U74" s="585"/>
      <c r="V74" s="585"/>
      <c r="W74" s="585"/>
      <c r="X74" s="585"/>
      <c r="Y74" s="585"/>
      <c r="Z74" s="585"/>
      <c r="AA74" s="585"/>
      <c r="AB74" s="585"/>
      <c r="AC74" s="585"/>
      <c r="AD74" s="585"/>
      <c r="AE74" s="585"/>
      <c r="AF74" s="585"/>
      <c r="AG74" s="585"/>
      <c r="AH74" s="585"/>
      <c r="AI74" s="585"/>
      <c r="AJ74" s="585"/>
      <c r="AK74" s="585"/>
      <c r="AL74" s="585"/>
      <c r="AM74" s="585"/>
      <c r="AN74" s="585"/>
      <c r="AO74" s="585"/>
      <c r="AP74" s="585"/>
      <c r="AQ74" s="585"/>
      <c r="AR74" s="585"/>
      <c r="AS74" s="585"/>
      <c r="AT74" s="585"/>
      <c r="AU74" s="585"/>
      <c r="AV74" s="585"/>
      <c r="AW74" s="585"/>
      <c r="AX74" s="585"/>
      <c r="AY74" s="585"/>
      <c r="AZ74" s="585"/>
      <c r="BA74" s="585"/>
    </row>
    <row r="75" spans="1:53" ht="15" customHeight="1" x14ac:dyDescent="0.2">
      <c r="A75" s="585"/>
      <c r="B75" s="585"/>
      <c r="C75" s="585"/>
      <c r="D75" s="585"/>
      <c r="E75" s="585"/>
      <c r="F75" s="585"/>
      <c r="G75" s="585"/>
      <c r="H75" s="585"/>
      <c r="I75" s="585"/>
      <c r="J75" s="585"/>
      <c r="K75" s="585"/>
      <c r="L75" s="585"/>
      <c r="M75" s="585"/>
      <c r="N75" s="585"/>
      <c r="O75" s="585"/>
      <c r="P75" s="585"/>
      <c r="Q75" s="585"/>
      <c r="R75" s="585"/>
      <c r="S75" s="585"/>
      <c r="T75" s="585"/>
      <c r="U75" s="585"/>
      <c r="V75" s="585"/>
      <c r="W75" s="585"/>
      <c r="X75" s="585"/>
      <c r="Y75" s="585"/>
      <c r="Z75" s="585"/>
      <c r="AA75" s="585"/>
      <c r="AB75" s="585"/>
      <c r="AC75" s="585"/>
      <c r="AD75" s="585"/>
      <c r="AE75" s="585"/>
      <c r="AF75" s="585"/>
      <c r="AG75" s="585"/>
      <c r="AH75" s="585"/>
      <c r="AI75" s="585"/>
      <c r="AJ75" s="585"/>
      <c r="AK75" s="585"/>
      <c r="AL75" s="585"/>
      <c r="AM75" s="585"/>
      <c r="AN75" s="585"/>
      <c r="AO75" s="585"/>
      <c r="AP75" s="585"/>
      <c r="AQ75" s="585"/>
      <c r="AR75" s="585"/>
      <c r="AS75" s="585"/>
      <c r="AT75" s="585"/>
      <c r="AU75" s="585"/>
      <c r="AV75" s="585"/>
      <c r="AW75" s="585"/>
      <c r="AX75" s="585"/>
      <c r="AY75" s="585"/>
      <c r="AZ75" s="585"/>
      <c r="BA75" s="585"/>
    </row>
    <row r="76" spans="1:53" ht="15" customHeight="1" x14ac:dyDescent="0.2">
      <c r="A76" s="585"/>
      <c r="B76" s="585"/>
      <c r="C76" s="585"/>
      <c r="D76" s="585"/>
      <c r="E76" s="585"/>
      <c r="F76" s="585"/>
      <c r="G76" s="585"/>
      <c r="H76" s="585"/>
      <c r="I76" s="585"/>
      <c r="J76" s="585"/>
      <c r="K76" s="585"/>
      <c r="L76" s="585"/>
      <c r="M76" s="585"/>
      <c r="N76" s="585"/>
      <c r="O76" s="585"/>
      <c r="P76" s="585"/>
      <c r="Q76" s="585"/>
      <c r="R76" s="585"/>
      <c r="S76" s="585"/>
      <c r="T76" s="585"/>
      <c r="U76" s="585"/>
      <c r="V76" s="585"/>
      <c r="W76" s="585"/>
      <c r="X76" s="585"/>
      <c r="Y76" s="585"/>
      <c r="Z76" s="585"/>
      <c r="AA76" s="585"/>
      <c r="AB76" s="585"/>
      <c r="AC76" s="585"/>
      <c r="AD76" s="585"/>
      <c r="AE76" s="585"/>
      <c r="AF76" s="585"/>
      <c r="AG76" s="585"/>
      <c r="AH76" s="585"/>
      <c r="AI76" s="585"/>
      <c r="AJ76" s="585"/>
      <c r="AK76" s="585"/>
      <c r="AL76" s="585"/>
      <c r="AM76" s="585"/>
      <c r="AN76" s="585"/>
      <c r="AO76" s="585"/>
      <c r="AP76" s="585"/>
      <c r="AQ76" s="585"/>
      <c r="AR76" s="585"/>
      <c r="AS76" s="585"/>
      <c r="AT76" s="585"/>
      <c r="AU76" s="585"/>
      <c r="AV76" s="585"/>
      <c r="AW76" s="585"/>
      <c r="AX76" s="585"/>
      <c r="AY76" s="585"/>
      <c r="AZ76" s="585"/>
      <c r="BA76" s="585"/>
    </row>
    <row r="77" spans="1:53" ht="15" customHeight="1" x14ac:dyDescent="0.2">
      <c r="A77" s="585"/>
      <c r="B77" s="585"/>
      <c r="C77" s="585"/>
      <c r="D77" s="585"/>
      <c r="E77" s="585"/>
      <c r="F77" s="585"/>
      <c r="G77" s="585"/>
      <c r="H77" s="585"/>
      <c r="I77" s="585"/>
      <c r="J77" s="585"/>
      <c r="K77" s="585"/>
      <c r="L77" s="585"/>
      <c r="M77" s="585"/>
      <c r="N77" s="585"/>
      <c r="O77" s="585"/>
      <c r="P77" s="585"/>
      <c r="Q77" s="585"/>
      <c r="R77" s="585"/>
      <c r="S77" s="585"/>
      <c r="T77" s="585"/>
      <c r="U77" s="585"/>
      <c r="V77" s="585"/>
      <c r="W77" s="585"/>
      <c r="X77" s="585"/>
      <c r="Y77" s="585"/>
      <c r="Z77" s="585"/>
      <c r="AA77" s="585"/>
      <c r="AB77" s="585"/>
      <c r="AC77" s="585"/>
      <c r="AD77" s="585"/>
      <c r="AE77" s="585"/>
      <c r="AF77" s="585"/>
      <c r="AG77" s="585"/>
      <c r="AH77" s="585"/>
      <c r="AI77" s="585"/>
      <c r="AJ77" s="585"/>
      <c r="AK77" s="585"/>
      <c r="AL77" s="585"/>
      <c r="AM77" s="585"/>
      <c r="AN77" s="585"/>
      <c r="AO77" s="585"/>
      <c r="AP77" s="585"/>
      <c r="AQ77" s="585"/>
      <c r="AR77" s="585"/>
      <c r="AS77" s="585"/>
      <c r="AT77" s="585"/>
      <c r="AU77" s="585"/>
      <c r="AV77" s="585"/>
      <c r="AW77" s="585"/>
      <c r="AX77" s="585"/>
      <c r="AY77" s="585"/>
      <c r="AZ77" s="585"/>
      <c r="BA77" s="585"/>
    </row>
    <row r="78" spans="1:53" ht="15" customHeight="1" x14ac:dyDescent="0.2">
      <c r="A78" s="585"/>
      <c r="B78" s="585"/>
      <c r="C78" s="585"/>
      <c r="D78" s="585"/>
      <c r="E78" s="585"/>
      <c r="F78" s="585"/>
      <c r="G78" s="585"/>
      <c r="H78" s="585"/>
      <c r="I78" s="585"/>
      <c r="J78" s="585"/>
      <c r="K78" s="585"/>
      <c r="L78" s="585"/>
      <c r="M78" s="585"/>
      <c r="N78" s="585"/>
      <c r="O78" s="585"/>
      <c r="P78" s="585"/>
      <c r="Q78" s="585"/>
      <c r="R78" s="585"/>
      <c r="S78" s="585"/>
      <c r="T78" s="585"/>
      <c r="U78" s="585"/>
      <c r="V78" s="585"/>
      <c r="W78" s="585"/>
      <c r="X78" s="585"/>
      <c r="Y78" s="585"/>
      <c r="Z78" s="585"/>
      <c r="AA78" s="585"/>
      <c r="AB78" s="585"/>
      <c r="AC78" s="585"/>
      <c r="AD78" s="585"/>
      <c r="AE78" s="585"/>
      <c r="AF78" s="585"/>
      <c r="AG78" s="585"/>
      <c r="AH78" s="585"/>
      <c r="AI78" s="585"/>
      <c r="AJ78" s="585"/>
      <c r="AK78" s="585"/>
      <c r="AL78" s="585"/>
      <c r="AM78" s="585"/>
      <c r="AN78" s="585"/>
      <c r="AO78" s="585"/>
      <c r="AP78" s="585"/>
      <c r="AQ78" s="585"/>
      <c r="AR78" s="585"/>
      <c r="AS78" s="585"/>
      <c r="AT78" s="585"/>
      <c r="AU78" s="585"/>
      <c r="AV78" s="585"/>
      <c r="AW78" s="585"/>
      <c r="AX78" s="585"/>
      <c r="AY78" s="585"/>
      <c r="AZ78" s="585"/>
      <c r="BA78" s="585"/>
    </row>
    <row r="79" spans="1:53" ht="15" customHeight="1" x14ac:dyDescent="0.2">
      <c r="A79" s="585"/>
      <c r="B79" s="585"/>
      <c r="C79" s="585"/>
      <c r="D79" s="585"/>
      <c r="E79" s="585"/>
      <c r="F79" s="585"/>
      <c r="G79" s="585"/>
      <c r="H79" s="585"/>
      <c r="I79" s="585"/>
      <c r="J79" s="585"/>
      <c r="K79" s="585"/>
      <c r="L79" s="585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85"/>
      <c r="Z79" s="585"/>
      <c r="AA79" s="585"/>
      <c r="AB79" s="585"/>
      <c r="AC79" s="585"/>
      <c r="AD79" s="585"/>
      <c r="AE79" s="585"/>
      <c r="AF79" s="585"/>
      <c r="AG79" s="585"/>
      <c r="AH79" s="585"/>
      <c r="AI79" s="585"/>
      <c r="AJ79" s="585"/>
      <c r="AK79" s="585"/>
      <c r="AL79" s="585"/>
      <c r="AM79" s="585"/>
      <c r="AN79" s="585"/>
      <c r="AO79" s="585"/>
      <c r="AP79" s="585"/>
      <c r="AQ79" s="585"/>
      <c r="AR79" s="585"/>
      <c r="AS79" s="585"/>
      <c r="AT79" s="585"/>
      <c r="AU79" s="585"/>
      <c r="AV79" s="585"/>
      <c r="AW79" s="585"/>
      <c r="AX79" s="585"/>
      <c r="AY79" s="585"/>
      <c r="AZ79" s="585"/>
      <c r="BA79" s="585"/>
    </row>
    <row r="80" spans="1:53" ht="15" customHeight="1" x14ac:dyDescent="0.2">
      <c r="A80" s="585"/>
      <c r="B80" s="585"/>
      <c r="C80" s="585"/>
      <c r="D80" s="585"/>
      <c r="E80" s="585"/>
      <c r="F80" s="585"/>
      <c r="G80" s="585"/>
      <c r="H80" s="585"/>
      <c r="I80" s="585"/>
      <c r="J80" s="585"/>
      <c r="K80" s="585"/>
      <c r="L80" s="585"/>
      <c r="M80" s="585"/>
      <c r="N80" s="585"/>
      <c r="O80" s="585"/>
      <c r="P80" s="585"/>
      <c r="Q80" s="585"/>
      <c r="R80" s="585"/>
      <c r="S80" s="585"/>
      <c r="T80" s="585"/>
      <c r="U80" s="585"/>
      <c r="V80" s="585"/>
      <c r="W80" s="585"/>
      <c r="X80" s="585"/>
      <c r="Y80" s="585"/>
      <c r="Z80" s="585"/>
      <c r="AA80" s="585"/>
      <c r="AB80" s="585"/>
      <c r="AC80" s="585"/>
      <c r="AD80" s="585"/>
      <c r="AE80" s="585"/>
      <c r="AF80" s="585"/>
      <c r="AG80" s="585"/>
      <c r="AH80" s="585"/>
      <c r="AI80" s="585"/>
      <c r="AJ80" s="585"/>
      <c r="AK80" s="585"/>
      <c r="AL80" s="585"/>
      <c r="AM80" s="585"/>
      <c r="AN80" s="585"/>
      <c r="AO80" s="585"/>
      <c r="AP80" s="585"/>
      <c r="AQ80" s="585"/>
      <c r="AR80" s="585"/>
      <c r="AS80" s="585"/>
      <c r="AT80" s="585"/>
      <c r="AU80" s="585"/>
      <c r="AV80" s="585"/>
      <c r="AW80" s="585"/>
      <c r="AX80" s="585"/>
      <c r="AY80" s="585"/>
      <c r="AZ80" s="585"/>
      <c r="BA80" s="585"/>
    </row>
    <row r="81" spans="1:53" ht="15" customHeight="1" x14ac:dyDescent="0.2">
      <c r="A81" s="585"/>
      <c r="B81" s="585"/>
      <c r="C81" s="585"/>
      <c r="D81" s="585"/>
      <c r="E81" s="585"/>
      <c r="F81" s="585"/>
      <c r="G81" s="585"/>
      <c r="H81" s="585"/>
      <c r="I81" s="585"/>
      <c r="J81" s="585"/>
      <c r="K81" s="585"/>
      <c r="L81" s="585"/>
      <c r="M81" s="585"/>
      <c r="N81" s="585"/>
      <c r="O81" s="585"/>
      <c r="P81" s="585"/>
      <c r="Q81" s="585"/>
      <c r="R81" s="585"/>
      <c r="S81" s="585"/>
      <c r="T81" s="585"/>
      <c r="U81" s="585"/>
      <c r="V81" s="585"/>
      <c r="W81" s="585"/>
      <c r="X81" s="585"/>
      <c r="Y81" s="585"/>
      <c r="Z81" s="585"/>
      <c r="AA81" s="585"/>
      <c r="AB81" s="585"/>
      <c r="AC81" s="585"/>
      <c r="AD81" s="585"/>
      <c r="AE81" s="585"/>
      <c r="AF81" s="585"/>
      <c r="AG81" s="585"/>
      <c r="AH81" s="585"/>
      <c r="AI81" s="585"/>
      <c r="AJ81" s="585"/>
      <c r="AK81" s="585"/>
      <c r="AL81" s="585"/>
      <c r="AM81" s="585"/>
      <c r="AN81" s="585"/>
      <c r="AO81" s="585"/>
      <c r="AP81" s="585"/>
      <c r="AQ81" s="585"/>
      <c r="AR81" s="585"/>
      <c r="AS81" s="585"/>
      <c r="AT81" s="585"/>
      <c r="AU81" s="585"/>
      <c r="AV81" s="585"/>
      <c r="AW81" s="585"/>
      <c r="AX81" s="585"/>
      <c r="AY81" s="585"/>
      <c r="AZ81" s="585"/>
      <c r="BA81" s="585"/>
    </row>
    <row r="82" spans="1:53" ht="15" customHeight="1" x14ac:dyDescent="0.2">
      <c r="A82" s="585"/>
      <c r="B82" s="585"/>
      <c r="C82" s="585"/>
      <c r="D82" s="585"/>
      <c r="E82" s="585"/>
      <c r="F82" s="585"/>
      <c r="G82" s="585"/>
      <c r="H82" s="585"/>
      <c r="I82" s="585"/>
      <c r="J82" s="585"/>
      <c r="K82" s="585"/>
      <c r="L82" s="585"/>
      <c r="M82" s="585"/>
      <c r="N82" s="585"/>
      <c r="O82" s="585"/>
      <c r="P82" s="585"/>
      <c r="Q82" s="585"/>
      <c r="R82" s="585"/>
      <c r="S82" s="585"/>
      <c r="T82" s="585"/>
      <c r="U82" s="585"/>
      <c r="V82" s="585"/>
      <c r="W82" s="585"/>
      <c r="X82" s="585"/>
      <c r="Y82" s="585"/>
      <c r="Z82" s="585"/>
      <c r="AA82" s="585"/>
      <c r="AB82" s="585"/>
      <c r="AC82" s="585"/>
      <c r="AD82" s="585"/>
      <c r="AE82" s="585"/>
      <c r="AF82" s="585"/>
      <c r="AG82" s="585"/>
      <c r="AH82" s="585"/>
      <c r="AI82" s="585"/>
      <c r="AJ82" s="585"/>
      <c r="AK82" s="585"/>
      <c r="AL82" s="585"/>
      <c r="AM82" s="585"/>
      <c r="AN82" s="585"/>
      <c r="AO82" s="585"/>
      <c r="AP82" s="585"/>
      <c r="AQ82" s="585"/>
      <c r="AR82" s="585"/>
      <c r="AS82" s="585"/>
      <c r="AT82" s="585"/>
      <c r="AU82" s="585"/>
      <c r="AV82" s="585"/>
      <c r="AW82" s="585"/>
      <c r="AX82" s="585"/>
      <c r="AY82" s="585"/>
      <c r="AZ82" s="585"/>
      <c r="BA82" s="585"/>
    </row>
    <row r="83" spans="1:53" ht="15" customHeight="1" x14ac:dyDescent="0.2">
      <c r="A83" s="585"/>
      <c r="B83" s="585"/>
      <c r="C83" s="585"/>
      <c r="D83" s="585"/>
      <c r="E83" s="585"/>
      <c r="F83" s="585"/>
      <c r="G83" s="585"/>
      <c r="H83" s="585"/>
      <c r="I83" s="585"/>
      <c r="J83" s="585"/>
      <c r="K83" s="585"/>
      <c r="L83" s="585"/>
      <c r="M83" s="585"/>
      <c r="N83" s="585"/>
      <c r="O83" s="585"/>
      <c r="P83" s="585"/>
      <c r="Q83" s="585"/>
      <c r="R83" s="585"/>
      <c r="S83" s="585"/>
      <c r="T83" s="585"/>
      <c r="U83" s="585"/>
      <c r="V83" s="585"/>
      <c r="W83" s="585"/>
      <c r="X83" s="585"/>
      <c r="Y83" s="585"/>
      <c r="Z83" s="585"/>
      <c r="AA83" s="585"/>
      <c r="AB83" s="585"/>
      <c r="AC83" s="585"/>
      <c r="AD83" s="585"/>
      <c r="AE83" s="585"/>
      <c r="AF83" s="585"/>
      <c r="AG83" s="585"/>
      <c r="AH83" s="585"/>
      <c r="AI83" s="585"/>
      <c r="AJ83" s="585"/>
      <c r="AK83" s="585"/>
      <c r="AL83" s="585"/>
      <c r="AM83" s="585"/>
      <c r="AN83" s="585"/>
      <c r="AO83" s="585"/>
      <c r="AP83" s="585"/>
      <c r="AQ83" s="585"/>
      <c r="AR83" s="585"/>
      <c r="AS83" s="585"/>
      <c r="AT83" s="585"/>
      <c r="AU83" s="585"/>
      <c r="AV83" s="585"/>
      <c r="AW83" s="585"/>
      <c r="AX83" s="585"/>
      <c r="AY83" s="585"/>
      <c r="AZ83" s="585"/>
      <c r="BA83" s="585"/>
    </row>
    <row r="84" spans="1:53" ht="15" customHeight="1" x14ac:dyDescent="0.2">
      <c r="A84" s="585"/>
      <c r="B84" s="585"/>
      <c r="C84" s="585"/>
      <c r="D84" s="585"/>
      <c r="E84" s="585"/>
      <c r="F84" s="585"/>
      <c r="G84" s="585"/>
      <c r="H84" s="585"/>
      <c r="I84" s="585"/>
      <c r="J84" s="585"/>
      <c r="K84" s="585"/>
      <c r="L84" s="585"/>
      <c r="M84" s="585"/>
      <c r="N84" s="585"/>
      <c r="O84" s="585"/>
      <c r="P84" s="585"/>
      <c r="Q84" s="585"/>
      <c r="R84" s="585"/>
      <c r="S84" s="585"/>
      <c r="T84" s="585"/>
      <c r="U84" s="585"/>
      <c r="V84" s="585"/>
      <c r="W84" s="585"/>
      <c r="X84" s="585"/>
      <c r="Y84" s="585"/>
      <c r="Z84" s="585"/>
      <c r="AA84" s="585"/>
      <c r="AB84" s="585"/>
      <c r="AC84" s="585"/>
      <c r="AD84" s="585"/>
      <c r="AE84" s="585"/>
      <c r="AF84" s="585"/>
      <c r="AG84" s="585"/>
      <c r="AH84" s="585"/>
      <c r="AI84" s="585"/>
      <c r="AJ84" s="585"/>
      <c r="AK84" s="585"/>
      <c r="AL84" s="585"/>
      <c r="AM84" s="585"/>
      <c r="AN84" s="585"/>
      <c r="AO84" s="585"/>
      <c r="AP84" s="585"/>
      <c r="AQ84" s="585"/>
      <c r="AR84" s="585"/>
      <c r="AS84" s="585"/>
      <c r="AT84" s="585"/>
      <c r="AU84" s="585"/>
      <c r="AV84" s="585"/>
      <c r="AW84" s="585"/>
      <c r="AX84" s="585"/>
      <c r="AY84" s="585"/>
      <c r="AZ84" s="585"/>
      <c r="BA84" s="585"/>
    </row>
    <row r="85" spans="1:53" ht="15" customHeight="1" x14ac:dyDescent="0.2">
      <c r="A85" s="585"/>
      <c r="B85" s="585"/>
      <c r="C85" s="585"/>
      <c r="D85" s="585"/>
      <c r="E85" s="585"/>
      <c r="F85" s="585"/>
      <c r="G85" s="585"/>
      <c r="H85" s="585"/>
      <c r="I85" s="585"/>
      <c r="J85" s="585"/>
      <c r="K85" s="585"/>
      <c r="L85" s="585"/>
      <c r="M85" s="585"/>
      <c r="N85" s="585"/>
      <c r="O85" s="585"/>
      <c r="P85" s="585"/>
      <c r="Q85" s="585"/>
      <c r="R85" s="585"/>
      <c r="S85" s="585"/>
      <c r="T85" s="585"/>
      <c r="U85" s="585"/>
      <c r="V85" s="585"/>
      <c r="W85" s="585"/>
      <c r="X85" s="585"/>
      <c r="Y85" s="585"/>
      <c r="Z85" s="585"/>
      <c r="AA85" s="585"/>
      <c r="AB85" s="585"/>
      <c r="AC85" s="585"/>
      <c r="AD85" s="585"/>
      <c r="AE85" s="585"/>
      <c r="AF85" s="585"/>
      <c r="AG85" s="585"/>
      <c r="AH85" s="585"/>
      <c r="AI85" s="585"/>
      <c r="AJ85" s="585"/>
      <c r="AK85" s="585"/>
      <c r="AL85" s="585"/>
      <c r="AM85" s="585"/>
      <c r="AN85" s="585"/>
      <c r="AO85" s="585"/>
      <c r="AP85" s="585"/>
      <c r="AQ85" s="585"/>
      <c r="AR85" s="585"/>
      <c r="AS85" s="585"/>
      <c r="AT85" s="585"/>
      <c r="AU85" s="585"/>
      <c r="AV85" s="585"/>
      <c r="AW85" s="585"/>
      <c r="AX85" s="585"/>
      <c r="AY85" s="585"/>
      <c r="AZ85" s="585"/>
      <c r="BA85" s="585"/>
    </row>
    <row r="86" spans="1:53" ht="15" customHeight="1" x14ac:dyDescent="0.2">
      <c r="A86" s="585"/>
      <c r="B86" s="585"/>
      <c r="C86" s="585"/>
      <c r="D86" s="585"/>
      <c r="E86" s="585"/>
      <c r="F86" s="585"/>
      <c r="G86" s="585"/>
      <c r="H86" s="585"/>
      <c r="I86" s="585"/>
      <c r="J86" s="585"/>
      <c r="K86" s="585"/>
      <c r="L86" s="585"/>
      <c r="M86" s="585"/>
      <c r="N86" s="585"/>
      <c r="O86" s="585"/>
      <c r="P86" s="585"/>
      <c r="Q86" s="585"/>
      <c r="R86" s="585"/>
      <c r="S86" s="585"/>
      <c r="T86" s="585"/>
      <c r="U86" s="585"/>
      <c r="V86" s="585"/>
      <c r="W86" s="585"/>
      <c r="X86" s="585"/>
      <c r="Y86" s="585"/>
      <c r="Z86" s="585"/>
      <c r="AA86" s="585"/>
      <c r="AB86" s="585"/>
      <c r="AC86" s="585"/>
      <c r="AD86" s="585"/>
      <c r="AE86" s="585"/>
      <c r="AF86" s="585"/>
      <c r="AG86" s="585"/>
      <c r="AH86" s="585"/>
      <c r="AI86" s="585"/>
      <c r="AJ86" s="585"/>
      <c r="AK86" s="585"/>
      <c r="AL86" s="585"/>
      <c r="AM86" s="585"/>
      <c r="AN86" s="585"/>
      <c r="AO86" s="585"/>
      <c r="AP86" s="585"/>
      <c r="AQ86" s="585"/>
      <c r="AR86" s="585"/>
      <c r="AS86" s="585"/>
      <c r="AT86" s="585"/>
      <c r="AU86" s="585"/>
      <c r="AV86" s="585"/>
      <c r="AW86" s="585"/>
      <c r="AX86" s="585"/>
      <c r="AY86" s="585"/>
      <c r="AZ86" s="585"/>
      <c r="BA86" s="585"/>
    </row>
    <row r="87" spans="1:53" ht="15" customHeight="1" x14ac:dyDescent="0.2">
      <c r="A87" s="585"/>
      <c r="B87" s="585"/>
      <c r="C87" s="585"/>
      <c r="D87" s="585"/>
      <c r="E87" s="585"/>
      <c r="F87" s="585"/>
      <c r="G87" s="585"/>
      <c r="H87" s="585"/>
      <c r="I87" s="585"/>
      <c r="J87" s="585"/>
      <c r="K87" s="585"/>
      <c r="L87" s="585"/>
      <c r="M87" s="585"/>
      <c r="N87" s="585"/>
      <c r="O87" s="585"/>
      <c r="P87" s="585"/>
      <c r="Q87" s="585"/>
      <c r="R87" s="585"/>
      <c r="S87" s="585"/>
      <c r="T87" s="585"/>
      <c r="U87" s="585"/>
      <c r="V87" s="585"/>
      <c r="W87" s="585"/>
      <c r="X87" s="585"/>
      <c r="Y87" s="585"/>
      <c r="Z87" s="585"/>
      <c r="AA87" s="585"/>
      <c r="AB87" s="585"/>
      <c r="AC87" s="585"/>
      <c r="AD87" s="585"/>
      <c r="AE87" s="585"/>
      <c r="AF87" s="585"/>
      <c r="AG87" s="585"/>
      <c r="AH87" s="585"/>
      <c r="AI87" s="585"/>
      <c r="AJ87" s="585"/>
      <c r="AK87" s="585"/>
      <c r="AL87" s="585"/>
      <c r="AM87" s="585"/>
      <c r="AN87" s="585"/>
      <c r="AO87" s="585"/>
      <c r="AP87" s="585"/>
      <c r="AQ87" s="585"/>
      <c r="AR87" s="585"/>
      <c r="AS87" s="585"/>
      <c r="AT87" s="585"/>
      <c r="AU87" s="585"/>
      <c r="AV87" s="585"/>
      <c r="AW87" s="585"/>
      <c r="AX87" s="585"/>
      <c r="AY87" s="585"/>
      <c r="AZ87" s="585"/>
      <c r="BA87" s="585"/>
    </row>
    <row r="88" spans="1:53" ht="15" customHeight="1" x14ac:dyDescent="0.2">
      <c r="A88" s="585"/>
      <c r="B88" s="585"/>
      <c r="C88" s="585"/>
      <c r="D88" s="585"/>
      <c r="E88" s="585"/>
      <c r="F88" s="585"/>
      <c r="G88" s="585"/>
      <c r="H88" s="585"/>
      <c r="I88" s="585"/>
      <c r="J88" s="585"/>
      <c r="K88" s="585"/>
      <c r="L88" s="585"/>
      <c r="M88" s="585"/>
      <c r="N88" s="585"/>
      <c r="O88" s="585"/>
      <c r="P88" s="585"/>
      <c r="Q88" s="585"/>
      <c r="R88" s="585"/>
      <c r="S88" s="585"/>
      <c r="T88" s="585"/>
      <c r="U88" s="585"/>
      <c r="V88" s="585"/>
      <c r="W88" s="585"/>
      <c r="X88" s="585"/>
      <c r="Y88" s="585"/>
      <c r="Z88" s="585"/>
      <c r="AA88" s="585"/>
      <c r="AB88" s="585"/>
      <c r="AC88" s="585"/>
      <c r="AD88" s="585"/>
      <c r="AE88" s="585"/>
      <c r="AF88" s="585"/>
      <c r="AG88" s="585"/>
      <c r="AH88" s="585"/>
      <c r="AI88" s="585"/>
      <c r="AJ88" s="585"/>
      <c r="AK88" s="585"/>
      <c r="AL88" s="585"/>
      <c r="AM88" s="585"/>
      <c r="AN88" s="585"/>
      <c r="AO88" s="585"/>
      <c r="AP88" s="585"/>
      <c r="AQ88" s="585"/>
      <c r="AR88" s="585"/>
      <c r="AS88" s="585"/>
      <c r="AT88" s="585"/>
      <c r="AU88" s="585"/>
      <c r="AV88" s="585"/>
      <c r="AW88" s="585"/>
      <c r="AX88" s="585"/>
      <c r="AY88" s="585"/>
      <c r="AZ88" s="585"/>
      <c r="BA88" s="585"/>
    </row>
    <row r="89" spans="1:53" ht="15" customHeight="1" x14ac:dyDescent="0.2">
      <c r="A89" s="585"/>
      <c r="B89" s="585"/>
      <c r="C89" s="585"/>
      <c r="D89" s="585"/>
      <c r="E89" s="585"/>
      <c r="F89" s="585"/>
      <c r="G89" s="585"/>
      <c r="H89" s="585"/>
      <c r="I89" s="585"/>
      <c r="J89" s="585"/>
      <c r="K89" s="585"/>
      <c r="L89" s="585"/>
      <c r="M89" s="585"/>
      <c r="N89" s="585"/>
      <c r="O89" s="585"/>
      <c r="P89" s="585"/>
      <c r="Q89" s="585"/>
      <c r="R89" s="585"/>
      <c r="S89" s="585"/>
      <c r="T89" s="585"/>
      <c r="U89" s="585"/>
      <c r="V89" s="585"/>
      <c r="W89" s="585"/>
      <c r="X89" s="585"/>
      <c r="Y89" s="585"/>
      <c r="Z89" s="585"/>
      <c r="AA89" s="585"/>
      <c r="AB89" s="585"/>
      <c r="AC89" s="585"/>
      <c r="AD89" s="585"/>
      <c r="AE89" s="585"/>
      <c r="AF89" s="585"/>
      <c r="AG89" s="585"/>
      <c r="AH89" s="585"/>
      <c r="AI89" s="585"/>
      <c r="AJ89" s="585"/>
      <c r="AK89" s="585"/>
      <c r="AL89" s="585"/>
      <c r="AM89" s="585"/>
      <c r="AN89" s="585"/>
      <c r="AO89" s="585"/>
      <c r="AP89" s="585"/>
      <c r="AQ89" s="585"/>
      <c r="AR89" s="585"/>
      <c r="AS89" s="585"/>
      <c r="AT89" s="585"/>
      <c r="AU89" s="585"/>
      <c r="AV89" s="585"/>
      <c r="AW89" s="585"/>
      <c r="AX89" s="585"/>
      <c r="AY89" s="585"/>
      <c r="AZ89" s="585"/>
      <c r="BA89" s="585"/>
    </row>
    <row r="90" spans="1:53" ht="15" customHeight="1" x14ac:dyDescent="0.2">
      <c r="A90" s="585"/>
      <c r="B90" s="585"/>
      <c r="C90" s="585"/>
      <c r="D90" s="585"/>
      <c r="E90" s="585"/>
      <c r="F90" s="585"/>
      <c r="G90" s="585"/>
      <c r="H90" s="585"/>
      <c r="I90" s="585"/>
      <c r="J90" s="585"/>
      <c r="K90" s="585"/>
      <c r="L90" s="585"/>
      <c r="M90" s="585"/>
      <c r="N90" s="585"/>
      <c r="O90" s="585"/>
      <c r="P90" s="585"/>
      <c r="Q90" s="585"/>
      <c r="R90" s="585"/>
      <c r="S90" s="585"/>
      <c r="T90" s="585"/>
      <c r="U90" s="585"/>
      <c r="V90" s="585"/>
      <c r="W90" s="585"/>
      <c r="X90" s="585"/>
      <c r="Y90" s="585"/>
      <c r="Z90" s="585"/>
      <c r="AA90" s="585"/>
      <c r="AB90" s="585"/>
      <c r="AC90" s="585"/>
      <c r="AD90" s="585"/>
      <c r="AE90" s="585"/>
      <c r="AF90" s="585"/>
      <c r="AG90" s="585"/>
      <c r="AH90" s="585"/>
      <c r="AI90" s="585"/>
      <c r="AJ90" s="585"/>
      <c r="AK90" s="585"/>
      <c r="AL90" s="585"/>
      <c r="AM90" s="585"/>
      <c r="AN90" s="585"/>
      <c r="AO90" s="585"/>
      <c r="AP90" s="585"/>
      <c r="AQ90" s="585"/>
      <c r="AR90" s="585"/>
      <c r="AS90" s="585"/>
      <c r="AT90" s="585"/>
      <c r="AU90" s="585"/>
      <c r="AV90" s="585"/>
      <c r="AW90" s="585"/>
      <c r="AX90" s="585"/>
      <c r="AY90" s="585"/>
      <c r="AZ90" s="585"/>
      <c r="BA90" s="585"/>
    </row>
    <row r="91" spans="1:53" ht="15" customHeight="1" x14ac:dyDescent="0.2">
      <c r="A91" s="585"/>
      <c r="B91" s="585"/>
      <c r="C91" s="585"/>
      <c r="D91" s="585"/>
      <c r="E91" s="585"/>
      <c r="F91" s="585"/>
      <c r="G91" s="585"/>
      <c r="H91" s="585"/>
      <c r="I91" s="585"/>
      <c r="J91" s="585"/>
      <c r="K91" s="585"/>
      <c r="L91" s="585"/>
      <c r="M91" s="585"/>
      <c r="N91" s="585"/>
      <c r="O91" s="585"/>
      <c r="P91" s="585"/>
      <c r="Q91" s="585"/>
      <c r="R91" s="585"/>
      <c r="S91" s="585"/>
      <c r="T91" s="585"/>
      <c r="U91" s="585"/>
      <c r="V91" s="585"/>
      <c r="W91" s="585"/>
      <c r="X91" s="585"/>
      <c r="Y91" s="585"/>
      <c r="Z91" s="585"/>
      <c r="AA91" s="585"/>
      <c r="AB91" s="585"/>
      <c r="AC91" s="585"/>
      <c r="AD91" s="585"/>
      <c r="AE91" s="585"/>
      <c r="AF91" s="585"/>
      <c r="AG91" s="585"/>
      <c r="AH91" s="585"/>
      <c r="AI91" s="585"/>
      <c r="AJ91" s="585"/>
      <c r="AK91" s="585"/>
      <c r="AL91" s="585"/>
      <c r="AM91" s="585"/>
      <c r="AN91" s="585"/>
      <c r="AO91" s="585"/>
      <c r="AP91" s="585"/>
      <c r="AQ91" s="585"/>
      <c r="AR91" s="585"/>
      <c r="AS91" s="585"/>
      <c r="AT91" s="585"/>
      <c r="AU91" s="585"/>
      <c r="AV91" s="585"/>
      <c r="AW91" s="585"/>
      <c r="AX91" s="585"/>
      <c r="AY91" s="585"/>
      <c r="AZ91" s="585"/>
      <c r="BA91" s="585"/>
    </row>
    <row r="92" spans="1:53" ht="15" customHeight="1" x14ac:dyDescent="0.2">
      <c r="A92" s="585"/>
      <c r="B92" s="585"/>
      <c r="C92" s="585"/>
      <c r="D92" s="585"/>
      <c r="E92" s="585"/>
      <c r="F92" s="585"/>
      <c r="G92" s="585"/>
      <c r="H92" s="585"/>
      <c r="I92" s="585"/>
      <c r="J92" s="585"/>
      <c r="K92" s="585"/>
      <c r="L92" s="585"/>
      <c r="M92" s="585"/>
      <c r="N92" s="585"/>
      <c r="O92" s="585"/>
      <c r="P92" s="585"/>
      <c r="Q92" s="585"/>
      <c r="R92" s="585"/>
      <c r="S92" s="585"/>
      <c r="T92" s="585"/>
      <c r="U92" s="585"/>
      <c r="V92" s="585"/>
      <c r="W92" s="585"/>
      <c r="X92" s="585"/>
      <c r="Y92" s="585"/>
      <c r="Z92" s="585"/>
      <c r="AA92" s="585"/>
      <c r="AB92" s="585"/>
      <c r="AC92" s="585"/>
      <c r="AD92" s="585"/>
      <c r="AE92" s="585"/>
      <c r="AF92" s="585"/>
      <c r="AG92" s="585"/>
      <c r="AH92" s="585"/>
      <c r="AI92" s="585"/>
      <c r="AJ92" s="585"/>
      <c r="AK92" s="585"/>
      <c r="AL92" s="585"/>
      <c r="AM92" s="585"/>
      <c r="AN92" s="585"/>
      <c r="AO92" s="585"/>
      <c r="AP92" s="585"/>
      <c r="AQ92" s="585"/>
      <c r="AR92" s="585"/>
      <c r="AS92" s="585"/>
      <c r="AT92" s="585"/>
      <c r="AU92" s="585"/>
      <c r="AV92" s="585"/>
      <c r="AW92" s="585"/>
      <c r="AX92" s="585"/>
      <c r="AY92" s="585"/>
      <c r="AZ92" s="585"/>
      <c r="BA92" s="585"/>
    </row>
    <row r="93" spans="1:53" ht="15" customHeight="1" x14ac:dyDescent="0.2">
      <c r="A93" s="585"/>
      <c r="B93" s="585"/>
      <c r="C93" s="585"/>
      <c r="D93" s="585"/>
      <c r="E93" s="585"/>
      <c r="F93" s="585"/>
      <c r="G93" s="585"/>
      <c r="H93" s="585"/>
      <c r="I93" s="585"/>
      <c r="J93" s="585"/>
      <c r="K93" s="585"/>
      <c r="L93" s="585"/>
      <c r="M93" s="585"/>
      <c r="N93" s="585"/>
      <c r="O93" s="585"/>
      <c r="P93" s="585"/>
      <c r="Q93" s="585"/>
      <c r="R93" s="585"/>
      <c r="S93" s="585"/>
      <c r="T93" s="585"/>
      <c r="U93" s="585"/>
      <c r="V93" s="585"/>
      <c r="W93" s="585"/>
      <c r="X93" s="585"/>
      <c r="Y93" s="585"/>
      <c r="Z93" s="585"/>
      <c r="AA93" s="585"/>
      <c r="AB93" s="585"/>
      <c r="AC93" s="585"/>
      <c r="AD93" s="585"/>
      <c r="AE93" s="585"/>
      <c r="AF93" s="585"/>
      <c r="AG93" s="585"/>
      <c r="AH93" s="585"/>
      <c r="AI93" s="585"/>
      <c r="AJ93" s="585"/>
      <c r="AK93" s="585"/>
      <c r="AL93" s="585"/>
      <c r="AM93" s="585"/>
      <c r="AN93" s="585"/>
      <c r="AO93" s="585"/>
      <c r="AP93" s="585"/>
      <c r="AQ93" s="585"/>
      <c r="AR93" s="585"/>
      <c r="AS93" s="585"/>
      <c r="AT93" s="585"/>
      <c r="AU93" s="585"/>
      <c r="AV93" s="585"/>
      <c r="AW93" s="585"/>
      <c r="AX93" s="585"/>
      <c r="AY93" s="585"/>
      <c r="AZ93" s="585"/>
      <c r="BA93" s="585"/>
    </row>
    <row r="94" spans="1:53" ht="15" customHeight="1" x14ac:dyDescent="0.2">
      <c r="A94" s="585"/>
      <c r="B94" s="585"/>
      <c r="C94" s="585"/>
      <c r="D94" s="585"/>
      <c r="E94" s="585"/>
      <c r="F94" s="585"/>
      <c r="G94" s="585"/>
      <c r="H94" s="585"/>
      <c r="I94" s="585"/>
      <c r="J94" s="585"/>
      <c r="K94" s="585"/>
      <c r="L94" s="585"/>
      <c r="M94" s="585"/>
      <c r="N94" s="585"/>
      <c r="O94" s="585"/>
      <c r="P94" s="585"/>
      <c r="Q94" s="585"/>
      <c r="R94" s="585"/>
      <c r="S94" s="585"/>
      <c r="T94" s="585"/>
      <c r="U94" s="585"/>
      <c r="V94" s="585"/>
      <c r="W94" s="585"/>
      <c r="X94" s="585"/>
      <c r="Y94" s="585"/>
      <c r="Z94" s="585"/>
      <c r="AA94" s="585"/>
      <c r="AB94" s="585"/>
      <c r="AC94" s="585"/>
      <c r="AD94" s="585"/>
      <c r="AE94" s="585"/>
      <c r="AF94" s="585"/>
      <c r="AG94" s="585"/>
      <c r="AH94" s="585"/>
      <c r="AI94" s="585"/>
      <c r="AJ94" s="585"/>
      <c r="AK94" s="585"/>
      <c r="AL94" s="585"/>
      <c r="AM94" s="585"/>
      <c r="AN94" s="585"/>
      <c r="AO94" s="585"/>
      <c r="AP94" s="585"/>
      <c r="AQ94" s="585"/>
      <c r="AR94" s="585"/>
      <c r="AS94" s="585"/>
      <c r="AT94" s="585"/>
      <c r="AU94" s="585"/>
      <c r="AV94" s="585"/>
      <c r="AW94" s="585"/>
      <c r="AX94" s="585"/>
      <c r="AY94" s="585"/>
      <c r="AZ94" s="585"/>
      <c r="BA94" s="585"/>
    </row>
    <row r="95" spans="1:53" ht="15" customHeight="1" x14ac:dyDescent="0.2">
      <c r="A95" s="585"/>
      <c r="B95" s="585"/>
      <c r="C95" s="585"/>
      <c r="D95" s="585"/>
      <c r="E95" s="585"/>
      <c r="F95" s="585"/>
      <c r="G95" s="585"/>
      <c r="H95" s="585"/>
      <c r="I95" s="585"/>
      <c r="J95" s="585"/>
      <c r="K95" s="585"/>
      <c r="L95" s="585"/>
      <c r="M95" s="585"/>
      <c r="N95" s="585"/>
      <c r="O95" s="585"/>
      <c r="P95" s="585"/>
      <c r="Q95" s="585"/>
      <c r="R95" s="585"/>
      <c r="S95" s="585"/>
      <c r="T95" s="585"/>
      <c r="U95" s="585"/>
      <c r="V95" s="585"/>
      <c r="W95" s="585"/>
      <c r="X95" s="585"/>
      <c r="Y95" s="585"/>
      <c r="Z95" s="585"/>
      <c r="AA95" s="585"/>
      <c r="AB95" s="585"/>
      <c r="AC95" s="585"/>
      <c r="AD95" s="585"/>
      <c r="AE95" s="585"/>
      <c r="AF95" s="585"/>
      <c r="AG95" s="585"/>
      <c r="AH95" s="585"/>
      <c r="AI95" s="585"/>
      <c r="AJ95" s="585"/>
      <c r="AK95" s="585"/>
      <c r="AL95" s="585"/>
      <c r="AM95" s="585"/>
      <c r="AN95" s="585"/>
      <c r="AO95" s="585"/>
      <c r="AP95" s="585"/>
      <c r="AQ95" s="585"/>
      <c r="AR95" s="585"/>
      <c r="AS95" s="585"/>
      <c r="AT95" s="585"/>
      <c r="AU95" s="585"/>
      <c r="AV95" s="585"/>
      <c r="AW95" s="585"/>
      <c r="AX95" s="585"/>
      <c r="AY95" s="585"/>
      <c r="AZ95" s="585"/>
      <c r="BA95" s="585"/>
    </row>
    <row r="96" spans="1:53" ht="15" customHeight="1" x14ac:dyDescent="0.2">
      <c r="A96" s="585"/>
      <c r="B96" s="585"/>
      <c r="C96" s="585"/>
      <c r="D96" s="585"/>
      <c r="E96" s="585"/>
      <c r="F96" s="585"/>
      <c r="G96" s="585"/>
      <c r="H96" s="585"/>
      <c r="I96" s="585"/>
      <c r="J96" s="585"/>
      <c r="K96" s="585"/>
      <c r="L96" s="585"/>
      <c r="M96" s="585"/>
      <c r="N96" s="585"/>
      <c r="O96" s="585"/>
      <c r="P96" s="585"/>
      <c r="Q96" s="585"/>
      <c r="R96" s="585"/>
      <c r="S96" s="585"/>
      <c r="T96" s="585"/>
      <c r="U96" s="585"/>
      <c r="V96" s="585"/>
      <c r="W96" s="585"/>
      <c r="X96" s="585"/>
      <c r="Y96" s="585"/>
      <c r="Z96" s="585"/>
      <c r="AA96" s="585"/>
      <c r="AB96" s="585"/>
      <c r="AC96" s="585"/>
      <c r="AD96" s="585"/>
      <c r="AE96" s="585"/>
      <c r="AF96" s="585"/>
      <c r="AG96" s="585"/>
      <c r="AH96" s="585"/>
      <c r="AI96" s="585"/>
      <c r="AJ96" s="585"/>
      <c r="AK96" s="585"/>
      <c r="AL96" s="585"/>
      <c r="AM96" s="585"/>
      <c r="AN96" s="585"/>
      <c r="AO96" s="585"/>
      <c r="AP96" s="585"/>
      <c r="AQ96" s="585"/>
      <c r="AR96" s="585"/>
      <c r="AS96" s="585"/>
      <c r="AT96" s="585"/>
      <c r="AU96" s="585"/>
      <c r="AV96" s="585"/>
      <c r="AW96" s="585"/>
      <c r="AX96" s="585"/>
      <c r="AY96" s="585"/>
      <c r="AZ96" s="585"/>
      <c r="BA96" s="585"/>
    </row>
    <row r="97" spans="1:53" ht="15" customHeight="1" x14ac:dyDescent="0.2">
      <c r="A97" s="585"/>
      <c r="B97" s="585"/>
      <c r="C97" s="585"/>
      <c r="D97" s="585"/>
      <c r="E97" s="585"/>
      <c r="F97" s="585"/>
      <c r="G97" s="585"/>
      <c r="H97" s="585"/>
      <c r="I97" s="585"/>
      <c r="J97" s="585"/>
      <c r="K97" s="585"/>
      <c r="L97" s="585"/>
      <c r="M97" s="585"/>
      <c r="N97" s="585"/>
      <c r="O97" s="585"/>
      <c r="P97" s="585"/>
      <c r="Q97" s="585"/>
      <c r="R97" s="585"/>
      <c r="S97" s="585"/>
      <c r="T97" s="585"/>
      <c r="U97" s="585"/>
      <c r="V97" s="585"/>
      <c r="W97" s="585"/>
      <c r="X97" s="585"/>
      <c r="Y97" s="585"/>
      <c r="Z97" s="585"/>
      <c r="AA97" s="585"/>
      <c r="AB97" s="585"/>
      <c r="AC97" s="585"/>
      <c r="AD97" s="585"/>
      <c r="AE97" s="585"/>
      <c r="AF97" s="585"/>
      <c r="AG97" s="585"/>
      <c r="AH97" s="585"/>
      <c r="AI97" s="585"/>
      <c r="AJ97" s="585"/>
      <c r="AK97" s="585"/>
      <c r="AL97" s="585"/>
      <c r="AM97" s="585"/>
      <c r="AN97" s="585"/>
      <c r="AO97" s="585"/>
      <c r="AP97" s="585"/>
      <c r="AQ97" s="585"/>
      <c r="AR97" s="585"/>
      <c r="AS97" s="585"/>
      <c r="AT97" s="585"/>
      <c r="AU97" s="585"/>
      <c r="AV97" s="585"/>
      <c r="AW97" s="585"/>
      <c r="AX97" s="585"/>
      <c r="AY97" s="585"/>
      <c r="AZ97" s="585"/>
      <c r="BA97" s="585"/>
    </row>
    <row r="98" spans="1:53" ht="15" customHeight="1" x14ac:dyDescent="0.2">
      <c r="A98" s="585"/>
      <c r="B98" s="585"/>
      <c r="C98" s="585"/>
      <c r="D98" s="585"/>
      <c r="E98" s="585"/>
      <c r="F98" s="585"/>
      <c r="G98" s="585"/>
      <c r="H98" s="585"/>
      <c r="I98" s="585"/>
      <c r="J98" s="585"/>
      <c r="K98" s="585"/>
      <c r="L98" s="585"/>
      <c r="M98" s="585"/>
      <c r="N98" s="585"/>
      <c r="O98" s="585"/>
      <c r="P98" s="585"/>
      <c r="Q98" s="585"/>
      <c r="R98" s="585"/>
      <c r="S98" s="585"/>
      <c r="T98" s="585"/>
      <c r="U98" s="585"/>
      <c r="V98" s="585"/>
      <c r="W98" s="585"/>
      <c r="X98" s="585"/>
      <c r="Y98" s="585"/>
      <c r="Z98" s="585"/>
      <c r="AA98" s="585"/>
      <c r="AB98" s="585"/>
      <c r="AC98" s="585"/>
      <c r="AD98" s="585"/>
      <c r="AE98" s="585"/>
      <c r="AF98" s="585"/>
      <c r="AG98" s="585"/>
      <c r="AH98" s="585"/>
      <c r="AI98" s="585"/>
      <c r="AJ98" s="585"/>
      <c r="AK98" s="585"/>
      <c r="AL98" s="585"/>
      <c r="AM98" s="585"/>
      <c r="AN98" s="585"/>
      <c r="AO98" s="585"/>
      <c r="AP98" s="585"/>
      <c r="AQ98" s="585"/>
      <c r="AR98" s="585"/>
      <c r="AS98" s="585"/>
      <c r="AT98" s="585"/>
      <c r="AU98" s="585"/>
      <c r="AV98" s="585"/>
      <c r="AW98" s="585"/>
      <c r="AX98" s="585"/>
      <c r="AY98" s="585"/>
      <c r="AZ98" s="585"/>
      <c r="BA98" s="585"/>
    </row>
    <row r="99" spans="1:53" ht="15" customHeight="1" x14ac:dyDescent="0.2">
      <c r="A99" s="585"/>
      <c r="B99" s="585"/>
      <c r="C99" s="585"/>
      <c r="D99" s="585"/>
      <c r="E99" s="585"/>
      <c r="F99" s="585"/>
      <c r="G99" s="585"/>
      <c r="H99" s="585"/>
      <c r="I99" s="585"/>
      <c r="J99" s="585"/>
      <c r="K99" s="585"/>
      <c r="L99" s="585"/>
      <c r="M99" s="585"/>
      <c r="N99" s="585"/>
      <c r="O99" s="585"/>
      <c r="P99" s="585"/>
      <c r="Q99" s="585"/>
      <c r="R99" s="585"/>
      <c r="S99" s="585"/>
      <c r="T99" s="585"/>
      <c r="U99" s="585"/>
      <c r="V99" s="585"/>
      <c r="W99" s="585"/>
      <c r="X99" s="585"/>
      <c r="Y99" s="585"/>
      <c r="Z99" s="585"/>
      <c r="AA99" s="585"/>
      <c r="AB99" s="585"/>
      <c r="AC99" s="585"/>
      <c r="AD99" s="585"/>
      <c r="AE99" s="585"/>
      <c r="AF99" s="585"/>
      <c r="AG99" s="585"/>
      <c r="AH99" s="585"/>
      <c r="AI99" s="585"/>
      <c r="AJ99" s="585"/>
      <c r="AK99" s="585"/>
      <c r="AL99" s="585"/>
      <c r="AM99" s="585"/>
      <c r="AN99" s="585"/>
      <c r="AO99" s="585"/>
      <c r="AP99" s="585"/>
      <c r="AQ99" s="585"/>
      <c r="AR99" s="585"/>
      <c r="AS99" s="585"/>
      <c r="AT99" s="585"/>
      <c r="AU99" s="585"/>
      <c r="AV99" s="585"/>
      <c r="AW99" s="585"/>
      <c r="AX99" s="585"/>
      <c r="AY99" s="585"/>
      <c r="AZ99" s="585"/>
      <c r="BA99" s="585"/>
    </row>
    <row r="100" spans="1:53" ht="15" customHeight="1" x14ac:dyDescent="0.2">
      <c r="A100" s="585"/>
      <c r="B100" s="585"/>
      <c r="C100" s="585"/>
      <c r="D100" s="585"/>
      <c r="E100" s="585"/>
      <c r="F100" s="585"/>
      <c r="G100" s="585"/>
      <c r="H100" s="585"/>
      <c r="I100" s="585"/>
      <c r="J100" s="585"/>
      <c r="K100" s="585"/>
      <c r="L100" s="585"/>
      <c r="M100" s="585"/>
      <c r="N100" s="585"/>
      <c r="O100" s="585"/>
      <c r="P100" s="585"/>
      <c r="Q100" s="585"/>
      <c r="R100" s="585"/>
      <c r="S100" s="585"/>
      <c r="T100" s="585"/>
      <c r="U100" s="585"/>
      <c r="V100" s="585"/>
      <c r="W100" s="585"/>
      <c r="X100" s="585"/>
      <c r="Y100" s="585"/>
      <c r="Z100" s="585"/>
      <c r="AA100" s="585"/>
      <c r="AB100" s="585"/>
      <c r="AC100" s="585"/>
      <c r="AD100" s="585"/>
      <c r="AE100" s="585"/>
      <c r="AF100" s="585"/>
      <c r="AG100" s="585"/>
      <c r="AH100" s="585"/>
      <c r="AI100" s="585"/>
      <c r="AJ100" s="585"/>
      <c r="AK100" s="585"/>
      <c r="AL100" s="585"/>
      <c r="AM100" s="585"/>
      <c r="AN100" s="585"/>
      <c r="AO100" s="585"/>
      <c r="AP100" s="585"/>
      <c r="AQ100" s="585"/>
      <c r="AR100" s="585"/>
      <c r="AS100" s="585"/>
      <c r="AT100" s="585"/>
      <c r="AU100" s="585"/>
      <c r="AV100" s="585"/>
      <c r="AW100" s="585"/>
      <c r="AX100" s="585"/>
      <c r="AY100" s="585"/>
      <c r="AZ100" s="585"/>
      <c r="BA100" s="585"/>
    </row>
    <row r="101" spans="1:53" ht="15" customHeight="1" x14ac:dyDescent="0.2">
      <c r="A101" s="585"/>
      <c r="B101" s="585"/>
      <c r="C101" s="585"/>
      <c r="D101" s="585"/>
      <c r="E101" s="585"/>
      <c r="F101" s="585"/>
      <c r="G101" s="585"/>
      <c r="H101" s="585"/>
      <c r="I101" s="585"/>
      <c r="J101" s="585"/>
      <c r="K101" s="585"/>
      <c r="L101" s="585"/>
      <c r="M101" s="585"/>
      <c r="N101" s="585"/>
      <c r="O101" s="585"/>
      <c r="P101" s="585"/>
      <c r="Q101" s="585"/>
      <c r="R101" s="585"/>
      <c r="S101" s="585"/>
      <c r="T101" s="585"/>
      <c r="U101" s="585"/>
      <c r="V101" s="585"/>
      <c r="W101" s="585"/>
      <c r="X101" s="585"/>
      <c r="Y101" s="585"/>
      <c r="Z101" s="585"/>
      <c r="AA101" s="585"/>
      <c r="AB101" s="585"/>
      <c r="AC101" s="585"/>
      <c r="AD101" s="585"/>
      <c r="AE101" s="585"/>
      <c r="AF101" s="585"/>
      <c r="AG101" s="585"/>
      <c r="AH101" s="585"/>
      <c r="AI101" s="585"/>
      <c r="AJ101" s="585"/>
      <c r="AK101" s="585"/>
      <c r="AL101" s="585"/>
      <c r="AM101" s="585"/>
      <c r="AN101" s="585"/>
      <c r="AO101" s="585"/>
      <c r="AP101" s="585"/>
      <c r="AQ101" s="585"/>
      <c r="AR101" s="585"/>
      <c r="AS101" s="585"/>
      <c r="AT101" s="585"/>
      <c r="AU101" s="585"/>
      <c r="AV101" s="585"/>
      <c r="AW101" s="585"/>
      <c r="AX101" s="585"/>
      <c r="AY101" s="585"/>
      <c r="AZ101" s="585"/>
      <c r="BA101" s="585"/>
    </row>
    <row r="102" spans="1:53" ht="15" customHeight="1" x14ac:dyDescent="0.2">
      <c r="A102" s="585"/>
      <c r="B102" s="585"/>
      <c r="C102" s="585"/>
      <c r="D102" s="585"/>
      <c r="E102" s="585"/>
      <c r="F102" s="585"/>
      <c r="G102" s="585"/>
      <c r="H102" s="585"/>
      <c r="I102" s="585"/>
      <c r="J102" s="585"/>
      <c r="K102" s="585"/>
      <c r="L102" s="585"/>
      <c r="M102" s="585"/>
      <c r="N102" s="585"/>
      <c r="O102" s="585"/>
      <c r="P102" s="585"/>
      <c r="Q102" s="585"/>
      <c r="R102" s="585"/>
      <c r="S102" s="585"/>
      <c r="T102" s="585"/>
      <c r="U102" s="585"/>
      <c r="V102" s="585"/>
      <c r="W102" s="585"/>
      <c r="X102" s="585"/>
      <c r="Y102" s="585"/>
      <c r="Z102" s="585"/>
      <c r="AA102" s="585"/>
      <c r="AB102" s="585"/>
      <c r="AC102" s="585"/>
      <c r="AD102" s="585"/>
      <c r="AE102" s="585"/>
      <c r="AF102" s="585"/>
      <c r="AG102" s="585"/>
      <c r="AH102" s="585"/>
      <c r="AI102" s="585"/>
      <c r="AJ102" s="585"/>
      <c r="AK102" s="585"/>
      <c r="AL102" s="585"/>
      <c r="AM102" s="585"/>
      <c r="AN102" s="585"/>
      <c r="AO102" s="585"/>
      <c r="AP102" s="585"/>
      <c r="AQ102" s="585"/>
      <c r="AR102" s="585"/>
      <c r="AS102" s="585"/>
      <c r="AT102" s="585"/>
      <c r="AU102" s="585"/>
      <c r="AV102" s="585"/>
      <c r="AW102" s="585"/>
      <c r="AX102" s="585"/>
      <c r="AY102" s="585"/>
      <c r="AZ102" s="585"/>
      <c r="BA102" s="585"/>
    </row>
    <row r="103" spans="1:53" ht="15" customHeight="1" x14ac:dyDescent="0.2">
      <c r="A103" s="585"/>
      <c r="B103" s="585"/>
      <c r="C103" s="585"/>
      <c r="D103" s="585"/>
      <c r="E103" s="585"/>
      <c r="F103" s="585"/>
      <c r="G103" s="585"/>
      <c r="H103" s="585"/>
      <c r="I103" s="585"/>
      <c r="J103" s="585"/>
      <c r="K103" s="585"/>
      <c r="L103" s="585"/>
      <c r="M103" s="585"/>
      <c r="N103" s="585"/>
      <c r="O103" s="585"/>
      <c r="P103" s="585"/>
      <c r="Q103" s="585"/>
      <c r="R103" s="585"/>
      <c r="S103" s="585"/>
      <c r="T103" s="585"/>
      <c r="U103" s="585"/>
      <c r="V103" s="585"/>
      <c r="W103" s="585"/>
      <c r="X103" s="585"/>
      <c r="Y103" s="585"/>
      <c r="Z103" s="585"/>
      <c r="AA103" s="585"/>
      <c r="AB103" s="585"/>
      <c r="AC103" s="585"/>
      <c r="AD103" s="585"/>
      <c r="AE103" s="585"/>
      <c r="AF103" s="585"/>
      <c r="AG103" s="585"/>
      <c r="AH103" s="585"/>
      <c r="AI103" s="585"/>
      <c r="AJ103" s="585"/>
      <c r="AK103" s="585"/>
      <c r="AL103" s="585"/>
      <c r="AM103" s="585"/>
      <c r="AN103" s="585"/>
      <c r="AO103" s="585"/>
      <c r="AP103" s="585"/>
      <c r="AQ103" s="585"/>
      <c r="AR103" s="585"/>
      <c r="AS103" s="585"/>
      <c r="AT103" s="585"/>
      <c r="AU103" s="585"/>
      <c r="AV103" s="585"/>
      <c r="AW103" s="585"/>
      <c r="AX103" s="585"/>
      <c r="AY103" s="585"/>
      <c r="AZ103" s="585"/>
      <c r="BA103" s="585"/>
    </row>
    <row r="104" spans="1:53" ht="15" customHeight="1" x14ac:dyDescent="0.2">
      <c r="A104" s="585"/>
      <c r="B104" s="585"/>
      <c r="C104" s="585"/>
      <c r="D104" s="585"/>
      <c r="E104" s="585"/>
      <c r="F104" s="585"/>
      <c r="G104" s="585"/>
      <c r="H104" s="585"/>
      <c r="I104" s="585"/>
      <c r="J104" s="585"/>
      <c r="K104" s="585"/>
      <c r="L104" s="585"/>
      <c r="M104" s="585"/>
      <c r="N104" s="585"/>
      <c r="O104" s="585"/>
      <c r="P104" s="585"/>
      <c r="Q104" s="585"/>
      <c r="R104" s="585"/>
      <c r="S104" s="585"/>
      <c r="T104" s="585"/>
      <c r="U104" s="585"/>
      <c r="V104" s="585"/>
      <c r="W104" s="585"/>
      <c r="X104" s="585"/>
      <c r="Y104" s="585"/>
      <c r="Z104" s="585"/>
      <c r="AA104" s="585"/>
      <c r="AB104" s="585"/>
      <c r="AC104" s="585"/>
      <c r="AD104" s="585"/>
      <c r="AE104" s="585"/>
      <c r="AF104" s="585"/>
      <c r="AG104" s="585"/>
      <c r="AH104" s="585"/>
      <c r="AI104" s="585"/>
      <c r="AJ104" s="585"/>
      <c r="AK104" s="585"/>
      <c r="AL104" s="585"/>
      <c r="AM104" s="585"/>
      <c r="AN104" s="585"/>
      <c r="AO104" s="585"/>
      <c r="AP104" s="585"/>
      <c r="AQ104" s="585"/>
      <c r="AR104" s="585"/>
      <c r="AS104" s="585"/>
      <c r="AT104" s="585"/>
      <c r="AU104" s="585"/>
      <c r="AV104" s="585"/>
      <c r="AW104" s="585"/>
      <c r="AX104" s="585"/>
      <c r="AY104" s="585"/>
      <c r="AZ104" s="585"/>
      <c r="BA104" s="585"/>
    </row>
    <row r="105" spans="1:53" ht="15" customHeight="1" x14ac:dyDescent="0.2">
      <c r="A105" s="585"/>
      <c r="B105" s="585"/>
      <c r="C105" s="585"/>
      <c r="D105" s="585"/>
      <c r="E105" s="585"/>
      <c r="F105" s="585"/>
      <c r="G105" s="585"/>
      <c r="H105" s="585"/>
      <c r="I105" s="585"/>
      <c r="J105" s="585"/>
      <c r="K105" s="585"/>
      <c r="L105" s="585"/>
      <c r="M105" s="585"/>
      <c r="N105" s="585"/>
      <c r="O105" s="585"/>
      <c r="P105" s="585"/>
      <c r="Q105" s="585"/>
      <c r="R105" s="585"/>
      <c r="S105" s="585"/>
      <c r="T105" s="585"/>
      <c r="U105" s="585"/>
      <c r="V105" s="585"/>
      <c r="W105" s="585"/>
      <c r="X105" s="585"/>
      <c r="Y105" s="585"/>
      <c r="Z105" s="585"/>
      <c r="AA105" s="585"/>
      <c r="AB105" s="585"/>
      <c r="AC105" s="585"/>
      <c r="AD105" s="585"/>
      <c r="AE105" s="585"/>
      <c r="AF105" s="585"/>
      <c r="AG105" s="585"/>
      <c r="AH105" s="585"/>
      <c r="AI105" s="585"/>
      <c r="AJ105" s="585"/>
      <c r="AK105" s="585"/>
      <c r="AL105" s="585"/>
      <c r="AM105" s="585"/>
      <c r="AN105" s="585"/>
      <c r="AO105" s="585"/>
      <c r="AP105" s="585"/>
      <c r="AQ105" s="585"/>
      <c r="AR105" s="585"/>
      <c r="AS105" s="585"/>
      <c r="AT105" s="585"/>
      <c r="AU105" s="585"/>
      <c r="AV105" s="585"/>
      <c r="AW105" s="585"/>
      <c r="AX105" s="585"/>
      <c r="AY105" s="585"/>
      <c r="AZ105" s="585"/>
      <c r="BA105" s="585"/>
    </row>
    <row r="106" spans="1:53" ht="15" customHeight="1" x14ac:dyDescent="0.2">
      <c r="A106" s="585"/>
      <c r="B106" s="585"/>
      <c r="C106" s="585"/>
      <c r="D106" s="585"/>
      <c r="E106" s="585"/>
      <c r="F106" s="585"/>
      <c r="G106" s="585"/>
      <c r="H106" s="585"/>
      <c r="I106" s="585"/>
      <c r="J106" s="585"/>
      <c r="K106" s="585"/>
      <c r="L106" s="585"/>
      <c r="M106" s="585"/>
      <c r="N106" s="585"/>
      <c r="O106" s="585"/>
      <c r="P106" s="585"/>
      <c r="Q106" s="585"/>
      <c r="R106" s="585"/>
      <c r="S106" s="585"/>
      <c r="T106" s="585"/>
      <c r="U106" s="585"/>
      <c r="V106" s="585"/>
      <c r="W106" s="585"/>
      <c r="X106" s="585"/>
      <c r="Y106" s="585"/>
      <c r="Z106" s="585"/>
      <c r="AA106" s="585"/>
      <c r="AB106" s="585"/>
      <c r="AC106" s="585"/>
      <c r="AD106" s="585"/>
      <c r="AE106" s="585"/>
      <c r="AF106" s="585"/>
      <c r="AG106" s="585"/>
      <c r="AH106" s="585"/>
      <c r="AI106" s="585"/>
      <c r="AJ106" s="585"/>
      <c r="AK106" s="585"/>
      <c r="AL106" s="585"/>
      <c r="AM106" s="585"/>
      <c r="AN106" s="585"/>
      <c r="AO106" s="585"/>
      <c r="AP106" s="585"/>
      <c r="AQ106" s="585"/>
      <c r="AR106" s="585"/>
      <c r="AS106" s="585"/>
      <c r="AT106" s="585"/>
      <c r="AU106" s="585"/>
      <c r="AV106" s="585"/>
      <c r="AW106" s="585"/>
      <c r="AX106" s="585"/>
      <c r="AY106" s="585"/>
      <c r="AZ106" s="585"/>
      <c r="BA106" s="585"/>
    </row>
    <row r="107" spans="1:53" ht="15" customHeight="1" x14ac:dyDescent="0.2">
      <c r="A107" s="585"/>
      <c r="B107" s="585"/>
      <c r="C107" s="585"/>
      <c r="D107" s="585"/>
      <c r="E107" s="585"/>
      <c r="F107" s="585"/>
      <c r="G107" s="585"/>
      <c r="H107" s="585"/>
      <c r="I107" s="585"/>
      <c r="J107" s="585"/>
      <c r="K107" s="585"/>
      <c r="L107" s="585"/>
      <c r="M107" s="585"/>
      <c r="N107" s="585"/>
      <c r="O107" s="585"/>
      <c r="P107" s="585"/>
      <c r="Q107" s="585"/>
      <c r="R107" s="585"/>
      <c r="S107" s="585"/>
      <c r="T107" s="585"/>
      <c r="U107" s="585"/>
      <c r="V107" s="585"/>
      <c r="W107" s="585"/>
      <c r="X107" s="585"/>
      <c r="Y107" s="585"/>
      <c r="Z107" s="585"/>
      <c r="AA107" s="585"/>
      <c r="AB107" s="585"/>
      <c r="AC107" s="585"/>
      <c r="AD107" s="585"/>
      <c r="AE107" s="585"/>
      <c r="AF107" s="585"/>
      <c r="AG107" s="585"/>
      <c r="AH107" s="585"/>
      <c r="AI107" s="585"/>
      <c r="AJ107" s="585"/>
      <c r="AK107" s="585"/>
      <c r="AL107" s="585"/>
      <c r="AM107" s="585"/>
      <c r="AN107" s="585"/>
      <c r="AO107" s="585"/>
      <c r="AP107" s="585"/>
      <c r="AQ107" s="585"/>
      <c r="AR107" s="585"/>
      <c r="AS107" s="585"/>
      <c r="AT107" s="585"/>
      <c r="AU107" s="585"/>
      <c r="AV107" s="585"/>
      <c r="AW107" s="585"/>
      <c r="AX107" s="585"/>
      <c r="AY107" s="585"/>
      <c r="AZ107" s="585"/>
      <c r="BA107" s="585"/>
    </row>
    <row r="108" spans="1:53" ht="15" customHeight="1" x14ac:dyDescent="0.2">
      <c r="A108" s="585"/>
      <c r="B108" s="585"/>
      <c r="C108" s="585"/>
      <c r="D108" s="585"/>
      <c r="E108" s="585"/>
      <c r="F108" s="585"/>
      <c r="G108" s="585"/>
      <c r="H108" s="585"/>
      <c r="I108" s="585"/>
      <c r="J108" s="585"/>
      <c r="K108" s="585"/>
      <c r="L108" s="585"/>
      <c r="M108" s="585"/>
      <c r="N108" s="585"/>
      <c r="O108" s="585"/>
      <c r="P108" s="585"/>
      <c r="Q108" s="585"/>
      <c r="R108" s="585"/>
      <c r="S108" s="585"/>
      <c r="T108" s="585"/>
      <c r="U108" s="585"/>
      <c r="V108" s="585"/>
      <c r="W108" s="585"/>
      <c r="X108" s="585"/>
      <c r="Y108" s="585"/>
      <c r="Z108" s="585"/>
      <c r="AA108" s="585"/>
      <c r="AB108" s="585"/>
      <c r="AC108" s="585"/>
      <c r="AD108" s="585"/>
      <c r="AE108" s="585"/>
      <c r="AF108" s="585"/>
      <c r="AG108" s="585"/>
      <c r="AH108" s="585"/>
      <c r="AI108" s="585"/>
      <c r="AJ108" s="585"/>
      <c r="AK108" s="585"/>
      <c r="AL108" s="585"/>
      <c r="AM108" s="585"/>
      <c r="AN108" s="585"/>
      <c r="AO108" s="585"/>
      <c r="AP108" s="585"/>
      <c r="AQ108" s="585"/>
      <c r="AR108" s="585"/>
      <c r="AS108" s="585"/>
      <c r="AT108" s="585"/>
      <c r="AU108" s="585"/>
      <c r="AV108" s="585"/>
      <c r="AW108" s="585"/>
      <c r="AX108" s="585"/>
      <c r="AY108" s="585"/>
      <c r="AZ108" s="585"/>
      <c r="BA108" s="585"/>
    </row>
    <row r="109" spans="1:53" ht="15" customHeight="1" x14ac:dyDescent="0.2">
      <c r="A109" s="585"/>
      <c r="B109" s="585"/>
      <c r="C109" s="585"/>
      <c r="D109" s="585"/>
      <c r="E109" s="585"/>
      <c r="F109" s="585"/>
      <c r="G109" s="585"/>
      <c r="H109" s="585"/>
      <c r="I109" s="585"/>
      <c r="J109" s="585"/>
      <c r="K109" s="585"/>
      <c r="L109" s="585"/>
      <c r="M109" s="585"/>
      <c r="N109" s="585"/>
      <c r="O109" s="585"/>
      <c r="P109" s="585"/>
      <c r="Q109" s="585"/>
      <c r="R109" s="585"/>
      <c r="S109" s="585"/>
      <c r="T109" s="585"/>
      <c r="U109" s="585"/>
      <c r="V109" s="585"/>
      <c r="W109" s="585"/>
      <c r="X109" s="585"/>
      <c r="Y109" s="585"/>
      <c r="Z109" s="585"/>
      <c r="AA109" s="585"/>
      <c r="AB109" s="585"/>
      <c r="AC109" s="585"/>
      <c r="AD109" s="585"/>
      <c r="AE109" s="585"/>
      <c r="AF109" s="585"/>
      <c r="AG109" s="585"/>
      <c r="AH109" s="585"/>
      <c r="AI109" s="585"/>
      <c r="AJ109" s="585"/>
      <c r="AK109" s="585"/>
      <c r="AL109" s="585"/>
      <c r="AM109" s="585"/>
      <c r="AN109" s="585"/>
      <c r="AO109" s="585"/>
      <c r="AP109" s="585"/>
      <c r="AQ109" s="585"/>
      <c r="AR109" s="585"/>
      <c r="AS109" s="585"/>
      <c r="AT109" s="585"/>
      <c r="AU109" s="585"/>
      <c r="AV109" s="585"/>
      <c r="AW109" s="585"/>
      <c r="AX109" s="585"/>
      <c r="AY109" s="585"/>
      <c r="AZ109" s="585"/>
      <c r="BA109" s="585"/>
    </row>
    <row r="110" spans="1:53" ht="15" customHeight="1" x14ac:dyDescent="0.2">
      <c r="A110" s="585"/>
      <c r="B110" s="585"/>
      <c r="C110" s="585"/>
      <c r="D110" s="585"/>
      <c r="E110" s="585"/>
      <c r="F110" s="585"/>
      <c r="G110" s="585"/>
      <c r="H110" s="585"/>
      <c r="I110" s="585"/>
      <c r="J110" s="585"/>
      <c r="K110" s="585"/>
      <c r="L110" s="585"/>
      <c r="M110" s="585"/>
      <c r="N110" s="585"/>
      <c r="O110" s="585"/>
      <c r="P110" s="585"/>
      <c r="Q110" s="585"/>
      <c r="R110" s="585"/>
      <c r="S110" s="585"/>
      <c r="T110" s="585"/>
      <c r="U110" s="585"/>
      <c r="V110" s="585"/>
      <c r="W110" s="585"/>
      <c r="X110" s="585"/>
      <c r="Y110" s="585"/>
      <c r="Z110" s="585"/>
      <c r="AA110" s="585"/>
      <c r="AB110" s="585"/>
      <c r="AC110" s="585"/>
      <c r="AD110" s="585"/>
      <c r="AE110" s="585"/>
      <c r="AF110" s="585"/>
      <c r="AG110" s="585"/>
      <c r="AH110" s="585"/>
      <c r="AI110" s="585"/>
      <c r="AJ110" s="585"/>
      <c r="AK110" s="585"/>
      <c r="AL110" s="585"/>
      <c r="AM110" s="585"/>
      <c r="AN110" s="585"/>
      <c r="AO110" s="585"/>
      <c r="AP110" s="585"/>
      <c r="AQ110" s="585"/>
      <c r="AR110" s="585"/>
      <c r="AS110" s="585"/>
      <c r="AT110" s="585"/>
      <c r="AU110" s="585"/>
      <c r="AV110" s="585"/>
      <c r="AW110" s="585"/>
      <c r="AX110" s="585"/>
      <c r="AY110" s="585"/>
      <c r="AZ110" s="585"/>
      <c r="BA110" s="585"/>
    </row>
    <row r="111" spans="1:53" ht="15" customHeight="1" x14ac:dyDescent="0.2">
      <c r="A111" s="585"/>
      <c r="B111" s="585"/>
      <c r="C111" s="585"/>
      <c r="D111" s="585"/>
      <c r="E111" s="585"/>
      <c r="F111" s="585"/>
      <c r="G111" s="585"/>
      <c r="H111" s="585"/>
      <c r="I111" s="585"/>
      <c r="J111" s="585"/>
      <c r="K111" s="585"/>
      <c r="L111" s="585"/>
      <c r="M111" s="585"/>
      <c r="N111" s="585"/>
      <c r="O111" s="585"/>
      <c r="P111" s="585"/>
      <c r="Q111" s="585"/>
      <c r="R111" s="585"/>
      <c r="S111" s="585"/>
      <c r="T111" s="585"/>
      <c r="U111" s="585"/>
      <c r="V111" s="585"/>
      <c r="W111" s="585"/>
      <c r="X111" s="585"/>
      <c r="Y111" s="585"/>
      <c r="Z111" s="585"/>
      <c r="AA111" s="585"/>
      <c r="AB111" s="585"/>
      <c r="AC111" s="585"/>
      <c r="AD111" s="585"/>
      <c r="AE111" s="585"/>
      <c r="AF111" s="585"/>
      <c r="AG111" s="585"/>
      <c r="AH111" s="585"/>
      <c r="AI111" s="585"/>
      <c r="AJ111" s="585"/>
      <c r="AK111" s="585"/>
      <c r="AL111" s="585"/>
      <c r="AM111" s="585"/>
      <c r="AN111" s="585"/>
      <c r="AO111" s="585"/>
      <c r="AP111" s="585"/>
      <c r="AQ111" s="585"/>
      <c r="AR111" s="585"/>
      <c r="AS111" s="585"/>
      <c r="AT111" s="585"/>
      <c r="AU111" s="585"/>
      <c r="AV111" s="585"/>
      <c r="AW111" s="585"/>
      <c r="AX111" s="585"/>
      <c r="AY111" s="585"/>
      <c r="AZ111" s="585"/>
      <c r="BA111" s="585"/>
    </row>
    <row r="112" spans="1:53" ht="15" customHeight="1" x14ac:dyDescent="0.2">
      <c r="A112" s="585"/>
      <c r="B112" s="585"/>
      <c r="C112" s="585"/>
      <c r="D112" s="585"/>
      <c r="E112" s="585"/>
      <c r="F112" s="585"/>
      <c r="G112" s="585"/>
      <c r="H112" s="585"/>
      <c r="I112" s="585"/>
      <c r="J112" s="585"/>
      <c r="K112" s="585"/>
      <c r="L112" s="585"/>
      <c r="M112" s="585"/>
      <c r="N112" s="585"/>
      <c r="O112" s="585"/>
      <c r="P112" s="585"/>
      <c r="Q112" s="585"/>
      <c r="R112" s="585"/>
      <c r="S112" s="585"/>
      <c r="T112" s="585"/>
      <c r="U112" s="585"/>
      <c r="V112" s="585"/>
      <c r="W112" s="585"/>
      <c r="X112" s="585"/>
      <c r="Y112" s="585"/>
      <c r="Z112" s="585"/>
      <c r="AA112" s="585"/>
      <c r="AB112" s="585"/>
      <c r="AC112" s="585"/>
      <c r="AD112" s="585"/>
      <c r="AE112" s="585"/>
      <c r="AF112" s="585"/>
      <c r="AG112" s="585"/>
      <c r="AH112" s="585"/>
      <c r="AI112" s="585"/>
      <c r="AJ112" s="585"/>
      <c r="AK112" s="585"/>
      <c r="AL112" s="585"/>
      <c r="AM112" s="585"/>
      <c r="AN112" s="585"/>
      <c r="AO112" s="585"/>
      <c r="AP112" s="585"/>
      <c r="AQ112" s="585"/>
      <c r="AR112" s="585"/>
      <c r="AS112" s="585"/>
      <c r="AT112" s="585"/>
      <c r="AU112" s="585"/>
      <c r="AV112" s="585"/>
      <c r="AW112" s="585"/>
      <c r="AX112" s="585"/>
      <c r="AY112" s="585"/>
      <c r="AZ112" s="585"/>
      <c r="BA112" s="585"/>
    </row>
    <row r="113" spans="1:53" ht="15" customHeight="1" x14ac:dyDescent="0.2">
      <c r="A113" s="585"/>
      <c r="B113" s="585"/>
      <c r="C113" s="585"/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  <c r="T113" s="585"/>
      <c r="U113" s="585"/>
      <c r="V113" s="585"/>
      <c r="W113" s="585"/>
      <c r="X113" s="585"/>
      <c r="Y113" s="585"/>
      <c r="Z113" s="585"/>
      <c r="AA113" s="585"/>
      <c r="AB113" s="585"/>
      <c r="AC113" s="585"/>
      <c r="AD113" s="585"/>
      <c r="AE113" s="585"/>
      <c r="AF113" s="585"/>
      <c r="AG113" s="585"/>
      <c r="AH113" s="585"/>
      <c r="AI113" s="585"/>
      <c r="AJ113" s="585"/>
      <c r="AK113" s="585"/>
      <c r="AL113" s="585"/>
      <c r="AM113" s="585"/>
      <c r="AN113" s="585"/>
      <c r="AO113" s="585"/>
      <c r="AP113" s="585"/>
      <c r="AQ113" s="585"/>
      <c r="AR113" s="585"/>
      <c r="AS113" s="585"/>
      <c r="AT113" s="585"/>
      <c r="AU113" s="585"/>
      <c r="AV113" s="585"/>
      <c r="AW113" s="585"/>
      <c r="AX113" s="585"/>
      <c r="AY113" s="585"/>
      <c r="AZ113" s="585"/>
      <c r="BA113" s="585"/>
    </row>
    <row r="114" spans="1:53" ht="15" customHeight="1" x14ac:dyDescent="0.2">
      <c r="A114" s="585"/>
      <c r="B114" s="585"/>
      <c r="C114" s="585"/>
      <c r="D114" s="585"/>
      <c r="E114" s="585"/>
      <c r="F114" s="585"/>
      <c r="G114" s="585"/>
      <c r="H114" s="585"/>
      <c r="I114" s="585"/>
      <c r="J114" s="585"/>
      <c r="K114" s="585"/>
      <c r="L114" s="585"/>
      <c r="M114" s="585"/>
      <c r="N114" s="585"/>
      <c r="O114" s="585"/>
      <c r="P114" s="585"/>
      <c r="Q114" s="585"/>
      <c r="R114" s="585"/>
      <c r="S114" s="585"/>
      <c r="T114" s="585"/>
      <c r="U114" s="585"/>
      <c r="V114" s="585"/>
      <c r="W114" s="585"/>
      <c r="X114" s="585"/>
      <c r="Y114" s="585"/>
      <c r="Z114" s="585"/>
      <c r="AA114" s="585"/>
      <c r="AB114" s="585"/>
      <c r="AC114" s="585"/>
      <c r="AD114" s="585"/>
      <c r="AE114" s="585"/>
      <c r="AF114" s="585"/>
      <c r="AG114" s="585"/>
      <c r="AH114" s="585"/>
      <c r="AI114" s="585"/>
      <c r="AJ114" s="585"/>
      <c r="AK114" s="585"/>
      <c r="AL114" s="585"/>
      <c r="AM114" s="585"/>
      <c r="AN114" s="585"/>
      <c r="AO114" s="585"/>
      <c r="AP114" s="585"/>
      <c r="AQ114" s="585"/>
      <c r="AR114" s="585"/>
      <c r="AS114" s="585"/>
      <c r="AT114" s="585"/>
      <c r="AU114" s="585"/>
      <c r="AV114" s="585"/>
      <c r="AW114" s="585"/>
      <c r="AX114" s="585"/>
      <c r="AY114" s="585"/>
      <c r="AZ114" s="585"/>
      <c r="BA114" s="585"/>
    </row>
    <row r="115" spans="1:53" ht="15" customHeight="1" x14ac:dyDescent="0.2">
      <c r="A115" s="585"/>
      <c r="B115" s="585"/>
      <c r="C115" s="585"/>
      <c r="D115" s="585"/>
      <c r="E115" s="585"/>
      <c r="F115" s="585"/>
      <c r="G115" s="585"/>
      <c r="H115" s="585"/>
      <c r="I115" s="585"/>
      <c r="J115" s="585"/>
      <c r="K115" s="585"/>
      <c r="L115" s="585"/>
      <c r="M115" s="585"/>
      <c r="N115" s="585"/>
      <c r="O115" s="585"/>
      <c r="P115" s="585"/>
      <c r="Q115" s="585"/>
      <c r="R115" s="585"/>
      <c r="S115" s="585"/>
      <c r="T115" s="585"/>
      <c r="U115" s="585"/>
      <c r="V115" s="585"/>
      <c r="W115" s="585"/>
      <c r="X115" s="585"/>
      <c r="Y115" s="585"/>
      <c r="Z115" s="585"/>
      <c r="AA115" s="585"/>
      <c r="AB115" s="585"/>
      <c r="AC115" s="585"/>
      <c r="AD115" s="585"/>
      <c r="AE115" s="585"/>
      <c r="AF115" s="585"/>
      <c r="AG115" s="585"/>
      <c r="AH115" s="585"/>
      <c r="AI115" s="585"/>
      <c r="AJ115" s="585"/>
      <c r="AK115" s="585"/>
      <c r="AL115" s="585"/>
      <c r="AM115" s="585"/>
      <c r="AN115" s="585"/>
      <c r="AO115" s="585"/>
      <c r="AP115" s="585"/>
      <c r="AQ115" s="585"/>
      <c r="AR115" s="585"/>
      <c r="AS115" s="585"/>
      <c r="AT115" s="585"/>
      <c r="AU115" s="585"/>
      <c r="AV115" s="585"/>
      <c r="AW115" s="585"/>
      <c r="AX115" s="585"/>
      <c r="AY115" s="585"/>
      <c r="AZ115" s="585"/>
      <c r="BA115" s="585"/>
    </row>
    <row r="116" spans="1:53" ht="15" customHeight="1" x14ac:dyDescent="0.2">
      <c r="A116" s="585"/>
      <c r="B116" s="585"/>
      <c r="C116" s="585"/>
      <c r="D116" s="585"/>
      <c r="E116" s="585"/>
      <c r="F116" s="585"/>
      <c r="G116" s="585"/>
      <c r="H116" s="585"/>
      <c r="I116" s="585"/>
      <c r="J116" s="585"/>
      <c r="K116" s="585"/>
      <c r="L116" s="585"/>
      <c r="M116" s="585"/>
      <c r="N116" s="585"/>
      <c r="O116" s="585"/>
      <c r="P116" s="585"/>
      <c r="Q116" s="585"/>
      <c r="R116" s="585"/>
      <c r="S116" s="585"/>
      <c r="T116" s="585"/>
      <c r="U116" s="585"/>
      <c r="V116" s="585"/>
      <c r="W116" s="585"/>
      <c r="X116" s="585"/>
      <c r="Y116" s="585"/>
      <c r="Z116" s="585"/>
      <c r="AA116" s="585"/>
      <c r="AB116" s="585"/>
      <c r="AC116" s="585"/>
      <c r="AD116" s="585"/>
      <c r="AE116" s="585"/>
      <c r="AF116" s="585"/>
      <c r="AG116" s="585"/>
      <c r="AH116" s="585"/>
      <c r="AI116" s="585"/>
      <c r="AJ116" s="585"/>
      <c r="AK116" s="585"/>
      <c r="AL116" s="585"/>
      <c r="AM116" s="585"/>
      <c r="AN116" s="585"/>
      <c r="AO116" s="585"/>
      <c r="AP116" s="585"/>
      <c r="AQ116" s="585"/>
      <c r="AR116" s="585"/>
      <c r="AS116" s="585"/>
      <c r="AT116" s="585"/>
      <c r="AU116" s="585"/>
      <c r="AV116" s="585"/>
      <c r="AW116" s="585"/>
      <c r="AX116" s="585"/>
      <c r="AY116" s="585"/>
      <c r="AZ116" s="585"/>
      <c r="BA116" s="585"/>
    </row>
    <row r="117" spans="1:53" ht="15" customHeight="1" x14ac:dyDescent="0.2">
      <c r="A117" s="585"/>
      <c r="B117" s="585"/>
      <c r="C117" s="585"/>
      <c r="D117" s="585"/>
      <c r="E117" s="585"/>
      <c r="F117" s="585"/>
      <c r="G117" s="585"/>
      <c r="H117" s="585"/>
      <c r="I117" s="585"/>
      <c r="J117" s="585"/>
      <c r="K117" s="585"/>
      <c r="L117" s="585"/>
      <c r="M117" s="585"/>
      <c r="N117" s="585"/>
      <c r="O117" s="585"/>
      <c r="P117" s="585"/>
      <c r="Q117" s="585"/>
      <c r="R117" s="585"/>
      <c r="S117" s="585"/>
      <c r="T117" s="585"/>
      <c r="U117" s="585"/>
      <c r="V117" s="585"/>
      <c r="W117" s="585"/>
      <c r="X117" s="585"/>
      <c r="Y117" s="585"/>
      <c r="Z117" s="585"/>
      <c r="AA117" s="585"/>
      <c r="AB117" s="585"/>
      <c r="AC117" s="585"/>
      <c r="AD117" s="585"/>
      <c r="AE117" s="585"/>
      <c r="AF117" s="585"/>
      <c r="AG117" s="585"/>
      <c r="AH117" s="585"/>
      <c r="AI117" s="585"/>
      <c r="AJ117" s="585"/>
      <c r="AK117" s="585"/>
      <c r="AL117" s="585"/>
      <c r="AM117" s="585"/>
      <c r="AN117" s="585"/>
      <c r="AO117" s="585"/>
      <c r="AP117" s="585"/>
      <c r="AQ117" s="585"/>
      <c r="AR117" s="585"/>
      <c r="AS117" s="585"/>
      <c r="AT117" s="585"/>
      <c r="AU117" s="585"/>
      <c r="AV117" s="585"/>
      <c r="AW117" s="585"/>
      <c r="AX117" s="585"/>
      <c r="AY117" s="585"/>
      <c r="AZ117" s="585"/>
      <c r="BA117" s="585"/>
    </row>
    <row r="118" spans="1:53" ht="15" customHeight="1" x14ac:dyDescent="0.2">
      <c r="A118" s="585"/>
      <c r="B118" s="585"/>
      <c r="C118" s="585"/>
      <c r="D118" s="585"/>
      <c r="E118" s="585"/>
      <c r="F118" s="585"/>
      <c r="G118" s="585"/>
      <c r="H118" s="585"/>
      <c r="I118" s="585"/>
      <c r="J118" s="585"/>
      <c r="K118" s="585"/>
      <c r="L118" s="585"/>
      <c r="M118" s="585"/>
      <c r="N118" s="585"/>
      <c r="O118" s="585"/>
      <c r="P118" s="585"/>
      <c r="Q118" s="585"/>
      <c r="R118" s="585"/>
      <c r="S118" s="585"/>
      <c r="T118" s="585"/>
      <c r="U118" s="585"/>
      <c r="V118" s="585"/>
      <c r="W118" s="585"/>
      <c r="X118" s="585"/>
      <c r="Y118" s="585"/>
      <c r="Z118" s="585"/>
      <c r="AA118" s="585"/>
      <c r="AB118" s="585"/>
      <c r="AC118" s="585"/>
      <c r="AD118" s="585"/>
      <c r="AE118" s="585"/>
      <c r="AF118" s="585"/>
      <c r="AG118" s="585"/>
      <c r="AH118" s="585"/>
      <c r="AI118" s="585"/>
      <c r="AJ118" s="585"/>
      <c r="AK118" s="585"/>
      <c r="AL118" s="585"/>
      <c r="AM118" s="585"/>
      <c r="AN118" s="585"/>
      <c r="AO118" s="585"/>
      <c r="AP118" s="585"/>
      <c r="AQ118" s="585"/>
      <c r="AR118" s="585"/>
      <c r="AS118" s="585"/>
      <c r="AT118" s="585"/>
      <c r="AU118" s="585"/>
      <c r="AV118" s="585"/>
      <c r="AW118" s="585"/>
      <c r="AX118" s="585"/>
      <c r="AY118" s="585"/>
      <c r="AZ118" s="585"/>
      <c r="BA118" s="585"/>
    </row>
    <row r="119" spans="1:53" ht="15" customHeight="1" x14ac:dyDescent="0.2">
      <c r="A119" s="585"/>
      <c r="B119" s="585"/>
      <c r="C119" s="585"/>
      <c r="D119" s="585"/>
      <c r="E119" s="585"/>
      <c r="F119" s="585"/>
      <c r="G119" s="585"/>
      <c r="H119" s="585"/>
      <c r="I119" s="585"/>
      <c r="J119" s="585"/>
      <c r="K119" s="585"/>
      <c r="L119" s="585"/>
      <c r="M119" s="585"/>
      <c r="N119" s="585"/>
      <c r="O119" s="585"/>
      <c r="P119" s="585"/>
      <c r="Q119" s="585"/>
      <c r="R119" s="585"/>
      <c r="S119" s="585"/>
      <c r="T119" s="585"/>
      <c r="U119" s="585"/>
      <c r="V119" s="585"/>
      <c r="W119" s="585"/>
      <c r="X119" s="585"/>
      <c r="Y119" s="585"/>
      <c r="Z119" s="585"/>
      <c r="AA119" s="585"/>
      <c r="AB119" s="585"/>
      <c r="AC119" s="585"/>
      <c r="AD119" s="585"/>
      <c r="AE119" s="585"/>
      <c r="AF119" s="585"/>
      <c r="AG119" s="585"/>
      <c r="AH119" s="585"/>
      <c r="AI119" s="585"/>
      <c r="AJ119" s="585"/>
      <c r="AK119" s="585"/>
      <c r="AL119" s="585"/>
      <c r="AM119" s="585"/>
      <c r="AN119" s="585"/>
      <c r="AO119" s="585"/>
      <c r="AP119" s="585"/>
      <c r="AQ119" s="585"/>
      <c r="AR119" s="585"/>
      <c r="AS119" s="585"/>
      <c r="AT119" s="585"/>
      <c r="AU119" s="585"/>
      <c r="AV119" s="585"/>
      <c r="AW119" s="585"/>
      <c r="AX119" s="585"/>
      <c r="AY119" s="585"/>
      <c r="AZ119" s="585"/>
      <c r="BA119" s="585"/>
    </row>
    <row r="120" spans="1:53" ht="15" customHeight="1" x14ac:dyDescent="0.2">
      <c r="A120" s="585"/>
      <c r="B120" s="585"/>
      <c r="C120" s="585"/>
      <c r="D120" s="585"/>
      <c r="E120" s="585"/>
      <c r="F120" s="585"/>
      <c r="G120" s="585"/>
      <c r="H120" s="585"/>
      <c r="I120" s="585"/>
      <c r="J120" s="585"/>
      <c r="K120" s="585"/>
      <c r="L120" s="585"/>
      <c r="M120" s="585"/>
      <c r="N120" s="585"/>
      <c r="O120" s="585"/>
      <c r="P120" s="585"/>
      <c r="Q120" s="585"/>
      <c r="R120" s="585"/>
      <c r="S120" s="585"/>
      <c r="T120" s="585"/>
      <c r="U120" s="585"/>
      <c r="V120" s="585"/>
      <c r="W120" s="585"/>
      <c r="X120" s="585"/>
      <c r="Y120" s="585"/>
      <c r="Z120" s="585"/>
      <c r="AA120" s="585"/>
      <c r="AB120" s="585"/>
      <c r="AC120" s="585"/>
      <c r="AD120" s="585"/>
      <c r="AE120" s="585"/>
      <c r="AF120" s="585"/>
      <c r="AG120" s="585"/>
      <c r="AH120" s="585"/>
      <c r="AI120" s="585"/>
      <c r="AJ120" s="585"/>
      <c r="AK120" s="585"/>
      <c r="AL120" s="585"/>
      <c r="AM120" s="585"/>
      <c r="AN120" s="585"/>
      <c r="AO120" s="585"/>
      <c r="AP120" s="585"/>
      <c r="AQ120" s="585"/>
      <c r="AR120" s="585"/>
      <c r="AS120" s="585"/>
      <c r="AT120" s="585"/>
      <c r="AU120" s="585"/>
      <c r="AV120" s="585"/>
      <c r="AW120" s="585"/>
      <c r="AX120" s="585"/>
      <c r="AY120" s="585"/>
      <c r="AZ120" s="585"/>
      <c r="BA120" s="585"/>
    </row>
    <row r="121" spans="1:53" ht="15" customHeight="1" x14ac:dyDescent="0.2">
      <c r="A121" s="585"/>
      <c r="B121" s="585"/>
      <c r="C121" s="585"/>
      <c r="D121" s="585"/>
      <c r="E121" s="585"/>
      <c r="F121" s="585"/>
      <c r="G121" s="585"/>
      <c r="H121" s="585"/>
      <c r="I121" s="585"/>
      <c r="J121" s="585"/>
      <c r="K121" s="585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  <c r="V121" s="585"/>
      <c r="W121" s="585"/>
      <c r="X121" s="585"/>
      <c r="Y121" s="585"/>
      <c r="Z121" s="585"/>
      <c r="AA121" s="585"/>
      <c r="AB121" s="585"/>
      <c r="AC121" s="585"/>
      <c r="AD121" s="585"/>
      <c r="AE121" s="585"/>
      <c r="AF121" s="585"/>
      <c r="AG121" s="585"/>
      <c r="AH121" s="585"/>
      <c r="AI121" s="585"/>
      <c r="AJ121" s="585"/>
      <c r="AK121" s="585"/>
      <c r="AL121" s="585"/>
      <c r="AM121" s="585"/>
      <c r="AN121" s="585"/>
      <c r="AO121" s="585"/>
      <c r="AP121" s="585"/>
      <c r="AQ121" s="585"/>
      <c r="AR121" s="585"/>
      <c r="AS121" s="585"/>
      <c r="AT121" s="585"/>
      <c r="AU121" s="585"/>
      <c r="AV121" s="585"/>
      <c r="AW121" s="585"/>
      <c r="AX121" s="585"/>
      <c r="AY121" s="585"/>
      <c r="AZ121" s="585"/>
      <c r="BA121" s="585"/>
    </row>
    <row r="122" spans="1:53" ht="15" customHeight="1" x14ac:dyDescent="0.2">
      <c r="A122" s="585"/>
      <c r="B122" s="585"/>
      <c r="C122" s="585"/>
      <c r="D122" s="585"/>
      <c r="E122" s="585"/>
      <c r="F122" s="585"/>
      <c r="G122" s="585"/>
      <c r="H122" s="585"/>
      <c r="I122" s="585"/>
      <c r="J122" s="585"/>
      <c r="K122" s="585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  <c r="V122" s="585"/>
      <c r="W122" s="585"/>
      <c r="X122" s="585"/>
      <c r="Y122" s="585"/>
      <c r="Z122" s="585"/>
      <c r="AA122" s="585"/>
      <c r="AB122" s="585"/>
      <c r="AC122" s="585"/>
      <c r="AD122" s="585"/>
      <c r="AE122" s="585"/>
      <c r="AF122" s="585"/>
      <c r="AG122" s="585"/>
      <c r="AH122" s="585"/>
      <c r="AI122" s="585"/>
      <c r="AJ122" s="585"/>
      <c r="AK122" s="585"/>
      <c r="AL122" s="585"/>
      <c r="AM122" s="585"/>
      <c r="AN122" s="585"/>
      <c r="AO122" s="585"/>
      <c r="AP122" s="585"/>
      <c r="AQ122" s="585"/>
      <c r="AR122" s="585"/>
      <c r="AS122" s="585"/>
      <c r="AT122" s="585"/>
      <c r="AU122" s="585"/>
      <c r="AV122" s="585"/>
      <c r="AW122" s="585"/>
      <c r="AX122" s="585"/>
      <c r="AY122" s="585"/>
      <c r="AZ122" s="585"/>
      <c r="BA122" s="585"/>
    </row>
    <row r="123" spans="1:53" ht="15" customHeight="1" x14ac:dyDescent="0.2">
      <c r="A123" s="585"/>
      <c r="B123" s="585"/>
      <c r="C123" s="585"/>
      <c r="D123" s="585"/>
      <c r="E123" s="585"/>
      <c r="F123" s="585"/>
      <c r="G123" s="585"/>
      <c r="H123" s="585"/>
      <c r="I123" s="585"/>
      <c r="J123" s="585"/>
      <c r="K123" s="585"/>
      <c r="L123" s="585"/>
      <c r="M123" s="585"/>
      <c r="N123" s="585"/>
      <c r="O123" s="585"/>
      <c r="P123" s="585"/>
      <c r="Q123" s="585"/>
      <c r="R123" s="585"/>
      <c r="S123" s="585"/>
      <c r="T123" s="585"/>
      <c r="U123" s="585"/>
      <c r="V123" s="585"/>
      <c r="W123" s="585"/>
      <c r="X123" s="585"/>
      <c r="Y123" s="585"/>
      <c r="Z123" s="585"/>
      <c r="AA123" s="585"/>
      <c r="AB123" s="585"/>
      <c r="AC123" s="585"/>
      <c r="AD123" s="585"/>
      <c r="AE123" s="585"/>
      <c r="AF123" s="585"/>
      <c r="AG123" s="585"/>
      <c r="AH123" s="585"/>
      <c r="AI123" s="585"/>
      <c r="AJ123" s="585"/>
      <c r="AK123" s="585"/>
      <c r="AL123" s="585"/>
      <c r="AM123" s="585"/>
      <c r="AN123" s="585"/>
      <c r="AO123" s="585"/>
      <c r="AP123" s="585"/>
      <c r="AQ123" s="585"/>
      <c r="AR123" s="585"/>
      <c r="AS123" s="585"/>
      <c r="AT123" s="585"/>
      <c r="AU123" s="585"/>
      <c r="AV123" s="585"/>
      <c r="AW123" s="585"/>
      <c r="AX123" s="585"/>
      <c r="AY123" s="585"/>
      <c r="AZ123" s="585"/>
      <c r="BA123" s="585"/>
    </row>
    <row r="124" spans="1:53" ht="15" customHeight="1" x14ac:dyDescent="0.2">
      <c r="A124" s="585"/>
      <c r="B124" s="585"/>
      <c r="C124" s="585"/>
      <c r="D124" s="585"/>
      <c r="E124" s="585"/>
      <c r="F124" s="585"/>
      <c r="G124" s="585"/>
      <c r="H124" s="585"/>
      <c r="I124" s="585"/>
      <c r="J124" s="585"/>
      <c r="K124" s="585"/>
      <c r="L124" s="585"/>
      <c r="M124" s="585"/>
      <c r="N124" s="585"/>
      <c r="O124" s="585"/>
      <c r="P124" s="585"/>
      <c r="Q124" s="585"/>
      <c r="R124" s="585"/>
      <c r="S124" s="585"/>
      <c r="T124" s="585"/>
      <c r="U124" s="585"/>
      <c r="V124" s="585"/>
      <c r="W124" s="585"/>
      <c r="X124" s="585"/>
      <c r="Y124" s="585"/>
      <c r="Z124" s="585"/>
      <c r="AA124" s="585"/>
      <c r="AB124" s="585"/>
      <c r="AC124" s="585"/>
      <c r="AD124" s="585"/>
      <c r="AE124" s="585"/>
      <c r="AF124" s="585"/>
      <c r="AG124" s="585"/>
      <c r="AH124" s="585"/>
      <c r="AI124" s="585"/>
      <c r="AJ124" s="585"/>
      <c r="AK124" s="585"/>
      <c r="AL124" s="585"/>
      <c r="AM124" s="585"/>
      <c r="AN124" s="585"/>
      <c r="AO124" s="585"/>
      <c r="AP124" s="585"/>
      <c r="AQ124" s="585"/>
      <c r="AR124" s="585"/>
      <c r="AS124" s="585"/>
      <c r="AT124" s="585"/>
      <c r="AU124" s="585"/>
      <c r="AV124" s="585"/>
      <c r="AW124" s="585"/>
      <c r="AX124" s="585"/>
      <c r="AY124" s="585"/>
      <c r="AZ124" s="585"/>
      <c r="BA124" s="585"/>
    </row>
    <row r="125" spans="1:53" ht="15" customHeight="1" x14ac:dyDescent="0.2">
      <c r="A125" s="585"/>
      <c r="B125" s="585"/>
      <c r="C125" s="585"/>
      <c r="D125" s="585"/>
      <c r="E125" s="585"/>
      <c r="F125" s="585"/>
      <c r="G125" s="585"/>
      <c r="H125" s="585"/>
      <c r="I125" s="585"/>
      <c r="J125" s="585"/>
      <c r="K125" s="585"/>
      <c r="L125" s="585"/>
      <c r="M125" s="585"/>
      <c r="N125" s="585"/>
      <c r="O125" s="585"/>
      <c r="P125" s="585"/>
      <c r="Q125" s="585"/>
      <c r="R125" s="585"/>
      <c r="S125" s="585"/>
      <c r="T125" s="585"/>
      <c r="U125" s="585"/>
      <c r="V125" s="585"/>
      <c r="W125" s="585"/>
      <c r="X125" s="585"/>
      <c r="Y125" s="585"/>
      <c r="Z125" s="585"/>
      <c r="AA125" s="585"/>
      <c r="AB125" s="585"/>
      <c r="AC125" s="585"/>
      <c r="AD125" s="585"/>
      <c r="AE125" s="585"/>
      <c r="AF125" s="585"/>
      <c r="AG125" s="585"/>
      <c r="AH125" s="585"/>
      <c r="AI125" s="585"/>
      <c r="AJ125" s="585"/>
      <c r="AK125" s="585"/>
      <c r="AL125" s="585"/>
      <c r="AM125" s="585"/>
      <c r="AN125" s="585"/>
      <c r="AO125" s="585"/>
      <c r="AP125" s="585"/>
      <c r="AQ125" s="585"/>
      <c r="AR125" s="585"/>
      <c r="AS125" s="585"/>
      <c r="AT125" s="585"/>
      <c r="AU125" s="585"/>
      <c r="AV125" s="585"/>
      <c r="AW125" s="585"/>
      <c r="AX125" s="585"/>
      <c r="AY125" s="585"/>
      <c r="AZ125" s="585"/>
      <c r="BA125" s="585"/>
    </row>
    <row r="126" spans="1:53" ht="15" customHeight="1" x14ac:dyDescent="0.2">
      <c r="A126" s="585"/>
      <c r="B126" s="585"/>
      <c r="C126" s="585"/>
      <c r="D126" s="585"/>
      <c r="E126" s="585"/>
      <c r="F126" s="585"/>
      <c r="G126" s="585"/>
      <c r="H126" s="585"/>
      <c r="I126" s="585"/>
      <c r="J126" s="585"/>
      <c r="K126" s="585"/>
      <c r="L126" s="585"/>
      <c r="M126" s="585"/>
      <c r="N126" s="585"/>
      <c r="O126" s="585"/>
      <c r="P126" s="585"/>
      <c r="Q126" s="585"/>
      <c r="R126" s="585"/>
      <c r="S126" s="585"/>
      <c r="T126" s="585"/>
      <c r="U126" s="585"/>
      <c r="V126" s="585"/>
      <c r="W126" s="585"/>
      <c r="X126" s="585"/>
      <c r="Y126" s="585"/>
      <c r="Z126" s="585"/>
      <c r="AA126" s="585"/>
      <c r="AB126" s="585"/>
      <c r="AC126" s="585"/>
      <c r="AD126" s="585"/>
      <c r="AE126" s="585"/>
      <c r="AF126" s="585"/>
      <c r="AG126" s="585"/>
      <c r="AH126" s="585"/>
      <c r="AI126" s="585"/>
      <c r="AJ126" s="585"/>
      <c r="AK126" s="585"/>
      <c r="AL126" s="585"/>
      <c r="AM126" s="585"/>
      <c r="AN126" s="585"/>
      <c r="AO126" s="585"/>
      <c r="AP126" s="585"/>
      <c r="AQ126" s="585"/>
      <c r="AR126" s="585"/>
      <c r="AS126" s="585"/>
      <c r="AT126" s="585"/>
      <c r="AU126" s="585"/>
      <c r="AV126" s="585"/>
      <c r="AW126" s="585"/>
      <c r="AX126" s="585"/>
      <c r="AY126" s="585"/>
      <c r="AZ126" s="585"/>
      <c r="BA126" s="585"/>
    </row>
    <row r="127" spans="1:53" ht="15" customHeight="1" x14ac:dyDescent="0.2">
      <c r="A127" s="585"/>
      <c r="B127" s="585"/>
      <c r="C127" s="585"/>
      <c r="D127" s="585"/>
      <c r="E127" s="585"/>
      <c r="F127" s="585"/>
      <c r="G127" s="585"/>
      <c r="H127" s="585"/>
      <c r="I127" s="585"/>
      <c r="J127" s="585"/>
      <c r="K127" s="585"/>
      <c r="L127" s="585"/>
      <c r="M127" s="585"/>
      <c r="N127" s="585"/>
      <c r="O127" s="585"/>
      <c r="P127" s="585"/>
      <c r="Q127" s="585"/>
      <c r="R127" s="585"/>
      <c r="S127" s="585"/>
      <c r="T127" s="585"/>
      <c r="U127" s="585"/>
      <c r="V127" s="585"/>
      <c r="W127" s="585"/>
      <c r="X127" s="585"/>
      <c r="Y127" s="585"/>
      <c r="Z127" s="585"/>
      <c r="AA127" s="585"/>
      <c r="AB127" s="585"/>
      <c r="AC127" s="585"/>
      <c r="AD127" s="585"/>
      <c r="AE127" s="585"/>
      <c r="AF127" s="585"/>
      <c r="AG127" s="585"/>
      <c r="AH127" s="585"/>
      <c r="AI127" s="585"/>
      <c r="AJ127" s="585"/>
      <c r="AK127" s="585"/>
      <c r="AL127" s="585"/>
      <c r="AM127" s="585"/>
      <c r="AN127" s="585"/>
      <c r="AO127" s="585"/>
      <c r="AP127" s="585"/>
      <c r="AQ127" s="585"/>
      <c r="AR127" s="585"/>
      <c r="AS127" s="585"/>
      <c r="AT127" s="585"/>
      <c r="AU127" s="585"/>
      <c r="AV127" s="585"/>
      <c r="AW127" s="585"/>
      <c r="AX127" s="585"/>
      <c r="AY127" s="585"/>
      <c r="AZ127" s="585"/>
      <c r="BA127" s="585"/>
    </row>
    <row r="128" spans="1:53" ht="15" customHeight="1" x14ac:dyDescent="0.2">
      <c r="A128" s="585"/>
      <c r="B128" s="585"/>
      <c r="C128" s="585"/>
      <c r="D128" s="585"/>
      <c r="E128" s="585"/>
      <c r="F128" s="585"/>
      <c r="G128" s="585"/>
      <c r="H128" s="585"/>
      <c r="I128" s="585"/>
      <c r="J128" s="585"/>
      <c r="K128" s="585"/>
      <c r="L128" s="585"/>
      <c r="M128" s="585"/>
      <c r="N128" s="585"/>
      <c r="O128" s="585"/>
      <c r="P128" s="585"/>
      <c r="Q128" s="585"/>
      <c r="R128" s="585"/>
      <c r="S128" s="585"/>
      <c r="T128" s="585"/>
      <c r="U128" s="585"/>
      <c r="V128" s="585"/>
      <c r="W128" s="585"/>
      <c r="X128" s="585"/>
      <c r="Y128" s="585"/>
      <c r="Z128" s="585"/>
      <c r="AA128" s="585"/>
      <c r="AB128" s="585"/>
      <c r="AC128" s="585"/>
      <c r="AD128" s="585"/>
      <c r="AE128" s="585"/>
      <c r="AF128" s="585"/>
      <c r="AG128" s="585"/>
      <c r="AH128" s="585"/>
      <c r="AI128" s="585"/>
      <c r="AJ128" s="585"/>
      <c r="AK128" s="585"/>
      <c r="AL128" s="585"/>
      <c r="AM128" s="585"/>
      <c r="AN128" s="585"/>
      <c r="AO128" s="585"/>
      <c r="AP128" s="585"/>
      <c r="AQ128" s="585"/>
      <c r="AR128" s="585"/>
      <c r="AS128" s="585"/>
      <c r="AT128" s="585"/>
      <c r="AU128" s="585"/>
      <c r="AV128" s="585"/>
      <c r="AW128" s="585"/>
      <c r="AX128" s="585"/>
      <c r="AY128" s="585"/>
      <c r="AZ128" s="585"/>
      <c r="BA128" s="585"/>
    </row>
    <row r="129" spans="1:53" ht="15" customHeight="1" x14ac:dyDescent="0.2">
      <c r="A129" s="585"/>
      <c r="B129" s="585"/>
      <c r="C129" s="585"/>
      <c r="D129" s="585"/>
      <c r="E129" s="585"/>
      <c r="F129" s="585"/>
      <c r="G129" s="585"/>
      <c r="H129" s="585"/>
      <c r="I129" s="585"/>
      <c r="J129" s="585"/>
      <c r="K129" s="585"/>
      <c r="L129" s="585"/>
      <c r="M129" s="585"/>
      <c r="N129" s="585"/>
      <c r="O129" s="585"/>
      <c r="P129" s="585"/>
      <c r="Q129" s="585"/>
      <c r="R129" s="585"/>
      <c r="S129" s="585"/>
      <c r="T129" s="585"/>
      <c r="U129" s="585"/>
      <c r="V129" s="585"/>
      <c r="W129" s="585"/>
      <c r="X129" s="585"/>
      <c r="Y129" s="585"/>
      <c r="Z129" s="585"/>
      <c r="AA129" s="585"/>
      <c r="AB129" s="585"/>
      <c r="AC129" s="585"/>
      <c r="AD129" s="585"/>
      <c r="AE129" s="585"/>
      <c r="AF129" s="585"/>
      <c r="AG129" s="585"/>
      <c r="AH129" s="585"/>
      <c r="AI129" s="585"/>
      <c r="AJ129" s="585"/>
      <c r="AK129" s="585"/>
      <c r="AL129" s="585"/>
      <c r="AM129" s="585"/>
      <c r="AN129" s="585"/>
      <c r="AO129" s="585"/>
      <c r="AP129" s="585"/>
      <c r="AQ129" s="585"/>
      <c r="AR129" s="585"/>
      <c r="AS129" s="585"/>
      <c r="AT129" s="585"/>
      <c r="AU129" s="585"/>
      <c r="AV129" s="585"/>
      <c r="AW129" s="585"/>
      <c r="AX129" s="585"/>
      <c r="AY129" s="585"/>
      <c r="AZ129" s="585"/>
      <c r="BA129" s="585"/>
    </row>
    <row r="130" spans="1:53" ht="15" customHeight="1" x14ac:dyDescent="0.2">
      <c r="A130" s="585"/>
      <c r="B130" s="585"/>
      <c r="C130" s="585"/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  <c r="T130" s="585"/>
      <c r="U130" s="585"/>
      <c r="V130" s="585"/>
      <c r="W130" s="585"/>
      <c r="X130" s="585"/>
      <c r="Y130" s="585"/>
      <c r="Z130" s="585"/>
      <c r="AA130" s="585"/>
      <c r="AB130" s="585"/>
      <c r="AC130" s="585"/>
      <c r="AD130" s="585"/>
      <c r="AE130" s="585"/>
      <c r="AF130" s="585"/>
      <c r="AG130" s="585"/>
      <c r="AH130" s="585"/>
      <c r="AI130" s="585"/>
      <c r="AJ130" s="585"/>
      <c r="AK130" s="585"/>
      <c r="AL130" s="585"/>
      <c r="AM130" s="585"/>
      <c r="AN130" s="585"/>
      <c r="AO130" s="585"/>
      <c r="AP130" s="585"/>
      <c r="AQ130" s="585"/>
      <c r="AR130" s="585"/>
      <c r="AS130" s="585"/>
      <c r="AT130" s="585"/>
      <c r="AU130" s="585"/>
      <c r="AV130" s="585"/>
      <c r="AW130" s="585"/>
      <c r="AX130" s="585"/>
      <c r="AY130" s="585"/>
      <c r="AZ130" s="585"/>
      <c r="BA130" s="585"/>
    </row>
    <row r="131" spans="1:53" ht="15" customHeight="1" x14ac:dyDescent="0.2">
      <c r="A131" s="585"/>
      <c r="B131" s="585"/>
      <c r="C131" s="585"/>
      <c r="D131" s="585"/>
      <c r="E131" s="585"/>
      <c r="F131" s="585"/>
      <c r="G131" s="585"/>
      <c r="H131" s="585"/>
      <c r="I131" s="585"/>
      <c r="J131" s="585"/>
      <c r="K131" s="585"/>
      <c r="L131" s="585"/>
      <c r="M131" s="585"/>
      <c r="N131" s="585"/>
      <c r="O131" s="585"/>
      <c r="P131" s="585"/>
      <c r="Q131" s="585"/>
      <c r="R131" s="585"/>
      <c r="S131" s="585"/>
      <c r="T131" s="585"/>
      <c r="U131" s="585"/>
      <c r="V131" s="585"/>
      <c r="W131" s="585"/>
      <c r="X131" s="585"/>
      <c r="Y131" s="585"/>
      <c r="Z131" s="585"/>
      <c r="AA131" s="585"/>
      <c r="AB131" s="585"/>
      <c r="AC131" s="585"/>
      <c r="AD131" s="585"/>
      <c r="AE131" s="585"/>
      <c r="AF131" s="585"/>
      <c r="AG131" s="585"/>
      <c r="AH131" s="585"/>
      <c r="AI131" s="585"/>
      <c r="AJ131" s="585"/>
      <c r="AK131" s="585"/>
      <c r="AL131" s="585"/>
      <c r="AM131" s="585"/>
      <c r="AN131" s="585"/>
      <c r="AO131" s="585"/>
      <c r="AP131" s="585"/>
      <c r="AQ131" s="585"/>
      <c r="AR131" s="585"/>
      <c r="AS131" s="585"/>
      <c r="AT131" s="585"/>
      <c r="AU131" s="585"/>
      <c r="AV131" s="585"/>
      <c r="AW131" s="585"/>
      <c r="AX131" s="585"/>
      <c r="AY131" s="585"/>
      <c r="AZ131" s="585"/>
      <c r="BA131" s="585"/>
    </row>
    <row r="132" spans="1:53" ht="15" customHeight="1" x14ac:dyDescent="0.2">
      <c r="A132" s="585"/>
      <c r="B132" s="585"/>
      <c r="C132" s="585"/>
      <c r="D132" s="585"/>
      <c r="E132" s="585"/>
      <c r="F132" s="585"/>
      <c r="G132" s="585"/>
      <c r="H132" s="585"/>
      <c r="I132" s="585"/>
      <c r="J132" s="585"/>
      <c r="K132" s="585"/>
      <c r="L132" s="585"/>
      <c r="M132" s="585"/>
      <c r="N132" s="585"/>
      <c r="O132" s="585"/>
      <c r="P132" s="585"/>
      <c r="Q132" s="585"/>
      <c r="R132" s="585"/>
      <c r="S132" s="585"/>
      <c r="T132" s="585"/>
      <c r="U132" s="585"/>
      <c r="V132" s="585"/>
      <c r="W132" s="585"/>
      <c r="X132" s="585"/>
      <c r="Y132" s="585"/>
      <c r="Z132" s="585"/>
      <c r="AA132" s="585"/>
      <c r="AB132" s="585"/>
      <c r="AC132" s="585"/>
      <c r="AD132" s="585"/>
      <c r="AE132" s="585"/>
      <c r="AF132" s="585"/>
      <c r="AG132" s="585"/>
      <c r="AH132" s="585"/>
      <c r="AI132" s="585"/>
      <c r="AJ132" s="585"/>
      <c r="AK132" s="585"/>
      <c r="AL132" s="585"/>
      <c r="AM132" s="585"/>
      <c r="AN132" s="585"/>
      <c r="AO132" s="585"/>
      <c r="AP132" s="585"/>
      <c r="AQ132" s="585"/>
      <c r="AR132" s="585"/>
      <c r="AS132" s="585"/>
      <c r="AT132" s="585"/>
      <c r="AU132" s="585"/>
      <c r="AV132" s="585"/>
      <c r="AW132" s="585"/>
      <c r="AX132" s="585"/>
      <c r="AY132" s="585"/>
      <c r="AZ132" s="585"/>
      <c r="BA132" s="585"/>
    </row>
    <row r="133" spans="1:53" ht="15" customHeight="1" x14ac:dyDescent="0.2">
      <c r="A133" s="585"/>
      <c r="B133" s="585"/>
      <c r="C133" s="585"/>
      <c r="D133" s="585"/>
      <c r="E133" s="585"/>
      <c r="F133" s="585"/>
      <c r="G133" s="585"/>
      <c r="H133" s="585"/>
      <c r="I133" s="585"/>
      <c r="J133" s="585"/>
      <c r="K133" s="585"/>
      <c r="L133" s="585"/>
      <c r="M133" s="585"/>
      <c r="N133" s="585"/>
      <c r="O133" s="585"/>
      <c r="P133" s="585"/>
      <c r="Q133" s="585"/>
      <c r="R133" s="585"/>
      <c r="S133" s="585"/>
      <c r="T133" s="585"/>
      <c r="U133" s="585"/>
      <c r="V133" s="585"/>
      <c r="W133" s="585"/>
      <c r="X133" s="585"/>
      <c r="Y133" s="585"/>
      <c r="Z133" s="585"/>
      <c r="AA133" s="585"/>
      <c r="AB133" s="585"/>
      <c r="AC133" s="585"/>
      <c r="AD133" s="585"/>
      <c r="AE133" s="585"/>
      <c r="AF133" s="585"/>
      <c r="AG133" s="585"/>
      <c r="AH133" s="585"/>
      <c r="AI133" s="585"/>
      <c r="AJ133" s="585"/>
      <c r="AK133" s="585"/>
      <c r="AL133" s="585"/>
      <c r="AM133" s="585"/>
      <c r="AN133" s="585"/>
      <c r="AO133" s="585"/>
      <c r="AP133" s="585"/>
      <c r="AQ133" s="585"/>
      <c r="AR133" s="585"/>
      <c r="AS133" s="585"/>
      <c r="AT133" s="585"/>
      <c r="AU133" s="585"/>
      <c r="AV133" s="585"/>
      <c r="AW133" s="585"/>
      <c r="AX133" s="585"/>
      <c r="AY133" s="585"/>
      <c r="AZ133" s="585"/>
      <c r="BA133" s="585"/>
    </row>
    <row r="134" spans="1:53" ht="15" customHeight="1" x14ac:dyDescent="0.2">
      <c r="A134" s="585"/>
      <c r="B134" s="585"/>
      <c r="C134" s="585"/>
      <c r="D134" s="585"/>
      <c r="E134" s="585"/>
      <c r="F134" s="585"/>
      <c r="G134" s="585"/>
      <c r="H134" s="585"/>
      <c r="I134" s="585"/>
      <c r="J134" s="585"/>
      <c r="K134" s="585"/>
      <c r="L134" s="585"/>
      <c r="M134" s="585"/>
      <c r="N134" s="585"/>
      <c r="O134" s="585"/>
      <c r="P134" s="585"/>
      <c r="Q134" s="585"/>
      <c r="R134" s="585"/>
      <c r="S134" s="585"/>
      <c r="T134" s="585"/>
      <c r="U134" s="585"/>
      <c r="V134" s="585"/>
      <c r="W134" s="585"/>
      <c r="X134" s="585"/>
      <c r="Y134" s="585"/>
      <c r="Z134" s="585"/>
      <c r="AA134" s="585"/>
      <c r="AB134" s="585"/>
      <c r="AC134" s="585"/>
      <c r="AD134" s="585"/>
      <c r="AE134" s="585"/>
      <c r="AF134" s="585"/>
      <c r="AG134" s="585"/>
      <c r="AH134" s="585"/>
      <c r="AI134" s="585"/>
      <c r="AJ134" s="585"/>
      <c r="AK134" s="585"/>
      <c r="AL134" s="585"/>
      <c r="AM134" s="585"/>
      <c r="AN134" s="585"/>
      <c r="AO134" s="585"/>
      <c r="AP134" s="585"/>
      <c r="AQ134" s="585"/>
      <c r="AR134" s="585"/>
      <c r="AS134" s="585"/>
      <c r="AT134" s="585"/>
      <c r="AU134" s="585"/>
      <c r="AV134" s="585"/>
      <c r="AW134" s="585"/>
      <c r="AX134" s="585"/>
      <c r="AY134" s="585"/>
      <c r="AZ134" s="585"/>
      <c r="BA134" s="585"/>
    </row>
    <row r="135" spans="1:53" ht="15" customHeight="1" x14ac:dyDescent="0.2">
      <c r="A135" s="585"/>
      <c r="B135" s="585"/>
      <c r="C135" s="585"/>
      <c r="D135" s="585"/>
      <c r="E135" s="585"/>
      <c r="F135" s="585"/>
      <c r="G135" s="585"/>
      <c r="H135" s="585"/>
      <c r="I135" s="585"/>
      <c r="J135" s="585"/>
      <c r="K135" s="585"/>
      <c r="L135" s="585"/>
      <c r="M135" s="585"/>
      <c r="N135" s="585"/>
      <c r="O135" s="585"/>
      <c r="P135" s="585"/>
      <c r="Q135" s="585"/>
      <c r="R135" s="585"/>
      <c r="S135" s="585"/>
      <c r="T135" s="585"/>
      <c r="U135" s="585"/>
      <c r="V135" s="585"/>
      <c r="W135" s="585"/>
      <c r="X135" s="585"/>
      <c r="Y135" s="585"/>
      <c r="Z135" s="585"/>
      <c r="AA135" s="585"/>
      <c r="AB135" s="585"/>
      <c r="AC135" s="585"/>
      <c r="AD135" s="585"/>
      <c r="AE135" s="585"/>
      <c r="AF135" s="585"/>
      <c r="AG135" s="585"/>
      <c r="AH135" s="585"/>
      <c r="AI135" s="585"/>
      <c r="AJ135" s="585"/>
      <c r="AK135" s="585"/>
      <c r="AL135" s="585"/>
      <c r="AM135" s="585"/>
      <c r="AN135" s="585"/>
      <c r="AO135" s="585"/>
      <c r="AP135" s="585"/>
      <c r="AQ135" s="585"/>
      <c r="AR135" s="585"/>
      <c r="AS135" s="585"/>
      <c r="AT135" s="585"/>
      <c r="AU135" s="585"/>
      <c r="AV135" s="585"/>
      <c r="AW135" s="585"/>
      <c r="AX135" s="585"/>
      <c r="AY135" s="585"/>
      <c r="AZ135" s="585"/>
      <c r="BA135" s="585"/>
    </row>
    <row r="136" spans="1:53" ht="15" customHeight="1" x14ac:dyDescent="0.2">
      <c r="A136" s="585"/>
      <c r="B136" s="585"/>
      <c r="C136" s="585"/>
      <c r="D136" s="585"/>
      <c r="E136" s="585"/>
      <c r="F136" s="585"/>
      <c r="G136" s="585"/>
      <c r="H136" s="585"/>
      <c r="I136" s="585"/>
      <c r="J136" s="585"/>
      <c r="K136" s="585"/>
      <c r="L136" s="585"/>
      <c r="M136" s="585"/>
      <c r="N136" s="585"/>
      <c r="O136" s="585"/>
      <c r="P136" s="585"/>
      <c r="Q136" s="585"/>
      <c r="R136" s="585"/>
      <c r="S136" s="585"/>
      <c r="T136" s="585"/>
      <c r="U136" s="585"/>
      <c r="V136" s="585"/>
      <c r="W136" s="585"/>
      <c r="X136" s="585"/>
      <c r="Y136" s="585"/>
      <c r="Z136" s="585"/>
      <c r="AA136" s="585"/>
      <c r="AB136" s="585"/>
      <c r="AC136" s="585"/>
      <c r="AD136" s="585"/>
      <c r="AE136" s="585"/>
      <c r="AF136" s="585"/>
      <c r="AG136" s="585"/>
      <c r="AH136" s="585"/>
      <c r="AI136" s="585"/>
      <c r="AJ136" s="585"/>
      <c r="AK136" s="585"/>
      <c r="AL136" s="585"/>
      <c r="AM136" s="585"/>
      <c r="AN136" s="585"/>
      <c r="AO136" s="585"/>
      <c r="AP136" s="585"/>
      <c r="AQ136" s="585"/>
      <c r="AR136" s="585"/>
      <c r="AS136" s="585"/>
      <c r="AT136" s="585"/>
      <c r="AU136" s="585"/>
      <c r="AV136" s="585"/>
      <c r="AW136" s="585"/>
      <c r="AX136" s="585"/>
      <c r="AY136" s="585"/>
      <c r="AZ136" s="585"/>
      <c r="BA136" s="585"/>
    </row>
    <row r="137" spans="1:53" ht="15" customHeight="1" x14ac:dyDescent="0.2">
      <c r="A137" s="585"/>
      <c r="B137" s="585"/>
      <c r="C137" s="585"/>
      <c r="D137" s="585"/>
      <c r="E137" s="585"/>
      <c r="F137" s="585"/>
      <c r="G137" s="585"/>
      <c r="H137" s="585"/>
      <c r="I137" s="585"/>
      <c r="J137" s="585"/>
      <c r="K137" s="585"/>
      <c r="L137" s="585"/>
      <c r="M137" s="585"/>
      <c r="N137" s="585"/>
      <c r="O137" s="585"/>
      <c r="P137" s="585"/>
      <c r="Q137" s="585"/>
      <c r="R137" s="585"/>
      <c r="S137" s="585"/>
      <c r="T137" s="585"/>
      <c r="U137" s="585"/>
      <c r="V137" s="585"/>
      <c r="W137" s="585"/>
      <c r="X137" s="585"/>
      <c r="Y137" s="585"/>
      <c r="Z137" s="585"/>
      <c r="AA137" s="585"/>
      <c r="AB137" s="585"/>
      <c r="AC137" s="585"/>
      <c r="AD137" s="585"/>
      <c r="AE137" s="585"/>
      <c r="AF137" s="585"/>
      <c r="AG137" s="585"/>
      <c r="AH137" s="585"/>
      <c r="AI137" s="585"/>
      <c r="AJ137" s="585"/>
      <c r="AK137" s="585"/>
      <c r="AL137" s="585"/>
      <c r="AM137" s="585"/>
      <c r="AN137" s="585"/>
      <c r="AO137" s="585"/>
      <c r="AP137" s="585"/>
      <c r="AQ137" s="585"/>
      <c r="AR137" s="585"/>
      <c r="AS137" s="585"/>
      <c r="AT137" s="585"/>
      <c r="AU137" s="585"/>
      <c r="AV137" s="585"/>
      <c r="AW137" s="585"/>
      <c r="AX137" s="585"/>
      <c r="AY137" s="585"/>
      <c r="AZ137" s="585"/>
      <c r="BA137" s="585"/>
    </row>
    <row r="138" spans="1:53" ht="15" customHeight="1" x14ac:dyDescent="0.2">
      <c r="A138" s="585"/>
      <c r="B138" s="585"/>
      <c r="C138" s="585"/>
      <c r="D138" s="585"/>
      <c r="E138" s="585"/>
      <c r="F138" s="585"/>
      <c r="G138" s="585"/>
      <c r="H138" s="585"/>
      <c r="I138" s="585"/>
      <c r="J138" s="585"/>
      <c r="K138" s="585"/>
      <c r="L138" s="585"/>
      <c r="M138" s="585"/>
      <c r="N138" s="585"/>
      <c r="O138" s="585"/>
      <c r="P138" s="585"/>
      <c r="Q138" s="585"/>
      <c r="R138" s="585"/>
      <c r="S138" s="585"/>
      <c r="T138" s="585"/>
      <c r="U138" s="585"/>
      <c r="V138" s="585"/>
      <c r="W138" s="585"/>
      <c r="X138" s="585"/>
      <c r="Y138" s="585"/>
      <c r="Z138" s="585"/>
      <c r="AA138" s="585"/>
      <c r="AB138" s="585"/>
      <c r="AC138" s="585"/>
      <c r="AD138" s="585"/>
      <c r="AE138" s="585"/>
      <c r="AF138" s="585"/>
      <c r="AG138" s="585"/>
      <c r="AH138" s="585"/>
      <c r="AI138" s="585"/>
      <c r="AJ138" s="585"/>
      <c r="AK138" s="585"/>
      <c r="AL138" s="585"/>
      <c r="AM138" s="585"/>
      <c r="AN138" s="585"/>
      <c r="AO138" s="585"/>
      <c r="AP138" s="585"/>
      <c r="AQ138" s="585"/>
      <c r="AR138" s="585"/>
      <c r="AS138" s="585"/>
      <c r="AT138" s="585"/>
      <c r="AU138" s="585"/>
      <c r="AV138" s="585"/>
      <c r="AW138" s="585"/>
      <c r="AX138" s="585"/>
      <c r="AY138" s="585"/>
      <c r="AZ138" s="585"/>
      <c r="BA138" s="585"/>
    </row>
    <row r="139" spans="1:53" ht="15" customHeight="1" x14ac:dyDescent="0.2">
      <c r="A139" s="585"/>
      <c r="B139" s="585"/>
      <c r="C139" s="585"/>
      <c r="D139" s="585"/>
      <c r="E139" s="585"/>
      <c r="F139" s="585"/>
      <c r="G139" s="585"/>
      <c r="H139" s="585"/>
      <c r="I139" s="585"/>
      <c r="J139" s="585"/>
      <c r="K139" s="585"/>
      <c r="L139" s="585"/>
      <c r="M139" s="585"/>
      <c r="N139" s="585"/>
      <c r="O139" s="585"/>
      <c r="P139" s="585"/>
      <c r="Q139" s="585"/>
      <c r="R139" s="585"/>
      <c r="S139" s="585"/>
      <c r="T139" s="585"/>
      <c r="U139" s="585"/>
      <c r="V139" s="585"/>
      <c r="W139" s="585"/>
      <c r="X139" s="585"/>
      <c r="Y139" s="585"/>
      <c r="Z139" s="585"/>
      <c r="AA139" s="585"/>
      <c r="AB139" s="585"/>
      <c r="AC139" s="585"/>
      <c r="AD139" s="585"/>
      <c r="AE139" s="585"/>
      <c r="AF139" s="585"/>
      <c r="AG139" s="585"/>
      <c r="AH139" s="585"/>
      <c r="AI139" s="585"/>
      <c r="AJ139" s="585"/>
      <c r="AK139" s="585"/>
      <c r="AL139" s="585"/>
      <c r="AM139" s="585"/>
      <c r="AN139" s="585"/>
      <c r="AO139" s="585"/>
      <c r="AP139" s="585"/>
      <c r="AQ139" s="585"/>
      <c r="AR139" s="585"/>
      <c r="AS139" s="585"/>
      <c r="AT139" s="585"/>
      <c r="AU139" s="585"/>
      <c r="AV139" s="585"/>
      <c r="AW139" s="585"/>
      <c r="AX139" s="585"/>
      <c r="AY139" s="585"/>
      <c r="AZ139" s="585"/>
      <c r="BA139" s="585"/>
    </row>
    <row r="140" spans="1:53" ht="15" customHeight="1" x14ac:dyDescent="0.2">
      <c r="A140" s="585"/>
      <c r="B140" s="585"/>
      <c r="C140" s="585"/>
      <c r="D140" s="585"/>
      <c r="E140" s="585"/>
      <c r="F140" s="585"/>
      <c r="G140" s="585"/>
      <c r="H140" s="585"/>
      <c r="I140" s="585"/>
      <c r="J140" s="585"/>
      <c r="K140" s="585"/>
      <c r="L140" s="585"/>
      <c r="M140" s="585"/>
      <c r="N140" s="585"/>
      <c r="O140" s="585"/>
      <c r="P140" s="585"/>
      <c r="Q140" s="585"/>
      <c r="R140" s="585"/>
      <c r="S140" s="585"/>
      <c r="T140" s="585"/>
      <c r="U140" s="585"/>
      <c r="V140" s="585"/>
      <c r="W140" s="585"/>
      <c r="X140" s="585"/>
      <c r="Y140" s="585"/>
      <c r="Z140" s="585"/>
      <c r="AA140" s="585"/>
      <c r="AB140" s="585"/>
      <c r="AC140" s="585"/>
      <c r="AD140" s="585"/>
      <c r="AE140" s="585"/>
      <c r="AF140" s="585"/>
      <c r="AG140" s="585"/>
      <c r="AH140" s="585"/>
      <c r="AI140" s="585"/>
      <c r="AJ140" s="585"/>
      <c r="AK140" s="585"/>
      <c r="AL140" s="585"/>
      <c r="AM140" s="585"/>
      <c r="AN140" s="585"/>
      <c r="AO140" s="585"/>
      <c r="AP140" s="585"/>
      <c r="AQ140" s="585"/>
      <c r="AR140" s="585"/>
      <c r="AS140" s="585"/>
      <c r="AT140" s="585"/>
      <c r="AU140" s="585"/>
      <c r="AV140" s="585"/>
      <c r="AW140" s="585"/>
      <c r="AX140" s="585"/>
      <c r="AY140" s="585"/>
      <c r="AZ140" s="585"/>
      <c r="BA140" s="585"/>
    </row>
    <row r="141" spans="1:53" ht="15" customHeight="1" x14ac:dyDescent="0.2">
      <c r="A141" s="585"/>
      <c r="B141" s="585"/>
      <c r="C141" s="585"/>
      <c r="D141" s="585"/>
      <c r="E141" s="585"/>
      <c r="F141" s="585"/>
      <c r="G141" s="585"/>
      <c r="H141" s="585"/>
      <c r="I141" s="585"/>
      <c r="J141" s="585"/>
      <c r="K141" s="585"/>
      <c r="L141" s="585"/>
      <c r="M141" s="585"/>
      <c r="N141" s="585"/>
      <c r="O141" s="585"/>
      <c r="P141" s="585"/>
      <c r="Q141" s="585"/>
      <c r="R141" s="585"/>
      <c r="S141" s="585"/>
      <c r="T141" s="585"/>
      <c r="U141" s="585"/>
      <c r="V141" s="585"/>
      <c r="W141" s="585"/>
      <c r="X141" s="585"/>
      <c r="Y141" s="585"/>
      <c r="Z141" s="585"/>
      <c r="AA141" s="585"/>
      <c r="AB141" s="585"/>
      <c r="AC141" s="585"/>
      <c r="AD141" s="585"/>
      <c r="AE141" s="585"/>
      <c r="AF141" s="585"/>
      <c r="AG141" s="585"/>
      <c r="AH141" s="585"/>
      <c r="AI141" s="585"/>
      <c r="AJ141" s="585"/>
      <c r="AK141" s="585"/>
      <c r="AL141" s="585"/>
      <c r="AM141" s="585"/>
      <c r="AN141" s="585"/>
      <c r="AO141" s="585"/>
      <c r="AP141" s="585"/>
      <c r="AQ141" s="585"/>
      <c r="AR141" s="585"/>
      <c r="AS141" s="585"/>
      <c r="AT141" s="585"/>
      <c r="AU141" s="585"/>
      <c r="AV141" s="585"/>
      <c r="AW141" s="585"/>
      <c r="AX141" s="585"/>
      <c r="AY141" s="585"/>
      <c r="AZ141" s="585"/>
      <c r="BA141" s="585"/>
    </row>
    <row r="142" spans="1:53" ht="15" customHeight="1" x14ac:dyDescent="0.2">
      <c r="A142" s="585"/>
      <c r="B142" s="585"/>
      <c r="C142" s="585"/>
      <c r="D142" s="585"/>
      <c r="E142" s="585"/>
      <c r="F142" s="585"/>
      <c r="G142" s="585"/>
      <c r="H142" s="585"/>
      <c r="I142" s="585"/>
      <c r="J142" s="585"/>
      <c r="K142" s="585"/>
      <c r="L142" s="585"/>
      <c r="M142" s="585"/>
      <c r="N142" s="585"/>
      <c r="O142" s="585"/>
      <c r="P142" s="585"/>
      <c r="Q142" s="585"/>
      <c r="R142" s="585"/>
      <c r="S142" s="585"/>
      <c r="T142" s="585"/>
      <c r="U142" s="585"/>
      <c r="V142" s="585"/>
      <c r="W142" s="585"/>
      <c r="X142" s="585"/>
      <c r="Y142" s="585"/>
      <c r="Z142" s="585"/>
      <c r="AA142" s="585"/>
      <c r="AB142" s="585"/>
      <c r="AC142" s="585"/>
      <c r="AD142" s="585"/>
      <c r="AE142" s="585"/>
      <c r="AF142" s="585"/>
      <c r="AG142" s="585"/>
      <c r="AH142" s="585"/>
      <c r="AI142" s="585"/>
      <c r="AJ142" s="585"/>
      <c r="AK142" s="585"/>
      <c r="AL142" s="585"/>
      <c r="AM142" s="585"/>
      <c r="AN142" s="585"/>
      <c r="AO142" s="585"/>
      <c r="AP142" s="585"/>
      <c r="AQ142" s="585"/>
      <c r="AR142" s="585"/>
      <c r="AS142" s="585"/>
      <c r="AT142" s="585"/>
      <c r="AU142" s="585"/>
      <c r="AV142" s="585"/>
      <c r="AW142" s="585"/>
      <c r="AX142" s="585"/>
      <c r="AY142" s="585"/>
      <c r="AZ142" s="585"/>
      <c r="BA142" s="585"/>
    </row>
    <row r="143" spans="1:53" ht="15" customHeight="1" x14ac:dyDescent="0.2">
      <c r="A143" s="585"/>
      <c r="B143" s="585"/>
      <c r="C143" s="585"/>
      <c r="D143" s="585"/>
      <c r="E143" s="585"/>
      <c r="F143" s="585"/>
      <c r="G143" s="585"/>
      <c r="H143" s="585"/>
      <c r="I143" s="585"/>
      <c r="J143" s="585"/>
      <c r="K143" s="585"/>
      <c r="L143" s="585"/>
      <c r="M143" s="585"/>
      <c r="N143" s="585"/>
      <c r="O143" s="585"/>
      <c r="P143" s="585"/>
      <c r="Q143" s="585"/>
      <c r="R143" s="585"/>
      <c r="S143" s="585"/>
      <c r="T143" s="585"/>
      <c r="U143" s="585"/>
      <c r="V143" s="585"/>
      <c r="W143" s="585"/>
      <c r="X143" s="585"/>
      <c r="Y143" s="585"/>
      <c r="Z143" s="585"/>
      <c r="AA143" s="585"/>
      <c r="AB143" s="585"/>
      <c r="AC143" s="585"/>
      <c r="AD143" s="585"/>
      <c r="AE143" s="585"/>
      <c r="AF143" s="585"/>
      <c r="AG143" s="585"/>
      <c r="AH143" s="585"/>
      <c r="AI143" s="585"/>
      <c r="AJ143" s="585"/>
      <c r="AK143" s="585"/>
      <c r="AL143" s="585"/>
      <c r="AM143" s="585"/>
      <c r="AN143" s="585"/>
      <c r="AO143" s="585"/>
      <c r="AP143" s="585"/>
      <c r="AQ143" s="585"/>
      <c r="AR143" s="585"/>
      <c r="AS143" s="585"/>
      <c r="AT143" s="585"/>
      <c r="AU143" s="585"/>
      <c r="AV143" s="585"/>
      <c r="AW143" s="585"/>
      <c r="AX143" s="585"/>
      <c r="AY143" s="585"/>
      <c r="AZ143" s="585"/>
      <c r="BA143" s="585"/>
    </row>
    <row r="144" spans="1:53" ht="15" customHeight="1" x14ac:dyDescent="0.2">
      <c r="A144" s="585"/>
      <c r="B144" s="585"/>
      <c r="C144" s="585"/>
      <c r="D144" s="585"/>
      <c r="E144" s="585"/>
      <c r="F144" s="585"/>
      <c r="G144" s="585"/>
      <c r="H144" s="585"/>
      <c r="I144" s="585"/>
      <c r="J144" s="585"/>
      <c r="K144" s="585"/>
      <c r="L144" s="585"/>
      <c r="M144" s="585"/>
      <c r="N144" s="585"/>
      <c r="O144" s="585"/>
      <c r="P144" s="585"/>
      <c r="Q144" s="585"/>
      <c r="R144" s="585"/>
      <c r="S144" s="585"/>
      <c r="T144" s="585"/>
      <c r="U144" s="585"/>
      <c r="V144" s="585"/>
      <c r="W144" s="585"/>
      <c r="X144" s="585"/>
      <c r="Y144" s="585"/>
      <c r="Z144" s="585"/>
      <c r="AA144" s="585"/>
      <c r="AB144" s="585"/>
      <c r="AC144" s="585"/>
      <c r="AD144" s="585"/>
      <c r="AE144" s="585"/>
      <c r="AF144" s="585"/>
      <c r="AG144" s="585"/>
      <c r="AH144" s="585"/>
      <c r="AI144" s="585"/>
      <c r="AJ144" s="585"/>
      <c r="AK144" s="585"/>
      <c r="AL144" s="585"/>
      <c r="AM144" s="585"/>
      <c r="AN144" s="585"/>
      <c r="AO144" s="585"/>
      <c r="AP144" s="585"/>
      <c r="AQ144" s="585"/>
      <c r="AR144" s="585"/>
      <c r="AS144" s="585"/>
      <c r="AT144" s="585"/>
      <c r="AU144" s="585"/>
      <c r="AV144" s="585"/>
      <c r="AW144" s="585"/>
      <c r="AX144" s="585"/>
      <c r="AY144" s="585"/>
      <c r="AZ144" s="585"/>
      <c r="BA144" s="585"/>
    </row>
    <row r="145" spans="1:53" ht="15" customHeight="1" x14ac:dyDescent="0.2">
      <c r="A145" s="585"/>
      <c r="B145" s="585"/>
      <c r="C145" s="585"/>
      <c r="D145" s="585"/>
      <c r="E145" s="585"/>
      <c r="F145" s="585"/>
      <c r="G145" s="585"/>
      <c r="H145" s="585"/>
      <c r="I145" s="585"/>
      <c r="J145" s="585"/>
      <c r="K145" s="585"/>
      <c r="L145" s="585"/>
      <c r="M145" s="585"/>
      <c r="N145" s="585"/>
      <c r="O145" s="585"/>
      <c r="P145" s="585"/>
      <c r="Q145" s="585"/>
      <c r="R145" s="585"/>
      <c r="S145" s="585"/>
      <c r="T145" s="585"/>
      <c r="U145" s="585"/>
      <c r="V145" s="585"/>
      <c r="W145" s="585"/>
      <c r="X145" s="585"/>
      <c r="Y145" s="585"/>
      <c r="Z145" s="585"/>
      <c r="AA145" s="585"/>
      <c r="AB145" s="585"/>
      <c r="AC145" s="585"/>
      <c r="AD145" s="585"/>
      <c r="AE145" s="585"/>
      <c r="AF145" s="585"/>
      <c r="AG145" s="585"/>
      <c r="AH145" s="585"/>
      <c r="AI145" s="585"/>
      <c r="AJ145" s="585"/>
      <c r="AK145" s="585"/>
      <c r="AL145" s="585"/>
      <c r="AM145" s="585"/>
      <c r="AN145" s="585"/>
      <c r="AO145" s="585"/>
      <c r="AP145" s="585"/>
      <c r="AQ145" s="585"/>
      <c r="AR145" s="585"/>
      <c r="AS145" s="585"/>
      <c r="AT145" s="585"/>
      <c r="AU145" s="585"/>
      <c r="AV145" s="585"/>
      <c r="AW145" s="585"/>
      <c r="AX145" s="585"/>
      <c r="AY145" s="585"/>
      <c r="AZ145" s="585"/>
      <c r="BA145" s="585"/>
    </row>
    <row r="146" spans="1:53" ht="15" customHeight="1" x14ac:dyDescent="0.2">
      <c r="A146" s="585"/>
      <c r="B146" s="585"/>
      <c r="C146" s="585"/>
      <c r="D146" s="585"/>
      <c r="E146" s="585"/>
      <c r="F146" s="585"/>
      <c r="G146" s="585"/>
      <c r="H146" s="585"/>
      <c r="I146" s="585"/>
      <c r="J146" s="585"/>
      <c r="K146" s="585"/>
      <c r="L146" s="585"/>
      <c r="M146" s="585"/>
      <c r="N146" s="585"/>
      <c r="O146" s="585"/>
      <c r="P146" s="585"/>
      <c r="Q146" s="585"/>
      <c r="R146" s="585"/>
      <c r="S146" s="585"/>
      <c r="T146" s="585"/>
      <c r="U146" s="585"/>
      <c r="V146" s="585"/>
      <c r="W146" s="585"/>
      <c r="X146" s="585"/>
      <c r="Y146" s="585"/>
      <c r="Z146" s="585"/>
      <c r="AA146" s="585"/>
      <c r="AB146" s="585"/>
      <c r="AC146" s="585"/>
      <c r="AD146" s="585"/>
      <c r="AE146" s="585"/>
      <c r="AF146" s="585"/>
      <c r="AG146" s="585"/>
      <c r="AH146" s="585"/>
      <c r="AI146" s="585"/>
      <c r="AJ146" s="585"/>
      <c r="AK146" s="585"/>
      <c r="AL146" s="585"/>
      <c r="AM146" s="585"/>
      <c r="AN146" s="585"/>
      <c r="AO146" s="585"/>
      <c r="AP146" s="585"/>
      <c r="AQ146" s="585"/>
      <c r="AR146" s="585"/>
      <c r="AS146" s="585"/>
      <c r="AT146" s="585"/>
      <c r="AU146" s="585"/>
      <c r="AV146" s="585"/>
      <c r="AW146" s="585"/>
      <c r="AX146" s="585"/>
      <c r="AY146" s="585"/>
      <c r="AZ146" s="585"/>
      <c r="BA146" s="585"/>
    </row>
    <row r="147" spans="1:53" ht="15" customHeight="1" x14ac:dyDescent="0.2">
      <c r="A147" s="585"/>
      <c r="B147" s="585"/>
      <c r="C147" s="585"/>
      <c r="D147" s="585"/>
      <c r="E147" s="585"/>
      <c r="F147" s="585"/>
      <c r="G147" s="585"/>
      <c r="H147" s="585"/>
      <c r="I147" s="585"/>
      <c r="J147" s="585"/>
      <c r="K147" s="585"/>
      <c r="L147" s="585"/>
      <c r="M147" s="585"/>
      <c r="N147" s="585"/>
      <c r="O147" s="585"/>
      <c r="P147" s="585"/>
      <c r="Q147" s="585"/>
      <c r="R147" s="585"/>
      <c r="S147" s="585"/>
      <c r="T147" s="585"/>
      <c r="U147" s="585"/>
      <c r="V147" s="585"/>
      <c r="W147" s="585"/>
      <c r="X147" s="585"/>
      <c r="Y147" s="585"/>
      <c r="Z147" s="585"/>
      <c r="AA147" s="585"/>
      <c r="AB147" s="585"/>
      <c r="AC147" s="585"/>
      <c r="AD147" s="585"/>
      <c r="AE147" s="585"/>
      <c r="AF147" s="585"/>
      <c r="AG147" s="585"/>
      <c r="AH147" s="585"/>
      <c r="AI147" s="585"/>
      <c r="AJ147" s="585"/>
      <c r="AK147" s="585"/>
      <c r="AL147" s="585"/>
      <c r="AM147" s="585"/>
      <c r="AN147" s="585"/>
      <c r="AO147" s="585"/>
      <c r="AP147" s="585"/>
      <c r="AQ147" s="585"/>
      <c r="AR147" s="585"/>
      <c r="AS147" s="585"/>
      <c r="AT147" s="585"/>
      <c r="AU147" s="585"/>
      <c r="AV147" s="585"/>
      <c r="AW147" s="585"/>
      <c r="AX147" s="585"/>
      <c r="AY147" s="585"/>
      <c r="AZ147" s="585"/>
      <c r="BA147" s="585"/>
    </row>
    <row r="148" spans="1:53" ht="15" customHeight="1" x14ac:dyDescent="0.2">
      <c r="A148" s="585"/>
      <c r="B148" s="585"/>
      <c r="C148" s="585"/>
      <c r="D148" s="585"/>
      <c r="E148" s="585"/>
      <c r="F148" s="585"/>
      <c r="G148" s="585"/>
      <c r="H148" s="585"/>
      <c r="I148" s="585"/>
      <c r="J148" s="585"/>
      <c r="K148" s="585"/>
      <c r="L148" s="585"/>
      <c r="M148" s="585"/>
      <c r="N148" s="585"/>
      <c r="O148" s="585"/>
      <c r="P148" s="585"/>
      <c r="Q148" s="585"/>
      <c r="R148" s="585"/>
      <c r="S148" s="585"/>
      <c r="T148" s="585"/>
      <c r="U148" s="585"/>
      <c r="V148" s="585"/>
      <c r="W148" s="585"/>
      <c r="X148" s="585"/>
      <c r="Y148" s="585"/>
      <c r="Z148" s="585"/>
      <c r="AA148" s="585"/>
      <c r="AB148" s="585"/>
      <c r="AC148" s="585"/>
      <c r="AD148" s="585"/>
      <c r="AE148" s="585"/>
      <c r="AF148" s="585"/>
      <c r="AG148" s="585"/>
      <c r="AH148" s="585"/>
      <c r="AI148" s="585"/>
      <c r="AJ148" s="585"/>
      <c r="AK148" s="585"/>
      <c r="AL148" s="585"/>
      <c r="AM148" s="585"/>
      <c r="AN148" s="585"/>
      <c r="AO148" s="585"/>
      <c r="AP148" s="585"/>
      <c r="AQ148" s="585"/>
      <c r="AR148" s="585"/>
      <c r="AS148" s="585"/>
      <c r="AT148" s="585"/>
      <c r="AU148" s="585"/>
      <c r="AV148" s="585"/>
      <c r="AW148" s="585"/>
      <c r="AX148" s="585"/>
      <c r="AY148" s="585"/>
      <c r="AZ148" s="585"/>
      <c r="BA148" s="585"/>
    </row>
    <row r="149" spans="1:53" ht="15" customHeight="1" x14ac:dyDescent="0.2">
      <c r="A149" s="585"/>
      <c r="B149" s="585"/>
      <c r="C149" s="585"/>
      <c r="D149" s="585"/>
      <c r="E149" s="585"/>
      <c r="F149" s="585"/>
      <c r="G149" s="585"/>
      <c r="H149" s="585"/>
      <c r="I149" s="585"/>
      <c r="J149" s="585"/>
      <c r="K149" s="585"/>
      <c r="L149" s="585"/>
      <c r="M149" s="585"/>
      <c r="N149" s="585"/>
      <c r="O149" s="585"/>
      <c r="P149" s="585"/>
      <c r="Q149" s="585"/>
      <c r="R149" s="585"/>
      <c r="S149" s="585"/>
      <c r="T149" s="585"/>
      <c r="U149" s="585"/>
      <c r="V149" s="585"/>
      <c r="W149" s="585"/>
      <c r="X149" s="585"/>
      <c r="Y149" s="585"/>
      <c r="Z149" s="585"/>
      <c r="AA149" s="585"/>
      <c r="AB149" s="585"/>
      <c r="AC149" s="585"/>
      <c r="AD149" s="585"/>
      <c r="AE149" s="585"/>
      <c r="AF149" s="585"/>
      <c r="AG149" s="585"/>
      <c r="AH149" s="585"/>
      <c r="AI149" s="585"/>
      <c r="AJ149" s="585"/>
      <c r="AK149" s="585"/>
      <c r="AL149" s="585"/>
      <c r="AM149" s="585"/>
      <c r="AN149" s="585"/>
      <c r="AO149" s="585"/>
      <c r="AP149" s="585"/>
      <c r="AQ149" s="585"/>
      <c r="AR149" s="585"/>
      <c r="AS149" s="585"/>
      <c r="AT149" s="585"/>
      <c r="AU149" s="585"/>
      <c r="AV149" s="585"/>
      <c r="AW149" s="585"/>
      <c r="AX149" s="585"/>
      <c r="AY149" s="585"/>
      <c r="AZ149" s="585"/>
      <c r="BA149" s="585"/>
    </row>
    <row r="150" spans="1:53" ht="15" customHeight="1" x14ac:dyDescent="0.2">
      <c r="A150" s="585"/>
      <c r="B150" s="585"/>
      <c r="C150" s="585"/>
      <c r="D150" s="585"/>
      <c r="E150" s="585"/>
      <c r="F150" s="585"/>
      <c r="G150" s="585"/>
      <c r="H150" s="585"/>
      <c r="I150" s="585"/>
      <c r="J150" s="585"/>
      <c r="K150" s="585"/>
      <c r="L150" s="585"/>
      <c r="M150" s="585"/>
      <c r="N150" s="585"/>
      <c r="O150" s="585"/>
      <c r="P150" s="585"/>
      <c r="Q150" s="585"/>
      <c r="R150" s="585"/>
      <c r="S150" s="585"/>
      <c r="T150" s="585"/>
      <c r="U150" s="585"/>
      <c r="V150" s="585"/>
      <c r="W150" s="585"/>
      <c r="X150" s="585"/>
      <c r="Y150" s="585"/>
      <c r="Z150" s="585"/>
      <c r="AA150" s="585"/>
      <c r="AB150" s="585"/>
      <c r="AC150" s="585"/>
      <c r="AD150" s="585"/>
      <c r="AE150" s="585"/>
      <c r="AF150" s="585"/>
      <c r="AG150" s="585"/>
      <c r="AH150" s="585"/>
      <c r="AI150" s="585"/>
      <c r="AJ150" s="585"/>
      <c r="AK150" s="585"/>
      <c r="AL150" s="585"/>
      <c r="AM150" s="585"/>
      <c r="AN150" s="585"/>
      <c r="AO150" s="585"/>
      <c r="AP150" s="585"/>
      <c r="AQ150" s="585"/>
      <c r="AR150" s="585"/>
      <c r="AS150" s="585"/>
      <c r="AT150" s="585"/>
      <c r="AU150" s="585"/>
      <c r="AV150" s="585"/>
      <c r="AW150" s="585"/>
      <c r="AX150" s="585"/>
      <c r="AY150" s="585"/>
      <c r="AZ150" s="585"/>
      <c r="BA150" s="585"/>
    </row>
    <row r="151" spans="1:53" ht="15" customHeight="1" x14ac:dyDescent="0.2">
      <c r="A151" s="585"/>
      <c r="B151" s="585"/>
      <c r="C151" s="585"/>
      <c r="D151" s="585"/>
      <c r="E151" s="585"/>
      <c r="F151" s="585"/>
      <c r="G151" s="585"/>
      <c r="H151" s="585"/>
      <c r="I151" s="585"/>
      <c r="J151" s="585"/>
      <c r="K151" s="585"/>
      <c r="L151" s="585"/>
      <c r="M151" s="585"/>
      <c r="N151" s="585"/>
      <c r="O151" s="585"/>
      <c r="P151" s="585"/>
      <c r="Q151" s="585"/>
      <c r="R151" s="585"/>
      <c r="S151" s="585"/>
      <c r="T151" s="585"/>
      <c r="U151" s="585"/>
      <c r="V151" s="585"/>
      <c r="W151" s="585"/>
      <c r="X151" s="585"/>
      <c r="Y151" s="585"/>
      <c r="Z151" s="585"/>
      <c r="AA151" s="585"/>
      <c r="AB151" s="585"/>
      <c r="AC151" s="585"/>
      <c r="AD151" s="585"/>
      <c r="AE151" s="585"/>
      <c r="AF151" s="585"/>
      <c r="AG151" s="585"/>
      <c r="AH151" s="585"/>
      <c r="AI151" s="585"/>
      <c r="AJ151" s="585"/>
      <c r="AK151" s="585"/>
      <c r="AL151" s="585"/>
      <c r="AM151" s="585"/>
      <c r="AN151" s="585"/>
      <c r="AO151" s="585"/>
      <c r="AP151" s="585"/>
      <c r="AQ151" s="585"/>
      <c r="AR151" s="585"/>
      <c r="AS151" s="585"/>
      <c r="AT151" s="585"/>
      <c r="AU151" s="585"/>
      <c r="AV151" s="585"/>
      <c r="AW151" s="585"/>
      <c r="AX151" s="585"/>
      <c r="AY151" s="585"/>
      <c r="AZ151" s="585"/>
      <c r="BA151" s="585"/>
    </row>
    <row r="152" spans="1:53" ht="15" customHeight="1" x14ac:dyDescent="0.2">
      <c r="A152" s="585"/>
      <c r="B152" s="585"/>
      <c r="C152" s="585"/>
      <c r="D152" s="585"/>
      <c r="E152" s="585"/>
      <c r="F152" s="585"/>
      <c r="G152" s="585"/>
      <c r="H152" s="585"/>
      <c r="I152" s="585"/>
      <c r="J152" s="585"/>
      <c r="K152" s="585"/>
      <c r="L152" s="585"/>
      <c r="M152" s="585"/>
      <c r="N152" s="585"/>
      <c r="O152" s="585"/>
      <c r="P152" s="585"/>
      <c r="Q152" s="585"/>
      <c r="R152" s="585"/>
      <c r="S152" s="585"/>
      <c r="T152" s="585"/>
      <c r="U152" s="585"/>
      <c r="V152" s="585"/>
      <c r="W152" s="585"/>
      <c r="X152" s="585"/>
      <c r="Y152" s="585"/>
      <c r="Z152" s="585"/>
      <c r="AA152" s="585"/>
      <c r="AB152" s="585"/>
      <c r="AC152" s="585"/>
      <c r="AD152" s="585"/>
      <c r="AE152" s="585"/>
      <c r="AF152" s="585"/>
      <c r="AG152" s="585"/>
      <c r="AH152" s="585"/>
      <c r="AI152" s="585"/>
      <c r="AJ152" s="585"/>
      <c r="AK152" s="585"/>
      <c r="AL152" s="585"/>
      <c r="AM152" s="585"/>
      <c r="AN152" s="585"/>
      <c r="AO152" s="585"/>
      <c r="AP152" s="585"/>
      <c r="AQ152" s="585"/>
      <c r="AR152" s="585"/>
      <c r="AS152" s="585"/>
      <c r="AT152" s="585"/>
      <c r="AU152" s="585"/>
      <c r="AV152" s="585"/>
      <c r="AW152" s="585"/>
      <c r="AX152" s="585"/>
      <c r="AY152" s="585"/>
      <c r="AZ152" s="585"/>
      <c r="BA152" s="585"/>
    </row>
  </sheetData>
  <mergeCells count="19">
    <mergeCell ref="D6:E6"/>
    <mergeCell ref="G6:K6"/>
    <mergeCell ref="A2:N2"/>
    <mergeCell ref="D4:E4"/>
    <mergeCell ref="G4:K4"/>
    <mergeCell ref="D5:E5"/>
    <mergeCell ref="G5:K5"/>
    <mergeCell ref="A8:N8"/>
    <mergeCell ref="C9:G9"/>
    <mergeCell ref="L9:M9"/>
    <mergeCell ref="O30:P30"/>
    <mergeCell ref="A37:N37"/>
    <mergeCell ref="C39:G39"/>
    <mergeCell ref="H39:K39"/>
    <mergeCell ref="L39:M39"/>
    <mergeCell ref="D33:E33"/>
    <mergeCell ref="D34:E34"/>
    <mergeCell ref="D35:E35"/>
    <mergeCell ref="F35:G35"/>
  </mergeCells>
  <phoneticPr fontId="13"/>
  <printOptions horizontalCentered="1" verticalCentered="1"/>
  <pageMargins left="0" right="0" top="0.78740157480314965" bottom="0" header="0" footer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0B81F-85B3-4E20-ADE5-6F724B2BE01D}">
  <sheetPr>
    <tabColor rgb="FF00B0F0"/>
  </sheetPr>
  <dimension ref="A1:BA152"/>
  <sheetViews>
    <sheetView view="pageBreakPreview" zoomScale="80" zoomScaleNormal="100" zoomScaleSheetLayoutView="80" workbookViewId="0">
      <selection activeCell="AY35" sqref="AY35"/>
    </sheetView>
  </sheetViews>
  <sheetFormatPr defaultColWidth="6.8984375" defaultRowHeight="12" x14ac:dyDescent="0.2"/>
  <cols>
    <col min="1" max="1" width="2.59765625" style="586" customWidth="1"/>
    <col min="2" max="2" width="3.296875" style="586" customWidth="1"/>
    <col min="3" max="3" width="1.19921875" style="586" customWidth="1"/>
    <col min="4" max="7" width="4.69921875" style="586" customWidth="1"/>
    <col min="8" max="8" width="11" style="586" customWidth="1"/>
    <col min="9" max="9" width="7.5" style="586" customWidth="1"/>
    <col min="10" max="10" width="8.19921875" style="586" customWidth="1"/>
    <col min="11" max="11" width="4" style="586" customWidth="1"/>
    <col min="12" max="12" width="3.296875" style="586" customWidth="1"/>
    <col min="13" max="13" width="1.19921875" style="586" customWidth="1"/>
    <col min="14" max="17" width="4.69921875" style="586" customWidth="1"/>
    <col min="18" max="18" width="11" style="586" customWidth="1"/>
    <col min="19" max="19" width="7.5" style="586" customWidth="1"/>
    <col min="20" max="20" width="8.19921875" style="586" customWidth="1"/>
    <col min="21" max="21" width="4" style="586" customWidth="1"/>
    <col min="22" max="22" width="2.59765625" style="586" customWidth="1"/>
    <col min="23" max="16384" width="6.8984375" style="586"/>
  </cols>
  <sheetData>
    <row r="1" spans="1:53" ht="12" customHeight="1" x14ac:dyDescent="0.2">
      <c r="A1" s="582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4"/>
      <c r="W1" s="585"/>
      <c r="X1" s="585"/>
      <c r="Y1" s="585"/>
      <c r="Z1" s="585"/>
      <c r="AA1" s="585"/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5"/>
      <c r="AO1" s="585"/>
      <c r="AP1" s="585"/>
      <c r="AQ1" s="585"/>
      <c r="AR1" s="585"/>
      <c r="AS1" s="585"/>
      <c r="AT1" s="585"/>
      <c r="AU1" s="585"/>
      <c r="AV1" s="585"/>
      <c r="AW1" s="585"/>
      <c r="AX1" s="585"/>
      <c r="AY1" s="585"/>
      <c r="AZ1" s="585"/>
      <c r="BA1" s="585"/>
    </row>
    <row r="2" spans="1:53" ht="20.100000000000001" customHeight="1" x14ac:dyDescent="0.2">
      <c r="A2" s="1148" t="s">
        <v>1802</v>
      </c>
      <c r="B2" s="1149"/>
      <c r="C2" s="1149"/>
      <c r="D2" s="1149"/>
      <c r="E2" s="1149"/>
      <c r="F2" s="1149"/>
      <c r="G2" s="1149"/>
      <c r="H2" s="1149"/>
      <c r="I2" s="1149"/>
      <c r="J2" s="1149"/>
      <c r="K2" s="1149"/>
      <c r="L2" s="1149"/>
      <c r="M2" s="1149"/>
      <c r="N2" s="1149"/>
      <c r="O2" s="1149"/>
      <c r="P2" s="1149"/>
      <c r="Q2" s="1149"/>
      <c r="R2" s="1149"/>
      <c r="S2" s="1149"/>
      <c r="T2" s="1149"/>
      <c r="U2" s="1149"/>
      <c r="V2" s="1150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  <c r="AH2" s="585"/>
      <c r="AI2" s="585"/>
      <c r="AJ2" s="585"/>
      <c r="AK2" s="585"/>
      <c r="AL2" s="585"/>
      <c r="AM2" s="585"/>
      <c r="AN2" s="585"/>
      <c r="AO2" s="585"/>
      <c r="AP2" s="585"/>
      <c r="AQ2" s="585"/>
      <c r="AR2" s="585"/>
      <c r="AS2" s="585"/>
      <c r="AT2" s="585"/>
      <c r="AU2" s="585"/>
      <c r="AV2" s="585"/>
      <c r="AW2" s="585"/>
      <c r="AX2" s="585"/>
      <c r="AY2" s="585"/>
      <c r="AZ2" s="585"/>
      <c r="BA2" s="585"/>
    </row>
    <row r="3" spans="1:53" ht="12" customHeight="1" x14ac:dyDescent="0.2">
      <c r="A3" s="587"/>
      <c r="V3" s="588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</row>
    <row r="4" spans="1:53" ht="18" customHeight="1" x14ac:dyDescent="0.2">
      <c r="A4" s="587"/>
      <c r="D4" s="1151" t="s">
        <v>1111</v>
      </c>
      <c r="E4" s="1152"/>
      <c r="F4" s="589" t="s">
        <v>1112</v>
      </c>
      <c r="G4" s="1153" t="s">
        <v>1551</v>
      </c>
      <c r="H4" s="1153"/>
      <c r="I4" s="1153"/>
      <c r="J4" s="1153"/>
      <c r="K4" s="1153"/>
      <c r="L4" s="1153"/>
      <c r="M4" s="1153"/>
      <c r="N4" s="1153"/>
      <c r="O4" s="1153"/>
      <c r="P4" s="1153"/>
      <c r="Q4" s="1153"/>
      <c r="R4" s="1153"/>
      <c r="S4" s="1153"/>
      <c r="V4" s="588"/>
      <c r="W4" s="585"/>
      <c r="X4" s="585"/>
      <c r="Y4" s="585"/>
      <c r="Z4" s="585"/>
      <c r="AA4" s="585"/>
      <c r="AB4" s="585"/>
      <c r="AC4" s="585"/>
      <c r="AD4" s="585"/>
      <c r="AE4" s="585"/>
      <c r="AF4" s="585"/>
      <c r="AG4" s="585"/>
      <c r="AH4" s="585"/>
      <c r="AI4" s="585"/>
      <c r="AJ4" s="585"/>
      <c r="AK4" s="585"/>
      <c r="AL4" s="585"/>
      <c r="AM4" s="585"/>
      <c r="AN4" s="585"/>
      <c r="AO4" s="585"/>
      <c r="AP4" s="585"/>
      <c r="AQ4" s="585"/>
      <c r="AR4" s="585"/>
      <c r="AS4" s="585"/>
      <c r="AT4" s="585"/>
      <c r="AU4" s="585"/>
      <c r="AV4" s="585"/>
      <c r="AW4" s="585"/>
      <c r="AX4" s="585"/>
      <c r="AY4" s="585"/>
      <c r="AZ4" s="585"/>
      <c r="BA4" s="585"/>
    </row>
    <row r="5" spans="1:53" ht="18" customHeight="1" x14ac:dyDescent="0.2">
      <c r="A5" s="587"/>
      <c r="D5" s="1144" t="s">
        <v>1113</v>
      </c>
      <c r="E5" s="1145"/>
      <c r="F5" s="590" t="s">
        <v>1112</v>
      </c>
      <c r="G5" s="1147" t="s">
        <v>1809</v>
      </c>
      <c r="H5" s="1147"/>
      <c r="I5" s="1147"/>
      <c r="J5" s="1147"/>
      <c r="K5" s="1147"/>
      <c r="L5" s="1147"/>
      <c r="M5" s="1147"/>
      <c r="N5" s="1147"/>
      <c r="O5" s="1147"/>
      <c r="P5" s="1147"/>
      <c r="Q5" s="1147"/>
      <c r="R5" s="1147"/>
      <c r="S5" s="1147"/>
      <c r="T5" s="591"/>
      <c r="V5" s="588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  <c r="AH5" s="585"/>
      <c r="AI5" s="585"/>
      <c r="AJ5" s="585"/>
      <c r="AK5" s="585"/>
      <c r="AL5" s="585"/>
      <c r="AM5" s="585"/>
      <c r="AN5" s="585"/>
      <c r="AO5" s="585"/>
      <c r="AP5" s="585"/>
      <c r="AQ5" s="585"/>
      <c r="AR5" s="585"/>
      <c r="AS5" s="585"/>
      <c r="AT5" s="585"/>
      <c r="AU5" s="585"/>
      <c r="AV5" s="585"/>
      <c r="AW5" s="585"/>
      <c r="AX5" s="585"/>
      <c r="AY5" s="585"/>
      <c r="AZ5" s="585"/>
      <c r="BA5" s="585"/>
    </row>
    <row r="6" spans="1:53" ht="18" customHeight="1" x14ac:dyDescent="0.2">
      <c r="A6" s="587"/>
      <c r="D6" s="1144" t="s">
        <v>1114</v>
      </c>
      <c r="E6" s="1145"/>
      <c r="F6" s="589" t="s">
        <v>1112</v>
      </c>
      <c r="G6" s="1146" t="s">
        <v>1810</v>
      </c>
      <c r="H6" s="1147"/>
      <c r="I6" s="1147"/>
      <c r="J6" s="1147"/>
      <c r="K6" s="1147"/>
      <c r="L6" s="1147"/>
      <c r="M6" s="1147"/>
      <c r="N6" s="1147"/>
      <c r="O6" s="1147"/>
      <c r="P6" s="1147"/>
      <c r="Q6" s="1147"/>
      <c r="R6" s="1147"/>
      <c r="S6" s="1147"/>
      <c r="T6" s="591"/>
      <c r="V6" s="588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585"/>
      <c r="AK6" s="585"/>
      <c r="AL6" s="585"/>
      <c r="AM6" s="585"/>
      <c r="AN6" s="585"/>
      <c r="AO6" s="585"/>
      <c r="AP6" s="585"/>
      <c r="AQ6" s="585"/>
      <c r="AR6" s="585"/>
      <c r="AS6" s="585"/>
      <c r="AT6" s="585"/>
      <c r="AU6" s="585"/>
      <c r="AV6" s="585"/>
      <c r="AW6" s="585"/>
      <c r="AX6" s="585"/>
      <c r="AY6" s="585"/>
      <c r="AZ6" s="585"/>
      <c r="BA6" s="585"/>
    </row>
    <row r="7" spans="1:53" ht="12" customHeight="1" x14ac:dyDescent="0.2">
      <c r="A7" s="587"/>
      <c r="V7" s="588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  <c r="AH7" s="585"/>
      <c r="AI7" s="585"/>
      <c r="AJ7" s="585"/>
      <c r="AK7" s="585"/>
      <c r="AL7" s="585"/>
      <c r="AM7" s="585"/>
      <c r="AN7" s="585"/>
      <c r="AO7" s="585"/>
      <c r="AP7" s="585"/>
      <c r="AQ7" s="585"/>
      <c r="AR7" s="585"/>
      <c r="AS7" s="585"/>
      <c r="AT7" s="585"/>
      <c r="AU7" s="585"/>
      <c r="AV7" s="585"/>
      <c r="AW7" s="585"/>
      <c r="AX7" s="585"/>
      <c r="AY7" s="585"/>
      <c r="AZ7" s="585"/>
      <c r="BA7" s="585"/>
    </row>
    <row r="8" spans="1:53" ht="20.100000000000001" customHeight="1" x14ac:dyDescent="0.2">
      <c r="A8" s="1135"/>
      <c r="B8" s="1136"/>
      <c r="C8" s="1136"/>
      <c r="D8" s="1136"/>
      <c r="E8" s="1136"/>
      <c r="F8" s="1136"/>
      <c r="G8" s="1136"/>
      <c r="H8" s="1136"/>
      <c r="I8" s="1136"/>
      <c r="J8" s="1136"/>
      <c r="K8" s="1136"/>
      <c r="L8" s="1136"/>
      <c r="M8" s="1136"/>
      <c r="N8" s="1136"/>
      <c r="O8" s="1136"/>
      <c r="P8" s="1136"/>
      <c r="Q8" s="1136"/>
      <c r="R8" s="1136"/>
      <c r="S8" s="1136"/>
      <c r="T8" s="1136"/>
      <c r="U8" s="1136"/>
      <c r="V8" s="1137"/>
      <c r="W8" s="585"/>
      <c r="X8" s="585"/>
      <c r="Y8" s="585"/>
      <c r="Z8" s="585"/>
      <c r="AA8" s="585"/>
      <c r="AB8" s="585"/>
      <c r="AC8" s="585"/>
      <c r="AD8" s="585"/>
      <c r="AE8" s="585"/>
      <c r="AF8" s="585"/>
      <c r="AG8" s="585"/>
      <c r="AH8" s="585"/>
      <c r="AI8" s="585"/>
      <c r="AJ8" s="585"/>
      <c r="AK8" s="585"/>
      <c r="AL8" s="585"/>
      <c r="AM8" s="585"/>
      <c r="AN8" s="585"/>
      <c r="AO8" s="585"/>
      <c r="AP8" s="585"/>
      <c r="AQ8" s="585"/>
      <c r="AR8" s="585"/>
      <c r="AS8" s="585"/>
      <c r="AT8" s="585"/>
      <c r="AU8" s="585"/>
      <c r="AV8" s="585"/>
      <c r="AW8" s="585"/>
      <c r="AX8" s="585"/>
      <c r="AY8" s="585"/>
      <c r="AZ8" s="585"/>
      <c r="BA8" s="585"/>
    </row>
    <row r="9" spans="1:53" ht="20.100000000000001" customHeight="1" x14ac:dyDescent="0.2">
      <c r="A9" s="587"/>
      <c r="B9" s="592" t="s">
        <v>589</v>
      </c>
      <c r="C9" s="1138" t="s">
        <v>1115</v>
      </c>
      <c r="D9" s="1139"/>
      <c r="E9" s="1139"/>
      <c r="F9" s="1139"/>
      <c r="G9" s="1139"/>
      <c r="H9" s="593" t="s">
        <v>1805</v>
      </c>
      <c r="I9" s="594" t="s">
        <v>1116</v>
      </c>
      <c r="J9" s="1138" t="s">
        <v>1117</v>
      </c>
      <c r="K9" s="1140"/>
      <c r="L9" s="595"/>
      <c r="M9" s="1138"/>
      <c r="N9" s="1139"/>
      <c r="O9" s="1139"/>
      <c r="P9" s="1139"/>
      <c r="Q9" s="1139"/>
      <c r="R9" s="593"/>
      <c r="S9" s="594"/>
      <c r="T9" s="1138"/>
      <c r="U9" s="1140"/>
      <c r="V9" s="588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/>
      <c r="AI9" s="585"/>
      <c r="AJ9" s="585"/>
      <c r="AK9" s="585"/>
      <c r="AL9" s="585"/>
      <c r="AM9" s="585"/>
      <c r="AN9" s="585"/>
      <c r="AO9" s="585"/>
      <c r="AP9" s="585"/>
      <c r="AQ9" s="585"/>
      <c r="AR9" s="585"/>
      <c r="AS9" s="585"/>
      <c r="AT9" s="585"/>
      <c r="AU9" s="585"/>
      <c r="AV9" s="585"/>
      <c r="AW9" s="585"/>
      <c r="AX9" s="585"/>
      <c r="AY9" s="585"/>
      <c r="AZ9" s="585"/>
      <c r="BA9" s="585"/>
    </row>
    <row r="10" spans="1:53" ht="17.100000000000001" customHeight="1" x14ac:dyDescent="0.2">
      <c r="A10" s="587"/>
      <c r="B10" s="596">
        <v>1</v>
      </c>
      <c r="C10" s="597"/>
      <c r="D10" s="598" t="s">
        <v>2239</v>
      </c>
      <c r="E10" s="598"/>
      <c r="F10" s="598"/>
      <c r="G10" s="598"/>
      <c r="H10" s="989" t="s">
        <v>1804</v>
      </c>
      <c r="I10" s="600"/>
      <c r="J10" s="601"/>
      <c r="K10" s="598"/>
      <c r="L10" s="602"/>
      <c r="M10" s="598"/>
      <c r="N10" s="598"/>
      <c r="O10" s="598"/>
      <c r="P10" s="598"/>
      <c r="Q10" s="598"/>
      <c r="R10" s="599"/>
      <c r="S10" s="603"/>
      <c r="T10" s="597"/>
      <c r="U10" s="604"/>
      <c r="V10" s="588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5"/>
      <c r="AM10" s="585"/>
      <c r="AN10" s="585"/>
      <c r="AO10" s="585"/>
      <c r="AP10" s="585"/>
      <c r="AQ10" s="585"/>
      <c r="AR10" s="585"/>
      <c r="AS10" s="585"/>
      <c r="AT10" s="585"/>
      <c r="AU10" s="585"/>
      <c r="AV10" s="585"/>
      <c r="AW10" s="585"/>
      <c r="AX10" s="585"/>
      <c r="AY10" s="585"/>
      <c r="AZ10" s="585"/>
      <c r="BA10" s="585"/>
    </row>
    <row r="11" spans="1:53" ht="17.100000000000001" customHeight="1" x14ac:dyDescent="0.2">
      <c r="A11" s="587"/>
      <c r="B11" s="605">
        <v>2</v>
      </c>
      <c r="C11" s="597"/>
      <c r="D11" s="598" t="s">
        <v>1830</v>
      </c>
      <c r="E11" s="598"/>
      <c r="F11" s="598"/>
      <c r="G11" s="598"/>
      <c r="H11" s="989" t="s">
        <v>1804</v>
      </c>
      <c r="I11" s="606"/>
      <c r="J11" s="601"/>
      <c r="K11" s="598"/>
      <c r="L11" s="611"/>
      <c r="M11" s="598"/>
      <c r="N11" s="598"/>
      <c r="O11" s="598"/>
      <c r="P11" s="598"/>
      <c r="Q11" s="598"/>
      <c r="R11" s="599"/>
      <c r="S11" s="603"/>
      <c r="T11" s="597"/>
      <c r="U11" s="604"/>
      <c r="V11" s="588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  <c r="AG11" s="585"/>
      <c r="AH11" s="585"/>
      <c r="AI11" s="585"/>
      <c r="AJ11" s="585"/>
      <c r="AK11" s="585"/>
      <c r="AL11" s="585"/>
      <c r="AM11" s="585"/>
      <c r="AN11" s="585"/>
      <c r="AO11" s="585"/>
      <c r="AP11" s="585"/>
      <c r="AQ11" s="585"/>
      <c r="AR11" s="585"/>
      <c r="AS11" s="585"/>
      <c r="AT11" s="585"/>
      <c r="AU11" s="585"/>
      <c r="AV11" s="585"/>
      <c r="AW11" s="585"/>
      <c r="AX11" s="585"/>
      <c r="AY11" s="585"/>
      <c r="AZ11" s="585"/>
      <c r="BA11" s="585"/>
    </row>
    <row r="12" spans="1:53" ht="17.100000000000001" customHeight="1" x14ac:dyDescent="0.2">
      <c r="A12" s="587"/>
      <c r="B12" s="605">
        <v>3</v>
      </c>
      <c r="C12" s="597"/>
      <c r="D12" s="598" t="s">
        <v>1831</v>
      </c>
      <c r="E12" s="598"/>
      <c r="F12" s="598"/>
      <c r="G12" s="598"/>
      <c r="H12" s="989" t="s">
        <v>1804</v>
      </c>
      <c r="I12" s="606"/>
      <c r="J12" s="601"/>
      <c r="K12" s="598"/>
      <c r="L12" s="607"/>
      <c r="M12" s="598"/>
      <c r="N12" s="598"/>
      <c r="O12" s="598"/>
      <c r="P12" s="598"/>
      <c r="Q12" s="598"/>
      <c r="R12" s="599"/>
      <c r="S12" s="603"/>
      <c r="T12" s="597"/>
      <c r="U12" s="604"/>
      <c r="V12" s="588"/>
      <c r="W12" s="585"/>
      <c r="X12" s="585"/>
      <c r="Y12" s="585"/>
      <c r="Z12" s="585"/>
      <c r="AA12" s="585"/>
      <c r="AB12" s="585"/>
      <c r="AC12" s="585"/>
      <c r="AD12" s="585"/>
      <c r="AE12" s="585"/>
      <c r="AF12" s="585"/>
      <c r="AG12" s="585"/>
      <c r="AH12" s="585"/>
      <c r="AI12" s="585"/>
      <c r="AJ12" s="585"/>
      <c r="AK12" s="585"/>
      <c r="AL12" s="585"/>
      <c r="AM12" s="585"/>
      <c r="AN12" s="585"/>
      <c r="AO12" s="585"/>
      <c r="AP12" s="585"/>
      <c r="AQ12" s="585"/>
      <c r="AR12" s="585"/>
      <c r="AS12" s="585"/>
      <c r="AT12" s="585"/>
      <c r="AU12" s="585"/>
      <c r="AV12" s="585"/>
      <c r="AW12" s="585"/>
      <c r="AX12" s="585"/>
      <c r="AY12" s="585"/>
      <c r="AZ12" s="585"/>
      <c r="BA12" s="585"/>
    </row>
    <row r="13" spans="1:53" ht="17.100000000000001" customHeight="1" x14ac:dyDescent="0.2">
      <c r="A13" s="587"/>
      <c r="B13" s="605">
        <v>4</v>
      </c>
      <c r="C13" s="597"/>
      <c r="D13" s="598" t="s">
        <v>1833</v>
      </c>
      <c r="E13" s="598"/>
      <c r="F13" s="598"/>
      <c r="G13" s="598"/>
      <c r="H13" s="989" t="s">
        <v>1804</v>
      </c>
      <c r="I13" s="606"/>
      <c r="J13" s="601"/>
      <c r="K13" s="598"/>
      <c r="L13" s="607"/>
      <c r="M13" s="598"/>
      <c r="N13" s="598"/>
      <c r="O13" s="598"/>
      <c r="P13" s="598"/>
      <c r="Q13" s="598"/>
      <c r="R13" s="599"/>
      <c r="S13" s="608"/>
      <c r="T13" s="599"/>
      <c r="U13" s="604"/>
      <c r="V13" s="588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  <c r="AG13" s="585"/>
      <c r="AH13" s="585"/>
      <c r="AI13" s="585"/>
      <c r="AJ13" s="585"/>
      <c r="AK13" s="585"/>
      <c r="AL13" s="585"/>
      <c r="AM13" s="585"/>
      <c r="AN13" s="585"/>
      <c r="AO13" s="585"/>
      <c r="AP13" s="585"/>
      <c r="AQ13" s="585"/>
      <c r="AR13" s="585"/>
      <c r="AS13" s="585"/>
      <c r="AT13" s="585"/>
      <c r="AU13" s="585"/>
      <c r="AV13" s="585"/>
      <c r="AW13" s="585"/>
      <c r="AX13" s="585"/>
      <c r="AY13" s="585"/>
      <c r="AZ13" s="585"/>
      <c r="BA13" s="585"/>
    </row>
    <row r="14" spans="1:53" ht="17.100000000000001" customHeight="1" x14ac:dyDescent="0.2">
      <c r="A14" s="587"/>
      <c r="B14" s="605">
        <v>5</v>
      </c>
      <c r="C14" s="597"/>
      <c r="D14" s="598" t="s">
        <v>1422</v>
      </c>
      <c r="E14" s="598"/>
      <c r="F14" s="598"/>
      <c r="G14" s="598"/>
      <c r="H14" s="989" t="s">
        <v>1804</v>
      </c>
      <c r="I14" s="606"/>
      <c r="J14" s="601"/>
      <c r="K14" s="598"/>
      <c r="L14" s="607"/>
      <c r="M14" s="598"/>
      <c r="N14" s="598"/>
      <c r="O14" s="598"/>
      <c r="P14" s="598"/>
      <c r="Q14" s="598"/>
      <c r="R14" s="599"/>
      <c r="S14" s="608"/>
      <c r="T14" s="599"/>
      <c r="U14" s="604"/>
      <c r="V14" s="588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  <c r="AH14" s="585"/>
      <c r="AI14" s="585"/>
      <c r="AJ14" s="585"/>
      <c r="AK14" s="585"/>
      <c r="AL14" s="585"/>
      <c r="AM14" s="585"/>
      <c r="AN14" s="585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</row>
    <row r="15" spans="1:53" ht="17.100000000000001" customHeight="1" x14ac:dyDescent="0.2">
      <c r="A15" s="587"/>
      <c r="B15" s="605">
        <v>6</v>
      </c>
      <c r="C15" s="597"/>
      <c r="D15" s="598" t="s">
        <v>1387</v>
      </c>
      <c r="E15" s="598"/>
      <c r="F15" s="598"/>
      <c r="G15" s="598"/>
      <c r="H15" s="989" t="s">
        <v>1804</v>
      </c>
      <c r="I15" s="606"/>
      <c r="J15" s="601"/>
      <c r="K15" s="598"/>
      <c r="L15" s="607"/>
      <c r="M15" s="598"/>
      <c r="N15" s="598"/>
      <c r="O15" s="598"/>
      <c r="P15" s="598"/>
      <c r="Q15" s="598"/>
      <c r="R15" s="599"/>
      <c r="S15" s="608"/>
      <c r="T15" s="599"/>
      <c r="U15" s="604"/>
      <c r="V15" s="588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5"/>
      <c r="AH15" s="585"/>
      <c r="AI15" s="585"/>
      <c r="AJ15" s="585"/>
      <c r="AK15" s="585"/>
      <c r="AL15" s="585"/>
      <c r="AM15" s="585"/>
      <c r="AN15" s="585"/>
      <c r="AO15" s="585"/>
      <c r="AP15" s="585"/>
      <c r="AQ15" s="585"/>
      <c r="AR15" s="585"/>
      <c r="AS15" s="585"/>
      <c r="AT15" s="585"/>
      <c r="AU15" s="585"/>
      <c r="AV15" s="585"/>
      <c r="AW15" s="585"/>
      <c r="AX15" s="585"/>
      <c r="AY15" s="585"/>
      <c r="AZ15" s="585"/>
      <c r="BA15" s="585"/>
    </row>
    <row r="16" spans="1:53" ht="17.100000000000001" customHeight="1" x14ac:dyDescent="0.2">
      <c r="A16" s="587"/>
      <c r="B16" s="605">
        <v>7</v>
      </c>
      <c r="C16" s="597"/>
      <c r="D16" s="598" t="s">
        <v>1404</v>
      </c>
      <c r="E16" s="598"/>
      <c r="F16" s="598"/>
      <c r="G16" s="598"/>
      <c r="H16" s="989" t="s">
        <v>1804</v>
      </c>
      <c r="I16" s="606"/>
      <c r="J16" s="601"/>
      <c r="K16" s="598"/>
      <c r="L16" s="607"/>
      <c r="M16" s="598"/>
      <c r="N16" s="598"/>
      <c r="O16" s="598"/>
      <c r="P16" s="598"/>
      <c r="Q16" s="598"/>
      <c r="R16" s="599"/>
      <c r="S16" s="608"/>
      <c r="T16" s="599"/>
      <c r="U16" s="604"/>
      <c r="V16" s="588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  <c r="AG16" s="585"/>
      <c r="AH16" s="585"/>
      <c r="AI16" s="585"/>
      <c r="AJ16" s="585"/>
      <c r="AK16" s="585"/>
      <c r="AL16" s="585"/>
      <c r="AM16" s="585"/>
      <c r="AN16" s="585"/>
      <c r="AO16" s="585"/>
      <c r="AP16" s="585"/>
      <c r="AQ16" s="585"/>
      <c r="AR16" s="585"/>
      <c r="AS16" s="585"/>
      <c r="AT16" s="585"/>
      <c r="AU16" s="585"/>
      <c r="AV16" s="585"/>
      <c r="AW16" s="585"/>
      <c r="AX16" s="585"/>
      <c r="AY16" s="585"/>
      <c r="AZ16" s="585"/>
      <c r="BA16" s="585"/>
    </row>
    <row r="17" spans="1:53" ht="17.100000000000001" customHeight="1" x14ac:dyDescent="0.2">
      <c r="A17" s="587"/>
      <c r="B17" s="605">
        <v>8</v>
      </c>
      <c r="C17" s="597"/>
      <c r="D17" s="598" t="s">
        <v>1405</v>
      </c>
      <c r="E17" s="598"/>
      <c r="F17" s="598"/>
      <c r="G17" s="598"/>
      <c r="H17" s="989" t="s">
        <v>1804</v>
      </c>
      <c r="I17" s="606"/>
      <c r="J17" s="601"/>
      <c r="K17" s="598"/>
      <c r="L17" s="607"/>
      <c r="M17" s="598"/>
      <c r="N17" s="598"/>
      <c r="O17" s="598"/>
      <c r="P17" s="598"/>
      <c r="Q17" s="598"/>
      <c r="R17" s="609"/>
      <c r="S17" s="610"/>
      <c r="T17" s="609"/>
      <c r="U17" s="604"/>
      <c r="V17" s="588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  <c r="AG17" s="585"/>
      <c r="AH17" s="585"/>
      <c r="AI17" s="585"/>
      <c r="AJ17" s="585"/>
      <c r="AK17" s="585"/>
      <c r="AL17" s="585"/>
      <c r="AM17" s="585"/>
      <c r="AN17" s="585"/>
      <c r="AO17" s="585"/>
      <c r="AP17" s="585"/>
      <c r="AQ17" s="585"/>
      <c r="AR17" s="585"/>
      <c r="AS17" s="585"/>
      <c r="AT17" s="585"/>
      <c r="AU17" s="585"/>
      <c r="AV17" s="585"/>
      <c r="AW17" s="585"/>
      <c r="AX17" s="585"/>
      <c r="AY17" s="585"/>
      <c r="AZ17" s="585"/>
      <c r="BA17" s="585"/>
    </row>
    <row r="18" spans="1:53" ht="17.100000000000001" customHeight="1" x14ac:dyDescent="0.2">
      <c r="A18" s="587"/>
      <c r="B18" s="605">
        <v>9</v>
      </c>
      <c r="C18" s="597"/>
      <c r="D18" s="598" t="s">
        <v>1423</v>
      </c>
      <c r="E18" s="598"/>
      <c r="F18" s="598"/>
      <c r="G18" s="598"/>
      <c r="H18" s="989" t="s">
        <v>1804</v>
      </c>
      <c r="I18" s="606"/>
      <c r="J18" s="601"/>
      <c r="K18" s="598"/>
      <c r="L18" s="607"/>
      <c r="M18" s="598"/>
      <c r="N18" s="598"/>
      <c r="O18" s="598"/>
      <c r="P18" s="598"/>
      <c r="Q18" s="598"/>
      <c r="R18" s="599"/>
      <c r="S18" s="608"/>
      <c r="T18" s="599"/>
      <c r="U18" s="604"/>
      <c r="V18" s="588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5"/>
      <c r="AZ18" s="585"/>
      <c r="BA18" s="585"/>
    </row>
    <row r="19" spans="1:53" ht="17.100000000000001" customHeight="1" x14ac:dyDescent="0.2">
      <c r="A19" s="587"/>
      <c r="B19" s="605">
        <v>10</v>
      </c>
      <c r="C19" s="597"/>
      <c r="D19" s="598" t="s">
        <v>1424</v>
      </c>
      <c r="E19" s="598"/>
      <c r="F19" s="598"/>
      <c r="G19" s="598"/>
      <c r="H19" s="989" t="s">
        <v>1804</v>
      </c>
      <c r="I19" s="606"/>
      <c r="J19" s="601"/>
      <c r="K19" s="598"/>
      <c r="L19" s="611"/>
      <c r="M19" s="598"/>
      <c r="N19" s="598"/>
      <c r="O19" s="598"/>
      <c r="P19" s="598"/>
      <c r="Q19" s="598"/>
      <c r="R19" s="609"/>
      <c r="S19" s="610"/>
      <c r="T19" s="609"/>
      <c r="U19" s="604"/>
      <c r="V19" s="588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  <c r="AG19" s="585"/>
      <c r="AH19" s="585"/>
      <c r="AI19" s="585"/>
      <c r="AJ19" s="585"/>
      <c r="AK19" s="585"/>
      <c r="AL19" s="585"/>
      <c r="AM19" s="585"/>
      <c r="AN19" s="585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5"/>
      <c r="AZ19" s="585"/>
      <c r="BA19" s="585"/>
    </row>
    <row r="20" spans="1:53" ht="17.100000000000001" customHeight="1" x14ac:dyDescent="0.2">
      <c r="A20" s="587"/>
      <c r="B20" s="605">
        <v>11</v>
      </c>
      <c r="C20" s="597"/>
      <c r="D20" s="598" t="s">
        <v>1425</v>
      </c>
      <c r="E20" s="598"/>
      <c r="F20" s="598"/>
      <c r="G20" s="598"/>
      <c r="H20" s="989" t="s">
        <v>1804</v>
      </c>
      <c r="I20" s="606"/>
      <c r="J20" s="601"/>
      <c r="K20" s="598"/>
      <c r="L20" s="611"/>
      <c r="M20" s="598"/>
      <c r="N20" s="598"/>
      <c r="O20" s="598"/>
      <c r="P20" s="598"/>
      <c r="Q20" s="598"/>
      <c r="R20" s="599"/>
      <c r="S20" s="608"/>
      <c r="T20" s="599"/>
      <c r="U20" s="604"/>
      <c r="V20" s="588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  <c r="AG20" s="585"/>
      <c r="AH20" s="585"/>
      <c r="AI20" s="585"/>
      <c r="AJ20" s="585"/>
      <c r="AK20" s="585"/>
      <c r="AL20" s="585"/>
      <c r="AM20" s="585"/>
      <c r="AN20" s="585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5"/>
      <c r="AZ20" s="585"/>
      <c r="BA20" s="585"/>
    </row>
    <row r="21" spans="1:53" ht="17.100000000000001" customHeight="1" x14ac:dyDescent="0.2">
      <c r="A21" s="587"/>
      <c r="B21" s="605">
        <v>12</v>
      </c>
      <c r="C21" s="597"/>
      <c r="D21" s="598" t="s">
        <v>1426</v>
      </c>
      <c r="E21" s="598"/>
      <c r="F21" s="598"/>
      <c r="G21" s="598"/>
      <c r="H21" s="989" t="s">
        <v>1804</v>
      </c>
      <c r="I21" s="606"/>
      <c r="J21" s="601"/>
      <c r="K21" s="598"/>
      <c r="L21" s="611"/>
      <c r="M21" s="598"/>
      <c r="N21" s="598"/>
      <c r="O21" s="598"/>
      <c r="P21" s="598"/>
      <c r="Q21" s="598"/>
      <c r="R21" s="609"/>
      <c r="S21" s="610"/>
      <c r="T21" s="609"/>
      <c r="U21" s="604"/>
      <c r="V21" s="588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  <c r="AH21" s="585"/>
      <c r="AI21" s="585"/>
      <c r="AJ21" s="585"/>
      <c r="AK21" s="585"/>
      <c r="AL21" s="585"/>
      <c r="AM21" s="585"/>
      <c r="AN21" s="585"/>
      <c r="AO21" s="585"/>
      <c r="AP21" s="585"/>
      <c r="AQ21" s="585"/>
      <c r="AR21" s="585"/>
      <c r="AS21" s="585"/>
      <c r="AT21" s="585"/>
      <c r="AU21" s="585"/>
      <c r="AV21" s="585"/>
      <c r="AW21" s="585"/>
      <c r="AX21" s="585"/>
      <c r="AY21" s="585"/>
      <c r="AZ21" s="585"/>
      <c r="BA21" s="585"/>
    </row>
    <row r="22" spans="1:53" ht="17.100000000000001" customHeight="1" x14ac:dyDescent="0.2">
      <c r="A22" s="587"/>
      <c r="B22" s="605">
        <v>13</v>
      </c>
      <c r="C22" s="597"/>
      <c r="D22" s="598" t="s">
        <v>1473</v>
      </c>
      <c r="E22" s="598"/>
      <c r="F22" s="598"/>
      <c r="G22" s="598"/>
      <c r="H22" s="989" t="s">
        <v>1804</v>
      </c>
      <c r="I22" s="606"/>
      <c r="J22" s="601"/>
      <c r="K22" s="598"/>
      <c r="L22" s="612"/>
      <c r="M22" s="598"/>
      <c r="N22" s="598"/>
      <c r="O22" s="598"/>
      <c r="P22" s="598"/>
      <c r="Q22" s="598"/>
      <c r="R22" s="599"/>
      <c r="S22" s="608"/>
      <c r="T22" s="599"/>
      <c r="U22" s="604"/>
      <c r="V22" s="588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  <c r="AG22" s="585"/>
      <c r="AH22" s="585"/>
      <c r="AI22" s="585"/>
      <c r="AJ22" s="585"/>
      <c r="AK22" s="585"/>
      <c r="AL22" s="585"/>
      <c r="AM22" s="585"/>
      <c r="AN22" s="585"/>
      <c r="AO22" s="585"/>
      <c r="AP22" s="585"/>
      <c r="AQ22" s="585"/>
      <c r="AR22" s="585"/>
      <c r="AS22" s="585"/>
      <c r="AT22" s="585"/>
      <c r="AU22" s="585"/>
      <c r="AV22" s="585"/>
      <c r="AW22" s="585"/>
      <c r="AX22" s="585"/>
      <c r="AY22" s="585"/>
      <c r="AZ22" s="585"/>
      <c r="BA22" s="585"/>
    </row>
    <row r="23" spans="1:53" ht="17.100000000000001" customHeight="1" x14ac:dyDescent="0.2">
      <c r="A23" s="587"/>
      <c r="B23" s="605">
        <v>14</v>
      </c>
      <c r="C23" s="597"/>
      <c r="D23" s="598" t="s">
        <v>1474</v>
      </c>
      <c r="E23" s="598"/>
      <c r="F23" s="598"/>
      <c r="G23" s="598"/>
      <c r="H23" s="989" t="s">
        <v>1804</v>
      </c>
      <c r="I23" s="606"/>
      <c r="J23" s="601"/>
      <c r="K23" s="598"/>
      <c r="L23" s="612"/>
      <c r="M23" s="598"/>
      <c r="N23" s="598"/>
      <c r="O23" s="598"/>
      <c r="P23" s="598"/>
      <c r="Q23" s="598"/>
      <c r="R23" s="609"/>
      <c r="S23" s="610"/>
      <c r="T23" s="609"/>
      <c r="U23" s="604"/>
      <c r="V23" s="588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</row>
    <row r="24" spans="1:53" ht="17.100000000000001" customHeight="1" x14ac:dyDescent="0.2">
      <c r="A24" s="587"/>
      <c r="B24" s="605">
        <v>15</v>
      </c>
      <c r="C24" s="597"/>
      <c r="D24" s="598" t="s">
        <v>1475</v>
      </c>
      <c r="E24" s="598"/>
      <c r="F24" s="598"/>
      <c r="G24" s="598"/>
      <c r="H24" s="989" t="s">
        <v>1804</v>
      </c>
      <c r="I24" s="606"/>
      <c r="J24" s="601"/>
      <c r="K24" s="598"/>
      <c r="L24" s="612"/>
      <c r="M24" s="598"/>
      <c r="N24" s="598"/>
      <c r="O24" s="598"/>
      <c r="P24" s="598"/>
      <c r="Q24" s="598"/>
      <c r="R24" s="609"/>
      <c r="S24" s="610"/>
      <c r="T24" s="609"/>
      <c r="U24" s="604"/>
      <c r="V24" s="588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  <c r="AG24" s="585"/>
      <c r="AH24" s="585"/>
      <c r="AI24" s="585"/>
      <c r="AJ24" s="585"/>
      <c r="AK24" s="585"/>
      <c r="AL24" s="585"/>
      <c r="AM24" s="585"/>
      <c r="AN24" s="585"/>
      <c r="AO24" s="585"/>
      <c r="AP24" s="585"/>
      <c r="AQ24" s="585"/>
      <c r="AR24" s="585"/>
      <c r="AS24" s="585"/>
      <c r="AT24" s="585"/>
      <c r="AU24" s="585"/>
      <c r="AV24" s="585"/>
      <c r="AW24" s="585"/>
      <c r="AX24" s="585"/>
      <c r="AY24" s="585"/>
      <c r="AZ24" s="585"/>
      <c r="BA24" s="585"/>
    </row>
    <row r="25" spans="1:53" ht="17.100000000000001" customHeight="1" x14ac:dyDescent="0.2">
      <c r="A25" s="587"/>
      <c r="B25" s="605">
        <v>16</v>
      </c>
      <c r="C25" s="597"/>
      <c r="D25" s="613" t="s">
        <v>1476</v>
      </c>
      <c r="E25" s="598"/>
      <c r="F25" s="598"/>
      <c r="G25" s="598"/>
      <c r="H25" s="989" t="s">
        <v>1804</v>
      </c>
      <c r="I25" s="606"/>
      <c r="J25" s="601"/>
      <c r="K25" s="598"/>
      <c r="L25" s="612"/>
      <c r="M25" s="598"/>
      <c r="N25" s="598"/>
      <c r="O25" s="598"/>
      <c r="P25" s="598"/>
      <c r="Q25" s="598"/>
      <c r="R25" s="609"/>
      <c r="S25" s="610"/>
      <c r="T25" s="609"/>
      <c r="U25" s="604"/>
      <c r="V25" s="588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5"/>
    </row>
    <row r="26" spans="1:53" ht="17.100000000000001" customHeight="1" x14ac:dyDescent="0.2">
      <c r="A26" s="587"/>
      <c r="B26" s="614" t="s">
        <v>1069</v>
      </c>
      <c r="C26" s="597"/>
      <c r="D26" s="598" t="s">
        <v>1477</v>
      </c>
      <c r="E26" s="598"/>
      <c r="F26" s="598"/>
      <c r="G26" s="598"/>
      <c r="H26" s="989" t="s">
        <v>1804</v>
      </c>
      <c r="I26" s="606"/>
      <c r="J26" s="601"/>
      <c r="K26" s="598"/>
      <c r="L26" s="612"/>
      <c r="M26" s="598"/>
      <c r="N26" s="598"/>
      <c r="O26" s="598"/>
      <c r="P26" s="598"/>
      <c r="Q26" s="598"/>
      <c r="R26" s="599"/>
      <c r="S26" s="608"/>
      <c r="T26" s="599"/>
      <c r="U26" s="604"/>
      <c r="V26" s="588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  <c r="AH26" s="585"/>
      <c r="AI26" s="585"/>
      <c r="AJ26" s="585"/>
      <c r="AK26" s="585"/>
      <c r="AL26" s="585"/>
      <c r="AM26" s="585"/>
      <c r="AN26" s="585"/>
      <c r="AO26" s="585"/>
      <c r="AP26" s="585"/>
      <c r="AQ26" s="585"/>
      <c r="AR26" s="585"/>
      <c r="AS26" s="585"/>
      <c r="AT26" s="585"/>
      <c r="AU26" s="585"/>
      <c r="AV26" s="585"/>
      <c r="AW26" s="585"/>
      <c r="AX26" s="585"/>
      <c r="AY26" s="585"/>
      <c r="AZ26" s="585"/>
      <c r="BA26" s="585"/>
    </row>
    <row r="27" spans="1:53" ht="17.100000000000001" customHeight="1" x14ac:dyDescent="0.2">
      <c r="A27" s="587"/>
      <c r="B27" s="605">
        <v>18</v>
      </c>
      <c r="C27" s="597"/>
      <c r="D27" s="598" t="s">
        <v>729</v>
      </c>
      <c r="E27" s="598"/>
      <c r="F27" s="598"/>
      <c r="G27" s="598"/>
      <c r="H27" s="989" t="s">
        <v>1804</v>
      </c>
      <c r="I27" s="606"/>
      <c r="J27" s="601"/>
      <c r="K27" s="598"/>
      <c r="L27" s="612"/>
      <c r="M27" s="598"/>
      <c r="N27" s="598"/>
      <c r="O27" s="598"/>
      <c r="P27" s="598"/>
      <c r="Q27" s="598"/>
      <c r="R27" s="599"/>
      <c r="S27" s="608"/>
      <c r="T27" s="599"/>
      <c r="U27" s="604"/>
      <c r="V27" s="588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  <c r="AG27" s="585"/>
      <c r="AH27" s="585"/>
      <c r="AI27" s="585"/>
      <c r="AJ27" s="585"/>
      <c r="AK27" s="585"/>
      <c r="AL27" s="585"/>
      <c r="AM27" s="585"/>
      <c r="AN27" s="585"/>
      <c r="AO27" s="585"/>
      <c r="AP27" s="585"/>
      <c r="AQ27" s="585"/>
      <c r="AR27" s="585"/>
      <c r="AS27" s="585"/>
      <c r="AT27" s="585"/>
      <c r="AU27" s="585"/>
      <c r="AV27" s="585"/>
      <c r="AW27" s="585"/>
      <c r="AX27" s="585"/>
      <c r="AY27" s="585"/>
      <c r="AZ27" s="585"/>
      <c r="BA27" s="585"/>
    </row>
    <row r="28" spans="1:53" ht="17.100000000000001" customHeight="1" x14ac:dyDescent="0.2">
      <c r="A28" s="587"/>
      <c r="B28" s="615"/>
      <c r="C28" s="597"/>
      <c r="D28" s="598"/>
      <c r="E28" s="598"/>
      <c r="F28" s="598"/>
      <c r="G28" s="598"/>
      <c r="H28" s="599"/>
      <c r="I28" s="606"/>
      <c r="J28" s="598"/>
      <c r="K28" s="598"/>
      <c r="L28" s="612"/>
      <c r="M28" s="598"/>
      <c r="N28" s="598"/>
      <c r="O28" s="598"/>
      <c r="P28" s="598"/>
      <c r="Q28" s="598"/>
      <c r="R28" s="599"/>
      <c r="S28" s="608"/>
      <c r="T28" s="599"/>
      <c r="U28" s="604"/>
      <c r="V28" s="588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  <c r="AG28" s="585"/>
      <c r="AH28" s="585"/>
      <c r="AI28" s="585"/>
      <c r="AJ28" s="585"/>
      <c r="AK28" s="585"/>
      <c r="AL28" s="585"/>
      <c r="AM28" s="585"/>
      <c r="AN28" s="585"/>
      <c r="AO28" s="585"/>
      <c r="AP28" s="585"/>
      <c r="AQ28" s="585"/>
      <c r="AR28" s="585"/>
      <c r="AS28" s="585"/>
      <c r="AT28" s="585"/>
      <c r="AU28" s="585"/>
      <c r="AV28" s="585"/>
      <c r="AW28" s="585"/>
      <c r="AX28" s="585"/>
      <c r="AY28" s="585"/>
      <c r="AZ28" s="585"/>
      <c r="BA28" s="585"/>
    </row>
    <row r="29" spans="1:53" ht="17.100000000000001" customHeight="1" x14ac:dyDescent="0.2">
      <c r="A29" s="587"/>
      <c r="B29" s="605"/>
      <c r="C29" s="597"/>
      <c r="D29" s="598"/>
      <c r="E29" s="598"/>
      <c r="F29" s="598"/>
      <c r="G29" s="598"/>
      <c r="H29" s="599"/>
      <c r="I29" s="616"/>
      <c r="J29" s="598"/>
      <c r="K29" s="598"/>
      <c r="L29" s="612"/>
      <c r="M29" s="598"/>
      <c r="N29" s="1154"/>
      <c r="O29" s="1154"/>
      <c r="P29" s="1154"/>
      <c r="Q29" s="1155"/>
      <c r="R29" s="599"/>
      <c r="S29" s="617"/>
      <c r="T29" s="599"/>
      <c r="U29" s="604"/>
      <c r="V29" s="588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  <c r="AG29" s="585"/>
      <c r="AH29" s="585"/>
      <c r="AI29" s="585"/>
      <c r="AJ29" s="585"/>
      <c r="AK29" s="585"/>
      <c r="AL29" s="585"/>
      <c r="AM29" s="585"/>
      <c r="AN29" s="585"/>
      <c r="AO29" s="585"/>
      <c r="AP29" s="585"/>
      <c r="AQ29" s="585"/>
      <c r="AR29" s="585"/>
      <c r="AS29" s="585"/>
      <c r="AT29" s="585"/>
      <c r="AU29" s="585"/>
      <c r="AV29" s="585"/>
      <c r="AW29" s="585"/>
      <c r="AX29" s="585"/>
      <c r="AY29" s="585"/>
      <c r="AZ29" s="585"/>
      <c r="BA29" s="585"/>
    </row>
    <row r="30" spans="1:53" ht="17.100000000000001" customHeight="1" x14ac:dyDescent="0.2">
      <c r="A30" s="587"/>
      <c r="B30" s="605"/>
      <c r="C30" s="618"/>
      <c r="D30" s="619"/>
      <c r="E30" s="619"/>
      <c r="F30" s="619"/>
      <c r="G30" s="619"/>
      <c r="H30" s="620"/>
      <c r="I30" s="616"/>
      <c r="J30" s="619"/>
      <c r="K30" s="619"/>
      <c r="L30" s="621"/>
      <c r="M30" s="622"/>
      <c r="N30" s="1156"/>
      <c r="O30" s="1156"/>
      <c r="P30" s="1156"/>
      <c r="Q30" s="623"/>
      <c r="R30" s="624"/>
      <c r="S30" s="625"/>
      <c r="T30" s="626"/>
      <c r="U30" s="627"/>
      <c r="V30" s="588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  <c r="AH30" s="585"/>
      <c r="AI30" s="585"/>
      <c r="AJ30" s="585"/>
      <c r="AK30" s="585"/>
      <c r="AL30" s="585"/>
      <c r="AM30" s="585"/>
      <c r="AN30" s="585"/>
      <c r="AO30" s="585"/>
      <c r="AP30" s="585"/>
      <c r="AQ30" s="585"/>
      <c r="AR30" s="585"/>
      <c r="AS30" s="585"/>
      <c r="AT30" s="585"/>
      <c r="AU30" s="585"/>
      <c r="AV30" s="585"/>
      <c r="AW30" s="585"/>
      <c r="AX30" s="585"/>
      <c r="AY30" s="585"/>
      <c r="AZ30" s="585"/>
      <c r="BA30" s="585"/>
    </row>
    <row r="31" spans="1:53" ht="15.95" customHeight="1" x14ac:dyDescent="0.2">
      <c r="A31" s="628"/>
      <c r="B31" s="629"/>
      <c r="C31" s="629"/>
      <c r="D31" s="629"/>
      <c r="E31" s="629"/>
      <c r="F31" s="629"/>
      <c r="G31" s="629"/>
      <c r="H31" s="629"/>
      <c r="I31" s="629"/>
      <c r="J31" s="629"/>
      <c r="K31" s="629"/>
      <c r="L31" s="629"/>
      <c r="M31" s="629"/>
      <c r="N31" s="629"/>
      <c r="O31" s="629"/>
      <c r="P31" s="629"/>
      <c r="Q31" s="629"/>
      <c r="R31" s="629"/>
      <c r="S31" s="629"/>
      <c r="T31" s="629"/>
      <c r="U31" s="629"/>
      <c r="V31" s="630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  <c r="AH31" s="585"/>
      <c r="AI31" s="585"/>
      <c r="AJ31" s="585"/>
      <c r="AK31" s="585"/>
      <c r="AL31" s="585"/>
      <c r="AM31" s="585"/>
      <c r="AN31" s="585"/>
      <c r="AO31" s="585"/>
      <c r="AP31" s="585"/>
      <c r="AQ31" s="585"/>
      <c r="AR31" s="585"/>
      <c r="AS31" s="585"/>
      <c r="AT31" s="585"/>
      <c r="AU31" s="585"/>
      <c r="AV31" s="585"/>
      <c r="AW31" s="585"/>
      <c r="AX31" s="585"/>
      <c r="AY31" s="585"/>
      <c r="AZ31" s="585"/>
      <c r="BA31" s="585"/>
    </row>
    <row r="32" spans="1:53" ht="15" customHeight="1" x14ac:dyDescent="0.2">
      <c r="I32" s="631"/>
      <c r="V32" s="632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  <c r="AG32" s="585"/>
      <c r="AH32" s="585"/>
      <c r="AI32" s="585"/>
      <c r="AJ32" s="585"/>
      <c r="AK32" s="585"/>
      <c r="AL32" s="585"/>
      <c r="AM32" s="585"/>
      <c r="AN32" s="585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5"/>
      <c r="AZ32" s="585"/>
      <c r="BA32" s="585"/>
    </row>
    <row r="33" spans="1:53" ht="18" customHeight="1" x14ac:dyDescent="0.2">
      <c r="D33" s="1133"/>
      <c r="E33" s="1133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  <c r="AG33" s="585"/>
      <c r="AH33" s="585"/>
      <c r="AI33" s="585"/>
      <c r="AJ33" s="585"/>
      <c r="AK33" s="585"/>
      <c r="AL33" s="585"/>
      <c r="AM33" s="585"/>
      <c r="AN33" s="585"/>
      <c r="AO33" s="585"/>
      <c r="AP33" s="585"/>
      <c r="AQ33" s="585"/>
      <c r="AR33" s="585"/>
      <c r="AS33" s="585"/>
      <c r="AT33" s="585"/>
      <c r="AU33" s="585"/>
      <c r="AV33" s="585"/>
      <c r="AW33" s="585"/>
      <c r="AX33" s="585"/>
      <c r="AY33" s="585"/>
      <c r="AZ33" s="585"/>
      <c r="BA33" s="585"/>
    </row>
    <row r="34" spans="1:53" ht="18" customHeight="1" x14ac:dyDescent="0.2">
      <c r="D34" s="1133"/>
      <c r="E34" s="1133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  <c r="AH34" s="585"/>
      <c r="AI34" s="585"/>
      <c r="AJ34" s="585"/>
      <c r="AK34" s="585"/>
      <c r="AL34" s="585"/>
      <c r="AM34" s="585"/>
      <c r="AN34" s="585"/>
      <c r="AO34" s="585"/>
      <c r="AP34" s="585"/>
      <c r="AQ34" s="585"/>
      <c r="AR34" s="585"/>
      <c r="AS34" s="585"/>
      <c r="AT34" s="585"/>
      <c r="AU34" s="585"/>
      <c r="AV34" s="585"/>
      <c r="AW34" s="585"/>
      <c r="AX34" s="585"/>
      <c r="AY34" s="585"/>
      <c r="AZ34" s="585"/>
      <c r="BA34" s="585"/>
    </row>
    <row r="35" spans="1:53" ht="18" customHeight="1" x14ac:dyDescent="0.2">
      <c r="D35" s="1133"/>
      <c r="E35" s="1133"/>
      <c r="F35" s="1134"/>
      <c r="G35" s="1134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  <c r="AG35" s="585"/>
      <c r="AH35" s="585"/>
      <c r="AI35" s="585"/>
      <c r="AJ35" s="585"/>
      <c r="AK35" s="585"/>
      <c r="AL35" s="585"/>
      <c r="AM35" s="585"/>
      <c r="AN35" s="585"/>
      <c r="AO35" s="585"/>
      <c r="AP35" s="585"/>
      <c r="AQ35" s="585"/>
      <c r="AR35" s="585"/>
      <c r="AS35" s="585"/>
      <c r="AT35" s="585"/>
      <c r="AU35" s="585"/>
      <c r="AV35" s="585"/>
      <c r="AW35" s="585"/>
      <c r="AX35" s="585"/>
      <c r="AY35" s="585"/>
      <c r="AZ35" s="585"/>
      <c r="BA35" s="585"/>
    </row>
    <row r="36" spans="1:53" ht="12" customHeight="1" x14ac:dyDescent="0.2"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  <c r="AG36" s="585"/>
      <c r="AH36" s="585"/>
      <c r="AI36" s="585"/>
      <c r="AJ36" s="585"/>
      <c r="AK36" s="585"/>
      <c r="AL36" s="585"/>
      <c r="AM36" s="585"/>
      <c r="AN36" s="585"/>
      <c r="AO36" s="585"/>
      <c r="AP36" s="585"/>
      <c r="AQ36" s="585"/>
      <c r="AR36" s="585"/>
      <c r="AS36" s="585"/>
      <c r="AT36" s="585"/>
      <c r="AU36" s="585"/>
      <c r="AV36" s="585"/>
      <c r="AW36" s="585"/>
      <c r="AX36" s="585"/>
      <c r="AY36" s="585"/>
      <c r="AZ36" s="585"/>
      <c r="BA36" s="585"/>
    </row>
    <row r="37" spans="1:53" ht="20.100000000000001" customHeight="1" x14ac:dyDescent="0.2">
      <c r="A37" s="1143"/>
      <c r="B37" s="1143"/>
      <c r="C37" s="1143"/>
      <c r="D37" s="1143"/>
      <c r="E37" s="1143"/>
      <c r="F37" s="1143"/>
      <c r="G37" s="1143"/>
      <c r="H37" s="1143"/>
      <c r="I37" s="1143"/>
      <c r="J37" s="1143"/>
      <c r="K37" s="1143"/>
      <c r="L37" s="1143"/>
      <c r="M37" s="1143"/>
      <c r="N37" s="1143"/>
      <c r="O37" s="1143"/>
      <c r="P37" s="1143"/>
      <c r="Q37" s="1143"/>
      <c r="R37" s="1143"/>
      <c r="S37" s="1143"/>
      <c r="T37" s="1143"/>
      <c r="U37" s="1143"/>
      <c r="V37" s="1143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  <c r="AG37" s="585"/>
      <c r="AH37" s="585"/>
      <c r="AI37" s="585"/>
      <c r="AJ37" s="585"/>
      <c r="AK37" s="585"/>
      <c r="AL37" s="585"/>
      <c r="AM37" s="585"/>
      <c r="AN37" s="585"/>
      <c r="AO37" s="585"/>
      <c r="AP37" s="585"/>
      <c r="AQ37" s="585"/>
      <c r="AR37" s="585"/>
      <c r="AS37" s="585"/>
      <c r="AT37" s="585"/>
      <c r="AU37" s="585"/>
      <c r="AV37" s="585"/>
      <c r="AW37" s="585"/>
      <c r="AX37" s="585"/>
      <c r="AY37" s="585"/>
      <c r="AZ37" s="585"/>
      <c r="BA37" s="585"/>
    </row>
    <row r="38" spans="1:53" ht="12" customHeight="1" x14ac:dyDescent="0.2">
      <c r="W38" s="585"/>
      <c r="X38" s="585"/>
      <c r="Y38" s="585"/>
      <c r="Z38" s="585"/>
      <c r="AA38" s="585"/>
      <c r="AB38" s="585"/>
      <c r="AC38" s="585"/>
      <c r="AD38" s="585"/>
      <c r="AE38" s="585"/>
      <c r="AF38" s="585"/>
      <c r="AG38" s="585"/>
      <c r="AH38" s="585"/>
      <c r="AI38" s="585"/>
      <c r="AJ38" s="585"/>
      <c r="AK38" s="585"/>
      <c r="AL38" s="585"/>
      <c r="AM38" s="585"/>
      <c r="AN38" s="585"/>
      <c r="AO38" s="585"/>
      <c r="AP38" s="585"/>
      <c r="AQ38" s="585"/>
      <c r="AR38" s="585"/>
      <c r="AS38" s="585"/>
      <c r="AT38" s="585"/>
      <c r="AU38" s="585"/>
      <c r="AV38" s="585"/>
      <c r="AW38" s="585"/>
      <c r="AX38" s="585"/>
      <c r="AY38" s="585"/>
      <c r="AZ38" s="585"/>
      <c r="BA38" s="585"/>
    </row>
    <row r="39" spans="1:53" ht="18" customHeight="1" x14ac:dyDescent="0.2">
      <c r="B39" s="633"/>
      <c r="C39" s="1132"/>
      <c r="D39" s="1132"/>
      <c r="E39" s="1132"/>
      <c r="F39" s="1132"/>
      <c r="G39" s="1132"/>
      <c r="H39" s="1132"/>
      <c r="I39" s="1132"/>
      <c r="J39" s="633"/>
      <c r="K39" s="633"/>
      <c r="L39" s="633"/>
      <c r="M39" s="1132"/>
      <c r="N39" s="1132"/>
      <c r="O39" s="1132"/>
      <c r="P39" s="1132"/>
      <c r="Q39" s="1132"/>
      <c r="R39" s="1132"/>
      <c r="S39" s="1132"/>
      <c r="T39" s="1132"/>
      <c r="U39" s="1132"/>
      <c r="W39" s="585"/>
      <c r="X39" s="585"/>
      <c r="Y39" s="585"/>
      <c r="Z39" s="585"/>
      <c r="AA39" s="585"/>
      <c r="AB39" s="585"/>
      <c r="AC39" s="585"/>
      <c r="AD39" s="585"/>
      <c r="AE39" s="585"/>
      <c r="AF39" s="585"/>
      <c r="AG39" s="585"/>
      <c r="AH39" s="585"/>
      <c r="AI39" s="585"/>
      <c r="AJ39" s="585"/>
      <c r="AK39" s="585"/>
      <c r="AL39" s="585"/>
      <c r="AM39" s="585"/>
      <c r="AN39" s="585"/>
      <c r="AO39" s="585"/>
      <c r="AP39" s="585"/>
      <c r="AQ39" s="585"/>
      <c r="AR39" s="585"/>
      <c r="AS39" s="585"/>
      <c r="AT39" s="585"/>
      <c r="AU39" s="585"/>
      <c r="AV39" s="585"/>
      <c r="AW39" s="585"/>
      <c r="AX39" s="585"/>
      <c r="AY39" s="585"/>
      <c r="AZ39" s="585"/>
      <c r="BA39" s="585"/>
    </row>
    <row r="40" spans="1:53" ht="15" customHeight="1" x14ac:dyDescent="0.2">
      <c r="H40" s="634"/>
      <c r="R40" s="635"/>
      <c r="S40" s="635"/>
      <c r="T40" s="635"/>
      <c r="W40" s="585"/>
      <c r="X40" s="585"/>
      <c r="Y40" s="585"/>
      <c r="Z40" s="585"/>
      <c r="AA40" s="585"/>
      <c r="AB40" s="585"/>
      <c r="AC40" s="585"/>
      <c r="AD40" s="585"/>
      <c r="AE40" s="585"/>
      <c r="AF40" s="585"/>
      <c r="AG40" s="585"/>
      <c r="AH40" s="585"/>
      <c r="AI40" s="585"/>
      <c r="AJ40" s="585"/>
      <c r="AK40" s="585"/>
      <c r="AL40" s="585"/>
      <c r="AM40" s="585"/>
      <c r="AN40" s="585"/>
      <c r="AO40" s="585"/>
      <c r="AP40" s="585"/>
      <c r="AQ40" s="585"/>
      <c r="AR40" s="585"/>
      <c r="AS40" s="585"/>
      <c r="AT40" s="585"/>
      <c r="AU40" s="585"/>
      <c r="AV40" s="585"/>
      <c r="AW40" s="585"/>
      <c r="AX40" s="585"/>
      <c r="AY40" s="585"/>
      <c r="AZ40" s="585"/>
      <c r="BA40" s="585"/>
    </row>
    <row r="41" spans="1:53" ht="15" customHeight="1" x14ac:dyDescent="0.2">
      <c r="H41" s="635"/>
      <c r="R41" s="635"/>
      <c r="S41" s="635"/>
      <c r="T41" s="635"/>
      <c r="W41" s="585"/>
      <c r="X41" s="585"/>
      <c r="Y41" s="585"/>
      <c r="Z41" s="585"/>
      <c r="AA41" s="585"/>
      <c r="AB41" s="585"/>
      <c r="AC41" s="585"/>
      <c r="AD41" s="585"/>
      <c r="AE41" s="585"/>
      <c r="AF41" s="585"/>
      <c r="AG41" s="585"/>
      <c r="AH41" s="585"/>
      <c r="AI41" s="585"/>
      <c r="AJ41" s="585"/>
      <c r="AK41" s="585"/>
      <c r="AL41" s="585"/>
      <c r="AM41" s="585"/>
      <c r="AN41" s="585"/>
      <c r="AO41" s="585"/>
      <c r="AP41" s="585"/>
      <c r="AQ41" s="585"/>
      <c r="AR41" s="585"/>
      <c r="AS41" s="585"/>
      <c r="AT41" s="585"/>
      <c r="AU41" s="585"/>
      <c r="AV41" s="585"/>
      <c r="AW41" s="585"/>
      <c r="AX41" s="585"/>
      <c r="AY41" s="585"/>
      <c r="AZ41" s="585"/>
      <c r="BA41" s="585"/>
    </row>
    <row r="42" spans="1:53" ht="15" customHeight="1" x14ac:dyDescent="0.2">
      <c r="H42" s="635"/>
      <c r="R42" s="635"/>
      <c r="S42" s="635"/>
      <c r="T42" s="635"/>
      <c r="W42" s="585"/>
      <c r="X42" s="585"/>
      <c r="Y42" s="585"/>
      <c r="Z42" s="585"/>
      <c r="AA42" s="585"/>
      <c r="AB42" s="585"/>
      <c r="AC42" s="585"/>
      <c r="AD42" s="585"/>
      <c r="AE42" s="585"/>
      <c r="AF42" s="585"/>
      <c r="AG42" s="585"/>
      <c r="AH42" s="585"/>
      <c r="AI42" s="585"/>
      <c r="AJ42" s="585"/>
      <c r="AK42" s="585"/>
      <c r="AL42" s="585"/>
      <c r="AM42" s="585"/>
      <c r="AN42" s="585"/>
      <c r="AO42" s="585"/>
      <c r="AP42" s="585"/>
      <c r="AQ42" s="585"/>
      <c r="AR42" s="585"/>
      <c r="AS42" s="585"/>
      <c r="AT42" s="585"/>
      <c r="AU42" s="585"/>
      <c r="AV42" s="585"/>
      <c r="AW42" s="585"/>
      <c r="AX42" s="585"/>
      <c r="AY42" s="585"/>
      <c r="AZ42" s="585"/>
      <c r="BA42" s="585"/>
    </row>
    <row r="43" spans="1:53" ht="15" customHeight="1" x14ac:dyDescent="0.2">
      <c r="H43" s="635"/>
      <c r="R43" s="635"/>
      <c r="S43" s="635"/>
      <c r="T43" s="635"/>
      <c r="W43" s="585"/>
      <c r="X43" s="585"/>
      <c r="Y43" s="585"/>
      <c r="Z43" s="585"/>
      <c r="AA43" s="585"/>
      <c r="AB43" s="585"/>
      <c r="AC43" s="585"/>
      <c r="AD43" s="585"/>
      <c r="AE43" s="585"/>
      <c r="AF43" s="585"/>
      <c r="AG43" s="585"/>
      <c r="AH43" s="585"/>
      <c r="AI43" s="585"/>
      <c r="AJ43" s="585"/>
      <c r="AK43" s="585"/>
      <c r="AL43" s="585"/>
      <c r="AM43" s="585"/>
      <c r="AN43" s="585"/>
      <c r="AO43" s="585"/>
      <c r="AP43" s="585"/>
      <c r="AQ43" s="585"/>
      <c r="AR43" s="585"/>
      <c r="AS43" s="585"/>
      <c r="AT43" s="585"/>
      <c r="AU43" s="585"/>
      <c r="AV43" s="585"/>
      <c r="AW43" s="585"/>
      <c r="AX43" s="585"/>
      <c r="AY43" s="585"/>
      <c r="AZ43" s="585"/>
      <c r="BA43" s="585"/>
    </row>
    <row r="44" spans="1:53" ht="15" customHeight="1" x14ac:dyDescent="0.2">
      <c r="H44" s="635"/>
      <c r="R44" s="635"/>
      <c r="S44" s="635"/>
      <c r="T44" s="635"/>
      <c r="W44" s="585"/>
      <c r="X44" s="585"/>
      <c r="Y44" s="585"/>
      <c r="Z44" s="585"/>
      <c r="AA44" s="585"/>
      <c r="AB44" s="585"/>
      <c r="AC44" s="585"/>
      <c r="AD44" s="585"/>
      <c r="AE44" s="585"/>
      <c r="AF44" s="585"/>
      <c r="AG44" s="585"/>
      <c r="AH44" s="585"/>
      <c r="AI44" s="585"/>
      <c r="AJ44" s="585"/>
      <c r="AK44" s="585"/>
      <c r="AL44" s="585"/>
      <c r="AM44" s="585"/>
      <c r="AN44" s="585"/>
      <c r="AO44" s="585"/>
      <c r="AP44" s="585"/>
      <c r="AQ44" s="585"/>
      <c r="AR44" s="585"/>
      <c r="AS44" s="585"/>
      <c r="AT44" s="585"/>
      <c r="AU44" s="585"/>
      <c r="AV44" s="585"/>
      <c r="AW44" s="585"/>
      <c r="AX44" s="585"/>
      <c r="AY44" s="585"/>
      <c r="AZ44" s="585"/>
      <c r="BA44" s="585"/>
    </row>
    <row r="45" spans="1:53" ht="15" customHeight="1" x14ac:dyDescent="0.2">
      <c r="H45" s="635"/>
      <c r="R45" s="635"/>
      <c r="S45" s="635"/>
      <c r="T45" s="635"/>
      <c r="W45" s="585"/>
      <c r="X45" s="585"/>
      <c r="Y45" s="585"/>
      <c r="Z45" s="585"/>
      <c r="AA45" s="585"/>
      <c r="AB45" s="585"/>
      <c r="AC45" s="585"/>
      <c r="AD45" s="585"/>
      <c r="AE45" s="585"/>
      <c r="AF45" s="585"/>
      <c r="AG45" s="585"/>
      <c r="AH45" s="585"/>
      <c r="AI45" s="585"/>
      <c r="AJ45" s="585"/>
      <c r="AK45" s="585"/>
      <c r="AL45" s="585"/>
      <c r="AM45" s="585"/>
      <c r="AN45" s="585"/>
      <c r="AO45" s="585"/>
      <c r="AP45" s="585"/>
      <c r="AQ45" s="585"/>
      <c r="AR45" s="585"/>
      <c r="AS45" s="585"/>
      <c r="AT45" s="585"/>
      <c r="AU45" s="585"/>
      <c r="AV45" s="585"/>
      <c r="AW45" s="585"/>
      <c r="AX45" s="585"/>
      <c r="AY45" s="585"/>
      <c r="AZ45" s="585"/>
      <c r="BA45" s="585"/>
    </row>
    <row r="46" spans="1:53" ht="15" customHeight="1" x14ac:dyDescent="0.2">
      <c r="H46" s="635"/>
      <c r="R46" s="635"/>
      <c r="S46" s="635"/>
      <c r="T46" s="635"/>
      <c r="W46" s="585"/>
      <c r="X46" s="585"/>
      <c r="Y46" s="585"/>
      <c r="Z46" s="585"/>
      <c r="AA46" s="585"/>
      <c r="AB46" s="585"/>
      <c r="AC46" s="585"/>
      <c r="AD46" s="585"/>
      <c r="AE46" s="585"/>
      <c r="AF46" s="585"/>
      <c r="AG46" s="585"/>
      <c r="AH46" s="585"/>
      <c r="AI46" s="585"/>
      <c r="AJ46" s="585"/>
      <c r="AK46" s="585"/>
      <c r="AL46" s="585"/>
      <c r="AM46" s="585"/>
      <c r="AN46" s="585"/>
      <c r="AO46" s="585"/>
      <c r="AP46" s="585"/>
      <c r="AQ46" s="585"/>
      <c r="AR46" s="585"/>
      <c r="AS46" s="585"/>
      <c r="AT46" s="585"/>
      <c r="AU46" s="585"/>
      <c r="AV46" s="585"/>
      <c r="AW46" s="585"/>
      <c r="AX46" s="585"/>
      <c r="AY46" s="585"/>
      <c r="AZ46" s="585"/>
      <c r="BA46" s="585"/>
    </row>
    <row r="47" spans="1:53" ht="15" customHeight="1" x14ac:dyDescent="0.2">
      <c r="H47" s="635"/>
      <c r="R47" s="635"/>
      <c r="S47" s="635"/>
      <c r="T47" s="635"/>
      <c r="W47" s="585"/>
      <c r="X47" s="585"/>
      <c r="Y47" s="585"/>
      <c r="Z47" s="585"/>
      <c r="AA47" s="585"/>
      <c r="AB47" s="585"/>
      <c r="AC47" s="585"/>
      <c r="AD47" s="585"/>
      <c r="AE47" s="585"/>
      <c r="AF47" s="585"/>
      <c r="AG47" s="585"/>
      <c r="AH47" s="585"/>
      <c r="AI47" s="585"/>
      <c r="AJ47" s="585"/>
      <c r="AK47" s="585"/>
      <c r="AL47" s="585"/>
      <c r="AM47" s="585"/>
      <c r="AN47" s="585"/>
      <c r="AO47" s="585"/>
      <c r="AP47" s="585"/>
      <c r="AQ47" s="585"/>
      <c r="AR47" s="585"/>
      <c r="AS47" s="585"/>
      <c r="AT47" s="585"/>
      <c r="AU47" s="585"/>
      <c r="AV47" s="585"/>
      <c r="AW47" s="585"/>
      <c r="AX47" s="585"/>
      <c r="AY47" s="585"/>
      <c r="AZ47" s="585"/>
      <c r="BA47" s="585"/>
    </row>
    <row r="48" spans="1:53" ht="15" customHeight="1" x14ac:dyDescent="0.2">
      <c r="H48" s="635"/>
      <c r="R48" s="635"/>
      <c r="S48" s="635"/>
      <c r="T48" s="635"/>
      <c r="W48" s="585"/>
      <c r="X48" s="585"/>
      <c r="Y48" s="585"/>
      <c r="Z48" s="585"/>
      <c r="AA48" s="585"/>
      <c r="AB48" s="585"/>
      <c r="AC48" s="585"/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  <c r="AQ48" s="585"/>
      <c r="AR48" s="585"/>
      <c r="AS48" s="585"/>
      <c r="AT48" s="585"/>
      <c r="AU48" s="585"/>
      <c r="AV48" s="585"/>
      <c r="AW48" s="585"/>
      <c r="AX48" s="585"/>
      <c r="AY48" s="585"/>
      <c r="AZ48" s="585"/>
      <c r="BA48" s="585"/>
    </row>
    <row r="49" spans="8:53" ht="15" customHeight="1" x14ac:dyDescent="0.2">
      <c r="H49" s="635"/>
      <c r="R49" s="635"/>
      <c r="S49" s="635"/>
      <c r="T49" s="635"/>
      <c r="W49" s="585"/>
      <c r="X49" s="585"/>
      <c r="Y49" s="585"/>
      <c r="Z49" s="585"/>
      <c r="AA49" s="585"/>
      <c r="AB49" s="585"/>
      <c r="AC49" s="585"/>
      <c r="AD49" s="585"/>
      <c r="AE49" s="585"/>
      <c r="AF49" s="585"/>
      <c r="AG49" s="585"/>
      <c r="AH49" s="585"/>
      <c r="AI49" s="585"/>
      <c r="AJ49" s="585"/>
      <c r="AK49" s="585"/>
      <c r="AL49" s="585"/>
      <c r="AM49" s="585"/>
      <c r="AN49" s="585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  <c r="AY49" s="585"/>
      <c r="AZ49" s="585"/>
      <c r="BA49" s="585"/>
    </row>
    <row r="50" spans="8:53" ht="15" customHeight="1" x14ac:dyDescent="0.2">
      <c r="H50" s="635"/>
      <c r="R50" s="635"/>
      <c r="S50" s="635"/>
      <c r="T50" s="635"/>
      <c r="W50" s="585"/>
      <c r="X50" s="585"/>
      <c r="Y50" s="585"/>
      <c r="Z50" s="585"/>
      <c r="AA50" s="585"/>
      <c r="AB50" s="585"/>
      <c r="AC50" s="585"/>
      <c r="AD50" s="585"/>
      <c r="AE50" s="585"/>
      <c r="AF50" s="585"/>
      <c r="AG50" s="585"/>
      <c r="AH50" s="585"/>
      <c r="AI50" s="585"/>
      <c r="AJ50" s="585"/>
      <c r="AK50" s="585"/>
      <c r="AL50" s="585"/>
      <c r="AM50" s="585"/>
      <c r="AN50" s="585"/>
      <c r="AO50" s="585"/>
      <c r="AP50" s="585"/>
      <c r="AQ50" s="585"/>
      <c r="AR50" s="585"/>
      <c r="AS50" s="585"/>
      <c r="AT50" s="585"/>
      <c r="AU50" s="585"/>
      <c r="AV50" s="585"/>
      <c r="AW50" s="585"/>
      <c r="AX50" s="585"/>
      <c r="AY50" s="585"/>
      <c r="AZ50" s="585"/>
      <c r="BA50" s="585"/>
    </row>
    <row r="51" spans="8:53" ht="15" customHeight="1" x14ac:dyDescent="0.2">
      <c r="H51" s="635"/>
      <c r="R51" s="635"/>
      <c r="S51" s="635"/>
      <c r="T51" s="635"/>
      <c r="W51" s="585"/>
      <c r="X51" s="585"/>
      <c r="Y51" s="585"/>
      <c r="Z51" s="585"/>
      <c r="AA51" s="585"/>
      <c r="AB51" s="585"/>
      <c r="AC51" s="585"/>
      <c r="AD51" s="585"/>
      <c r="AE51" s="585"/>
      <c r="AF51" s="585"/>
      <c r="AG51" s="585"/>
      <c r="AH51" s="585"/>
      <c r="AI51" s="585"/>
      <c r="AJ51" s="585"/>
      <c r="AK51" s="585"/>
      <c r="AL51" s="585"/>
      <c r="AM51" s="585"/>
      <c r="AN51" s="585"/>
      <c r="AO51" s="585"/>
      <c r="AP51" s="585"/>
      <c r="AQ51" s="585"/>
      <c r="AR51" s="585"/>
      <c r="AS51" s="585"/>
      <c r="AT51" s="585"/>
      <c r="AU51" s="585"/>
      <c r="AV51" s="585"/>
      <c r="AW51" s="585"/>
      <c r="AX51" s="585"/>
      <c r="AY51" s="585"/>
      <c r="AZ51" s="585"/>
      <c r="BA51" s="585"/>
    </row>
    <row r="52" spans="8:53" ht="15" customHeight="1" x14ac:dyDescent="0.2">
      <c r="H52" s="635"/>
      <c r="R52" s="635"/>
      <c r="S52" s="635"/>
      <c r="T52" s="635"/>
      <c r="W52" s="585"/>
      <c r="X52" s="585"/>
      <c r="Y52" s="585"/>
      <c r="Z52" s="585"/>
      <c r="AA52" s="585"/>
      <c r="AB52" s="585"/>
      <c r="AC52" s="585"/>
      <c r="AD52" s="585"/>
      <c r="AE52" s="585"/>
      <c r="AF52" s="585"/>
      <c r="AG52" s="585"/>
      <c r="AH52" s="585"/>
      <c r="AI52" s="585"/>
      <c r="AJ52" s="585"/>
      <c r="AK52" s="585"/>
      <c r="AL52" s="585"/>
      <c r="AM52" s="585"/>
      <c r="AN52" s="585"/>
      <c r="AO52" s="585"/>
      <c r="AP52" s="585"/>
      <c r="AQ52" s="585"/>
      <c r="AR52" s="585"/>
      <c r="AS52" s="585"/>
      <c r="AT52" s="585"/>
      <c r="AU52" s="585"/>
      <c r="AV52" s="585"/>
      <c r="AW52" s="585"/>
      <c r="AX52" s="585"/>
      <c r="AY52" s="585"/>
      <c r="AZ52" s="585"/>
      <c r="BA52" s="585"/>
    </row>
    <row r="53" spans="8:53" ht="15" customHeight="1" x14ac:dyDescent="0.2">
      <c r="H53" s="635"/>
      <c r="R53" s="635"/>
      <c r="S53" s="635"/>
      <c r="T53" s="635"/>
      <c r="W53" s="585"/>
      <c r="X53" s="585"/>
      <c r="Y53" s="585"/>
      <c r="Z53" s="585"/>
      <c r="AA53" s="585"/>
      <c r="AB53" s="585"/>
      <c r="AC53" s="585"/>
      <c r="AD53" s="585"/>
      <c r="AE53" s="585"/>
      <c r="AF53" s="585"/>
      <c r="AG53" s="585"/>
      <c r="AH53" s="585"/>
      <c r="AI53" s="585"/>
      <c r="AJ53" s="585"/>
      <c r="AK53" s="585"/>
      <c r="AL53" s="585"/>
      <c r="AM53" s="585"/>
      <c r="AN53" s="585"/>
      <c r="AO53" s="585"/>
      <c r="AP53" s="585"/>
      <c r="AQ53" s="585"/>
      <c r="AR53" s="585"/>
      <c r="AS53" s="585"/>
      <c r="AT53" s="585"/>
      <c r="AU53" s="585"/>
      <c r="AV53" s="585"/>
      <c r="AW53" s="585"/>
      <c r="AX53" s="585"/>
      <c r="AY53" s="585"/>
      <c r="AZ53" s="585"/>
      <c r="BA53" s="585"/>
    </row>
    <row r="54" spans="8:53" ht="15" customHeight="1" x14ac:dyDescent="0.2">
      <c r="H54" s="635"/>
      <c r="R54" s="635"/>
      <c r="S54" s="635"/>
      <c r="T54" s="635"/>
      <c r="W54" s="585"/>
      <c r="X54" s="585"/>
      <c r="Y54" s="585"/>
      <c r="Z54" s="585"/>
      <c r="AA54" s="585"/>
      <c r="AB54" s="585"/>
      <c r="AC54" s="585"/>
      <c r="AD54" s="585"/>
      <c r="AE54" s="585"/>
      <c r="AF54" s="585"/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585"/>
      <c r="AR54" s="585"/>
      <c r="AS54" s="585"/>
      <c r="AT54" s="585"/>
      <c r="AU54" s="585"/>
      <c r="AV54" s="585"/>
      <c r="AW54" s="585"/>
      <c r="AX54" s="585"/>
      <c r="AY54" s="585"/>
      <c r="AZ54" s="585"/>
      <c r="BA54" s="585"/>
    </row>
    <row r="55" spans="8:53" ht="15" customHeight="1" x14ac:dyDescent="0.2">
      <c r="H55" s="635"/>
      <c r="R55" s="635"/>
      <c r="S55" s="635"/>
      <c r="T55" s="63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5"/>
      <c r="AL55" s="585"/>
      <c r="AM55" s="585"/>
      <c r="AN55" s="585"/>
      <c r="AO55" s="585"/>
      <c r="AP55" s="585"/>
      <c r="AQ55" s="585"/>
      <c r="AR55" s="585"/>
      <c r="AS55" s="585"/>
      <c r="AT55" s="585"/>
      <c r="AU55" s="585"/>
      <c r="AV55" s="585"/>
      <c r="AW55" s="585"/>
      <c r="AX55" s="585"/>
      <c r="AY55" s="585"/>
      <c r="AZ55" s="585"/>
      <c r="BA55" s="585"/>
    </row>
    <row r="56" spans="8:53" ht="15" customHeight="1" x14ac:dyDescent="0.2">
      <c r="H56" s="635"/>
      <c r="R56" s="635"/>
      <c r="S56" s="635"/>
      <c r="T56" s="635"/>
      <c r="W56" s="585"/>
      <c r="X56" s="585"/>
      <c r="Y56" s="585"/>
      <c r="Z56" s="585"/>
      <c r="AA56" s="585"/>
      <c r="AB56" s="585"/>
      <c r="AC56" s="585"/>
      <c r="AD56" s="585"/>
      <c r="AE56" s="585"/>
      <c r="AF56" s="585"/>
      <c r="AG56" s="585"/>
      <c r="AH56" s="585"/>
      <c r="AI56" s="585"/>
      <c r="AJ56" s="585"/>
      <c r="AK56" s="585"/>
      <c r="AL56" s="585"/>
      <c r="AM56" s="585"/>
      <c r="AN56" s="585"/>
      <c r="AO56" s="585"/>
      <c r="AP56" s="585"/>
      <c r="AQ56" s="585"/>
      <c r="AR56" s="585"/>
      <c r="AS56" s="585"/>
      <c r="AT56" s="585"/>
      <c r="AU56" s="585"/>
      <c r="AV56" s="585"/>
      <c r="AW56" s="585"/>
      <c r="AX56" s="585"/>
      <c r="AY56" s="585"/>
      <c r="AZ56" s="585"/>
      <c r="BA56" s="585"/>
    </row>
    <row r="57" spans="8:53" ht="15" customHeight="1" x14ac:dyDescent="0.2">
      <c r="H57" s="635"/>
      <c r="R57" s="635"/>
      <c r="S57" s="635"/>
      <c r="T57" s="635"/>
      <c r="W57" s="585"/>
      <c r="X57" s="585"/>
      <c r="Y57" s="585"/>
      <c r="Z57" s="585"/>
      <c r="AA57" s="585"/>
      <c r="AB57" s="585"/>
      <c r="AC57" s="585"/>
      <c r="AD57" s="585"/>
      <c r="AE57" s="585"/>
      <c r="AF57" s="585"/>
      <c r="AG57" s="585"/>
      <c r="AH57" s="585"/>
      <c r="AI57" s="585"/>
      <c r="AJ57" s="585"/>
      <c r="AK57" s="585"/>
      <c r="AL57" s="585"/>
      <c r="AM57" s="585"/>
      <c r="AN57" s="585"/>
      <c r="AO57" s="585"/>
      <c r="AP57" s="585"/>
      <c r="AQ57" s="585"/>
      <c r="AR57" s="585"/>
      <c r="AS57" s="585"/>
      <c r="AT57" s="585"/>
      <c r="AU57" s="585"/>
      <c r="AV57" s="585"/>
      <c r="AW57" s="585"/>
      <c r="AX57" s="585"/>
      <c r="AY57" s="585"/>
      <c r="AZ57" s="585"/>
      <c r="BA57" s="585"/>
    </row>
    <row r="58" spans="8:53" ht="15" customHeight="1" x14ac:dyDescent="0.2">
      <c r="H58" s="635"/>
      <c r="R58" s="635"/>
      <c r="S58" s="635"/>
      <c r="T58" s="635"/>
      <c r="W58" s="585"/>
      <c r="X58" s="585"/>
      <c r="Y58" s="585"/>
      <c r="Z58" s="585"/>
      <c r="AA58" s="585"/>
      <c r="AB58" s="585"/>
      <c r="AC58" s="585"/>
      <c r="AD58" s="585"/>
      <c r="AE58" s="585"/>
      <c r="AF58" s="585"/>
      <c r="AG58" s="585"/>
      <c r="AH58" s="585"/>
      <c r="AI58" s="585"/>
      <c r="AJ58" s="585"/>
      <c r="AK58" s="585"/>
      <c r="AL58" s="585"/>
      <c r="AM58" s="585"/>
      <c r="AN58" s="585"/>
      <c r="AO58" s="585"/>
      <c r="AP58" s="585"/>
      <c r="AQ58" s="585"/>
      <c r="AR58" s="585"/>
      <c r="AS58" s="585"/>
      <c r="AT58" s="585"/>
      <c r="AU58" s="585"/>
      <c r="AV58" s="585"/>
      <c r="AW58" s="585"/>
      <c r="AX58" s="585"/>
      <c r="AY58" s="585"/>
      <c r="AZ58" s="585"/>
      <c r="BA58" s="585"/>
    </row>
    <row r="59" spans="8:53" ht="15" customHeight="1" x14ac:dyDescent="0.2">
      <c r="H59" s="635"/>
      <c r="R59" s="635"/>
      <c r="S59" s="635"/>
      <c r="T59" s="635"/>
      <c r="W59" s="585"/>
      <c r="X59" s="585"/>
      <c r="Y59" s="585"/>
      <c r="Z59" s="585"/>
      <c r="AA59" s="585"/>
      <c r="AB59" s="585"/>
      <c r="AC59" s="585"/>
      <c r="AD59" s="585"/>
      <c r="AE59" s="585"/>
      <c r="AF59" s="585"/>
      <c r="AG59" s="585"/>
      <c r="AH59" s="585"/>
      <c r="AI59" s="585"/>
      <c r="AJ59" s="585"/>
      <c r="AK59" s="585"/>
      <c r="AL59" s="585"/>
      <c r="AM59" s="585"/>
      <c r="AN59" s="585"/>
      <c r="AO59" s="585"/>
      <c r="AP59" s="585"/>
      <c r="AQ59" s="585"/>
      <c r="AR59" s="585"/>
      <c r="AS59" s="585"/>
      <c r="AT59" s="585"/>
      <c r="AU59" s="585"/>
      <c r="AV59" s="585"/>
      <c r="AW59" s="585"/>
      <c r="AX59" s="585"/>
      <c r="AY59" s="585"/>
      <c r="AZ59" s="585"/>
      <c r="BA59" s="585"/>
    </row>
    <row r="60" spans="8:53" ht="15" customHeight="1" x14ac:dyDescent="0.2">
      <c r="H60" s="635"/>
      <c r="R60" s="635"/>
      <c r="S60" s="635"/>
      <c r="T60" s="635"/>
      <c r="W60" s="585"/>
      <c r="X60" s="585"/>
      <c r="Y60" s="585"/>
      <c r="Z60" s="585"/>
      <c r="AA60" s="585"/>
      <c r="AB60" s="585"/>
      <c r="AC60" s="585"/>
      <c r="AD60" s="585"/>
      <c r="AE60" s="585"/>
      <c r="AF60" s="585"/>
      <c r="AG60" s="585"/>
      <c r="AH60" s="585"/>
      <c r="AI60" s="585"/>
      <c r="AJ60" s="585"/>
      <c r="AK60" s="585"/>
      <c r="AL60" s="585"/>
      <c r="AM60" s="585"/>
      <c r="AN60" s="585"/>
      <c r="AO60" s="585"/>
      <c r="AP60" s="585"/>
      <c r="AQ60" s="585"/>
      <c r="AR60" s="585"/>
      <c r="AS60" s="585"/>
      <c r="AT60" s="585"/>
      <c r="AU60" s="585"/>
      <c r="AV60" s="585"/>
      <c r="AW60" s="585"/>
      <c r="AX60" s="585"/>
      <c r="AY60" s="585"/>
      <c r="AZ60" s="585"/>
      <c r="BA60" s="585"/>
    </row>
    <row r="61" spans="8:53" ht="15" customHeight="1" x14ac:dyDescent="0.2">
      <c r="H61" s="635"/>
      <c r="R61" s="635"/>
      <c r="S61" s="635"/>
      <c r="T61" s="635"/>
      <c r="W61" s="585"/>
      <c r="X61" s="585"/>
      <c r="Y61" s="585"/>
      <c r="Z61" s="585"/>
      <c r="AA61" s="585"/>
      <c r="AB61" s="585"/>
      <c r="AC61" s="585"/>
      <c r="AD61" s="585"/>
      <c r="AE61" s="585"/>
      <c r="AF61" s="585"/>
      <c r="AG61" s="585"/>
      <c r="AH61" s="585"/>
      <c r="AI61" s="585"/>
      <c r="AJ61" s="585"/>
      <c r="AK61" s="585"/>
      <c r="AL61" s="585"/>
      <c r="AM61" s="585"/>
      <c r="AN61" s="585"/>
      <c r="AO61" s="585"/>
      <c r="AP61" s="585"/>
      <c r="AQ61" s="585"/>
      <c r="AR61" s="585"/>
      <c r="AS61" s="585"/>
      <c r="AT61" s="585"/>
      <c r="AU61" s="585"/>
      <c r="AV61" s="585"/>
      <c r="AW61" s="585"/>
      <c r="AX61" s="585"/>
      <c r="AY61" s="585"/>
      <c r="AZ61" s="585"/>
      <c r="BA61" s="585"/>
    </row>
    <row r="62" spans="8:53" ht="15" customHeight="1" x14ac:dyDescent="0.2">
      <c r="H62" s="635"/>
      <c r="L62" s="1132"/>
      <c r="M62" s="1132"/>
      <c r="N62" s="1132"/>
      <c r="O62" s="1132"/>
      <c r="P62" s="1132"/>
      <c r="Q62" s="1132"/>
      <c r="R62" s="635"/>
      <c r="S62" s="635"/>
      <c r="T62" s="635"/>
      <c r="W62" s="585"/>
      <c r="X62" s="585"/>
      <c r="Y62" s="585"/>
      <c r="Z62" s="585"/>
      <c r="AA62" s="585"/>
      <c r="AB62" s="585"/>
      <c r="AC62" s="585"/>
      <c r="AD62" s="585"/>
      <c r="AE62" s="585"/>
      <c r="AF62" s="585"/>
      <c r="AG62" s="585"/>
      <c r="AH62" s="585"/>
      <c r="AI62" s="585"/>
      <c r="AJ62" s="585"/>
      <c r="AK62" s="585"/>
      <c r="AL62" s="585"/>
      <c r="AM62" s="585"/>
      <c r="AN62" s="585"/>
      <c r="AO62" s="585"/>
      <c r="AP62" s="585"/>
      <c r="AQ62" s="585"/>
      <c r="AR62" s="585"/>
      <c r="AS62" s="585"/>
      <c r="AT62" s="585"/>
      <c r="AU62" s="585"/>
      <c r="AV62" s="585"/>
      <c r="AW62" s="585"/>
      <c r="AX62" s="585"/>
      <c r="AY62" s="585"/>
      <c r="AZ62" s="585"/>
      <c r="BA62" s="585"/>
    </row>
    <row r="63" spans="8:53" ht="15" customHeight="1" x14ac:dyDescent="0.2">
      <c r="W63" s="585"/>
      <c r="X63" s="585"/>
      <c r="Y63" s="585"/>
      <c r="Z63" s="585"/>
      <c r="AA63" s="585"/>
      <c r="AB63" s="585"/>
      <c r="AC63" s="585"/>
      <c r="AD63" s="585"/>
      <c r="AE63" s="585"/>
      <c r="AF63" s="585"/>
      <c r="AG63" s="585"/>
      <c r="AH63" s="585"/>
      <c r="AI63" s="585"/>
      <c r="AJ63" s="585"/>
      <c r="AK63" s="585"/>
      <c r="AL63" s="585"/>
      <c r="AM63" s="585"/>
      <c r="AN63" s="585"/>
      <c r="AO63" s="585"/>
      <c r="AP63" s="585"/>
      <c r="AQ63" s="585"/>
      <c r="AR63" s="585"/>
      <c r="AS63" s="585"/>
      <c r="AT63" s="585"/>
      <c r="AU63" s="585"/>
      <c r="AV63" s="585"/>
      <c r="AW63" s="585"/>
      <c r="AX63" s="585"/>
      <c r="AY63" s="585"/>
      <c r="AZ63" s="585"/>
      <c r="BA63" s="585"/>
    </row>
    <row r="64" spans="8:53" ht="15" customHeight="1" x14ac:dyDescent="0.2">
      <c r="V64" s="632"/>
      <c r="W64" s="585"/>
      <c r="X64" s="585"/>
      <c r="Y64" s="585"/>
      <c r="Z64" s="585"/>
      <c r="AA64" s="585"/>
      <c r="AB64" s="585"/>
      <c r="AC64" s="585"/>
      <c r="AD64" s="585"/>
      <c r="AE64" s="585"/>
      <c r="AF64" s="585"/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585"/>
      <c r="AR64" s="585"/>
      <c r="AS64" s="585"/>
      <c r="AT64" s="585"/>
      <c r="AU64" s="585"/>
      <c r="AV64" s="585"/>
      <c r="AW64" s="585"/>
      <c r="AX64" s="585"/>
      <c r="AY64" s="585"/>
      <c r="AZ64" s="585"/>
      <c r="BA64" s="585"/>
    </row>
    <row r="65" spans="1:53" ht="15" customHeight="1" x14ac:dyDescent="0.2">
      <c r="A65" s="585"/>
      <c r="B65" s="585"/>
      <c r="C65" s="585"/>
      <c r="D65" s="585"/>
      <c r="E65" s="585"/>
      <c r="F65" s="585"/>
      <c r="G65" s="585"/>
      <c r="H65" s="585"/>
      <c r="I65" s="585"/>
      <c r="J65" s="585"/>
      <c r="K65" s="585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585"/>
      <c r="AO65" s="585"/>
      <c r="AP65" s="585"/>
      <c r="AQ65" s="585"/>
      <c r="AR65" s="585"/>
      <c r="AS65" s="585"/>
      <c r="AT65" s="585"/>
      <c r="AU65" s="585"/>
      <c r="AV65" s="585"/>
      <c r="AW65" s="585"/>
      <c r="AX65" s="585"/>
      <c r="AY65" s="585"/>
      <c r="AZ65" s="585"/>
      <c r="BA65" s="585"/>
    </row>
    <row r="66" spans="1:53" ht="15" customHeight="1" x14ac:dyDescent="0.2">
      <c r="A66" s="585"/>
      <c r="B66" s="585"/>
      <c r="C66" s="585"/>
      <c r="D66" s="585"/>
      <c r="E66" s="585"/>
      <c r="F66" s="585"/>
      <c r="G66" s="585"/>
      <c r="H66" s="585"/>
      <c r="I66" s="585"/>
      <c r="J66" s="585"/>
      <c r="K66" s="585"/>
      <c r="L66" s="585"/>
      <c r="M66" s="585"/>
      <c r="N66" s="585"/>
      <c r="O66" s="585"/>
      <c r="P66" s="585"/>
      <c r="Q66" s="585"/>
      <c r="R66" s="585"/>
      <c r="S66" s="585"/>
      <c r="T66" s="585"/>
      <c r="U66" s="585"/>
      <c r="V66" s="585"/>
      <c r="W66" s="585"/>
      <c r="X66" s="585"/>
      <c r="Y66" s="585"/>
      <c r="Z66" s="585"/>
      <c r="AA66" s="585"/>
      <c r="AB66" s="585"/>
      <c r="AC66" s="585"/>
      <c r="AD66" s="585"/>
      <c r="AE66" s="585"/>
      <c r="AF66" s="585"/>
      <c r="AG66" s="585"/>
      <c r="AH66" s="585"/>
      <c r="AI66" s="585"/>
      <c r="AJ66" s="585"/>
      <c r="AK66" s="585"/>
      <c r="AL66" s="585"/>
      <c r="AM66" s="585"/>
      <c r="AN66" s="585"/>
      <c r="AO66" s="585"/>
      <c r="AP66" s="585"/>
      <c r="AQ66" s="585"/>
      <c r="AR66" s="585"/>
      <c r="AS66" s="585"/>
      <c r="AT66" s="585"/>
      <c r="AU66" s="585"/>
      <c r="AV66" s="585"/>
      <c r="AW66" s="585"/>
      <c r="AX66" s="585"/>
      <c r="AY66" s="585"/>
      <c r="AZ66" s="585"/>
      <c r="BA66" s="585"/>
    </row>
    <row r="67" spans="1:53" ht="15" customHeight="1" x14ac:dyDescent="0.2">
      <c r="A67" s="585"/>
      <c r="B67" s="585"/>
      <c r="C67" s="585"/>
      <c r="D67" s="585"/>
      <c r="E67" s="585"/>
      <c r="F67" s="585"/>
      <c r="G67" s="585"/>
      <c r="H67" s="585"/>
      <c r="I67" s="585"/>
      <c r="J67" s="585"/>
      <c r="K67" s="585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585"/>
      <c r="AO67" s="585"/>
      <c r="AP67" s="585"/>
      <c r="AQ67" s="585"/>
      <c r="AR67" s="585"/>
      <c r="AS67" s="585"/>
      <c r="AT67" s="585"/>
      <c r="AU67" s="585"/>
      <c r="AV67" s="585"/>
      <c r="AW67" s="585"/>
      <c r="AX67" s="585"/>
      <c r="AY67" s="585"/>
      <c r="AZ67" s="585"/>
      <c r="BA67" s="585"/>
    </row>
    <row r="68" spans="1:53" ht="15" customHeight="1" x14ac:dyDescent="0.2">
      <c r="A68" s="585"/>
      <c r="B68" s="585"/>
      <c r="C68" s="585"/>
      <c r="D68" s="585"/>
      <c r="E68" s="585"/>
      <c r="F68" s="585"/>
      <c r="G68" s="585"/>
      <c r="H68" s="585"/>
      <c r="I68" s="585"/>
      <c r="J68" s="585"/>
      <c r="K68" s="585"/>
      <c r="L68" s="585"/>
      <c r="M68" s="585"/>
      <c r="N68" s="585"/>
      <c r="O68" s="585"/>
      <c r="P68" s="585"/>
      <c r="Q68" s="585"/>
      <c r="R68" s="585"/>
      <c r="S68" s="585"/>
      <c r="T68" s="585"/>
      <c r="U68" s="585"/>
      <c r="V68" s="585"/>
      <c r="W68" s="585"/>
      <c r="X68" s="585"/>
      <c r="Y68" s="585"/>
      <c r="Z68" s="585"/>
      <c r="AA68" s="585"/>
      <c r="AB68" s="585"/>
      <c r="AC68" s="585"/>
      <c r="AD68" s="585"/>
      <c r="AE68" s="585"/>
      <c r="AF68" s="585"/>
      <c r="AG68" s="585"/>
      <c r="AH68" s="585"/>
      <c r="AI68" s="585"/>
      <c r="AJ68" s="585"/>
      <c r="AK68" s="585"/>
      <c r="AL68" s="585"/>
      <c r="AM68" s="585"/>
      <c r="AN68" s="585"/>
      <c r="AO68" s="585"/>
      <c r="AP68" s="585"/>
      <c r="AQ68" s="585"/>
      <c r="AR68" s="585"/>
      <c r="AS68" s="585"/>
      <c r="AT68" s="585"/>
      <c r="AU68" s="585"/>
      <c r="AV68" s="585"/>
      <c r="AW68" s="585"/>
      <c r="AX68" s="585"/>
      <c r="AY68" s="585"/>
      <c r="AZ68" s="585"/>
      <c r="BA68" s="585"/>
    </row>
    <row r="69" spans="1:53" ht="15" customHeight="1" x14ac:dyDescent="0.2">
      <c r="A69" s="585"/>
      <c r="B69" s="585"/>
      <c r="C69" s="585"/>
      <c r="D69" s="585"/>
      <c r="E69" s="585"/>
      <c r="F69" s="585"/>
      <c r="G69" s="585"/>
      <c r="H69" s="585"/>
      <c r="I69" s="585"/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T69" s="585"/>
      <c r="U69" s="585"/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585"/>
      <c r="AG69" s="585"/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585"/>
      <c r="AS69" s="585"/>
      <c r="AT69" s="585"/>
      <c r="AU69" s="585"/>
      <c r="AV69" s="585"/>
      <c r="AW69" s="585"/>
      <c r="AX69" s="585"/>
      <c r="AY69" s="585"/>
      <c r="AZ69" s="585"/>
      <c r="BA69" s="585"/>
    </row>
    <row r="70" spans="1:53" ht="15" customHeight="1" x14ac:dyDescent="0.2">
      <c r="A70" s="585"/>
      <c r="B70" s="585"/>
      <c r="C70" s="585"/>
      <c r="D70" s="585"/>
      <c r="E70" s="585"/>
      <c r="F70" s="585"/>
      <c r="G70" s="585"/>
      <c r="H70" s="585"/>
      <c r="I70" s="585"/>
      <c r="J70" s="585"/>
      <c r="K70" s="585"/>
      <c r="L70" s="585"/>
      <c r="M70" s="585"/>
      <c r="N70" s="585"/>
      <c r="O70" s="585"/>
      <c r="P70" s="585"/>
      <c r="Q70" s="585"/>
      <c r="R70" s="585"/>
      <c r="S70" s="585"/>
      <c r="T70" s="585"/>
      <c r="U70" s="585"/>
      <c r="V70" s="585"/>
      <c r="W70" s="585"/>
      <c r="X70" s="585"/>
      <c r="Y70" s="585"/>
      <c r="Z70" s="585"/>
      <c r="AA70" s="585"/>
      <c r="AB70" s="585"/>
      <c r="AC70" s="585"/>
      <c r="AD70" s="585"/>
      <c r="AE70" s="585"/>
      <c r="AF70" s="585"/>
      <c r="AG70" s="585"/>
      <c r="AH70" s="585"/>
      <c r="AI70" s="585"/>
      <c r="AJ70" s="585"/>
      <c r="AK70" s="585"/>
      <c r="AL70" s="585"/>
      <c r="AM70" s="585"/>
      <c r="AN70" s="585"/>
      <c r="AO70" s="585"/>
      <c r="AP70" s="585"/>
      <c r="AQ70" s="585"/>
      <c r="AR70" s="585"/>
      <c r="AS70" s="585"/>
      <c r="AT70" s="585"/>
      <c r="AU70" s="585"/>
      <c r="AV70" s="585"/>
      <c r="AW70" s="585"/>
      <c r="AX70" s="585"/>
      <c r="AY70" s="585"/>
      <c r="AZ70" s="585"/>
      <c r="BA70" s="585"/>
    </row>
    <row r="71" spans="1:53" ht="15" customHeight="1" x14ac:dyDescent="0.2">
      <c r="A71" s="585"/>
      <c r="B71" s="585"/>
      <c r="C71" s="585"/>
      <c r="D71" s="585"/>
      <c r="E71" s="585"/>
      <c r="F71" s="585"/>
      <c r="G71" s="585"/>
      <c r="H71" s="585"/>
      <c r="I71" s="585"/>
      <c r="J71" s="585"/>
      <c r="K71" s="585"/>
      <c r="L71" s="585"/>
      <c r="M71" s="585"/>
      <c r="N71" s="585"/>
      <c r="O71" s="585"/>
      <c r="P71" s="585"/>
      <c r="Q71" s="585"/>
      <c r="R71" s="585"/>
      <c r="S71" s="585"/>
      <c r="T71" s="585"/>
      <c r="U71" s="585"/>
      <c r="V71" s="585"/>
      <c r="W71" s="585"/>
      <c r="X71" s="585"/>
      <c r="Y71" s="585"/>
      <c r="Z71" s="585"/>
      <c r="AA71" s="585"/>
      <c r="AB71" s="585"/>
      <c r="AC71" s="585"/>
      <c r="AD71" s="585"/>
      <c r="AE71" s="585"/>
      <c r="AF71" s="585"/>
      <c r="AG71" s="585"/>
      <c r="AH71" s="585"/>
      <c r="AI71" s="585"/>
      <c r="AJ71" s="585"/>
      <c r="AK71" s="585"/>
      <c r="AL71" s="585"/>
      <c r="AM71" s="585"/>
      <c r="AN71" s="585"/>
      <c r="AO71" s="585"/>
      <c r="AP71" s="585"/>
      <c r="AQ71" s="585"/>
      <c r="AR71" s="585"/>
      <c r="AS71" s="585"/>
      <c r="AT71" s="585"/>
      <c r="AU71" s="585"/>
      <c r="AV71" s="585"/>
      <c r="AW71" s="585"/>
      <c r="AX71" s="585"/>
      <c r="AY71" s="585"/>
      <c r="AZ71" s="585"/>
      <c r="BA71" s="585"/>
    </row>
    <row r="72" spans="1:53" ht="15" customHeight="1" x14ac:dyDescent="0.2">
      <c r="A72" s="585"/>
      <c r="B72" s="585"/>
      <c r="C72" s="585"/>
      <c r="D72" s="585"/>
      <c r="E72" s="585"/>
      <c r="F72" s="585"/>
      <c r="G72" s="585"/>
      <c r="H72" s="585"/>
      <c r="I72" s="585"/>
      <c r="J72" s="585"/>
      <c r="K72" s="585"/>
      <c r="L72" s="585"/>
      <c r="M72" s="585"/>
      <c r="N72" s="585"/>
      <c r="O72" s="585"/>
      <c r="P72" s="585"/>
      <c r="Q72" s="585"/>
      <c r="R72" s="585"/>
      <c r="S72" s="585"/>
      <c r="T72" s="585"/>
      <c r="U72" s="585"/>
      <c r="V72" s="585"/>
      <c r="W72" s="585"/>
      <c r="X72" s="585"/>
      <c r="Y72" s="585"/>
      <c r="Z72" s="585"/>
      <c r="AA72" s="585"/>
      <c r="AB72" s="585"/>
      <c r="AC72" s="585"/>
      <c r="AD72" s="585"/>
      <c r="AE72" s="585"/>
      <c r="AF72" s="585"/>
      <c r="AG72" s="585"/>
      <c r="AH72" s="585"/>
      <c r="AI72" s="585"/>
      <c r="AJ72" s="585"/>
      <c r="AK72" s="585"/>
      <c r="AL72" s="585"/>
      <c r="AM72" s="585"/>
      <c r="AN72" s="585"/>
      <c r="AO72" s="585"/>
      <c r="AP72" s="585"/>
      <c r="AQ72" s="585"/>
      <c r="AR72" s="585"/>
      <c r="AS72" s="585"/>
      <c r="AT72" s="585"/>
      <c r="AU72" s="585"/>
      <c r="AV72" s="585"/>
      <c r="AW72" s="585"/>
      <c r="AX72" s="585"/>
      <c r="AY72" s="585"/>
      <c r="AZ72" s="585"/>
      <c r="BA72" s="585"/>
    </row>
    <row r="73" spans="1:53" ht="15" customHeight="1" x14ac:dyDescent="0.2">
      <c r="A73" s="585"/>
      <c r="B73" s="585"/>
      <c r="C73" s="585"/>
      <c r="D73" s="585"/>
      <c r="E73" s="585"/>
      <c r="F73" s="585"/>
      <c r="G73" s="585"/>
      <c r="H73" s="585"/>
      <c r="I73" s="585"/>
      <c r="J73" s="585"/>
      <c r="K73" s="585"/>
      <c r="L73" s="585"/>
      <c r="M73" s="585"/>
      <c r="N73" s="585"/>
      <c r="O73" s="585"/>
      <c r="P73" s="585"/>
      <c r="Q73" s="585"/>
      <c r="R73" s="585"/>
      <c r="S73" s="585"/>
      <c r="T73" s="585"/>
      <c r="U73" s="585"/>
      <c r="V73" s="585"/>
      <c r="W73" s="585"/>
      <c r="X73" s="585"/>
      <c r="Y73" s="585"/>
      <c r="Z73" s="585"/>
      <c r="AA73" s="585"/>
      <c r="AB73" s="585"/>
      <c r="AC73" s="585"/>
      <c r="AD73" s="585"/>
      <c r="AE73" s="585"/>
      <c r="AF73" s="585"/>
      <c r="AG73" s="585"/>
      <c r="AH73" s="585"/>
      <c r="AI73" s="585"/>
      <c r="AJ73" s="585"/>
      <c r="AK73" s="585"/>
      <c r="AL73" s="585"/>
      <c r="AM73" s="585"/>
      <c r="AN73" s="585"/>
      <c r="AO73" s="585"/>
      <c r="AP73" s="585"/>
      <c r="AQ73" s="585"/>
      <c r="AR73" s="585"/>
      <c r="AS73" s="585"/>
      <c r="AT73" s="585"/>
      <c r="AU73" s="585"/>
      <c r="AV73" s="585"/>
      <c r="AW73" s="585"/>
      <c r="AX73" s="585"/>
      <c r="AY73" s="585"/>
      <c r="AZ73" s="585"/>
      <c r="BA73" s="585"/>
    </row>
    <row r="74" spans="1:53" ht="15" customHeight="1" x14ac:dyDescent="0.2">
      <c r="A74" s="585"/>
      <c r="B74" s="585"/>
      <c r="C74" s="585"/>
      <c r="D74" s="585"/>
      <c r="E74" s="585"/>
      <c r="F74" s="585"/>
      <c r="G74" s="585"/>
      <c r="H74" s="585"/>
      <c r="I74" s="585"/>
      <c r="J74" s="585"/>
      <c r="K74" s="585"/>
      <c r="L74" s="585"/>
      <c r="M74" s="585"/>
      <c r="N74" s="585"/>
      <c r="O74" s="585"/>
      <c r="P74" s="585"/>
      <c r="Q74" s="585"/>
      <c r="R74" s="585"/>
      <c r="S74" s="585"/>
      <c r="T74" s="585"/>
      <c r="U74" s="585"/>
      <c r="V74" s="585"/>
      <c r="W74" s="585"/>
      <c r="X74" s="585"/>
      <c r="Y74" s="585"/>
      <c r="Z74" s="585"/>
      <c r="AA74" s="585"/>
      <c r="AB74" s="585"/>
      <c r="AC74" s="585"/>
      <c r="AD74" s="585"/>
      <c r="AE74" s="585"/>
      <c r="AF74" s="585"/>
      <c r="AG74" s="585"/>
      <c r="AH74" s="585"/>
      <c r="AI74" s="585"/>
      <c r="AJ74" s="585"/>
      <c r="AK74" s="585"/>
      <c r="AL74" s="585"/>
      <c r="AM74" s="585"/>
      <c r="AN74" s="585"/>
      <c r="AO74" s="585"/>
      <c r="AP74" s="585"/>
      <c r="AQ74" s="585"/>
      <c r="AR74" s="585"/>
      <c r="AS74" s="585"/>
      <c r="AT74" s="585"/>
      <c r="AU74" s="585"/>
      <c r="AV74" s="585"/>
      <c r="AW74" s="585"/>
      <c r="AX74" s="585"/>
      <c r="AY74" s="585"/>
      <c r="AZ74" s="585"/>
      <c r="BA74" s="585"/>
    </row>
    <row r="75" spans="1:53" ht="15" customHeight="1" x14ac:dyDescent="0.2">
      <c r="A75" s="585"/>
      <c r="B75" s="585"/>
      <c r="C75" s="585"/>
      <c r="D75" s="585"/>
      <c r="E75" s="585"/>
      <c r="F75" s="585"/>
      <c r="G75" s="585"/>
      <c r="H75" s="585"/>
      <c r="I75" s="585"/>
      <c r="J75" s="585"/>
      <c r="K75" s="585"/>
      <c r="L75" s="585"/>
      <c r="M75" s="585"/>
      <c r="N75" s="585"/>
      <c r="O75" s="585"/>
      <c r="P75" s="585"/>
      <c r="Q75" s="585"/>
      <c r="R75" s="585"/>
      <c r="S75" s="585"/>
      <c r="T75" s="585"/>
      <c r="U75" s="585"/>
      <c r="V75" s="585"/>
      <c r="W75" s="585"/>
      <c r="X75" s="585"/>
      <c r="Y75" s="585"/>
      <c r="Z75" s="585"/>
      <c r="AA75" s="585"/>
      <c r="AB75" s="585"/>
      <c r="AC75" s="585"/>
      <c r="AD75" s="585"/>
      <c r="AE75" s="585"/>
      <c r="AF75" s="585"/>
      <c r="AG75" s="585"/>
      <c r="AH75" s="585"/>
      <c r="AI75" s="585"/>
      <c r="AJ75" s="585"/>
      <c r="AK75" s="585"/>
      <c r="AL75" s="585"/>
      <c r="AM75" s="585"/>
      <c r="AN75" s="585"/>
      <c r="AO75" s="585"/>
      <c r="AP75" s="585"/>
      <c r="AQ75" s="585"/>
      <c r="AR75" s="585"/>
      <c r="AS75" s="585"/>
      <c r="AT75" s="585"/>
      <c r="AU75" s="585"/>
      <c r="AV75" s="585"/>
      <c r="AW75" s="585"/>
      <c r="AX75" s="585"/>
      <c r="AY75" s="585"/>
      <c r="AZ75" s="585"/>
      <c r="BA75" s="585"/>
    </row>
    <row r="76" spans="1:53" ht="15" customHeight="1" x14ac:dyDescent="0.2">
      <c r="A76" s="585"/>
      <c r="B76" s="585"/>
      <c r="C76" s="585"/>
      <c r="D76" s="585"/>
      <c r="E76" s="585"/>
      <c r="F76" s="585"/>
      <c r="G76" s="585"/>
      <c r="H76" s="585"/>
      <c r="I76" s="585"/>
      <c r="J76" s="585"/>
      <c r="K76" s="585"/>
      <c r="L76" s="585"/>
      <c r="M76" s="585"/>
      <c r="N76" s="585"/>
      <c r="O76" s="585"/>
      <c r="P76" s="585"/>
      <c r="Q76" s="585"/>
      <c r="R76" s="585"/>
      <c r="S76" s="585"/>
      <c r="T76" s="585"/>
      <c r="U76" s="585"/>
      <c r="V76" s="585"/>
      <c r="W76" s="585"/>
      <c r="X76" s="585"/>
      <c r="Y76" s="585"/>
      <c r="Z76" s="585"/>
      <c r="AA76" s="585"/>
      <c r="AB76" s="585"/>
      <c r="AC76" s="585"/>
      <c r="AD76" s="585"/>
      <c r="AE76" s="585"/>
      <c r="AF76" s="585"/>
      <c r="AG76" s="585"/>
      <c r="AH76" s="585"/>
      <c r="AI76" s="585"/>
      <c r="AJ76" s="585"/>
      <c r="AK76" s="585"/>
      <c r="AL76" s="585"/>
      <c r="AM76" s="585"/>
      <c r="AN76" s="585"/>
      <c r="AO76" s="585"/>
      <c r="AP76" s="585"/>
      <c r="AQ76" s="585"/>
      <c r="AR76" s="585"/>
      <c r="AS76" s="585"/>
      <c r="AT76" s="585"/>
      <c r="AU76" s="585"/>
      <c r="AV76" s="585"/>
      <c r="AW76" s="585"/>
      <c r="AX76" s="585"/>
      <c r="AY76" s="585"/>
      <c r="AZ76" s="585"/>
      <c r="BA76" s="585"/>
    </row>
    <row r="77" spans="1:53" ht="15" customHeight="1" x14ac:dyDescent="0.2">
      <c r="A77" s="585"/>
      <c r="B77" s="585"/>
      <c r="C77" s="585"/>
      <c r="D77" s="585"/>
      <c r="E77" s="585"/>
      <c r="F77" s="585"/>
      <c r="G77" s="585"/>
      <c r="H77" s="585"/>
      <c r="I77" s="585"/>
      <c r="J77" s="585"/>
      <c r="K77" s="585"/>
      <c r="L77" s="585"/>
      <c r="M77" s="585"/>
      <c r="N77" s="585"/>
      <c r="O77" s="585"/>
      <c r="P77" s="585"/>
      <c r="Q77" s="585"/>
      <c r="R77" s="585"/>
      <c r="S77" s="585"/>
      <c r="T77" s="585"/>
      <c r="U77" s="585"/>
      <c r="V77" s="585"/>
      <c r="W77" s="585"/>
      <c r="X77" s="585"/>
      <c r="Y77" s="585"/>
      <c r="Z77" s="585"/>
      <c r="AA77" s="585"/>
      <c r="AB77" s="585"/>
      <c r="AC77" s="585"/>
      <c r="AD77" s="585"/>
      <c r="AE77" s="585"/>
      <c r="AF77" s="585"/>
      <c r="AG77" s="585"/>
      <c r="AH77" s="585"/>
      <c r="AI77" s="585"/>
      <c r="AJ77" s="585"/>
      <c r="AK77" s="585"/>
      <c r="AL77" s="585"/>
      <c r="AM77" s="585"/>
      <c r="AN77" s="585"/>
      <c r="AO77" s="585"/>
      <c r="AP77" s="585"/>
      <c r="AQ77" s="585"/>
      <c r="AR77" s="585"/>
      <c r="AS77" s="585"/>
      <c r="AT77" s="585"/>
      <c r="AU77" s="585"/>
      <c r="AV77" s="585"/>
      <c r="AW77" s="585"/>
      <c r="AX77" s="585"/>
      <c r="AY77" s="585"/>
      <c r="AZ77" s="585"/>
      <c r="BA77" s="585"/>
    </row>
    <row r="78" spans="1:53" ht="15" customHeight="1" x14ac:dyDescent="0.2">
      <c r="A78" s="585"/>
      <c r="B78" s="585"/>
      <c r="C78" s="585"/>
      <c r="D78" s="585"/>
      <c r="E78" s="585"/>
      <c r="F78" s="585"/>
      <c r="G78" s="585"/>
      <c r="H78" s="585"/>
      <c r="I78" s="585"/>
      <c r="J78" s="585"/>
      <c r="K78" s="585"/>
      <c r="L78" s="585"/>
      <c r="M78" s="585"/>
      <c r="N78" s="585"/>
      <c r="O78" s="585"/>
      <c r="P78" s="585"/>
      <c r="Q78" s="585"/>
      <c r="R78" s="585"/>
      <c r="S78" s="585"/>
      <c r="T78" s="585"/>
      <c r="U78" s="585"/>
      <c r="V78" s="585"/>
      <c r="W78" s="585"/>
      <c r="X78" s="585"/>
      <c r="Y78" s="585"/>
      <c r="Z78" s="585"/>
      <c r="AA78" s="585"/>
      <c r="AB78" s="585"/>
      <c r="AC78" s="585"/>
      <c r="AD78" s="585"/>
      <c r="AE78" s="585"/>
      <c r="AF78" s="585"/>
      <c r="AG78" s="585"/>
      <c r="AH78" s="585"/>
      <c r="AI78" s="585"/>
      <c r="AJ78" s="585"/>
      <c r="AK78" s="585"/>
      <c r="AL78" s="585"/>
      <c r="AM78" s="585"/>
      <c r="AN78" s="585"/>
      <c r="AO78" s="585"/>
      <c r="AP78" s="585"/>
      <c r="AQ78" s="585"/>
      <c r="AR78" s="585"/>
      <c r="AS78" s="585"/>
      <c r="AT78" s="585"/>
      <c r="AU78" s="585"/>
      <c r="AV78" s="585"/>
      <c r="AW78" s="585"/>
      <c r="AX78" s="585"/>
      <c r="AY78" s="585"/>
      <c r="AZ78" s="585"/>
      <c r="BA78" s="585"/>
    </row>
    <row r="79" spans="1:53" ht="15" customHeight="1" x14ac:dyDescent="0.2">
      <c r="A79" s="585"/>
      <c r="B79" s="585"/>
      <c r="C79" s="585"/>
      <c r="D79" s="585"/>
      <c r="E79" s="585"/>
      <c r="F79" s="585"/>
      <c r="G79" s="585"/>
      <c r="H79" s="585"/>
      <c r="I79" s="585"/>
      <c r="J79" s="585"/>
      <c r="K79" s="585"/>
      <c r="L79" s="585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85"/>
      <c r="Z79" s="585"/>
      <c r="AA79" s="585"/>
      <c r="AB79" s="585"/>
      <c r="AC79" s="585"/>
      <c r="AD79" s="585"/>
      <c r="AE79" s="585"/>
      <c r="AF79" s="585"/>
      <c r="AG79" s="585"/>
      <c r="AH79" s="585"/>
      <c r="AI79" s="585"/>
      <c r="AJ79" s="585"/>
      <c r="AK79" s="585"/>
      <c r="AL79" s="585"/>
      <c r="AM79" s="585"/>
      <c r="AN79" s="585"/>
      <c r="AO79" s="585"/>
      <c r="AP79" s="585"/>
      <c r="AQ79" s="585"/>
      <c r="AR79" s="585"/>
      <c r="AS79" s="585"/>
      <c r="AT79" s="585"/>
      <c r="AU79" s="585"/>
      <c r="AV79" s="585"/>
      <c r="AW79" s="585"/>
      <c r="AX79" s="585"/>
      <c r="AY79" s="585"/>
      <c r="AZ79" s="585"/>
      <c r="BA79" s="585"/>
    </row>
    <row r="80" spans="1:53" ht="15" customHeight="1" x14ac:dyDescent="0.2">
      <c r="A80" s="585"/>
      <c r="B80" s="585"/>
      <c r="C80" s="585"/>
      <c r="D80" s="585"/>
      <c r="E80" s="585"/>
      <c r="F80" s="585"/>
      <c r="G80" s="585"/>
      <c r="H80" s="585"/>
      <c r="I80" s="585"/>
      <c r="J80" s="585"/>
      <c r="K80" s="585"/>
      <c r="L80" s="585"/>
      <c r="M80" s="585"/>
      <c r="N80" s="585"/>
      <c r="O80" s="585"/>
      <c r="P80" s="585"/>
      <c r="Q80" s="585"/>
      <c r="R80" s="585"/>
      <c r="S80" s="585"/>
      <c r="T80" s="585"/>
      <c r="U80" s="585"/>
      <c r="V80" s="585"/>
      <c r="W80" s="585"/>
      <c r="X80" s="585"/>
      <c r="Y80" s="585"/>
      <c r="Z80" s="585"/>
      <c r="AA80" s="585"/>
      <c r="AB80" s="585"/>
      <c r="AC80" s="585"/>
      <c r="AD80" s="585"/>
      <c r="AE80" s="585"/>
      <c r="AF80" s="585"/>
      <c r="AG80" s="585"/>
      <c r="AH80" s="585"/>
      <c r="AI80" s="585"/>
      <c r="AJ80" s="585"/>
      <c r="AK80" s="585"/>
      <c r="AL80" s="585"/>
      <c r="AM80" s="585"/>
      <c r="AN80" s="585"/>
      <c r="AO80" s="585"/>
      <c r="AP80" s="585"/>
      <c r="AQ80" s="585"/>
      <c r="AR80" s="585"/>
      <c r="AS80" s="585"/>
      <c r="AT80" s="585"/>
      <c r="AU80" s="585"/>
      <c r="AV80" s="585"/>
      <c r="AW80" s="585"/>
      <c r="AX80" s="585"/>
      <c r="AY80" s="585"/>
      <c r="AZ80" s="585"/>
      <c r="BA80" s="585"/>
    </row>
    <row r="81" spans="1:53" ht="15" customHeight="1" x14ac:dyDescent="0.2">
      <c r="A81" s="585"/>
      <c r="B81" s="585"/>
      <c r="C81" s="585"/>
      <c r="D81" s="585"/>
      <c r="E81" s="585"/>
      <c r="F81" s="585"/>
      <c r="G81" s="585"/>
      <c r="H81" s="585"/>
      <c r="I81" s="585"/>
      <c r="J81" s="585"/>
      <c r="K81" s="585"/>
      <c r="L81" s="585"/>
      <c r="M81" s="585"/>
      <c r="N81" s="585"/>
      <c r="O81" s="585"/>
      <c r="P81" s="585"/>
      <c r="Q81" s="585"/>
      <c r="R81" s="585"/>
      <c r="S81" s="585"/>
      <c r="T81" s="585"/>
      <c r="U81" s="585"/>
      <c r="V81" s="585"/>
      <c r="W81" s="585"/>
      <c r="X81" s="585"/>
      <c r="Y81" s="585"/>
      <c r="Z81" s="585"/>
      <c r="AA81" s="585"/>
      <c r="AB81" s="585"/>
      <c r="AC81" s="585"/>
      <c r="AD81" s="585"/>
      <c r="AE81" s="585"/>
      <c r="AF81" s="585"/>
      <c r="AG81" s="585"/>
      <c r="AH81" s="585"/>
      <c r="AI81" s="585"/>
      <c r="AJ81" s="585"/>
      <c r="AK81" s="585"/>
      <c r="AL81" s="585"/>
      <c r="AM81" s="585"/>
      <c r="AN81" s="585"/>
      <c r="AO81" s="585"/>
      <c r="AP81" s="585"/>
      <c r="AQ81" s="585"/>
      <c r="AR81" s="585"/>
      <c r="AS81" s="585"/>
      <c r="AT81" s="585"/>
      <c r="AU81" s="585"/>
      <c r="AV81" s="585"/>
      <c r="AW81" s="585"/>
      <c r="AX81" s="585"/>
      <c r="AY81" s="585"/>
      <c r="AZ81" s="585"/>
      <c r="BA81" s="585"/>
    </row>
    <row r="82" spans="1:53" ht="15" customHeight="1" x14ac:dyDescent="0.2">
      <c r="A82" s="585"/>
      <c r="B82" s="585"/>
      <c r="C82" s="585"/>
      <c r="D82" s="585"/>
      <c r="E82" s="585"/>
      <c r="F82" s="585"/>
      <c r="G82" s="585"/>
      <c r="H82" s="585"/>
      <c r="I82" s="585"/>
      <c r="J82" s="585"/>
      <c r="K82" s="585"/>
      <c r="L82" s="585"/>
      <c r="M82" s="585"/>
      <c r="N82" s="585"/>
      <c r="O82" s="585"/>
      <c r="P82" s="585"/>
      <c r="Q82" s="585"/>
      <c r="R82" s="585"/>
      <c r="S82" s="585"/>
      <c r="T82" s="585"/>
      <c r="U82" s="585"/>
      <c r="V82" s="585"/>
      <c r="W82" s="585"/>
      <c r="X82" s="585"/>
      <c r="Y82" s="585"/>
      <c r="Z82" s="585"/>
      <c r="AA82" s="585"/>
      <c r="AB82" s="585"/>
      <c r="AC82" s="585"/>
      <c r="AD82" s="585"/>
      <c r="AE82" s="585"/>
      <c r="AF82" s="585"/>
      <c r="AG82" s="585"/>
      <c r="AH82" s="585"/>
      <c r="AI82" s="585"/>
      <c r="AJ82" s="585"/>
      <c r="AK82" s="585"/>
      <c r="AL82" s="585"/>
      <c r="AM82" s="585"/>
      <c r="AN82" s="585"/>
      <c r="AO82" s="585"/>
      <c r="AP82" s="585"/>
      <c r="AQ82" s="585"/>
      <c r="AR82" s="585"/>
      <c r="AS82" s="585"/>
      <c r="AT82" s="585"/>
      <c r="AU82" s="585"/>
      <c r="AV82" s="585"/>
      <c r="AW82" s="585"/>
      <c r="AX82" s="585"/>
      <c r="AY82" s="585"/>
      <c r="AZ82" s="585"/>
      <c r="BA82" s="585"/>
    </row>
    <row r="83" spans="1:53" ht="15" customHeight="1" x14ac:dyDescent="0.2">
      <c r="A83" s="585"/>
      <c r="B83" s="585"/>
      <c r="C83" s="585"/>
      <c r="D83" s="585"/>
      <c r="E83" s="585"/>
      <c r="F83" s="585"/>
      <c r="G83" s="585"/>
      <c r="H83" s="585"/>
      <c r="I83" s="585"/>
      <c r="J83" s="585"/>
      <c r="K83" s="585"/>
      <c r="L83" s="585"/>
      <c r="M83" s="585"/>
      <c r="N83" s="585"/>
      <c r="O83" s="585"/>
      <c r="P83" s="585"/>
      <c r="Q83" s="585"/>
      <c r="R83" s="585"/>
      <c r="S83" s="585"/>
      <c r="T83" s="585"/>
      <c r="U83" s="585"/>
      <c r="V83" s="585"/>
      <c r="W83" s="585"/>
      <c r="X83" s="585"/>
      <c r="Y83" s="585"/>
      <c r="Z83" s="585"/>
      <c r="AA83" s="585"/>
      <c r="AB83" s="585"/>
      <c r="AC83" s="585"/>
      <c r="AD83" s="585"/>
      <c r="AE83" s="585"/>
      <c r="AF83" s="585"/>
      <c r="AG83" s="585"/>
      <c r="AH83" s="585"/>
      <c r="AI83" s="585"/>
      <c r="AJ83" s="585"/>
      <c r="AK83" s="585"/>
      <c r="AL83" s="585"/>
      <c r="AM83" s="585"/>
      <c r="AN83" s="585"/>
      <c r="AO83" s="585"/>
      <c r="AP83" s="585"/>
      <c r="AQ83" s="585"/>
      <c r="AR83" s="585"/>
      <c r="AS83" s="585"/>
      <c r="AT83" s="585"/>
      <c r="AU83" s="585"/>
      <c r="AV83" s="585"/>
      <c r="AW83" s="585"/>
      <c r="AX83" s="585"/>
      <c r="AY83" s="585"/>
      <c r="AZ83" s="585"/>
      <c r="BA83" s="585"/>
    </row>
    <row r="84" spans="1:53" ht="15" customHeight="1" x14ac:dyDescent="0.2">
      <c r="A84" s="585"/>
      <c r="B84" s="585"/>
      <c r="C84" s="585"/>
      <c r="D84" s="585"/>
      <c r="E84" s="585"/>
      <c r="F84" s="585"/>
      <c r="G84" s="585"/>
      <c r="H84" s="585"/>
      <c r="I84" s="585"/>
      <c r="J84" s="585"/>
      <c r="K84" s="585"/>
      <c r="L84" s="585"/>
      <c r="M84" s="585"/>
      <c r="N84" s="585"/>
      <c r="O84" s="585"/>
      <c r="P84" s="585"/>
      <c r="Q84" s="585"/>
      <c r="R84" s="585"/>
      <c r="S84" s="585"/>
      <c r="T84" s="585"/>
      <c r="U84" s="585"/>
      <c r="V84" s="585"/>
      <c r="W84" s="585"/>
      <c r="X84" s="585"/>
      <c r="Y84" s="585"/>
      <c r="Z84" s="585"/>
      <c r="AA84" s="585"/>
      <c r="AB84" s="585"/>
      <c r="AC84" s="585"/>
      <c r="AD84" s="585"/>
      <c r="AE84" s="585"/>
      <c r="AF84" s="585"/>
      <c r="AG84" s="585"/>
      <c r="AH84" s="585"/>
      <c r="AI84" s="585"/>
      <c r="AJ84" s="585"/>
      <c r="AK84" s="585"/>
      <c r="AL84" s="585"/>
      <c r="AM84" s="585"/>
      <c r="AN84" s="585"/>
      <c r="AO84" s="585"/>
      <c r="AP84" s="585"/>
      <c r="AQ84" s="585"/>
      <c r="AR84" s="585"/>
      <c r="AS84" s="585"/>
      <c r="AT84" s="585"/>
      <c r="AU84" s="585"/>
      <c r="AV84" s="585"/>
      <c r="AW84" s="585"/>
      <c r="AX84" s="585"/>
      <c r="AY84" s="585"/>
      <c r="AZ84" s="585"/>
      <c r="BA84" s="585"/>
    </row>
    <row r="85" spans="1:53" ht="15" customHeight="1" x14ac:dyDescent="0.2">
      <c r="A85" s="585"/>
      <c r="B85" s="585"/>
      <c r="C85" s="585"/>
      <c r="D85" s="585"/>
      <c r="E85" s="585"/>
      <c r="F85" s="585"/>
      <c r="G85" s="585"/>
      <c r="H85" s="585"/>
      <c r="I85" s="585"/>
      <c r="J85" s="585"/>
      <c r="K85" s="585"/>
      <c r="L85" s="585"/>
      <c r="M85" s="585"/>
      <c r="N85" s="585"/>
      <c r="O85" s="585"/>
      <c r="P85" s="585"/>
      <c r="Q85" s="585"/>
      <c r="R85" s="585"/>
      <c r="S85" s="585"/>
      <c r="T85" s="585"/>
      <c r="U85" s="585"/>
      <c r="V85" s="585"/>
      <c r="W85" s="585"/>
      <c r="X85" s="585"/>
      <c r="Y85" s="585"/>
      <c r="Z85" s="585"/>
      <c r="AA85" s="585"/>
      <c r="AB85" s="585"/>
      <c r="AC85" s="585"/>
      <c r="AD85" s="585"/>
      <c r="AE85" s="585"/>
      <c r="AF85" s="585"/>
      <c r="AG85" s="585"/>
      <c r="AH85" s="585"/>
      <c r="AI85" s="585"/>
      <c r="AJ85" s="585"/>
      <c r="AK85" s="585"/>
      <c r="AL85" s="585"/>
      <c r="AM85" s="585"/>
      <c r="AN85" s="585"/>
      <c r="AO85" s="585"/>
      <c r="AP85" s="585"/>
      <c r="AQ85" s="585"/>
      <c r="AR85" s="585"/>
      <c r="AS85" s="585"/>
      <c r="AT85" s="585"/>
      <c r="AU85" s="585"/>
      <c r="AV85" s="585"/>
      <c r="AW85" s="585"/>
      <c r="AX85" s="585"/>
      <c r="AY85" s="585"/>
      <c r="AZ85" s="585"/>
      <c r="BA85" s="585"/>
    </row>
    <row r="86" spans="1:53" ht="15" customHeight="1" x14ac:dyDescent="0.2">
      <c r="A86" s="585"/>
      <c r="B86" s="585"/>
      <c r="C86" s="585"/>
      <c r="D86" s="585"/>
      <c r="E86" s="585"/>
      <c r="F86" s="585"/>
      <c r="G86" s="585"/>
      <c r="H86" s="585"/>
      <c r="I86" s="585"/>
      <c r="J86" s="585"/>
      <c r="K86" s="585"/>
      <c r="L86" s="585"/>
      <c r="M86" s="585"/>
      <c r="N86" s="585"/>
      <c r="O86" s="585"/>
      <c r="P86" s="585"/>
      <c r="Q86" s="585"/>
      <c r="R86" s="585"/>
      <c r="S86" s="585"/>
      <c r="T86" s="585"/>
      <c r="U86" s="585"/>
      <c r="V86" s="585"/>
      <c r="W86" s="585"/>
      <c r="X86" s="585"/>
      <c r="Y86" s="585"/>
      <c r="Z86" s="585"/>
      <c r="AA86" s="585"/>
      <c r="AB86" s="585"/>
      <c r="AC86" s="585"/>
      <c r="AD86" s="585"/>
      <c r="AE86" s="585"/>
      <c r="AF86" s="585"/>
      <c r="AG86" s="585"/>
      <c r="AH86" s="585"/>
      <c r="AI86" s="585"/>
      <c r="AJ86" s="585"/>
      <c r="AK86" s="585"/>
      <c r="AL86" s="585"/>
      <c r="AM86" s="585"/>
      <c r="AN86" s="585"/>
      <c r="AO86" s="585"/>
      <c r="AP86" s="585"/>
      <c r="AQ86" s="585"/>
      <c r="AR86" s="585"/>
      <c r="AS86" s="585"/>
      <c r="AT86" s="585"/>
      <c r="AU86" s="585"/>
      <c r="AV86" s="585"/>
      <c r="AW86" s="585"/>
      <c r="AX86" s="585"/>
      <c r="AY86" s="585"/>
      <c r="AZ86" s="585"/>
      <c r="BA86" s="585"/>
    </row>
    <row r="87" spans="1:53" ht="15" customHeight="1" x14ac:dyDescent="0.2">
      <c r="A87" s="585"/>
      <c r="B87" s="585"/>
      <c r="C87" s="585"/>
      <c r="D87" s="585"/>
      <c r="E87" s="585"/>
      <c r="F87" s="585"/>
      <c r="G87" s="585"/>
      <c r="H87" s="585"/>
      <c r="I87" s="585"/>
      <c r="J87" s="585"/>
      <c r="K87" s="585"/>
      <c r="L87" s="585"/>
      <c r="M87" s="585"/>
      <c r="N87" s="585"/>
      <c r="O87" s="585"/>
      <c r="P87" s="585"/>
      <c r="Q87" s="585"/>
      <c r="R87" s="585"/>
      <c r="S87" s="585"/>
      <c r="T87" s="585"/>
      <c r="U87" s="585"/>
      <c r="V87" s="585"/>
      <c r="W87" s="585"/>
      <c r="X87" s="585"/>
      <c r="Y87" s="585"/>
      <c r="Z87" s="585"/>
      <c r="AA87" s="585"/>
      <c r="AB87" s="585"/>
      <c r="AC87" s="585"/>
      <c r="AD87" s="585"/>
      <c r="AE87" s="585"/>
      <c r="AF87" s="585"/>
      <c r="AG87" s="585"/>
      <c r="AH87" s="585"/>
      <c r="AI87" s="585"/>
      <c r="AJ87" s="585"/>
      <c r="AK87" s="585"/>
      <c r="AL87" s="585"/>
      <c r="AM87" s="585"/>
      <c r="AN87" s="585"/>
      <c r="AO87" s="585"/>
      <c r="AP87" s="585"/>
      <c r="AQ87" s="585"/>
      <c r="AR87" s="585"/>
      <c r="AS87" s="585"/>
      <c r="AT87" s="585"/>
      <c r="AU87" s="585"/>
      <c r="AV87" s="585"/>
      <c r="AW87" s="585"/>
      <c r="AX87" s="585"/>
      <c r="AY87" s="585"/>
      <c r="AZ87" s="585"/>
      <c r="BA87" s="585"/>
    </row>
    <row r="88" spans="1:53" ht="15" customHeight="1" x14ac:dyDescent="0.2">
      <c r="A88" s="585"/>
      <c r="B88" s="585"/>
      <c r="C88" s="585"/>
      <c r="D88" s="585"/>
      <c r="E88" s="585"/>
      <c r="F88" s="585"/>
      <c r="G88" s="585"/>
      <c r="H88" s="585"/>
      <c r="I88" s="585"/>
      <c r="J88" s="585"/>
      <c r="K88" s="585"/>
      <c r="L88" s="585"/>
      <c r="M88" s="585"/>
      <c r="N88" s="585"/>
      <c r="O88" s="585"/>
      <c r="P88" s="585"/>
      <c r="Q88" s="585"/>
      <c r="R88" s="585"/>
      <c r="S88" s="585"/>
      <c r="T88" s="585"/>
      <c r="U88" s="585"/>
      <c r="V88" s="585"/>
      <c r="W88" s="585"/>
      <c r="X88" s="585"/>
      <c r="Y88" s="585"/>
      <c r="Z88" s="585"/>
      <c r="AA88" s="585"/>
      <c r="AB88" s="585"/>
      <c r="AC88" s="585"/>
      <c r="AD88" s="585"/>
      <c r="AE88" s="585"/>
      <c r="AF88" s="585"/>
      <c r="AG88" s="585"/>
      <c r="AH88" s="585"/>
      <c r="AI88" s="585"/>
      <c r="AJ88" s="585"/>
      <c r="AK88" s="585"/>
      <c r="AL88" s="585"/>
      <c r="AM88" s="585"/>
      <c r="AN88" s="585"/>
      <c r="AO88" s="585"/>
      <c r="AP88" s="585"/>
      <c r="AQ88" s="585"/>
      <c r="AR88" s="585"/>
      <c r="AS88" s="585"/>
      <c r="AT88" s="585"/>
      <c r="AU88" s="585"/>
      <c r="AV88" s="585"/>
      <c r="AW88" s="585"/>
      <c r="AX88" s="585"/>
      <c r="AY88" s="585"/>
      <c r="AZ88" s="585"/>
      <c r="BA88" s="585"/>
    </row>
    <row r="89" spans="1:53" ht="15" customHeight="1" x14ac:dyDescent="0.2">
      <c r="A89" s="585"/>
      <c r="B89" s="585"/>
      <c r="C89" s="585"/>
      <c r="D89" s="585"/>
      <c r="E89" s="585"/>
      <c r="F89" s="585"/>
      <c r="G89" s="585"/>
      <c r="H89" s="585"/>
      <c r="I89" s="585"/>
      <c r="J89" s="585"/>
      <c r="K89" s="585"/>
      <c r="L89" s="585"/>
      <c r="M89" s="585"/>
      <c r="N89" s="585"/>
      <c r="O89" s="585"/>
      <c r="P89" s="585"/>
      <c r="Q89" s="585"/>
      <c r="R89" s="585"/>
      <c r="S89" s="585"/>
      <c r="T89" s="585"/>
      <c r="U89" s="585"/>
      <c r="V89" s="585"/>
      <c r="W89" s="585"/>
      <c r="X89" s="585"/>
      <c r="Y89" s="585"/>
      <c r="Z89" s="585"/>
      <c r="AA89" s="585"/>
      <c r="AB89" s="585"/>
      <c r="AC89" s="585"/>
      <c r="AD89" s="585"/>
      <c r="AE89" s="585"/>
      <c r="AF89" s="585"/>
      <c r="AG89" s="585"/>
      <c r="AH89" s="585"/>
      <c r="AI89" s="585"/>
      <c r="AJ89" s="585"/>
      <c r="AK89" s="585"/>
      <c r="AL89" s="585"/>
      <c r="AM89" s="585"/>
      <c r="AN89" s="585"/>
      <c r="AO89" s="585"/>
      <c r="AP89" s="585"/>
      <c r="AQ89" s="585"/>
      <c r="AR89" s="585"/>
      <c r="AS89" s="585"/>
      <c r="AT89" s="585"/>
      <c r="AU89" s="585"/>
      <c r="AV89" s="585"/>
      <c r="AW89" s="585"/>
      <c r="AX89" s="585"/>
      <c r="AY89" s="585"/>
      <c r="AZ89" s="585"/>
      <c r="BA89" s="585"/>
    </row>
    <row r="90" spans="1:53" ht="15" customHeight="1" x14ac:dyDescent="0.2">
      <c r="A90" s="585"/>
      <c r="B90" s="585"/>
      <c r="C90" s="585"/>
      <c r="D90" s="585"/>
      <c r="E90" s="585"/>
      <c r="F90" s="585"/>
      <c r="G90" s="585"/>
      <c r="H90" s="585"/>
      <c r="I90" s="585"/>
      <c r="J90" s="585"/>
      <c r="K90" s="585"/>
      <c r="L90" s="585"/>
      <c r="M90" s="585"/>
      <c r="N90" s="585"/>
      <c r="O90" s="585"/>
      <c r="P90" s="585"/>
      <c r="Q90" s="585"/>
      <c r="R90" s="585"/>
      <c r="S90" s="585"/>
      <c r="T90" s="585"/>
      <c r="U90" s="585"/>
      <c r="V90" s="585"/>
      <c r="W90" s="585"/>
      <c r="X90" s="585"/>
      <c r="Y90" s="585"/>
      <c r="Z90" s="585"/>
      <c r="AA90" s="585"/>
      <c r="AB90" s="585"/>
      <c r="AC90" s="585"/>
      <c r="AD90" s="585"/>
      <c r="AE90" s="585"/>
      <c r="AF90" s="585"/>
      <c r="AG90" s="585"/>
      <c r="AH90" s="585"/>
      <c r="AI90" s="585"/>
      <c r="AJ90" s="585"/>
      <c r="AK90" s="585"/>
      <c r="AL90" s="585"/>
      <c r="AM90" s="585"/>
      <c r="AN90" s="585"/>
      <c r="AO90" s="585"/>
      <c r="AP90" s="585"/>
      <c r="AQ90" s="585"/>
      <c r="AR90" s="585"/>
      <c r="AS90" s="585"/>
      <c r="AT90" s="585"/>
      <c r="AU90" s="585"/>
      <c r="AV90" s="585"/>
      <c r="AW90" s="585"/>
      <c r="AX90" s="585"/>
      <c r="AY90" s="585"/>
      <c r="AZ90" s="585"/>
      <c r="BA90" s="585"/>
    </row>
    <row r="91" spans="1:53" ht="15" customHeight="1" x14ac:dyDescent="0.2">
      <c r="A91" s="585"/>
      <c r="B91" s="585"/>
      <c r="C91" s="585"/>
      <c r="D91" s="585"/>
      <c r="E91" s="585"/>
      <c r="F91" s="585"/>
      <c r="G91" s="585"/>
      <c r="H91" s="585"/>
      <c r="I91" s="585"/>
      <c r="J91" s="585"/>
      <c r="K91" s="585"/>
      <c r="L91" s="585"/>
      <c r="M91" s="585"/>
      <c r="N91" s="585"/>
      <c r="O91" s="585"/>
      <c r="P91" s="585"/>
      <c r="Q91" s="585"/>
      <c r="R91" s="585"/>
      <c r="S91" s="585"/>
      <c r="T91" s="585"/>
      <c r="U91" s="585"/>
      <c r="V91" s="585"/>
      <c r="W91" s="585"/>
      <c r="X91" s="585"/>
      <c r="Y91" s="585"/>
      <c r="Z91" s="585"/>
      <c r="AA91" s="585"/>
      <c r="AB91" s="585"/>
      <c r="AC91" s="585"/>
      <c r="AD91" s="585"/>
      <c r="AE91" s="585"/>
      <c r="AF91" s="585"/>
      <c r="AG91" s="585"/>
      <c r="AH91" s="585"/>
      <c r="AI91" s="585"/>
      <c r="AJ91" s="585"/>
      <c r="AK91" s="585"/>
      <c r="AL91" s="585"/>
      <c r="AM91" s="585"/>
      <c r="AN91" s="585"/>
      <c r="AO91" s="585"/>
      <c r="AP91" s="585"/>
      <c r="AQ91" s="585"/>
      <c r="AR91" s="585"/>
      <c r="AS91" s="585"/>
      <c r="AT91" s="585"/>
      <c r="AU91" s="585"/>
      <c r="AV91" s="585"/>
      <c r="AW91" s="585"/>
      <c r="AX91" s="585"/>
      <c r="AY91" s="585"/>
      <c r="AZ91" s="585"/>
      <c r="BA91" s="585"/>
    </row>
    <row r="92" spans="1:53" ht="15" customHeight="1" x14ac:dyDescent="0.2">
      <c r="A92" s="585"/>
      <c r="B92" s="585"/>
      <c r="C92" s="585"/>
      <c r="D92" s="585"/>
      <c r="E92" s="585"/>
      <c r="F92" s="585"/>
      <c r="G92" s="585"/>
      <c r="H92" s="585"/>
      <c r="I92" s="585"/>
      <c r="J92" s="585"/>
      <c r="K92" s="585"/>
      <c r="L92" s="585"/>
      <c r="M92" s="585"/>
      <c r="N92" s="585"/>
      <c r="O92" s="585"/>
      <c r="P92" s="585"/>
      <c r="Q92" s="585"/>
      <c r="R92" s="585"/>
      <c r="S92" s="585"/>
      <c r="T92" s="585"/>
      <c r="U92" s="585"/>
      <c r="V92" s="585"/>
      <c r="W92" s="585"/>
      <c r="X92" s="585"/>
      <c r="Y92" s="585"/>
      <c r="Z92" s="585"/>
      <c r="AA92" s="585"/>
      <c r="AB92" s="585"/>
      <c r="AC92" s="585"/>
      <c r="AD92" s="585"/>
      <c r="AE92" s="585"/>
      <c r="AF92" s="585"/>
      <c r="AG92" s="585"/>
      <c r="AH92" s="585"/>
      <c r="AI92" s="585"/>
      <c r="AJ92" s="585"/>
      <c r="AK92" s="585"/>
      <c r="AL92" s="585"/>
      <c r="AM92" s="585"/>
      <c r="AN92" s="585"/>
      <c r="AO92" s="585"/>
      <c r="AP92" s="585"/>
      <c r="AQ92" s="585"/>
      <c r="AR92" s="585"/>
      <c r="AS92" s="585"/>
      <c r="AT92" s="585"/>
      <c r="AU92" s="585"/>
      <c r="AV92" s="585"/>
      <c r="AW92" s="585"/>
      <c r="AX92" s="585"/>
      <c r="AY92" s="585"/>
      <c r="AZ92" s="585"/>
      <c r="BA92" s="585"/>
    </row>
    <row r="93" spans="1:53" ht="15" customHeight="1" x14ac:dyDescent="0.2">
      <c r="A93" s="585"/>
      <c r="B93" s="585"/>
      <c r="C93" s="585"/>
      <c r="D93" s="585"/>
      <c r="E93" s="585"/>
      <c r="F93" s="585"/>
      <c r="G93" s="585"/>
      <c r="H93" s="585"/>
      <c r="I93" s="585"/>
      <c r="J93" s="585"/>
      <c r="K93" s="585"/>
      <c r="L93" s="585"/>
      <c r="M93" s="585"/>
      <c r="N93" s="585"/>
      <c r="O93" s="585"/>
      <c r="P93" s="585"/>
      <c r="Q93" s="585"/>
      <c r="R93" s="585"/>
      <c r="S93" s="585"/>
      <c r="T93" s="585"/>
      <c r="U93" s="585"/>
      <c r="V93" s="585"/>
      <c r="W93" s="585"/>
      <c r="X93" s="585"/>
      <c r="Y93" s="585"/>
      <c r="Z93" s="585"/>
      <c r="AA93" s="585"/>
      <c r="AB93" s="585"/>
      <c r="AC93" s="585"/>
      <c r="AD93" s="585"/>
      <c r="AE93" s="585"/>
      <c r="AF93" s="585"/>
      <c r="AG93" s="585"/>
      <c r="AH93" s="585"/>
      <c r="AI93" s="585"/>
      <c r="AJ93" s="585"/>
      <c r="AK93" s="585"/>
      <c r="AL93" s="585"/>
      <c r="AM93" s="585"/>
      <c r="AN93" s="585"/>
      <c r="AO93" s="585"/>
      <c r="AP93" s="585"/>
      <c r="AQ93" s="585"/>
      <c r="AR93" s="585"/>
      <c r="AS93" s="585"/>
      <c r="AT93" s="585"/>
      <c r="AU93" s="585"/>
      <c r="AV93" s="585"/>
      <c r="AW93" s="585"/>
      <c r="AX93" s="585"/>
      <c r="AY93" s="585"/>
      <c r="AZ93" s="585"/>
      <c r="BA93" s="585"/>
    </row>
    <row r="94" spans="1:53" ht="15" customHeight="1" x14ac:dyDescent="0.2">
      <c r="A94" s="585"/>
      <c r="B94" s="585"/>
      <c r="C94" s="585"/>
      <c r="D94" s="585"/>
      <c r="E94" s="585"/>
      <c r="F94" s="585"/>
      <c r="G94" s="585"/>
      <c r="H94" s="585"/>
      <c r="I94" s="585"/>
      <c r="J94" s="585"/>
      <c r="K94" s="585"/>
      <c r="L94" s="585"/>
      <c r="M94" s="585"/>
      <c r="N94" s="585"/>
      <c r="O94" s="585"/>
      <c r="P94" s="585"/>
      <c r="Q94" s="585"/>
      <c r="R94" s="585"/>
      <c r="S94" s="585"/>
      <c r="T94" s="585"/>
      <c r="U94" s="585"/>
      <c r="V94" s="585"/>
      <c r="W94" s="585"/>
      <c r="X94" s="585"/>
      <c r="Y94" s="585"/>
      <c r="Z94" s="585"/>
      <c r="AA94" s="585"/>
      <c r="AB94" s="585"/>
      <c r="AC94" s="585"/>
      <c r="AD94" s="585"/>
      <c r="AE94" s="585"/>
      <c r="AF94" s="585"/>
      <c r="AG94" s="585"/>
      <c r="AH94" s="585"/>
      <c r="AI94" s="585"/>
      <c r="AJ94" s="585"/>
      <c r="AK94" s="585"/>
      <c r="AL94" s="585"/>
      <c r="AM94" s="585"/>
      <c r="AN94" s="585"/>
      <c r="AO94" s="585"/>
      <c r="AP94" s="585"/>
      <c r="AQ94" s="585"/>
      <c r="AR94" s="585"/>
      <c r="AS94" s="585"/>
      <c r="AT94" s="585"/>
      <c r="AU94" s="585"/>
      <c r="AV94" s="585"/>
      <c r="AW94" s="585"/>
      <c r="AX94" s="585"/>
      <c r="AY94" s="585"/>
      <c r="AZ94" s="585"/>
      <c r="BA94" s="585"/>
    </row>
    <row r="95" spans="1:53" ht="15" customHeight="1" x14ac:dyDescent="0.2">
      <c r="A95" s="585"/>
      <c r="B95" s="585"/>
      <c r="C95" s="585"/>
      <c r="D95" s="585"/>
      <c r="E95" s="585"/>
      <c r="F95" s="585"/>
      <c r="G95" s="585"/>
      <c r="H95" s="585"/>
      <c r="I95" s="585"/>
      <c r="J95" s="585"/>
      <c r="K95" s="585"/>
      <c r="L95" s="585"/>
      <c r="M95" s="585"/>
      <c r="N95" s="585"/>
      <c r="O95" s="585"/>
      <c r="P95" s="585"/>
      <c r="Q95" s="585"/>
      <c r="R95" s="585"/>
      <c r="S95" s="585"/>
      <c r="T95" s="585"/>
      <c r="U95" s="585"/>
      <c r="V95" s="585"/>
      <c r="W95" s="585"/>
      <c r="X95" s="585"/>
      <c r="Y95" s="585"/>
      <c r="Z95" s="585"/>
      <c r="AA95" s="585"/>
      <c r="AB95" s="585"/>
      <c r="AC95" s="585"/>
      <c r="AD95" s="585"/>
      <c r="AE95" s="585"/>
      <c r="AF95" s="585"/>
      <c r="AG95" s="585"/>
      <c r="AH95" s="585"/>
      <c r="AI95" s="585"/>
      <c r="AJ95" s="585"/>
      <c r="AK95" s="585"/>
      <c r="AL95" s="585"/>
      <c r="AM95" s="585"/>
      <c r="AN95" s="585"/>
      <c r="AO95" s="585"/>
      <c r="AP95" s="585"/>
      <c r="AQ95" s="585"/>
      <c r="AR95" s="585"/>
      <c r="AS95" s="585"/>
      <c r="AT95" s="585"/>
      <c r="AU95" s="585"/>
      <c r="AV95" s="585"/>
      <c r="AW95" s="585"/>
      <c r="AX95" s="585"/>
      <c r="AY95" s="585"/>
      <c r="AZ95" s="585"/>
      <c r="BA95" s="585"/>
    </row>
    <row r="96" spans="1:53" ht="15" customHeight="1" x14ac:dyDescent="0.2">
      <c r="A96" s="585"/>
      <c r="B96" s="585"/>
      <c r="C96" s="585"/>
      <c r="D96" s="585"/>
      <c r="E96" s="585"/>
      <c r="F96" s="585"/>
      <c r="G96" s="585"/>
      <c r="H96" s="585"/>
      <c r="I96" s="585"/>
      <c r="J96" s="585"/>
      <c r="K96" s="585"/>
      <c r="L96" s="585"/>
      <c r="M96" s="585"/>
      <c r="N96" s="585"/>
      <c r="O96" s="585"/>
      <c r="P96" s="585"/>
      <c r="Q96" s="585"/>
      <c r="R96" s="585"/>
      <c r="S96" s="585"/>
      <c r="T96" s="585"/>
      <c r="U96" s="585"/>
      <c r="V96" s="585"/>
      <c r="W96" s="585"/>
      <c r="X96" s="585"/>
      <c r="Y96" s="585"/>
      <c r="Z96" s="585"/>
      <c r="AA96" s="585"/>
      <c r="AB96" s="585"/>
      <c r="AC96" s="585"/>
      <c r="AD96" s="585"/>
      <c r="AE96" s="585"/>
      <c r="AF96" s="585"/>
      <c r="AG96" s="585"/>
      <c r="AH96" s="585"/>
      <c r="AI96" s="585"/>
      <c r="AJ96" s="585"/>
      <c r="AK96" s="585"/>
      <c r="AL96" s="585"/>
      <c r="AM96" s="585"/>
      <c r="AN96" s="585"/>
      <c r="AO96" s="585"/>
      <c r="AP96" s="585"/>
      <c r="AQ96" s="585"/>
      <c r="AR96" s="585"/>
      <c r="AS96" s="585"/>
      <c r="AT96" s="585"/>
      <c r="AU96" s="585"/>
      <c r="AV96" s="585"/>
      <c r="AW96" s="585"/>
      <c r="AX96" s="585"/>
      <c r="AY96" s="585"/>
      <c r="AZ96" s="585"/>
      <c r="BA96" s="585"/>
    </row>
    <row r="97" spans="1:53" ht="15" customHeight="1" x14ac:dyDescent="0.2">
      <c r="A97" s="585"/>
      <c r="B97" s="585"/>
      <c r="C97" s="585"/>
      <c r="D97" s="585"/>
      <c r="E97" s="585"/>
      <c r="F97" s="585"/>
      <c r="G97" s="585"/>
      <c r="H97" s="585"/>
      <c r="I97" s="585"/>
      <c r="J97" s="585"/>
      <c r="K97" s="585"/>
      <c r="L97" s="585"/>
      <c r="M97" s="585"/>
      <c r="N97" s="585"/>
      <c r="O97" s="585"/>
      <c r="P97" s="585"/>
      <c r="Q97" s="585"/>
      <c r="R97" s="585"/>
      <c r="S97" s="585"/>
      <c r="T97" s="585"/>
      <c r="U97" s="585"/>
      <c r="V97" s="585"/>
      <c r="W97" s="585"/>
      <c r="X97" s="585"/>
      <c r="Y97" s="585"/>
      <c r="Z97" s="585"/>
      <c r="AA97" s="585"/>
      <c r="AB97" s="585"/>
      <c r="AC97" s="585"/>
      <c r="AD97" s="585"/>
      <c r="AE97" s="585"/>
      <c r="AF97" s="585"/>
      <c r="AG97" s="585"/>
      <c r="AH97" s="585"/>
      <c r="AI97" s="585"/>
      <c r="AJ97" s="585"/>
      <c r="AK97" s="585"/>
      <c r="AL97" s="585"/>
      <c r="AM97" s="585"/>
      <c r="AN97" s="585"/>
      <c r="AO97" s="585"/>
      <c r="AP97" s="585"/>
      <c r="AQ97" s="585"/>
      <c r="AR97" s="585"/>
      <c r="AS97" s="585"/>
      <c r="AT97" s="585"/>
      <c r="AU97" s="585"/>
      <c r="AV97" s="585"/>
      <c r="AW97" s="585"/>
      <c r="AX97" s="585"/>
      <c r="AY97" s="585"/>
      <c r="AZ97" s="585"/>
      <c r="BA97" s="585"/>
    </row>
    <row r="98" spans="1:53" ht="15" customHeight="1" x14ac:dyDescent="0.2">
      <c r="A98" s="585"/>
      <c r="B98" s="585"/>
      <c r="C98" s="585"/>
      <c r="D98" s="585"/>
      <c r="E98" s="585"/>
      <c r="F98" s="585"/>
      <c r="G98" s="585"/>
      <c r="H98" s="585"/>
      <c r="I98" s="585"/>
      <c r="J98" s="585"/>
      <c r="K98" s="585"/>
      <c r="L98" s="585"/>
      <c r="M98" s="585"/>
      <c r="N98" s="585"/>
      <c r="O98" s="585"/>
      <c r="P98" s="585"/>
      <c r="Q98" s="585"/>
      <c r="R98" s="585"/>
      <c r="S98" s="585"/>
      <c r="T98" s="585"/>
      <c r="U98" s="585"/>
      <c r="V98" s="585"/>
      <c r="W98" s="585"/>
      <c r="X98" s="585"/>
      <c r="Y98" s="585"/>
      <c r="Z98" s="585"/>
      <c r="AA98" s="585"/>
      <c r="AB98" s="585"/>
      <c r="AC98" s="585"/>
      <c r="AD98" s="585"/>
      <c r="AE98" s="585"/>
      <c r="AF98" s="585"/>
      <c r="AG98" s="585"/>
      <c r="AH98" s="585"/>
      <c r="AI98" s="585"/>
      <c r="AJ98" s="585"/>
      <c r="AK98" s="585"/>
      <c r="AL98" s="585"/>
      <c r="AM98" s="585"/>
      <c r="AN98" s="585"/>
      <c r="AO98" s="585"/>
      <c r="AP98" s="585"/>
      <c r="AQ98" s="585"/>
      <c r="AR98" s="585"/>
      <c r="AS98" s="585"/>
      <c r="AT98" s="585"/>
      <c r="AU98" s="585"/>
      <c r="AV98" s="585"/>
      <c r="AW98" s="585"/>
      <c r="AX98" s="585"/>
      <c r="AY98" s="585"/>
      <c r="AZ98" s="585"/>
      <c r="BA98" s="585"/>
    </row>
    <row r="99" spans="1:53" ht="15" customHeight="1" x14ac:dyDescent="0.2">
      <c r="A99" s="585"/>
      <c r="B99" s="585"/>
      <c r="C99" s="585"/>
      <c r="D99" s="585"/>
      <c r="E99" s="585"/>
      <c r="F99" s="585"/>
      <c r="G99" s="585"/>
      <c r="H99" s="585"/>
      <c r="I99" s="585"/>
      <c r="J99" s="585"/>
      <c r="K99" s="585"/>
      <c r="L99" s="585"/>
      <c r="M99" s="585"/>
      <c r="N99" s="585"/>
      <c r="O99" s="585"/>
      <c r="P99" s="585"/>
      <c r="Q99" s="585"/>
      <c r="R99" s="585"/>
      <c r="S99" s="585"/>
      <c r="T99" s="585"/>
      <c r="U99" s="585"/>
      <c r="V99" s="585"/>
      <c r="W99" s="585"/>
      <c r="X99" s="585"/>
      <c r="Y99" s="585"/>
      <c r="Z99" s="585"/>
      <c r="AA99" s="585"/>
      <c r="AB99" s="585"/>
      <c r="AC99" s="585"/>
      <c r="AD99" s="585"/>
      <c r="AE99" s="585"/>
      <c r="AF99" s="585"/>
      <c r="AG99" s="585"/>
      <c r="AH99" s="585"/>
      <c r="AI99" s="585"/>
      <c r="AJ99" s="585"/>
      <c r="AK99" s="585"/>
      <c r="AL99" s="585"/>
      <c r="AM99" s="585"/>
      <c r="AN99" s="585"/>
      <c r="AO99" s="585"/>
      <c r="AP99" s="585"/>
      <c r="AQ99" s="585"/>
      <c r="AR99" s="585"/>
      <c r="AS99" s="585"/>
      <c r="AT99" s="585"/>
      <c r="AU99" s="585"/>
      <c r="AV99" s="585"/>
      <c r="AW99" s="585"/>
      <c r="AX99" s="585"/>
      <c r="AY99" s="585"/>
      <c r="AZ99" s="585"/>
      <c r="BA99" s="585"/>
    </row>
    <row r="100" spans="1:53" ht="15" customHeight="1" x14ac:dyDescent="0.2">
      <c r="A100" s="585"/>
      <c r="B100" s="585"/>
      <c r="C100" s="585"/>
      <c r="D100" s="585"/>
      <c r="E100" s="585"/>
      <c r="F100" s="585"/>
      <c r="G100" s="585"/>
      <c r="H100" s="585"/>
      <c r="I100" s="585"/>
      <c r="J100" s="585"/>
      <c r="K100" s="585"/>
      <c r="L100" s="585"/>
      <c r="M100" s="585"/>
      <c r="N100" s="585"/>
      <c r="O100" s="585"/>
      <c r="P100" s="585"/>
      <c r="Q100" s="585"/>
      <c r="R100" s="585"/>
      <c r="S100" s="585"/>
      <c r="T100" s="585"/>
      <c r="U100" s="585"/>
      <c r="V100" s="585"/>
      <c r="W100" s="585"/>
      <c r="X100" s="585"/>
      <c r="Y100" s="585"/>
      <c r="Z100" s="585"/>
      <c r="AA100" s="585"/>
      <c r="AB100" s="585"/>
      <c r="AC100" s="585"/>
      <c r="AD100" s="585"/>
      <c r="AE100" s="585"/>
      <c r="AF100" s="585"/>
      <c r="AG100" s="585"/>
      <c r="AH100" s="585"/>
      <c r="AI100" s="585"/>
      <c r="AJ100" s="585"/>
      <c r="AK100" s="585"/>
      <c r="AL100" s="585"/>
      <c r="AM100" s="585"/>
      <c r="AN100" s="585"/>
      <c r="AO100" s="585"/>
      <c r="AP100" s="585"/>
      <c r="AQ100" s="585"/>
      <c r="AR100" s="585"/>
      <c r="AS100" s="585"/>
      <c r="AT100" s="585"/>
      <c r="AU100" s="585"/>
      <c r="AV100" s="585"/>
      <c r="AW100" s="585"/>
      <c r="AX100" s="585"/>
      <c r="AY100" s="585"/>
      <c r="AZ100" s="585"/>
      <c r="BA100" s="585"/>
    </row>
    <row r="101" spans="1:53" ht="15" customHeight="1" x14ac:dyDescent="0.2">
      <c r="A101" s="585"/>
      <c r="B101" s="585"/>
      <c r="C101" s="585"/>
      <c r="D101" s="585"/>
      <c r="E101" s="585"/>
      <c r="F101" s="585"/>
      <c r="G101" s="585"/>
      <c r="H101" s="585"/>
      <c r="I101" s="585"/>
      <c r="J101" s="585"/>
      <c r="K101" s="585"/>
      <c r="L101" s="585"/>
      <c r="M101" s="585"/>
      <c r="N101" s="585"/>
      <c r="O101" s="585"/>
      <c r="P101" s="585"/>
      <c r="Q101" s="585"/>
      <c r="R101" s="585"/>
      <c r="S101" s="585"/>
      <c r="T101" s="585"/>
      <c r="U101" s="585"/>
      <c r="V101" s="585"/>
      <c r="W101" s="585"/>
      <c r="X101" s="585"/>
      <c r="Y101" s="585"/>
      <c r="Z101" s="585"/>
      <c r="AA101" s="585"/>
      <c r="AB101" s="585"/>
      <c r="AC101" s="585"/>
      <c r="AD101" s="585"/>
      <c r="AE101" s="585"/>
      <c r="AF101" s="585"/>
      <c r="AG101" s="585"/>
      <c r="AH101" s="585"/>
      <c r="AI101" s="585"/>
      <c r="AJ101" s="585"/>
      <c r="AK101" s="585"/>
      <c r="AL101" s="585"/>
      <c r="AM101" s="585"/>
      <c r="AN101" s="585"/>
      <c r="AO101" s="585"/>
      <c r="AP101" s="585"/>
      <c r="AQ101" s="585"/>
      <c r="AR101" s="585"/>
      <c r="AS101" s="585"/>
      <c r="AT101" s="585"/>
      <c r="AU101" s="585"/>
      <c r="AV101" s="585"/>
      <c r="AW101" s="585"/>
      <c r="AX101" s="585"/>
      <c r="AY101" s="585"/>
      <c r="AZ101" s="585"/>
      <c r="BA101" s="585"/>
    </row>
    <row r="102" spans="1:53" ht="15" customHeight="1" x14ac:dyDescent="0.2">
      <c r="A102" s="585"/>
      <c r="B102" s="585"/>
      <c r="C102" s="585"/>
      <c r="D102" s="585"/>
      <c r="E102" s="585"/>
      <c r="F102" s="585"/>
      <c r="G102" s="585"/>
      <c r="H102" s="585"/>
      <c r="I102" s="585"/>
      <c r="J102" s="585"/>
      <c r="K102" s="585"/>
      <c r="L102" s="585"/>
      <c r="M102" s="585"/>
      <c r="N102" s="585"/>
      <c r="O102" s="585"/>
      <c r="P102" s="585"/>
      <c r="Q102" s="585"/>
      <c r="R102" s="585"/>
      <c r="S102" s="585"/>
      <c r="T102" s="585"/>
      <c r="U102" s="585"/>
      <c r="V102" s="585"/>
      <c r="W102" s="585"/>
      <c r="X102" s="585"/>
      <c r="Y102" s="585"/>
      <c r="Z102" s="585"/>
      <c r="AA102" s="585"/>
      <c r="AB102" s="585"/>
      <c r="AC102" s="585"/>
      <c r="AD102" s="585"/>
      <c r="AE102" s="585"/>
      <c r="AF102" s="585"/>
      <c r="AG102" s="585"/>
      <c r="AH102" s="585"/>
      <c r="AI102" s="585"/>
      <c r="AJ102" s="585"/>
      <c r="AK102" s="585"/>
      <c r="AL102" s="585"/>
      <c r="AM102" s="585"/>
      <c r="AN102" s="585"/>
      <c r="AO102" s="585"/>
      <c r="AP102" s="585"/>
      <c r="AQ102" s="585"/>
      <c r="AR102" s="585"/>
      <c r="AS102" s="585"/>
      <c r="AT102" s="585"/>
      <c r="AU102" s="585"/>
      <c r="AV102" s="585"/>
      <c r="AW102" s="585"/>
      <c r="AX102" s="585"/>
      <c r="AY102" s="585"/>
      <c r="AZ102" s="585"/>
      <c r="BA102" s="585"/>
    </row>
    <row r="103" spans="1:53" ht="15" customHeight="1" x14ac:dyDescent="0.2">
      <c r="A103" s="585"/>
      <c r="B103" s="585"/>
      <c r="C103" s="585"/>
      <c r="D103" s="585"/>
      <c r="E103" s="585"/>
      <c r="F103" s="585"/>
      <c r="G103" s="585"/>
      <c r="H103" s="585"/>
      <c r="I103" s="585"/>
      <c r="J103" s="585"/>
      <c r="K103" s="585"/>
      <c r="L103" s="585"/>
      <c r="M103" s="585"/>
      <c r="N103" s="585"/>
      <c r="O103" s="585"/>
      <c r="P103" s="585"/>
      <c r="Q103" s="585"/>
      <c r="R103" s="585"/>
      <c r="S103" s="585"/>
      <c r="T103" s="585"/>
      <c r="U103" s="585"/>
      <c r="V103" s="585"/>
      <c r="W103" s="585"/>
      <c r="X103" s="585"/>
      <c r="Y103" s="585"/>
      <c r="Z103" s="585"/>
      <c r="AA103" s="585"/>
      <c r="AB103" s="585"/>
      <c r="AC103" s="585"/>
      <c r="AD103" s="585"/>
      <c r="AE103" s="585"/>
      <c r="AF103" s="585"/>
      <c r="AG103" s="585"/>
      <c r="AH103" s="585"/>
      <c r="AI103" s="585"/>
      <c r="AJ103" s="585"/>
      <c r="AK103" s="585"/>
      <c r="AL103" s="585"/>
      <c r="AM103" s="585"/>
      <c r="AN103" s="585"/>
      <c r="AO103" s="585"/>
      <c r="AP103" s="585"/>
      <c r="AQ103" s="585"/>
      <c r="AR103" s="585"/>
      <c r="AS103" s="585"/>
      <c r="AT103" s="585"/>
      <c r="AU103" s="585"/>
      <c r="AV103" s="585"/>
      <c r="AW103" s="585"/>
      <c r="AX103" s="585"/>
      <c r="AY103" s="585"/>
      <c r="AZ103" s="585"/>
      <c r="BA103" s="585"/>
    </row>
    <row r="104" spans="1:53" ht="15" customHeight="1" x14ac:dyDescent="0.2">
      <c r="A104" s="585"/>
      <c r="B104" s="585"/>
      <c r="C104" s="585"/>
      <c r="D104" s="585"/>
      <c r="E104" s="585"/>
      <c r="F104" s="585"/>
      <c r="G104" s="585"/>
      <c r="H104" s="585"/>
      <c r="I104" s="585"/>
      <c r="J104" s="585"/>
      <c r="K104" s="585"/>
      <c r="L104" s="585"/>
      <c r="M104" s="585"/>
      <c r="N104" s="585"/>
      <c r="O104" s="585"/>
      <c r="P104" s="585"/>
      <c r="Q104" s="585"/>
      <c r="R104" s="585"/>
      <c r="S104" s="585"/>
      <c r="T104" s="585"/>
      <c r="U104" s="585"/>
      <c r="V104" s="585"/>
      <c r="W104" s="585"/>
      <c r="X104" s="585"/>
      <c r="Y104" s="585"/>
      <c r="Z104" s="585"/>
      <c r="AA104" s="585"/>
      <c r="AB104" s="585"/>
      <c r="AC104" s="585"/>
      <c r="AD104" s="585"/>
      <c r="AE104" s="585"/>
      <c r="AF104" s="585"/>
      <c r="AG104" s="585"/>
      <c r="AH104" s="585"/>
      <c r="AI104" s="585"/>
      <c r="AJ104" s="585"/>
      <c r="AK104" s="585"/>
      <c r="AL104" s="585"/>
      <c r="AM104" s="585"/>
      <c r="AN104" s="585"/>
      <c r="AO104" s="585"/>
      <c r="AP104" s="585"/>
      <c r="AQ104" s="585"/>
      <c r="AR104" s="585"/>
      <c r="AS104" s="585"/>
      <c r="AT104" s="585"/>
      <c r="AU104" s="585"/>
      <c r="AV104" s="585"/>
      <c r="AW104" s="585"/>
      <c r="AX104" s="585"/>
      <c r="AY104" s="585"/>
      <c r="AZ104" s="585"/>
      <c r="BA104" s="585"/>
    </row>
    <row r="105" spans="1:53" ht="15" customHeight="1" x14ac:dyDescent="0.2">
      <c r="A105" s="585"/>
      <c r="B105" s="585"/>
      <c r="C105" s="585"/>
      <c r="D105" s="585"/>
      <c r="E105" s="585"/>
      <c r="F105" s="585"/>
      <c r="G105" s="585"/>
      <c r="H105" s="585"/>
      <c r="I105" s="585"/>
      <c r="J105" s="585"/>
      <c r="K105" s="585"/>
      <c r="L105" s="585"/>
      <c r="M105" s="585"/>
      <c r="N105" s="585"/>
      <c r="O105" s="585"/>
      <c r="P105" s="585"/>
      <c r="Q105" s="585"/>
      <c r="R105" s="585"/>
      <c r="S105" s="585"/>
      <c r="T105" s="585"/>
      <c r="U105" s="585"/>
      <c r="V105" s="585"/>
      <c r="W105" s="585"/>
      <c r="X105" s="585"/>
      <c r="Y105" s="585"/>
      <c r="Z105" s="585"/>
      <c r="AA105" s="585"/>
      <c r="AB105" s="585"/>
      <c r="AC105" s="585"/>
      <c r="AD105" s="585"/>
      <c r="AE105" s="585"/>
      <c r="AF105" s="585"/>
      <c r="AG105" s="585"/>
      <c r="AH105" s="585"/>
      <c r="AI105" s="585"/>
      <c r="AJ105" s="585"/>
      <c r="AK105" s="585"/>
      <c r="AL105" s="585"/>
      <c r="AM105" s="585"/>
      <c r="AN105" s="585"/>
      <c r="AO105" s="585"/>
      <c r="AP105" s="585"/>
      <c r="AQ105" s="585"/>
      <c r="AR105" s="585"/>
      <c r="AS105" s="585"/>
      <c r="AT105" s="585"/>
      <c r="AU105" s="585"/>
      <c r="AV105" s="585"/>
      <c r="AW105" s="585"/>
      <c r="AX105" s="585"/>
      <c r="AY105" s="585"/>
      <c r="AZ105" s="585"/>
      <c r="BA105" s="585"/>
    </row>
    <row r="106" spans="1:53" ht="15" customHeight="1" x14ac:dyDescent="0.2">
      <c r="A106" s="585"/>
      <c r="B106" s="585"/>
      <c r="C106" s="585"/>
      <c r="D106" s="585"/>
      <c r="E106" s="585"/>
      <c r="F106" s="585"/>
      <c r="G106" s="585"/>
      <c r="H106" s="585"/>
      <c r="I106" s="585"/>
      <c r="J106" s="585"/>
      <c r="K106" s="585"/>
      <c r="L106" s="585"/>
      <c r="M106" s="585"/>
      <c r="N106" s="585"/>
      <c r="O106" s="585"/>
      <c r="P106" s="585"/>
      <c r="Q106" s="585"/>
      <c r="R106" s="585"/>
      <c r="S106" s="585"/>
      <c r="T106" s="585"/>
      <c r="U106" s="585"/>
      <c r="V106" s="585"/>
      <c r="W106" s="585"/>
      <c r="X106" s="585"/>
      <c r="Y106" s="585"/>
      <c r="Z106" s="585"/>
      <c r="AA106" s="585"/>
      <c r="AB106" s="585"/>
      <c r="AC106" s="585"/>
      <c r="AD106" s="585"/>
      <c r="AE106" s="585"/>
      <c r="AF106" s="585"/>
      <c r="AG106" s="585"/>
      <c r="AH106" s="585"/>
      <c r="AI106" s="585"/>
      <c r="AJ106" s="585"/>
      <c r="AK106" s="585"/>
      <c r="AL106" s="585"/>
      <c r="AM106" s="585"/>
      <c r="AN106" s="585"/>
      <c r="AO106" s="585"/>
      <c r="AP106" s="585"/>
      <c r="AQ106" s="585"/>
      <c r="AR106" s="585"/>
      <c r="AS106" s="585"/>
      <c r="AT106" s="585"/>
      <c r="AU106" s="585"/>
      <c r="AV106" s="585"/>
      <c r="AW106" s="585"/>
      <c r="AX106" s="585"/>
      <c r="AY106" s="585"/>
      <c r="AZ106" s="585"/>
      <c r="BA106" s="585"/>
    </row>
    <row r="107" spans="1:53" ht="15" customHeight="1" x14ac:dyDescent="0.2">
      <c r="A107" s="585"/>
      <c r="B107" s="585"/>
      <c r="C107" s="585"/>
      <c r="D107" s="585"/>
      <c r="E107" s="585"/>
      <c r="F107" s="585"/>
      <c r="G107" s="585"/>
      <c r="H107" s="585"/>
      <c r="I107" s="585"/>
      <c r="J107" s="585"/>
      <c r="K107" s="585"/>
      <c r="L107" s="585"/>
      <c r="M107" s="585"/>
      <c r="N107" s="585"/>
      <c r="O107" s="585"/>
      <c r="P107" s="585"/>
      <c r="Q107" s="585"/>
      <c r="R107" s="585"/>
      <c r="S107" s="585"/>
      <c r="T107" s="585"/>
      <c r="U107" s="585"/>
      <c r="V107" s="585"/>
      <c r="W107" s="585"/>
      <c r="X107" s="585"/>
      <c r="Y107" s="585"/>
      <c r="Z107" s="585"/>
      <c r="AA107" s="585"/>
      <c r="AB107" s="585"/>
      <c r="AC107" s="585"/>
      <c r="AD107" s="585"/>
      <c r="AE107" s="585"/>
      <c r="AF107" s="585"/>
      <c r="AG107" s="585"/>
      <c r="AH107" s="585"/>
      <c r="AI107" s="585"/>
      <c r="AJ107" s="585"/>
      <c r="AK107" s="585"/>
      <c r="AL107" s="585"/>
      <c r="AM107" s="585"/>
      <c r="AN107" s="585"/>
      <c r="AO107" s="585"/>
      <c r="AP107" s="585"/>
      <c r="AQ107" s="585"/>
      <c r="AR107" s="585"/>
      <c r="AS107" s="585"/>
      <c r="AT107" s="585"/>
      <c r="AU107" s="585"/>
      <c r="AV107" s="585"/>
      <c r="AW107" s="585"/>
      <c r="AX107" s="585"/>
      <c r="AY107" s="585"/>
      <c r="AZ107" s="585"/>
      <c r="BA107" s="585"/>
    </row>
    <row r="108" spans="1:53" ht="15" customHeight="1" x14ac:dyDescent="0.2">
      <c r="A108" s="585"/>
      <c r="B108" s="585"/>
      <c r="C108" s="585"/>
      <c r="D108" s="585"/>
      <c r="E108" s="585"/>
      <c r="F108" s="585"/>
      <c r="G108" s="585"/>
      <c r="H108" s="585"/>
      <c r="I108" s="585"/>
      <c r="J108" s="585"/>
      <c r="K108" s="585"/>
      <c r="L108" s="585"/>
      <c r="M108" s="585"/>
      <c r="N108" s="585"/>
      <c r="O108" s="585"/>
      <c r="P108" s="585"/>
      <c r="Q108" s="585"/>
      <c r="R108" s="585"/>
      <c r="S108" s="585"/>
      <c r="T108" s="585"/>
      <c r="U108" s="585"/>
      <c r="V108" s="585"/>
      <c r="W108" s="585"/>
      <c r="X108" s="585"/>
      <c r="Y108" s="585"/>
      <c r="Z108" s="585"/>
      <c r="AA108" s="585"/>
      <c r="AB108" s="585"/>
      <c r="AC108" s="585"/>
      <c r="AD108" s="585"/>
      <c r="AE108" s="585"/>
      <c r="AF108" s="585"/>
      <c r="AG108" s="585"/>
      <c r="AH108" s="585"/>
      <c r="AI108" s="585"/>
      <c r="AJ108" s="585"/>
      <c r="AK108" s="585"/>
      <c r="AL108" s="585"/>
      <c r="AM108" s="585"/>
      <c r="AN108" s="585"/>
      <c r="AO108" s="585"/>
      <c r="AP108" s="585"/>
      <c r="AQ108" s="585"/>
      <c r="AR108" s="585"/>
      <c r="AS108" s="585"/>
      <c r="AT108" s="585"/>
      <c r="AU108" s="585"/>
      <c r="AV108" s="585"/>
      <c r="AW108" s="585"/>
      <c r="AX108" s="585"/>
      <c r="AY108" s="585"/>
      <c r="AZ108" s="585"/>
      <c r="BA108" s="585"/>
    </row>
    <row r="109" spans="1:53" ht="15" customHeight="1" x14ac:dyDescent="0.2">
      <c r="A109" s="585"/>
      <c r="B109" s="585"/>
      <c r="C109" s="585"/>
      <c r="D109" s="585"/>
      <c r="E109" s="585"/>
      <c r="F109" s="585"/>
      <c r="G109" s="585"/>
      <c r="H109" s="585"/>
      <c r="I109" s="585"/>
      <c r="J109" s="585"/>
      <c r="K109" s="585"/>
      <c r="L109" s="585"/>
      <c r="M109" s="585"/>
      <c r="N109" s="585"/>
      <c r="O109" s="585"/>
      <c r="P109" s="585"/>
      <c r="Q109" s="585"/>
      <c r="R109" s="585"/>
      <c r="S109" s="585"/>
      <c r="T109" s="585"/>
      <c r="U109" s="585"/>
      <c r="V109" s="585"/>
      <c r="W109" s="585"/>
      <c r="X109" s="585"/>
      <c r="Y109" s="585"/>
      <c r="Z109" s="585"/>
      <c r="AA109" s="585"/>
      <c r="AB109" s="585"/>
      <c r="AC109" s="585"/>
      <c r="AD109" s="585"/>
      <c r="AE109" s="585"/>
      <c r="AF109" s="585"/>
      <c r="AG109" s="585"/>
      <c r="AH109" s="585"/>
      <c r="AI109" s="585"/>
      <c r="AJ109" s="585"/>
      <c r="AK109" s="585"/>
      <c r="AL109" s="585"/>
      <c r="AM109" s="585"/>
      <c r="AN109" s="585"/>
      <c r="AO109" s="585"/>
      <c r="AP109" s="585"/>
      <c r="AQ109" s="585"/>
      <c r="AR109" s="585"/>
      <c r="AS109" s="585"/>
      <c r="AT109" s="585"/>
      <c r="AU109" s="585"/>
      <c r="AV109" s="585"/>
      <c r="AW109" s="585"/>
      <c r="AX109" s="585"/>
      <c r="AY109" s="585"/>
      <c r="AZ109" s="585"/>
      <c r="BA109" s="585"/>
    </row>
    <row r="110" spans="1:53" ht="15" customHeight="1" x14ac:dyDescent="0.2">
      <c r="A110" s="585"/>
      <c r="B110" s="585"/>
      <c r="C110" s="585"/>
      <c r="D110" s="585"/>
      <c r="E110" s="585"/>
      <c r="F110" s="585"/>
      <c r="G110" s="585"/>
      <c r="H110" s="585"/>
      <c r="I110" s="585"/>
      <c r="J110" s="585"/>
      <c r="K110" s="585"/>
      <c r="L110" s="585"/>
      <c r="M110" s="585"/>
      <c r="N110" s="585"/>
      <c r="O110" s="585"/>
      <c r="P110" s="585"/>
      <c r="Q110" s="585"/>
      <c r="R110" s="585"/>
      <c r="S110" s="585"/>
      <c r="T110" s="585"/>
      <c r="U110" s="585"/>
      <c r="V110" s="585"/>
      <c r="W110" s="585"/>
      <c r="X110" s="585"/>
      <c r="Y110" s="585"/>
      <c r="Z110" s="585"/>
      <c r="AA110" s="585"/>
      <c r="AB110" s="585"/>
      <c r="AC110" s="585"/>
      <c r="AD110" s="585"/>
      <c r="AE110" s="585"/>
      <c r="AF110" s="585"/>
      <c r="AG110" s="585"/>
      <c r="AH110" s="585"/>
      <c r="AI110" s="585"/>
      <c r="AJ110" s="585"/>
      <c r="AK110" s="585"/>
      <c r="AL110" s="585"/>
      <c r="AM110" s="585"/>
      <c r="AN110" s="585"/>
      <c r="AO110" s="585"/>
      <c r="AP110" s="585"/>
      <c r="AQ110" s="585"/>
      <c r="AR110" s="585"/>
      <c r="AS110" s="585"/>
      <c r="AT110" s="585"/>
      <c r="AU110" s="585"/>
      <c r="AV110" s="585"/>
      <c r="AW110" s="585"/>
      <c r="AX110" s="585"/>
      <c r="AY110" s="585"/>
      <c r="AZ110" s="585"/>
      <c r="BA110" s="585"/>
    </row>
    <row r="111" spans="1:53" ht="15" customHeight="1" x14ac:dyDescent="0.2">
      <c r="A111" s="585"/>
      <c r="B111" s="585"/>
      <c r="C111" s="585"/>
      <c r="D111" s="585"/>
      <c r="E111" s="585"/>
      <c r="F111" s="585"/>
      <c r="G111" s="585"/>
      <c r="H111" s="585"/>
      <c r="I111" s="585"/>
      <c r="J111" s="585"/>
      <c r="K111" s="585"/>
      <c r="L111" s="585"/>
      <c r="M111" s="585"/>
      <c r="N111" s="585"/>
      <c r="O111" s="585"/>
      <c r="P111" s="585"/>
      <c r="Q111" s="585"/>
      <c r="R111" s="585"/>
      <c r="S111" s="585"/>
      <c r="T111" s="585"/>
      <c r="U111" s="585"/>
      <c r="V111" s="585"/>
      <c r="W111" s="585"/>
      <c r="X111" s="585"/>
      <c r="Y111" s="585"/>
      <c r="Z111" s="585"/>
      <c r="AA111" s="585"/>
      <c r="AB111" s="585"/>
      <c r="AC111" s="585"/>
      <c r="AD111" s="585"/>
      <c r="AE111" s="585"/>
      <c r="AF111" s="585"/>
      <c r="AG111" s="585"/>
      <c r="AH111" s="585"/>
      <c r="AI111" s="585"/>
      <c r="AJ111" s="585"/>
      <c r="AK111" s="585"/>
      <c r="AL111" s="585"/>
      <c r="AM111" s="585"/>
      <c r="AN111" s="585"/>
      <c r="AO111" s="585"/>
      <c r="AP111" s="585"/>
      <c r="AQ111" s="585"/>
      <c r="AR111" s="585"/>
      <c r="AS111" s="585"/>
      <c r="AT111" s="585"/>
      <c r="AU111" s="585"/>
      <c r="AV111" s="585"/>
      <c r="AW111" s="585"/>
      <c r="AX111" s="585"/>
      <c r="AY111" s="585"/>
      <c r="AZ111" s="585"/>
      <c r="BA111" s="585"/>
    </row>
    <row r="112" spans="1:53" ht="15" customHeight="1" x14ac:dyDescent="0.2">
      <c r="A112" s="585"/>
      <c r="B112" s="585"/>
      <c r="C112" s="585"/>
      <c r="D112" s="585"/>
      <c r="E112" s="585"/>
      <c r="F112" s="585"/>
      <c r="G112" s="585"/>
      <c r="H112" s="585"/>
      <c r="I112" s="585"/>
      <c r="J112" s="585"/>
      <c r="K112" s="585"/>
      <c r="L112" s="585"/>
      <c r="M112" s="585"/>
      <c r="N112" s="585"/>
      <c r="O112" s="585"/>
      <c r="P112" s="585"/>
      <c r="Q112" s="585"/>
      <c r="R112" s="585"/>
      <c r="S112" s="585"/>
      <c r="T112" s="585"/>
      <c r="U112" s="585"/>
      <c r="V112" s="585"/>
      <c r="W112" s="585"/>
      <c r="X112" s="585"/>
      <c r="Y112" s="585"/>
      <c r="Z112" s="585"/>
      <c r="AA112" s="585"/>
      <c r="AB112" s="585"/>
      <c r="AC112" s="585"/>
      <c r="AD112" s="585"/>
      <c r="AE112" s="585"/>
      <c r="AF112" s="585"/>
      <c r="AG112" s="585"/>
      <c r="AH112" s="585"/>
      <c r="AI112" s="585"/>
      <c r="AJ112" s="585"/>
      <c r="AK112" s="585"/>
      <c r="AL112" s="585"/>
      <c r="AM112" s="585"/>
      <c r="AN112" s="585"/>
      <c r="AO112" s="585"/>
      <c r="AP112" s="585"/>
      <c r="AQ112" s="585"/>
      <c r="AR112" s="585"/>
      <c r="AS112" s="585"/>
      <c r="AT112" s="585"/>
      <c r="AU112" s="585"/>
      <c r="AV112" s="585"/>
      <c r="AW112" s="585"/>
      <c r="AX112" s="585"/>
      <c r="AY112" s="585"/>
      <c r="AZ112" s="585"/>
      <c r="BA112" s="585"/>
    </row>
    <row r="113" spans="1:53" ht="15" customHeight="1" x14ac:dyDescent="0.2">
      <c r="A113" s="585"/>
      <c r="B113" s="585"/>
      <c r="C113" s="585"/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  <c r="T113" s="585"/>
      <c r="U113" s="585"/>
      <c r="V113" s="585"/>
      <c r="W113" s="585"/>
      <c r="X113" s="585"/>
      <c r="Y113" s="585"/>
      <c r="Z113" s="585"/>
      <c r="AA113" s="585"/>
      <c r="AB113" s="585"/>
      <c r="AC113" s="585"/>
      <c r="AD113" s="585"/>
      <c r="AE113" s="585"/>
      <c r="AF113" s="585"/>
      <c r="AG113" s="585"/>
      <c r="AH113" s="585"/>
      <c r="AI113" s="585"/>
      <c r="AJ113" s="585"/>
      <c r="AK113" s="585"/>
      <c r="AL113" s="585"/>
      <c r="AM113" s="585"/>
      <c r="AN113" s="585"/>
      <c r="AO113" s="585"/>
      <c r="AP113" s="585"/>
      <c r="AQ113" s="585"/>
      <c r="AR113" s="585"/>
      <c r="AS113" s="585"/>
      <c r="AT113" s="585"/>
      <c r="AU113" s="585"/>
      <c r="AV113" s="585"/>
      <c r="AW113" s="585"/>
      <c r="AX113" s="585"/>
      <c r="AY113" s="585"/>
      <c r="AZ113" s="585"/>
      <c r="BA113" s="585"/>
    </row>
    <row r="114" spans="1:53" ht="15" customHeight="1" x14ac:dyDescent="0.2">
      <c r="A114" s="585"/>
      <c r="B114" s="585"/>
      <c r="C114" s="585"/>
      <c r="D114" s="585"/>
      <c r="E114" s="585"/>
      <c r="F114" s="585"/>
      <c r="G114" s="585"/>
      <c r="H114" s="585"/>
      <c r="I114" s="585"/>
      <c r="J114" s="585"/>
      <c r="K114" s="585"/>
      <c r="L114" s="585"/>
      <c r="M114" s="585"/>
      <c r="N114" s="585"/>
      <c r="O114" s="585"/>
      <c r="P114" s="585"/>
      <c r="Q114" s="585"/>
      <c r="R114" s="585"/>
      <c r="S114" s="585"/>
      <c r="T114" s="585"/>
      <c r="U114" s="585"/>
      <c r="V114" s="585"/>
      <c r="W114" s="585"/>
      <c r="X114" s="585"/>
      <c r="Y114" s="585"/>
      <c r="Z114" s="585"/>
      <c r="AA114" s="585"/>
      <c r="AB114" s="585"/>
      <c r="AC114" s="585"/>
      <c r="AD114" s="585"/>
      <c r="AE114" s="585"/>
      <c r="AF114" s="585"/>
      <c r="AG114" s="585"/>
      <c r="AH114" s="585"/>
      <c r="AI114" s="585"/>
      <c r="AJ114" s="585"/>
      <c r="AK114" s="585"/>
      <c r="AL114" s="585"/>
      <c r="AM114" s="585"/>
      <c r="AN114" s="585"/>
      <c r="AO114" s="585"/>
      <c r="AP114" s="585"/>
      <c r="AQ114" s="585"/>
      <c r="AR114" s="585"/>
      <c r="AS114" s="585"/>
      <c r="AT114" s="585"/>
      <c r="AU114" s="585"/>
      <c r="AV114" s="585"/>
      <c r="AW114" s="585"/>
      <c r="AX114" s="585"/>
      <c r="AY114" s="585"/>
      <c r="AZ114" s="585"/>
      <c r="BA114" s="585"/>
    </row>
    <row r="115" spans="1:53" ht="15" customHeight="1" x14ac:dyDescent="0.2">
      <c r="A115" s="585"/>
      <c r="B115" s="585"/>
      <c r="C115" s="585"/>
      <c r="D115" s="585"/>
      <c r="E115" s="585"/>
      <c r="F115" s="585"/>
      <c r="G115" s="585"/>
      <c r="H115" s="585"/>
      <c r="I115" s="585"/>
      <c r="J115" s="585"/>
      <c r="K115" s="585"/>
      <c r="L115" s="585"/>
      <c r="M115" s="585"/>
      <c r="N115" s="585"/>
      <c r="O115" s="585"/>
      <c r="P115" s="585"/>
      <c r="Q115" s="585"/>
      <c r="R115" s="585"/>
      <c r="S115" s="585"/>
      <c r="T115" s="585"/>
      <c r="U115" s="585"/>
      <c r="V115" s="585"/>
      <c r="W115" s="585"/>
      <c r="X115" s="585"/>
      <c r="Y115" s="585"/>
      <c r="Z115" s="585"/>
      <c r="AA115" s="585"/>
      <c r="AB115" s="585"/>
      <c r="AC115" s="585"/>
      <c r="AD115" s="585"/>
      <c r="AE115" s="585"/>
      <c r="AF115" s="585"/>
      <c r="AG115" s="585"/>
      <c r="AH115" s="585"/>
      <c r="AI115" s="585"/>
      <c r="AJ115" s="585"/>
      <c r="AK115" s="585"/>
      <c r="AL115" s="585"/>
      <c r="AM115" s="585"/>
      <c r="AN115" s="585"/>
      <c r="AO115" s="585"/>
      <c r="AP115" s="585"/>
      <c r="AQ115" s="585"/>
      <c r="AR115" s="585"/>
      <c r="AS115" s="585"/>
      <c r="AT115" s="585"/>
      <c r="AU115" s="585"/>
      <c r="AV115" s="585"/>
      <c r="AW115" s="585"/>
      <c r="AX115" s="585"/>
      <c r="AY115" s="585"/>
      <c r="AZ115" s="585"/>
      <c r="BA115" s="585"/>
    </row>
    <row r="116" spans="1:53" ht="15" customHeight="1" x14ac:dyDescent="0.2">
      <c r="A116" s="585"/>
      <c r="B116" s="585"/>
      <c r="C116" s="585"/>
      <c r="D116" s="585"/>
      <c r="E116" s="585"/>
      <c r="F116" s="585"/>
      <c r="G116" s="585"/>
      <c r="H116" s="585"/>
      <c r="I116" s="585"/>
      <c r="J116" s="585"/>
      <c r="K116" s="585"/>
      <c r="L116" s="585"/>
      <c r="M116" s="585"/>
      <c r="N116" s="585"/>
      <c r="O116" s="585"/>
      <c r="P116" s="585"/>
      <c r="Q116" s="585"/>
      <c r="R116" s="585"/>
      <c r="S116" s="585"/>
      <c r="T116" s="585"/>
      <c r="U116" s="585"/>
      <c r="V116" s="585"/>
      <c r="W116" s="585"/>
      <c r="X116" s="585"/>
      <c r="Y116" s="585"/>
      <c r="Z116" s="585"/>
      <c r="AA116" s="585"/>
      <c r="AB116" s="585"/>
      <c r="AC116" s="585"/>
      <c r="AD116" s="585"/>
      <c r="AE116" s="585"/>
      <c r="AF116" s="585"/>
      <c r="AG116" s="585"/>
      <c r="AH116" s="585"/>
      <c r="AI116" s="585"/>
      <c r="AJ116" s="585"/>
      <c r="AK116" s="585"/>
      <c r="AL116" s="585"/>
      <c r="AM116" s="585"/>
      <c r="AN116" s="585"/>
      <c r="AO116" s="585"/>
      <c r="AP116" s="585"/>
      <c r="AQ116" s="585"/>
      <c r="AR116" s="585"/>
      <c r="AS116" s="585"/>
      <c r="AT116" s="585"/>
      <c r="AU116" s="585"/>
      <c r="AV116" s="585"/>
      <c r="AW116" s="585"/>
      <c r="AX116" s="585"/>
      <c r="AY116" s="585"/>
      <c r="AZ116" s="585"/>
      <c r="BA116" s="585"/>
    </row>
    <row r="117" spans="1:53" ht="15" customHeight="1" x14ac:dyDescent="0.2">
      <c r="A117" s="585"/>
      <c r="B117" s="585"/>
      <c r="C117" s="585"/>
      <c r="D117" s="585"/>
      <c r="E117" s="585"/>
      <c r="F117" s="585"/>
      <c r="G117" s="585"/>
      <c r="H117" s="585"/>
      <c r="I117" s="585"/>
      <c r="J117" s="585"/>
      <c r="K117" s="585"/>
      <c r="L117" s="585"/>
      <c r="M117" s="585"/>
      <c r="N117" s="585"/>
      <c r="O117" s="585"/>
      <c r="P117" s="585"/>
      <c r="Q117" s="585"/>
      <c r="R117" s="585"/>
      <c r="S117" s="585"/>
      <c r="T117" s="585"/>
      <c r="U117" s="585"/>
      <c r="V117" s="585"/>
      <c r="W117" s="585"/>
      <c r="X117" s="585"/>
      <c r="Y117" s="585"/>
      <c r="Z117" s="585"/>
      <c r="AA117" s="585"/>
      <c r="AB117" s="585"/>
      <c r="AC117" s="585"/>
      <c r="AD117" s="585"/>
      <c r="AE117" s="585"/>
      <c r="AF117" s="585"/>
      <c r="AG117" s="585"/>
      <c r="AH117" s="585"/>
      <c r="AI117" s="585"/>
      <c r="AJ117" s="585"/>
      <c r="AK117" s="585"/>
      <c r="AL117" s="585"/>
      <c r="AM117" s="585"/>
      <c r="AN117" s="585"/>
      <c r="AO117" s="585"/>
      <c r="AP117" s="585"/>
      <c r="AQ117" s="585"/>
      <c r="AR117" s="585"/>
      <c r="AS117" s="585"/>
      <c r="AT117" s="585"/>
      <c r="AU117" s="585"/>
      <c r="AV117" s="585"/>
      <c r="AW117" s="585"/>
      <c r="AX117" s="585"/>
      <c r="AY117" s="585"/>
      <c r="AZ117" s="585"/>
      <c r="BA117" s="585"/>
    </row>
    <row r="118" spans="1:53" ht="15" customHeight="1" x14ac:dyDescent="0.2">
      <c r="A118" s="585"/>
      <c r="B118" s="585"/>
      <c r="C118" s="585"/>
      <c r="D118" s="585"/>
      <c r="E118" s="585"/>
      <c r="F118" s="585"/>
      <c r="G118" s="585"/>
      <c r="H118" s="585"/>
      <c r="I118" s="585"/>
      <c r="J118" s="585"/>
      <c r="K118" s="585"/>
      <c r="L118" s="585"/>
      <c r="M118" s="585"/>
      <c r="N118" s="585"/>
      <c r="O118" s="585"/>
      <c r="P118" s="585"/>
      <c r="Q118" s="585"/>
      <c r="R118" s="585"/>
      <c r="S118" s="585"/>
      <c r="T118" s="585"/>
      <c r="U118" s="585"/>
      <c r="V118" s="585"/>
      <c r="W118" s="585"/>
      <c r="X118" s="585"/>
      <c r="Y118" s="585"/>
      <c r="Z118" s="585"/>
      <c r="AA118" s="585"/>
      <c r="AB118" s="585"/>
      <c r="AC118" s="585"/>
      <c r="AD118" s="585"/>
      <c r="AE118" s="585"/>
      <c r="AF118" s="585"/>
      <c r="AG118" s="585"/>
      <c r="AH118" s="585"/>
      <c r="AI118" s="585"/>
      <c r="AJ118" s="585"/>
      <c r="AK118" s="585"/>
      <c r="AL118" s="585"/>
      <c r="AM118" s="585"/>
      <c r="AN118" s="585"/>
      <c r="AO118" s="585"/>
      <c r="AP118" s="585"/>
      <c r="AQ118" s="585"/>
      <c r="AR118" s="585"/>
      <c r="AS118" s="585"/>
      <c r="AT118" s="585"/>
      <c r="AU118" s="585"/>
      <c r="AV118" s="585"/>
      <c r="AW118" s="585"/>
      <c r="AX118" s="585"/>
      <c r="AY118" s="585"/>
      <c r="AZ118" s="585"/>
      <c r="BA118" s="585"/>
    </row>
    <row r="119" spans="1:53" ht="15" customHeight="1" x14ac:dyDescent="0.2">
      <c r="A119" s="585"/>
      <c r="B119" s="585"/>
      <c r="C119" s="585"/>
      <c r="D119" s="585"/>
      <c r="E119" s="585"/>
      <c r="F119" s="585"/>
      <c r="G119" s="585"/>
      <c r="H119" s="585"/>
      <c r="I119" s="585"/>
      <c r="J119" s="585"/>
      <c r="K119" s="585"/>
      <c r="L119" s="585"/>
      <c r="M119" s="585"/>
      <c r="N119" s="585"/>
      <c r="O119" s="585"/>
      <c r="P119" s="585"/>
      <c r="Q119" s="585"/>
      <c r="R119" s="585"/>
      <c r="S119" s="585"/>
      <c r="T119" s="585"/>
      <c r="U119" s="585"/>
      <c r="V119" s="585"/>
      <c r="W119" s="585"/>
      <c r="X119" s="585"/>
      <c r="Y119" s="585"/>
      <c r="Z119" s="585"/>
      <c r="AA119" s="585"/>
      <c r="AB119" s="585"/>
      <c r="AC119" s="585"/>
      <c r="AD119" s="585"/>
      <c r="AE119" s="585"/>
      <c r="AF119" s="585"/>
      <c r="AG119" s="585"/>
      <c r="AH119" s="585"/>
      <c r="AI119" s="585"/>
      <c r="AJ119" s="585"/>
      <c r="AK119" s="585"/>
      <c r="AL119" s="585"/>
      <c r="AM119" s="585"/>
      <c r="AN119" s="585"/>
      <c r="AO119" s="585"/>
      <c r="AP119" s="585"/>
      <c r="AQ119" s="585"/>
      <c r="AR119" s="585"/>
      <c r="AS119" s="585"/>
      <c r="AT119" s="585"/>
      <c r="AU119" s="585"/>
      <c r="AV119" s="585"/>
      <c r="AW119" s="585"/>
      <c r="AX119" s="585"/>
      <c r="AY119" s="585"/>
      <c r="AZ119" s="585"/>
      <c r="BA119" s="585"/>
    </row>
    <row r="120" spans="1:53" ht="15" customHeight="1" x14ac:dyDescent="0.2">
      <c r="A120" s="585"/>
      <c r="B120" s="585"/>
      <c r="C120" s="585"/>
      <c r="D120" s="585"/>
      <c r="E120" s="585"/>
      <c r="F120" s="585"/>
      <c r="G120" s="585"/>
      <c r="H120" s="585"/>
      <c r="I120" s="585"/>
      <c r="J120" s="585"/>
      <c r="K120" s="585"/>
      <c r="L120" s="585"/>
      <c r="M120" s="585"/>
      <c r="N120" s="585"/>
      <c r="O120" s="585"/>
      <c r="P120" s="585"/>
      <c r="Q120" s="585"/>
      <c r="R120" s="585"/>
      <c r="S120" s="585"/>
      <c r="T120" s="585"/>
      <c r="U120" s="585"/>
      <c r="V120" s="585"/>
      <c r="W120" s="585"/>
      <c r="X120" s="585"/>
      <c r="Y120" s="585"/>
      <c r="Z120" s="585"/>
      <c r="AA120" s="585"/>
      <c r="AB120" s="585"/>
      <c r="AC120" s="585"/>
      <c r="AD120" s="585"/>
      <c r="AE120" s="585"/>
      <c r="AF120" s="585"/>
      <c r="AG120" s="585"/>
      <c r="AH120" s="585"/>
      <c r="AI120" s="585"/>
      <c r="AJ120" s="585"/>
      <c r="AK120" s="585"/>
      <c r="AL120" s="585"/>
      <c r="AM120" s="585"/>
      <c r="AN120" s="585"/>
      <c r="AO120" s="585"/>
      <c r="AP120" s="585"/>
      <c r="AQ120" s="585"/>
      <c r="AR120" s="585"/>
      <c r="AS120" s="585"/>
      <c r="AT120" s="585"/>
      <c r="AU120" s="585"/>
      <c r="AV120" s="585"/>
      <c r="AW120" s="585"/>
      <c r="AX120" s="585"/>
      <c r="AY120" s="585"/>
      <c r="AZ120" s="585"/>
      <c r="BA120" s="585"/>
    </row>
    <row r="121" spans="1:53" ht="15" customHeight="1" x14ac:dyDescent="0.2">
      <c r="A121" s="585"/>
      <c r="B121" s="585"/>
      <c r="C121" s="585"/>
      <c r="D121" s="585"/>
      <c r="E121" s="585"/>
      <c r="F121" s="585"/>
      <c r="G121" s="585"/>
      <c r="H121" s="585"/>
      <c r="I121" s="585"/>
      <c r="J121" s="585"/>
      <c r="K121" s="585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  <c r="V121" s="585"/>
      <c r="W121" s="585"/>
      <c r="X121" s="585"/>
      <c r="Y121" s="585"/>
      <c r="Z121" s="585"/>
      <c r="AA121" s="585"/>
      <c r="AB121" s="585"/>
      <c r="AC121" s="585"/>
      <c r="AD121" s="585"/>
      <c r="AE121" s="585"/>
      <c r="AF121" s="585"/>
      <c r="AG121" s="585"/>
      <c r="AH121" s="585"/>
      <c r="AI121" s="585"/>
      <c r="AJ121" s="585"/>
      <c r="AK121" s="585"/>
      <c r="AL121" s="585"/>
      <c r="AM121" s="585"/>
      <c r="AN121" s="585"/>
      <c r="AO121" s="585"/>
      <c r="AP121" s="585"/>
      <c r="AQ121" s="585"/>
      <c r="AR121" s="585"/>
      <c r="AS121" s="585"/>
      <c r="AT121" s="585"/>
      <c r="AU121" s="585"/>
      <c r="AV121" s="585"/>
      <c r="AW121" s="585"/>
      <c r="AX121" s="585"/>
      <c r="AY121" s="585"/>
      <c r="AZ121" s="585"/>
      <c r="BA121" s="585"/>
    </row>
    <row r="122" spans="1:53" ht="15" customHeight="1" x14ac:dyDescent="0.2">
      <c r="A122" s="585"/>
      <c r="B122" s="585"/>
      <c r="C122" s="585"/>
      <c r="D122" s="585"/>
      <c r="E122" s="585"/>
      <c r="F122" s="585"/>
      <c r="G122" s="585"/>
      <c r="H122" s="585"/>
      <c r="I122" s="585"/>
      <c r="J122" s="585"/>
      <c r="K122" s="585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  <c r="V122" s="585"/>
      <c r="W122" s="585"/>
      <c r="X122" s="585"/>
      <c r="Y122" s="585"/>
      <c r="Z122" s="585"/>
      <c r="AA122" s="585"/>
      <c r="AB122" s="585"/>
      <c r="AC122" s="585"/>
      <c r="AD122" s="585"/>
      <c r="AE122" s="585"/>
      <c r="AF122" s="585"/>
      <c r="AG122" s="585"/>
      <c r="AH122" s="585"/>
      <c r="AI122" s="585"/>
      <c r="AJ122" s="585"/>
      <c r="AK122" s="585"/>
      <c r="AL122" s="585"/>
      <c r="AM122" s="585"/>
      <c r="AN122" s="585"/>
      <c r="AO122" s="585"/>
      <c r="AP122" s="585"/>
      <c r="AQ122" s="585"/>
      <c r="AR122" s="585"/>
      <c r="AS122" s="585"/>
      <c r="AT122" s="585"/>
      <c r="AU122" s="585"/>
      <c r="AV122" s="585"/>
      <c r="AW122" s="585"/>
      <c r="AX122" s="585"/>
      <c r="AY122" s="585"/>
      <c r="AZ122" s="585"/>
      <c r="BA122" s="585"/>
    </row>
    <row r="123" spans="1:53" ht="15" customHeight="1" x14ac:dyDescent="0.2">
      <c r="A123" s="585"/>
      <c r="B123" s="585"/>
      <c r="C123" s="585"/>
      <c r="D123" s="585"/>
      <c r="E123" s="585"/>
      <c r="F123" s="585"/>
      <c r="G123" s="585"/>
      <c r="H123" s="585"/>
      <c r="I123" s="585"/>
      <c r="J123" s="585"/>
      <c r="K123" s="585"/>
      <c r="L123" s="585"/>
      <c r="M123" s="585"/>
      <c r="N123" s="585"/>
      <c r="O123" s="585"/>
      <c r="P123" s="585"/>
      <c r="Q123" s="585"/>
      <c r="R123" s="585"/>
      <c r="S123" s="585"/>
      <c r="T123" s="585"/>
      <c r="U123" s="585"/>
      <c r="V123" s="585"/>
      <c r="W123" s="585"/>
      <c r="X123" s="585"/>
      <c r="Y123" s="585"/>
      <c r="Z123" s="585"/>
      <c r="AA123" s="585"/>
      <c r="AB123" s="585"/>
      <c r="AC123" s="585"/>
      <c r="AD123" s="585"/>
      <c r="AE123" s="585"/>
      <c r="AF123" s="585"/>
      <c r="AG123" s="585"/>
      <c r="AH123" s="585"/>
      <c r="AI123" s="585"/>
      <c r="AJ123" s="585"/>
      <c r="AK123" s="585"/>
      <c r="AL123" s="585"/>
      <c r="AM123" s="585"/>
      <c r="AN123" s="585"/>
      <c r="AO123" s="585"/>
      <c r="AP123" s="585"/>
      <c r="AQ123" s="585"/>
      <c r="AR123" s="585"/>
      <c r="AS123" s="585"/>
      <c r="AT123" s="585"/>
      <c r="AU123" s="585"/>
      <c r="AV123" s="585"/>
      <c r="AW123" s="585"/>
      <c r="AX123" s="585"/>
      <c r="AY123" s="585"/>
      <c r="AZ123" s="585"/>
      <c r="BA123" s="585"/>
    </row>
    <row r="124" spans="1:53" ht="15" customHeight="1" x14ac:dyDescent="0.2">
      <c r="A124" s="585"/>
      <c r="B124" s="585"/>
      <c r="C124" s="585"/>
      <c r="D124" s="585"/>
      <c r="E124" s="585"/>
      <c r="F124" s="585"/>
      <c r="G124" s="585"/>
      <c r="H124" s="585"/>
      <c r="I124" s="585"/>
      <c r="J124" s="585"/>
      <c r="K124" s="585"/>
      <c r="L124" s="585"/>
      <c r="M124" s="585"/>
      <c r="N124" s="585"/>
      <c r="O124" s="585"/>
      <c r="P124" s="585"/>
      <c r="Q124" s="585"/>
      <c r="R124" s="585"/>
      <c r="S124" s="585"/>
      <c r="T124" s="585"/>
      <c r="U124" s="585"/>
      <c r="V124" s="585"/>
      <c r="W124" s="585"/>
      <c r="X124" s="585"/>
      <c r="Y124" s="585"/>
      <c r="Z124" s="585"/>
      <c r="AA124" s="585"/>
      <c r="AB124" s="585"/>
      <c r="AC124" s="585"/>
      <c r="AD124" s="585"/>
      <c r="AE124" s="585"/>
      <c r="AF124" s="585"/>
      <c r="AG124" s="585"/>
      <c r="AH124" s="585"/>
      <c r="AI124" s="585"/>
      <c r="AJ124" s="585"/>
      <c r="AK124" s="585"/>
      <c r="AL124" s="585"/>
      <c r="AM124" s="585"/>
      <c r="AN124" s="585"/>
      <c r="AO124" s="585"/>
      <c r="AP124" s="585"/>
      <c r="AQ124" s="585"/>
      <c r="AR124" s="585"/>
      <c r="AS124" s="585"/>
      <c r="AT124" s="585"/>
      <c r="AU124" s="585"/>
      <c r="AV124" s="585"/>
      <c r="AW124" s="585"/>
      <c r="AX124" s="585"/>
      <c r="AY124" s="585"/>
      <c r="AZ124" s="585"/>
      <c r="BA124" s="585"/>
    </row>
    <row r="125" spans="1:53" ht="15" customHeight="1" x14ac:dyDescent="0.2">
      <c r="A125" s="585"/>
      <c r="B125" s="585"/>
      <c r="C125" s="585"/>
      <c r="D125" s="585"/>
      <c r="E125" s="585"/>
      <c r="F125" s="585"/>
      <c r="G125" s="585"/>
      <c r="H125" s="585"/>
      <c r="I125" s="585"/>
      <c r="J125" s="585"/>
      <c r="K125" s="585"/>
      <c r="L125" s="585"/>
      <c r="M125" s="585"/>
      <c r="N125" s="585"/>
      <c r="O125" s="585"/>
      <c r="P125" s="585"/>
      <c r="Q125" s="585"/>
      <c r="R125" s="585"/>
      <c r="S125" s="585"/>
      <c r="T125" s="585"/>
      <c r="U125" s="585"/>
      <c r="V125" s="585"/>
      <c r="W125" s="585"/>
      <c r="X125" s="585"/>
      <c r="Y125" s="585"/>
      <c r="Z125" s="585"/>
      <c r="AA125" s="585"/>
      <c r="AB125" s="585"/>
      <c r="AC125" s="585"/>
      <c r="AD125" s="585"/>
      <c r="AE125" s="585"/>
      <c r="AF125" s="585"/>
      <c r="AG125" s="585"/>
      <c r="AH125" s="585"/>
      <c r="AI125" s="585"/>
      <c r="AJ125" s="585"/>
      <c r="AK125" s="585"/>
      <c r="AL125" s="585"/>
      <c r="AM125" s="585"/>
      <c r="AN125" s="585"/>
      <c r="AO125" s="585"/>
      <c r="AP125" s="585"/>
      <c r="AQ125" s="585"/>
      <c r="AR125" s="585"/>
      <c r="AS125" s="585"/>
      <c r="AT125" s="585"/>
      <c r="AU125" s="585"/>
      <c r="AV125" s="585"/>
      <c r="AW125" s="585"/>
      <c r="AX125" s="585"/>
      <c r="AY125" s="585"/>
      <c r="AZ125" s="585"/>
      <c r="BA125" s="585"/>
    </row>
    <row r="126" spans="1:53" ht="15" customHeight="1" x14ac:dyDescent="0.2">
      <c r="A126" s="585"/>
      <c r="B126" s="585"/>
      <c r="C126" s="585"/>
      <c r="D126" s="585"/>
      <c r="E126" s="585"/>
      <c r="F126" s="585"/>
      <c r="G126" s="585"/>
      <c r="H126" s="585"/>
      <c r="I126" s="585"/>
      <c r="J126" s="585"/>
      <c r="K126" s="585"/>
      <c r="L126" s="585"/>
      <c r="M126" s="585"/>
      <c r="N126" s="585"/>
      <c r="O126" s="585"/>
      <c r="P126" s="585"/>
      <c r="Q126" s="585"/>
      <c r="R126" s="585"/>
      <c r="S126" s="585"/>
      <c r="T126" s="585"/>
      <c r="U126" s="585"/>
      <c r="V126" s="585"/>
      <c r="W126" s="585"/>
      <c r="X126" s="585"/>
      <c r="Y126" s="585"/>
      <c r="Z126" s="585"/>
      <c r="AA126" s="585"/>
      <c r="AB126" s="585"/>
      <c r="AC126" s="585"/>
      <c r="AD126" s="585"/>
      <c r="AE126" s="585"/>
      <c r="AF126" s="585"/>
      <c r="AG126" s="585"/>
      <c r="AH126" s="585"/>
      <c r="AI126" s="585"/>
      <c r="AJ126" s="585"/>
      <c r="AK126" s="585"/>
      <c r="AL126" s="585"/>
      <c r="AM126" s="585"/>
      <c r="AN126" s="585"/>
      <c r="AO126" s="585"/>
      <c r="AP126" s="585"/>
      <c r="AQ126" s="585"/>
      <c r="AR126" s="585"/>
      <c r="AS126" s="585"/>
      <c r="AT126" s="585"/>
      <c r="AU126" s="585"/>
      <c r="AV126" s="585"/>
      <c r="AW126" s="585"/>
      <c r="AX126" s="585"/>
      <c r="AY126" s="585"/>
      <c r="AZ126" s="585"/>
      <c r="BA126" s="585"/>
    </row>
    <row r="127" spans="1:53" ht="15" customHeight="1" x14ac:dyDescent="0.2">
      <c r="A127" s="585"/>
      <c r="B127" s="585"/>
      <c r="C127" s="585"/>
      <c r="D127" s="585"/>
      <c r="E127" s="585"/>
      <c r="F127" s="585"/>
      <c r="G127" s="585"/>
      <c r="H127" s="585"/>
      <c r="I127" s="585"/>
      <c r="J127" s="585"/>
      <c r="K127" s="585"/>
      <c r="L127" s="585"/>
      <c r="M127" s="585"/>
      <c r="N127" s="585"/>
      <c r="O127" s="585"/>
      <c r="P127" s="585"/>
      <c r="Q127" s="585"/>
      <c r="R127" s="585"/>
      <c r="S127" s="585"/>
      <c r="T127" s="585"/>
      <c r="U127" s="585"/>
      <c r="V127" s="585"/>
      <c r="W127" s="585"/>
      <c r="X127" s="585"/>
      <c r="Y127" s="585"/>
      <c r="Z127" s="585"/>
      <c r="AA127" s="585"/>
      <c r="AB127" s="585"/>
      <c r="AC127" s="585"/>
      <c r="AD127" s="585"/>
      <c r="AE127" s="585"/>
      <c r="AF127" s="585"/>
      <c r="AG127" s="585"/>
      <c r="AH127" s="585"/>
      <c r="AI127" s="585"/>
      <c r="AJ127" s="585"/>
      <c r="AK127" s="585"/>
      <c r="AL127" s="585"/>
      <c r="AM127" s="585"/>
      <c r="AN127" s="585"/>
      <c r="AO127" s="585"/>
      <c r="AP127" s="585"/>
      <c r="AQ127" s="585"/>
      <c r="AR127" s="585"/>
      <c r="AS127" s="585"/>
      <c r="AT127" s="585"/>
      <c r="AU127" s="585"/>
      <c r="AV127" s="585"/>
      <c r="AW127" s="585"/>
      <c r="AX127" s="585"/>
      <c r="AY127" s="585"/>
      <c r="AZ127" s="585"/>
      <c r="BA127" s="585"/>
    </row>
    <row r="128" spans="1:53" ht="15" customHeight="1" x14ac:dyDescent="0.2">
      <c r="A128" s="585"/>
      <c r="B128" s="585"/>
      <c r="C128" s="585"/>
      <c r="D128" s="585"/>
      <c r="E128" s="585"/>
      <c r="F128" s="585"/>
      <c r="G128" s="585"/>
      <c r="H128" s="585"/>
      <c r="I128" s="585"/>
      <c r="J128" s="585"/>
      <c r="K128" s="585"/>
      <c r="L128" s="585"/>
      <c r="M128" s="585"/>
      <c r="N128" s="585"/>
      <c r="O128" s="585"/>
      <c r="P128" s="585"/>
      <c r="Q128" s="585"/>
      <c r="R128" s="585"/>
      <c r="S128" s="585"/>
      <c r="T128" s="585"/>
      <c r="U128" s="585"/>
      <c r="V128" s="585"/>
      <c r="W128" s="585"/>
      <c r="X128" s="585"/>
      <c r="Y128" s="585"/>
      <c r="Z128" s="585"/>
      <c r="AA128" s="585"/>
      <c r="AB128" s="585"/>
      <c r="AC128" s="585"/>
      <c r="AD128" s="585"/>
      <c r="AE128" s="585"/>
      <c r="AF128" s="585"/>
      <c r="AG128" s="585"/>
      <c r="AH128" s="585"/>
      <c r="AI128" s="585"/>
      <c r="AJ128" s="585"/>
      <c r="AK128" s="585"/>
      <c r="AL128" s="585"/>
      <c r="AM128" s="585"/>
      <c r="AN128" s="585"/>
      <c r="AO128" s="585"/>
      <c r="AP128" s="585"/>
      <c r="AQ128" s="585"/>
      <c r="AR128" s="585"/>
      <c r="AS128" s="585"/>
      <c r="AT128" s="585"/>
      <c r="AU128" s="585"/>
      <c r="AV128" s="585"/>
      <c r="AW128" s="585"/>
      <c r="AX128" s="585"/>
      <c r="AY128" s="585"/>
      <c r="AZ128" s="585"/>
      <c r="BA128" s="585"/>
    </row>
    <row r="129" spans="1:53" ht="15" customHeight="1" x14ac:dyDescent="0.2">
      <c r="A129" s="585"/>
      <c r="B129" s="585"/>
      <c r="C129" s="585"/>
      <c r="D129" s="585"/>
      <c r="E129" s="585"/>
      <c r="F129" s="585"/>
      <c r="G129" s="585"/>
      <c r="H129" s="585"/>
      <c r="I129" s="585"/>
      <c r="J129" s="585"/>
      <c r="K129" s="585"/>
      <c r="L129" s="585"/>
      <c r="M129" s="585"/>
      <c r="N129" s="585"/>
      <c r="O129" s="585"/>
      <c r="P129" s="585"/>
      <c r="Q129" s="585"/>
      <c r="R129" s="585"/>
      <c r="S129" s="585"/>
      <c r="T129" s="585"/>
      <c r="U129" s="585"/>
      <c r="V129" s="585"/>
      <c r="W129" s="585"/>
      <c r="X129" s="585"/>
      <c r="Y129" s="585"/>
      <c r="Z129" s="585"/>
      <c r="AA129" s="585"/>
      <c r="AB129" s="585"/>
      <c r="AC129" s="585"/>
      <c r="AD129" s="585"/>
      <c r="AE129" s="585"/>
      <c r="AF129" s="585"/>
      <c r="AG129" s="585"/>
      <c r="AH129" s="585"/>
      <c r="AI129" s="585"/>
      <c r="AJ129" s="585"/>
      <c r="AK129" s="585"/>
      <c r="AL129" s="585"/>
      <c r="AM129" s="585"/>
      <c r="AN129" s="585"/>
      <c r="AO129" s="585"/>
      <c r="AP129" s="585"/>
      <c r="AQ129" s="585"/>
      <c r="AR129" s="585"/>
      <c r="AS129" s="585"/>
      <c r="AT129" s="585"/>
      <c r="AU129" s="585"/>
      <c r="AV129" s="585"/>
      <c r="AW129" s="585"/>
      <c r="AX129" s="585"/>
      <c r="AY129" s="585"/>
      <c r="AZ129" s="585"/>
      <c r="BA129" s="585"/>
    </row>
    <row r="130" spans="1:53" ht="15" customHeight="1" x14ac:dyDescent="0.2">
      <c r="A130" s="585"/>
      <c r="B130" s="585"/>
      <c r="C130" s="585"/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  <c r="T130" s="585"/>
      <c r="U130" s="585"/>
      <c r="V130" s="585"/>
      <c r="W130" s="585"/>
      <c r="X130" s="585"/>
      <c r="Y130" s="585"/>
      <c r="Z130" s="585"/>
      <c r="AA130" s="585"/>
      <c r="AB130" s="585"/>
      <c r="AC130" s="585"/>
      <c r="AD130" s="585"/>
      <c r="AE130" s="585"/>
      <c r="AF130" s="585"/>
      <c r="AG130" s="585"/>
      <c r="AH130" s="585"/>
      <c r="AI130" s="585"/>
      <c r="AJ130" s="585"/>
      <c r="AK130" s="585"/>
      <c r="AL130" s="585"/>
      <c r="AM130" s="585"/>
      <c r="AN130" s="585"/>
      <c r="AO130" s="585"/>
      <c r="AP130" s="585"/>
      <c r="AQ130" s="585"/>
      <c r="AR130" s="585"/>
      <c r="AS130" s="585"/>
      <c r="AT130" s="585"/>
      <c r="AU130" s="585"/>
      <c r="AV130" s="585"/>
      <c r="AW130" s="585"/>
      <c r="AX130" s="585"/>
      <c r="AY130" s="585"/>
      <c r="AZ130" s="585"/>
      <c r="BA130" s="585"/>
    </row>
    <row r="131" spans="1:53" ht="15" customHeight="1" x14ac:dyDescent="0.2">
      <c r="A131" s="585"/>
      <c r="B131" s="585"/>
      <c r="C131" s="585"/>
      <c r="D131" s="585"/>
      <c r="E131" s="585"/>
      <c r="F131" s="585"/>
      <c r="G131" s="585"/>
      <c r="H131" s="585"/>
      <c r="I131" s="585"/>
      <c r="J131" s="585"/>
      <c r="K131" s="585"/>
      <c r="L131" s="585"/>
      <c r="M131" s="585"/>
      <c r="N131" s="585"/>
      <c r="O131" s="585"/>
      <c r="P131" s="585"/>
      <c r="Q131" s="585"/>
      <c r="R131" s="585"/>
      <c r="S131" s="585"/>
      <c r="T131" s="585"/>
      <c r="U131" s="585"/>
      <c r="V131" s="585"/>
      <c r="W131" s="585"/>
      <c r="X131" s="585"/>
      <c r="Y131" s="585"/>
      <c r="Z131" s="585"/>
      <c r="AA131" s="585"/>
      <c r="AB131" s="585"/>
      <c r="AC131" s="585"/>
      <c r="AD131" s="585"/>
      <c r="AE131" s="585"/>
      <c r="AF131" s="585"/>
      <c r="AG131" s="585"/>
      <c r="AH131" s="585"/>
      <c r="AI131" s="585"/>
      <c r="AJ131" s="585"/>
      <c r="AK131" s="585"/>
      <c r="AL131" s="585"/>
      <c r="AM131" s="585"/>
      <c r="AN131" s="585"/>
      <c r="AO131" s="585"/>
      <c r="AP131" s="585"/>
      <c r="AQ131" s="585"/>
      <c r="AR131" s="585"/>
      <c r="AS131" s="585"/>
      <c r="AT131" s="585"/>
      <c r="AU131" s="585"/>
      <c r="AV131" s="585"/>
      <c r="AW131" s="585"/>
      <c r="AX131" s="585"/>
      <c r="AY131" s="585"/>
      <c r="AZ131" s="585"/>
      <c r="BA131" s="585"/>
    </row>
    <row r="132" spans="1:53" ht="15" customHeight="1" x14ac:dyDescent="0.2">
      <c r="A132" s="585"/>
      <c r="B132" s="585"/>
      <c r="C132" s="585"/>
      <c r="D132" s="585"/>
      <c r="E132" s="585"/>
      <c r="F132" s="585"/>
      <c r="G132" s="585"/>
      <c r="H132" s="585"/>
      <c r="I132" s="585"/>
      <c r="J132" s="585"/>
      <c r="K132" s="585"/>
      <c r="L132" s="585"/>
      <c r="M132" s="585"/>
      <c r="N132" s="585"/>
      <c r="O132" s="585"/>
      <c r="P132" s="585"/>
      <c r="Q132" s="585"/>
      <c r="R132" s="585"/>
      <c r="S132" s="585"/>
      <c r="T132" s="585"/>
      <c r="U132" s="585"/>
      <c r="V132" s="585"/>
      <c r="W132" s="585"/>
      <c r="X132" s="585"/>
      <c r="Y132" s="585"/>
      <c r="Z132" s="585"/>
      <c r="AA132" s="585"/>
      <c r="AB132" s="585"/>
      <c r="AC132" s="585"/>
      <c r="AD132" s="585"/>
      <c r="AE132" s="585"/>
      <c r="AF132" s="585"/>
      <c r="AG132" s="585"/>
      <c r="AH132" s="585"/>
      <c r="AI132" s="585"/>
      <c r="AJ132" s="585"/>
      <c r="AK132" s="585"/>
      <c r="AL132" s="585"/>
      <c r="AM132" s="585"/>
      <c r="AN132" s="585"/>
      <c r="AO132" s="585"/>
      <c r="AP132" s="585"/>
      <c r="AQ132" s="585"/>
      <c r="AR132" s="585"/>
      <c r="AS132" s="585"/>
      <c r="AT132" s="585"/>
      <c r="AU132" s="585"/>
      <c r="AV132" s="585"/>
      <c r="AW132" s="585"/>
      <c r="AX132" s="585"/>
      <c r="AY132" s="585"/>
      <c r="AZ132" s="585"/>
      <c r="BA132" s="585"/>
    </row>
    <row r="133" spans="1:53" ht="15" customHeight="1" x14ac:dyDescent="0.2">
      <c r="A133" s="585"/>
      <c r="B133" s="585"/>
      <c r="C133" s="585"/>
      <c r="D133" s="585"/>
      <c r="E133" s="585"/>
      <c r="F133" s="585"/>
      <c r="G133" s="585"/>
      <c r="H133" s="585"/>
      <c r="I133" s="585"/>
      <c r="J133" s="585"/>
      <c r="K133" s="585"/>
      <c r="L133" s="585"/>
      <c r="M133" s="585"/>
      <c r="N133" s="585"/>
      <c r="O133" s="585"/>
      <c r="P133" s="585"/>
      <c r="Q133" s="585"/>
      <c r="R133" s="585"/>
      <c r="S133" s="585"/>
      <c r="T133" s="585"/>
      <c r="U133" s="585"/>
      <c r="V133" s="585"/>
      <c r="W133" s="585"/>
      <c r="X133" s="585"/>
      <c r="Y133" s="585"/>
      <c r="Z133" s="585"/>
      <c r="AA133" s="585"/>
      <c r="AB133" s="585"/>
      <c r="AC133" s="585"/>
      <c r="AD133" s="585"/>
      <c r="AE133" s="585"/>
      <c r="AF133" s="585"/>
      <c r="AG133" s="585"/>
      <c r="AH133" s="585"/>
      <c r="AI133" s="585"/>
      <c r="AJ133" s="585"/>
      <c r="AK133" s="585"/>
      <c r="AL133" s="585"/>
      <c r="AM133" s="585"/>
      <c r="AN133" s="585"/>
      <c r="AO133" s="585"/>
      <c r="AP133" s="585"/>
      <c r="AQ133" s="585"/>
      <c r="AR133" s="585"/>
      <c r="AS133" s="585"/>
      <c r="AT133" s="585"/>
      <c r="AU133" s="585"/>
      <c r="AV133" s="585"/>
      <c r="AW133" s="585"/>
      <c r="AX133" s="585"/>
      <c r="AY133" s="585"/>
      <c r="AZ133" s="585"/>
      <c r="BA133" s="585"/>
    </row>
    <row r="134" spans="1:53" ht="15" customHeight="1" x14ac:dyDescent="0.2">
      <c r="A134" s="585"/>
      <c r="B134" s="585"/>
      <c r="C134" s="585"/>
      <c r="D134" s="585"/>
      <c r="E134" s="585"/>
      <c r="F134" s="585"/>
      <c r="G134" s="585"/>
      <c r="H134" s="585"/>
      <c r="I134" s="585"/>
      <c r="J134" s="585"/>
      <c r="K134" s="585"/>
      <c r="L134" s="585"/>
      <c r="M134" s="585"/>
      <c r="N134" s="585"/>
      <c r="O134" s="585"/>
      <c r="P134" s="585"/>
      <c r="Q134" s="585"/>
      <c r="R134" s="585"/>
      <c r="S134" s="585"/>
      <c r="T134" s="585"/>
      <c r="U134" s="585"/>
      <c r="V134" s="585"/>
      <c r="W134" s="585"/>
      <c r="X134" s="585"/>
      <c r="Y134" s="585"/>
      <c r="Z134" s="585"/>
      <c r="AA134" s="585"/>
      <c r="AB134" s="585"/>
      <c r="AC134" s="585"/>
      <c r="AD134" s="585"/>
      <c r="AE134" s="585"/>
      <c r="AF134" s="585"/>
      <c r="AG134" s="585"/>
      <c r="AH134" s="585"/>
      <c r="AI134" s="585"/>
      <c r="AJ134" s="585"/>
      <c r="AK134" s="585"/>
      <c r="AL134" s="585"/>
      <c r="AM134" s="585"/>
      <c r="AN134" s="585"/>
      <c r="AO134" s="585"/>
      <c r="AP134" s="585"/>
      <c r="AQ134" s="585"/>
      <c r="AR134" s="585"/>
      <c r="AS134" s="585"/>
      <c r="AT134" s="585"/>
      <c r="AU134" s="585"/>
      <c r="AV134" s="585"/>
      <c r="AW134" s="585"/>
      <c r="AX134" s="585"/>
      <c r="AY134" s="585"/>
      <c r="AZ134" s="585"/>
      <c r="BA134" s="585"/>
    </row>
    <row r="135" spans="1:53" ht="15" customHeight="1" x14ac:dyDescent="0.2">
      <c r="A135" s="585"/>
      <c r="B135" s="585"/>
      <c r="C135" s="585"/>
      <c r="D135" s="585"/>
      <c r="E135" s="585"/>
      <c r="F135" s="585"/>
      <c r="G135" s="585"/>
      <c r="H135" s="585"/>
      <c r="I135" s="585"/>
      <c r="J135" s="585"/>
      <c r="K135" s="585"/>
      <c r="L135" s="585"/>
      <c r="M135" s="585"/>
      <c r="N135" s="585"/>
      <c r="O135" s="585"/>
      <c r="P135" s="585"/>
      <c r="Q135" s="585"/>
      <c r="R135" s="585"/>
      <c r="S135" s="585"/>
      <c r="T135" s="585"/>
      <c r="U135" s="585"/>
      <c r="V135" s="585"/>
      <c r="W135" s="585"/>
      <c r="X135" s="585"/>
      <c r="Y135" s="585"/>
      <c r="Z135" s="585"/>
      <c r="AA135" s="585"/>
      <c r="AB135" s="585"/>
      <c r="AC135" s="585"/>
      <c r="AD135" s="585"/>
      <c r="AE135" s="585"/>
      <c r="AF135" s="585"/>
      <c r="AG135" s="585"/>
      <c r="AH135" s="585"/>
      <c r="AI135" s="585"/>
      <c r="AJ135" s="585"/>
      <c r="AK135" s="585"/>
      <c r="AL135" s="585"/>
      <c r="AM135" s="585"/>
      <c r="AN135" s="585"/>
      <c r="AO135" s="585"/>
      <c r="AP135" s="585"/>
      <c r="AQ135" s="585"/>
      <c r="AR135" s="585"/>
      <c r="AS135" s="585"/>
      <c r="AT135" s="585"/>
      <c r="AU135" s="585"/>
      <c r="AV135" s="585"/>
      <c r="AW135" s="585"/>
      <c r="AX135" s="585"/>
      <c r="AY135" s="585"/>
      <c r="AZ135" s="585"/>
      <c r="BA135" s="585"/>
    </row>
    <row r="136" spans="1:53" ht="15" customHeight="1" x14ac:dyDescent="0.2">
      <c r="A136" s="585"/>
      <c r="B136" s="585"/>
      <c r="C136" s="585"/>
      <c r="D136" s="585"/>
      <c r="E136" s="585"/>
      <c r="F136" s="585"/>
      <c r="G136" s="585"/>
      <c r="H136" s="585"/>
      <c r="I136" s="585"/>
      <c r="J136" s="585"/>
      <c r="K136" s="585"/>
      <c r="L136" s="585"/>
      <c r="M136" s="585"/>
      <c r="N136" s="585"/>
      <c r="O136" s="585"/>
      <c r="P136" s="585"/>
      <c r="Q136" s="585"/>
      <c r="R136" s="585"/>
      <c r="S136" s="585"/>
      <c r="T136" s="585"/>
      <c r="U136" s="585"/>
      <c r="V136" s="585"/>
      <c r="W136" s="585"/>
      <c r="X136" s="585"/>
      <c r="Y136" s="585"/>
      <c r="Z136" s="585"/>
      <c r="AA136" s="585"/>
      <c r="AB136" s="585"/>
      <c r="AC136" s="585"/>
      <c r="AD136" s="585"/>
      <c r="AE136" s="585"/>
      <c r="AF136" s="585"/>
      <c r="AG136" s="585"/>
      <c r="AH136" s="585"/>
      <c r="AI136" s="585"/>
      <c r="AJ136" s="585"/>
      <c r="AK136" s="585"/>
      <c r="AL136" s="585"/>
      <c r="AM136" s="585"/>
      <c r="AN136" s="585"/>
      <c r="AO136" s="585"/>
      <c r="AP136" s="585"/>
      <c r="AQ136" s="585"/>
      <c r="AR136" s="585"/>
      <c r="AS136" s="585"/>
      <c r="AT136" s="585"/>
      <c r="AU136" s="585"/>
      <c r="AV136" s="585"/>
      <c r="AW136" s="585"/>
      <c r="AX136" s="585"/>
      <c r="AY136" s="585"/>
      <c r="AZ136" s="585"/>
      <c r="BA136" s="585"/>
    </row>
    <row r="137" spans="1:53" ht="15" customHeight="1" x14ac:dyDescent="0.2">
      <c r="A137" s="585"/>
      <c r="B137" s="585"/>
      <c r="C137" s="585"/>
      <c r="D137" s="585"/>
      <c r="E137" s="585"/>
      <c r="F137" s="585"/>
      <c r="G137" s="585"/>
      <c r="H137" s="585"/>
      <c r="I137" s="585"/>
      <c r="J137" s="585"/>
      <c r="K137" s="585"/>
      <c r="L137" s="585"/>
      <c r="M137" s="585"/>
      <c r="N137" s="585"/>
      <c r="O137" s="585"/>
      <c r="P137" s="585"/>
      <c r="Q137" s="585"/>
      <c r="R137" s="585"/>
      <c r="S137" s="585"/>
      <c r="T137" s="585"/>
      <c r="U137" s="585"/>
      <c r="V137" s="585"/>
      <c r="W137" s="585"/>
      <c r="X137" s="585"/>
      <c r="Y137" s="585"/>
      <c r="Z137" s="585"/>
      <c r="AA137" s="585"/>
      <c r="AB137" s="585"/>
      <c r="AC137" s="585"/>
      <c r="AD137" s="585"/>
      <c r="AE137" s="585"/>
      <c r="AF137" s="585"/>
      <c r="AG137" s="585"/>
      <c r="AH137" s="585"/>
      <c r="AI137" s="585"/>
      <c r="AJ137" s="585"/>
      <c r="AK137" s="585"/>
      <c r="AL137" s="585"/>
      <c r="AM137" s="585"/>
      <c r="AN137" s="585"/>
      <c r="AO137" s="585"/>
      <c r="AP137" s="585"/>
      <c r="AQ137" s="585"/>
      <c r="AR137" s="585"/>
      <c r="AS137" s="585"/>
      <c r="AT137" s="585"/>
      <c r="AU137" s="585"/>
      <c r="AV137" s="585"/>
      <c r="AW137" s="585"/>
      <c r="AX137" s="585"/>
      <c r="AY137" s="585"/>
      <c r="AZ137" s="585"/>
      <c r="BA137" s="585"/>
    </row>
    <row r="138" spans="1:53" ht="15" customHeight="1" x14ac:dyDescent="0.2">
      <c r="A138" s="585"/>
      <c r="B138" s="585"/>
      <c r="C138" s="585"/>
      <c r="D138" s="585"/>
      <c r="E138" s="585"/>
      <c r="F138" s="585"/>
      <c r="G138" s="585"/>
      <c r="H138" s="585"/>
      <c r="I138" s="585"/>
      <c r="J138" s="585"/>
      <c r="K138" s="585"/>
      <c r="L138" s="585"/>
      <c r="M138" s="585"/>
      <c r="N138" s="585"/>
      <c r="O138" s="585"/>
      <c r="P138" s="585"/>
      <c r="Q138" s="585"/>
      <c r="R138" s="585"/>
      <c r="S138" s="585"/>
      <c r="T138" s="585"/>
      <c r="U138" s="585"/>
      <c r="V138" s="585"/>
      <c r="W138" s="585"/>
      <c r="X138" s="585"/>
      <c r="Y138" s="585"/>
      <c r="Z138" s="585"/>
      <c r="AA138" s="585"/>
      <c r="AB138" s="585"/>
      <c r="AC138" s="585"/>
      <c r="AD138" s="585"/>
      <c r="AE138" s="585"/>
      <c r="AF138" s="585"/>
      <c r="AG138" s="585"/>
      <c r="AH138" s="585"/>
      <c r="AI138" s="585"/>
      <c r="AJ138" s="585"/>
      <c r="AK138" s="585"/>
      <c r="AL138" s="585"/>
      <c r="AM138" s="585"/>
      <c r="AN138" s="585"/>
      <c r="AO138" s="585"/>
      <c r="AP138" s="585"/>
      <c r="AQ138" s="585"/>
      <c r="AR138" s="585"/>
      <c r="AS138" s="585"/>
      <c r="AT138" s="585"/>
      <c r="AU138" s="585"/>
      <c r="AV138" s="585"/>
      <c r="AW138" s="585"/>
      <c r="AX138" s="585"/>
      <c r="AY138" s="585"/>
      <c r="AZ138" s="585"/>
      <c r="BA138" s="585"/>
    </row>
    <row r="139" spans="1:53" ht="15" customHeight="1" x14ac:dyDescent="0.2">
      <c r="A139" s="585"/>
      <c r="B139" s="585"/>
      <c r="C139" s="585"/>
      <c r="D139" s="585"/>
      <c r="E139" s="585"/>
      <c r="F139" s="585"/>
      <c r="G139" s="585"/>
      <c r="H139" s="585"/>
      <c r="I139" s="585"/>
      <c r="J139" s="585"/>
      <c r="K139" s="585"/>
      <c r="L139" s="585"/>
      <c r="M139" s="585"/>
      <c r="N139" s="585"/>
      <c r="O139" s="585"/>
      <c r="P139" s="585"/>
      <c r="Q139" s="585"/>
      <c r="R139" s="585"/>
      <c r="S139" s="585"/>
      <c r="T139" s="585"/>
      <c r="U139" s="585"/>
      <c r="V139" s="585"/>
      <c r="W139" s="585"/>
      <c r="X139" s="585"/>
      <c r="Y139" s="585"/>
      <c r="Z139" s="585"/>
      <c r="AA139" s="585"/>
      <c r="AB139" s="585"/>
      <c r="AC139" s="585"/>
      <c r="AD139" s="585"/>
      <c r="AE139" s="585"/>
      <c r="AF139" s="585"/>
      <c r="AG139" s="585"/>
      <c r="AH139" s="585"/>
      <c r="AI139" s="585"/>
      <c r="AJ139" s="585"/>
      <c r="AK139" s="585"/>
      <c r="AL139" s="585"/>
      <c r="AM139" s="585"/>
      <c r="AN139" s="585"/>
      <c r="AO139" s="585"/>
      <c r="AP139" s="585"/>
      <c r="AQ139" s="585"/>
      <c r="AR139" s="585"/>
      <c r="AS139" s="585"/>
      <c r="AT139" s="585"/>
      <c r="AU139" s="585"/>
      <c r="AV139" s="585"/>
      <c r="AW139" s="585"/>
      <c r="AX139" s="585"/>
      <c r="AY139" s="585"/>
      <c r="AZ139" s="585"/>
      <c r="BA139" s="585"/>
    </row>
    <row r="140" spans="1:53" ht="15" customHeight="1" x14ac:dyDescent="0.2">
      <c r="A140" s="585"/>
      <c r="B140" s="585"/>
      <c r="C140" s="585"/>
      <c r="D140" s="585"/>
      <c r="E140" s="585"/>
      <c r="F140" s="585"/>
      <c r="G140" s="585"/>
      <c r="H140" s="585"/>
      <c r="I140" s="585"/>
      <c r="J140" s="585"/>
      <c r="K140" s="585"/>
      <c r="L140" s="585"/>
      <c r="M140" s="585"/>
      <c r="N140" s="585"/>
      <c r="O140" s="585"/>
      <c r="P140" s="585"/>
      <c r="Q140" s="585"/>
      <c r="R140" s="585"/>
      <c r="S140" s="585"/>
      <c r="T140" s="585"/>
      <c r="U140" s="585"/>
      <c r="V140" s="585"/>
      <c r="W140" s="585"/>
      <c r="X140" s="585"/>
      <c r="Y140" s="585"/>
      <c r="Z140" s="585"/>
      <c r="AA140" s="585"/>
      <c r="AB140" s="585"/>
      <c r="AC140" s="585"/>
      <c r="AD140" s="585"/>
      <c r="AE140" s="585"/>
      <c r="AF140" s="585"/>
      <c r="AG140" s="585"/>
      <c r="AH140" s="585"/>
      <c r="AI140" s="585"/>
      <c r="AJ140" s="585"/>
      <c r="AK140" s="585"/>
      <c r="AL140" s="585"/>
      <c r="AM140" s="585"/>
      <c r="AN140" s="585"/>
      <c r="AO140" s="585"/>
      <c r="AP140" s="585"/>
      <c r="AQ140" s="585"/>
      <c r="AR140" s="585"/>
      <c r="AS140" s="585"/>
      <c r="AT140" s="585"/>
      <c r="AU140" s="585"/>
      <c r="AV140" s="585"/>
      <c r="AW140" s="585"/>
      <c r="AX140" s="585"/>
      <c r="AY140" s="585"/>
      <c r="AZ140" s="585"/>
      <c r="BA140" s="585"/>
    </row>
    <row r="141" spans="1:53" ht="15" customHeight="1" x14ac:dyDescent="0.2">
      <c r="A141" s="585"/>
      <c r="B141" s="585"/>
      <c r="C141" s="585"/>
      <c r="D141" s="585"/>
      <c r="E141" s="585"/>
      <c r="F141" s="585"/>
      <c r="G141" s="585"/>
      <c r="H141" s="585"/>
      <c r="I141" s="585"/>
      <c r="J141" s="585"/>
      <c r="K141" s="585"/>
      <c r="L141" s="585"/>
      <c r="M141" s="585"/>
      <c r="N141" s="585"/>
      <c r="O141" s="585"/>
      <c r="P141" s="585"/>
      <c r="Q141" s="585"/>
      <c r="R141" s="585"/>
      <c r="S141" s="585"/>
      <c r="T141" s="585"/>
      <c r="U141" s="585"/>
      <c r="V141" s="585"/>
      <c r="W141" s="585"/>
      <c r="X141" s="585"/>
      <c r="Y141" s="585"/>
      <c r="Z141" s="585"/>
      <c r="AA141" s="585"/>
      <c r="AB141" s="585"/>
      <c r="AC141" s="585"/>
      <c r="AD141" s="585"/>
      <c r="AE141" s="585"/>
      <c r="AF141" s="585"/>
      <c r="AG141" s="585"/>
      <c r="AH141" s="585"/>
      <c r="AI141" s="585"/>
      <c r="AJ141" s="585"/>
      <c r="AK141" s="585"/>
      <c r="AL141" s="585"/>
      <c r="AM141" s="585"/>
      <c r="AN141" s="585"/>
      <c r="AO141" s="585"/>
      <c r="AP141" s="585"/>
      <c r="AQ141" s="585"/>
      <c r="AR141" s="585"/>
      <c r="AS141" s="585"/>
      <c r="AT141" s="585"/>
      <c r="AU141" s="585"/>
      <c r="AV141" s="585"/>
      <c r="AW141" s="585"/>
      <c r="AX141" s="585"/>
      <c r="AY141" s="585"/>
      <c r="AZ141" s="585"/>
      <c r="BA141" s="585"/>
    </row>
    <row r="142" spans="1:53" ht="15" customHeight="1" x14ac:dyDescent="0.2">
      <c r="A142" s="585"/>
      <c r="B142" s="585"/>
      <c r="C142" s="585"/>
      <c r="D142" s="585"/>
      <c r="E142" s="585"/>
      <c r="F142" s="585"/>
      <c r="G142" s="585"/>
      <c r="H142" s="585"/>
      <c r="I142" s="585"/>
      <c r="J142" s="585"/>
      <c r="K142" s="585"/>
      <c r="L142" s="585"/>
      <c r="M142" s="585"/>
      <c r="N142" s="585"/>
      <c r="O142" s="585"/>
      <c r="P142" s="585"/>
      <c r="Q142" s="585"/>
      <c r="R142" s="585"/>
      <c r="S142" s="585"/>
      <c r="T142" s="585"/>
      <c r="U142" s="585"/>
      <c r="V142" s="585"/>
      <c r="W142" s="585"/>
      <c r="X142" s="585"/>
      <c r="Y142" s="585"/>
      <c r="Z142" s="585"/>
      <c r="AA142" s="585"/>
      <c r="AB142" s="585"/>
      <c r="AC142" s="585"/>
      <c r="AD142" s="585"/>
      <c r="AE142" s="585"/>
      <c r="AF142" s="585"/>
      <c r="AG142" s="585"/>
      <c r="AH142" s="585"/>
      <c r="AI142" s="585"/>
      <c r="AJ142" s="585"/>
      <c r="AK142" s="585"/>
      <c r="AL142" s="585"/>
      <c r="AM142" s="585"/>
      <c r="AN142" s="585"/>
      <c r="AO142" s="585"/>
      <c r="AP142" s="585"/>
      <c r="AQ142" s="585"/>
      <c r="AR142" s="585"/>
      <c r="AS142" s="585"/>
      <c r="AT142" s="585"/>
      <c r="AU142" s="585"/>
      <c r="AV142" s="585"/>
      <c r="AW142" s="585"/>
      <c r="AX142" s="585"/>
      <c r="AY142" s="585"/>
      <c r="AZ142" s="585"/>
      <c r="BA142" s="585"/>
    </row>
    <row r="143" spans="1:53" ht="15" customHeight="1" x14ac:dyDescent="0.2">
      <c r="A143" s="585"/>
      <c r="B143" s="585"/>
      <c r="C143" s="585"/>
      <c r="D143" s="585"/>
      <c r="E143" s="585"/>
      <c r="F143" s="585"/>
      <c r="G143" s="585"/>
      <c r="H143" s="585"/>
      <c r="I143" s="585"/>
      <c r="J143" s="585"/>
      <c r="K143" s="585"/>
      <c r="L143" s="585"/>
      <c r="M143" s="585"/>
      <c r="N143" s="585"/>
      <c r="O143" s="585"/>
      <c r="P143" s="585"/>
      <c r="Q143" s="585"/>
      <c r="R143" s="585"/>
      <c r="S143" s="585"/>
      <c r="T143" s="585"/>
      <c r="U143" s="585"/>
      <c r="V143" s="585"/>
      <c r="W143" s="585"/>
      <c r="X143" s="585"/>
      <c r="Y143" s="585"/>
      <c r="Z143" s="585"/>
      <c r="AA143" s="585"/>
      <c r="AB143" s="585"/>
      <c r="AC143" s="585"/>
      <c r="AD143" s="585"/>
      <c r="AE143" s="585"/>
      <c r="AF143" s="585"/>
      <c r="AG143" s="585"/>
      <c r="AH143" s="585"/>
      <c r="AI143" s="585"/>
      <c r="AJ143" s="585"/>
      <c r="AK143" s="585"/>
      <c r="AL143" s="585"/>
      <c r="AM143" s="585"/>
      <c r="AN143" s="585"/>
      <c r="AO143" s="585"/>
      <c r="AP143" s="585"/>
      <c r="AQ143" s="585"/>
      <c r="AR143" s="585"/>
      <c r="AS143" s="585"/>
      <c r="AT143" s="585"/>
      <c r="AU143" s="585"/>
      <c r="AV143" s="585"/>
      <c r="AW143" s="585"/>
      <c r="AX143" s="585"/>
      <c r="AY143" s="585"/>
      <c r="AZ143" s="585"/>
      <c r="BA143" s="585"/>
    </row>
    <row r="144" spans="1:53" ht="15" customHeight="1" x14ac:dyDescent="0.2">
      <c r="A144" s="585"/>
      <c r="B144" s="585"/>
      <c r="C144" s="585"/>
      <c r="D144" s="585"/>
      <c r="E144" s="585"/>
      <c r="F144" s="585"/>
      <c r="G144" s="585"/>
      <c r="H144" s="585"/>
      <c r="I144" s="585"/>
      <c r="J144" s="585"/>
      <c r="K144" s="585"/>
      <c r="L144" s="585"/>
      <c r="M144" s="585"/>
      <c r="N144" s="585"/>
      <c r="O144" s="585"/>
      <c r="P144" s="585"/>
      <c r="Q144" s="585"/>
      <c r="R144" s="585"/>
      <c r="S144" s="585"/>
      <c r="T144" s="585"/>
      <c r="U144" s="585"/>
      <c r="V144" s="585"/>
      <c r="W144" s="585"/>
      <c r="X144" s="585"/>
      <c r="Y144" s="585"/>
      <c r="Z144" s="585"/>
      <c r="AA144" s="585"/>
      <c r="AB144" s="585"/>
      <c r="AC144" s="585"/>
      <c r="AD144" s="585"/>
      <c r="AE144" s="585"/>
      <c r="AF144" s="585"/>
      <c r="AG144" s="585"/>
      <c r="AH144" s="585"/>
      <c r="AI144" s="585"/>
      <c r="AJ144" s="585"/>
      <c r="AK144" s="585"/>
      <c r="AL144" s="585"/>
      <c r="AM144" s="585"/>
      <c r="AN144" s="585"/>
      <c r="AO144" s="585"/>
      <c r="AP144" s="585"/>
      <c r="AQ144" s="585"/>
      <c r="AR144" s="585"/>
      <c r="AS144" s="585"/>
      <c r="AT144" s="585"/>
      <c r="AU144" s="585"/>
      <c r="AV144" s="585"/>
      <c r="AW144" s="585"/>
      <c r="AX144" s="585"/>
      <c r="AY144" s="585"/>
      <c r="AZ144" s="585"/>
      <c r="BA144" s="585"/>
    </row>
    <row r="145" spans="1:53" ht="15" customHeight="1" x14ac:dyDescent="0.2">
      <c r="A145" s="585"/>
      <c r="B145" s="585"/>
      <c r="C145" s="585"/>
      <c r="D145" s="585"/>
      <c r="E145" s="585"/>
      <c r="F145" s="585"/>
      <c r="G145" s="585"/>
      <c r="H145" s="585"/>
      <c r="I145" s="585"/>
      <c r="J145" s="585"/>
      <c r="K145" s="585"/>
      <c r="L145" s="585"/>
      <c r="M145" s="585"/>
      <c r="N145" s="585"/>
      <c r="O145" s="585"/>
      <c r="P145" s="585"/>
      <c r="Q145" s="585"/>
      <c r="R145" s="585"/>
      <c r="S145" s="585"/>
      <c r="T145" s="585"/>
      <c r="U145" s="585"/>
      <c r="V145" s="585"/>
      <c r="W145" s="585"/>
      <c r="X145" s="585"/>
      <c r="Y145" s="585"/>
      <c r="Z145" s="585"/>
      <c r="AA145" s="585"/>
      <c r="AB145" s="585"/>
      <c r="AC145" s="585"/>
      <c r="AD145" s="585"/>
      <c r="AE145" s="585"/>
      <c r="AF145" s="585"/>
      <c r="AG145" s="585"/>
      <c r="AH145" s="585"/>
      <c r="AI145" s="585"/>
      <c r="AJ145" s="585"/>
      <c r="AK145" s="585"/>
      <c r="AL145" s="585"/>
      <c r="AM145" s="585"/>
      <c r="AN145" s="585"/>
      <c r="AO145" s="585"/>
      <c r="AP145" s="585"/>
      <c r="AQ145" s="585"/>
      <c r="AR145" s="585"/>
      <c r="AS145" s="585"/>
      <c r="AT145" s="585"/>
      <c r="AU145" s="585"/>
      <c r="AV145" s="585"/>
      <c r="AW145" s="585"/>
      <c r="AX145" s="585"/>
      <c r="AY145" s="585"/>
      <c r="AZ145" s="585"/>
      <c r="BA145" s="585"/>
    </row>
    <row r="146" spans="1:53" ht="15" customHeight="1" x14ac:dyDescent="0.2">
      <c r="A146" s="585"/>
      <c r="B146" s="585"/>
      <c r="C146" s="585"/>
      <c r="D146" s="585"/>
      <c r="E146" s="585"/>
      <c r="F146" s="585"/>
      <c r="G146" s="585"/>
      <c r="H146" s="585"/>
      <c r="I146" s="585"/>
      <c r="J146" s="585"/>
      <c r="K146" s="585"/>
      <c r="L146" s="585"/>
      <c r="M146" s="585"/>
      <c r="N146" s="585"/>
      <c r="O146" s="585"/>
      <c r="P146" s="585"/>
      <c r="Q146" s="585"/>
      <c r="R146" s="585"/>
      <c r="S146" s="585"/>
      <c r="T146" s="585"/>
      <c r="U146" s="585"/>
      <c r="V146" s="585"/>
      <c r="W146" s="585"/>
      <c r="X146" s="585"/>
      <c r="Y146" s="585"/>
      <c r="Z146" s="585"/>
      <c r="AA146" s="585"/>
      <c r="AB146" s="585"/>
      <c r="AC146" s="585"/>
      <c r="AD146" s="585"/>
      <c r="AE146" s="585"/>
      <c r="AF146" s="585"/>
      <c r="AG146" s="585"/>
      <c r="AH146" s="585"/>
      <c r="AI146" s="585"/>
      <c r="AJ146" s="585"/>
      <c r="AK146" s="585"/>
      <c r="AL146" s="585"/>
      <c r="AM146" s="585"/>
      <c r="AN146" s="585"/>
      <c r="AO146" s="585"/>
      <c r="AP146" s="585"/>
      <c r="AQ146" s="585"/>
      <c r="AR146" s="585"/>
      <c r="AS146" s="585"/>
      <c r="AT146" s="585"/>
      <c r="AU146" s="585"/>
      <c r="AV146" s="585"/>
      <c r="AW146" s="585"/>
      <c r="AX146" s="585"/>
      <c r="AY146" s="585"/>
      <c r="AZ146" s="585"/>
      <c r="BA146" s="585"/>
    </row>
    <row r="147" spans="1:53" ht="15" customHeight="1" x14ac:dyDescent="0.2">
      <c r="A147" s="585"/>
      <c r="B147" s="585"/>
      <c r="C147" s="585"/>
      <c r="D147" s="585"/>
      <c r="E147" s="585"/>
      <c r="F147" s="585"/>
      <c r="G147" s="585"/>
      <c r="H147" s="585"/>
      <c r="I147" s="585"/>
      <c r="J147" s="585"/>
      <c r="K147" s="585"/>
      <c r="L147" s="585"/>
      <c r="M147" s="585"/>
      <c r="N147" s="585"/>
      <c r="O147" s="585"/>
      <c r="P147" s="585"/>
      <c r="Q147" s="585"/>
      <c r="R147" s="585"/>
      <c r="S147" s="585"/>
      <c r="T147" s="585"/>
      <c r="U147" s="585"/>
      <c r="V147" s="585"/>
      <c r="W147" s="585"/>
      <c r="X147" s="585"/>
      <c r="Y147" s="585"/>
      <c r="Z147" s="585"/>
      <c r="AA147" s="585"/>
      <c r="AB147" s="585"/>
      <c r="AC147" s="585"/>
      <c r="AD147" s="585"/>
      <c r="AE147" s="585"/>
      <c r="AF147" s="585"/>
      <c r="AG147" s="585"/>
      <c r="AH147" s="585"/>
      <c r="AI147" s="585"/>
      <c r="AJ147" s="585"/>
      <c r="AK147" s="585"/>
      <c r="AL147" s="585"/>
      <c r="AM147" s="585"/>
      <c r="AN147" s="585"/>
      <c r="AO147" s="585"/>
      <c r="AP147" s="585"/>
      <c r="AQ147" s="585"/>
      <c r="AR147" s="585"/>
      <c r="AS147" s="585"/>
      <c r="AT147" s="585"/>
      <c r="AU147" s="585"/>
      <c r="AV147" s="585"/>
      <c r="AW147" s="585"/>
      <c r="AX147" s="585"/>
      <c r="AY147" s="585"/>
      <c r="AZ147" s="585"/>
      <c r="BA147" s="585"/>
    </row>
    <row r="148" spans="1:53" ht="15" customHeight="1" x14ac:dyDescent="0.2">
      <c r="A148" s="585"/>
      <c r="B148" s="585"/>
      <c r="C148" s="585"/>
      <c r="D148" s="585"/>
      <c r="E148" s="585"/>
      <c r="F148" s="585"/>
      <c r="G148" s="585"/>
      <c r="H148" s="585"/>
      <c r="I148" s="585"/>
      <c r="J148" s="585"/>
      <c r="K148" s="585"/>
      <c r="L148" s="585"/>
      <c r="M148" s="585"/>
      <c r="N148" s="585"/>
      <c r="O148" s="585"/>
      <c r="P148" s="585"/>
      <c r="Q148" s="585"/>
      <c r="R148" s="585"/>
      <c r="S148" s="585"/>
      <c r="T148" s="585"/>
      <c r="U148" s="585"/>
      <c r="V148" s="585"/>
      <c r="W148" s="585"/>
      <c r="X148" s="585"/>
      <c r="Y148" s="585"/>
      <c r="Z148" s="585"/>
      <c r="AA148" s="585"/>
      <c r="AB148" s="585"/>
      <c r="AC148" s="585"/>
      <c r="AD148" s="585"/>
      <c r="AE148" s="585"/>
      <c r="AF148" s="585"/>
      <c r="AG148" s="585"/>
      <c r="AH148" s="585"/>
      <c r="AI148" s="585"/>
      <c r="AJ148" s="585"/>
      <c r="AK148" s="585"/>
      <c r="AL148" s="585"/>
      <c r="AM148" s="585"/>
      <c r="AN148" s="585"/>
      <c r="AO148" s="585"/>
      <c r="AP148" s="585"/>
      <c r="AQ148" s="585"/>
      <c r="AR148" s="585"/>
      <c r="AS148" s="585"/>
      <c r="AT148" s="585"/>
      <c r="AU148" s="585"/>
      <c r="AV148" s="585"/>
      <c r="AW148" s="585"/>
      <c r="AX148" s="585"/>
      <c r="AY148" s="585"/>
      <c r="AZ148" s="585"/>
      <c r="BA148" s="585"/>
    </row>
    <row r="149" spans="1:53" ht="15" customHeight="1" x14ac:dyDescent="0.2">
      <c r="A149" s="585"/>
      <c r="B149" s="585"/>
      <c r="C149" s="585"/>
      <c r="D149" s="585"/>
      <c r="E149" s="585"/>
      <c r="F149" s="585"/>
      <c r="G149" s="585"/>
      <c r="H149" s="585"/>
      <c r="I149" s="585"/>
      <c r="J149" s="585"/>
      <c r="K149" s="585"/>
      <c r="L149" s="585"/>
      <c r="M149" s="585"/>
      <c r="N149" s="585"/>
      <c r="O149" s="585"/>
      <c r="P149" s="585"/>
      <c r="Q149" s="585"/>
      <c r="R149" s="585"/>
      <c r="S149" s="585"/>
      <c r="T149" s="585"/>
      <c r="U149" s="585"/>
      <c r="V149" s="585"/>
      <c r="W149" s="585"/>
      <c r="X149" s="585"/>
      <c r="Y149" s="585"/>
      <c r="Z149" s="585"/>
      <c r="AA149" s="585"/>
      <c r="AB149" s="585"/>
      <c r="AC149" s="585"/>
      <c r="AD149" s="585"/>
      <c r="AE149" s="585"/>
      <c r="AF149" s="585"/>
      <c r="AG149" s="585"/>
      <c r="AH149" s="585"/>
      <c r="AI149" s="585"/>
      <c r="AJ149" s="585"/>
      <c r="AK149" s="585"/>
      <c r="AL149" s="585"/>
      <c r="AM149" s="585"/>
      <c r="AN149" s="585"/>
      <c r="AO149" s="585"/>
      <c r="AP149" s="585"/>
      <c r="AQ149" s="585"/>
      <c r="AR149" s="585"/>
      <c r="AS149" s="585"/>
      <c r="AT149" s="585"/>
      <c r="AU149" s="585"/>
      <c r="AV149" s="585"/>
      <c r="AW149" s="585"/>
      <c r="AX149" s="585"/>
      <c r="AY149" s="585"/>
      <c r="AZ149" s="585"/>
      <c r="BA149" s="585"/>
    </row>
    <row r="150" spans="1:53" ht="15" customHeight="1" x14ac:dyDescent="0.2">
      <c r="A150" s="585"/>
      <c r="B150" s="585"/>
      <c r="C150" s="585"/>
      <c r="D150" s="585"/>
      <c r="E150" s="585"/>
      <c r="F150" s="585"/>
      <c r="G150" s="585"/>
      <c r="H150" s="585"/>
      <c r="I150" s="585"/>
      <c r="J150" s="585"/>
      <c r="K150" s="585"/>
      <c r="L150" s="585"/>
      <c r="M150" s="585"/>
      <c r="N150" s="585"/>
      <c r="O150" s="585"/>
      <c r="P150" s="585"/>
      <c r="Q150" s="585"/>
      <c r="R150" s="585"/>
      <c r="S150" s="585"/>
      <c r="T150" s="585"/>
      <c r="U150" s="585"/>
      <c r="V150" s="585"/>
      <c r="W150" s="585"/>
      <c r="X150" s="585"/>
      <c r="Y150" s="585"/>
      <c r="Z150" s="585"/>
      <c r="AA150" s="585"/>
      <c r="AB150" s="585"/>
      <c r="AC150" s="585"/>
      <c r="AD150" s="585"/>
      <c r="AE150" s="585"/>
      <c r="AF150" s="585"/>
      <c r="AG150" s="585"/>
      <c r="AH150" s="585"/>
      <c r="AI150" s="585"/>
      <c r="AJ150" s="585"/>
      <c r="AK150" s="585"/>
      <c r="AL150" s="585"/>
      <c r="AM150" s="585"/>
      <c r="AN150" s="585"/>
      <c r="AO150" s="585"/>
      <c r="AP150" s="585"/>
      <c r="AQ150" s="585"/>
      <c r="AR150" s="585"/>
      <c r="AS150" s="585"/>
      <c r="AT150" s="585"/>
      <c r="AU150" s="585"/>
      <c r="AV150" s="585"/>
      <c r="AW150" s="585"/>
      <c r="AX150" s="585"/>
      <c r="AY150" s="585"/>
      <c r="AZ150" s="585"/>
      <c r="BA150" s="585"/>
    </row>
    <row r="151" spans="1:53" ht="15" customHeight="1" x14ac:dyDescent="0.2">
      <c r="A151" s="585"/>
      <c r="B151" s="585"/>
      <c r="C151" s="585"/>
      <c r="D151" s="585"/>
      <c r="E151" s="585"/>
      <c r="F151" s="585"/>
      <c r="G151" s="585"/>
      <c r="H151" s="585"/>
      <c r="I151" s="585"/>
      <c r="J151" s="585"/>
      <c r="K151" s="585"/>
      <c r="L151" s="585"/>
      <c r="M151" s="585"/>
      <c r="N151" s="585"/>
      <c r="O151" s="585"/>
      <c r="P151" s="585"/>
      <c r="Q151" s="585"/>
      <c r="R151" s="585"/>
      <c r="S151" s="585"/>
      <c r="T151" s="585"/>
      <c r="U151" s="585"/>
      <c r="V151" s="585"/>
      <c r="W151" s="585"/>
      <c r="X151" s="585"/>
      <c r="Y151" s="585"/>
      <c r="Z151" s="585"/>
      <c r="AA151" s="585"/>
      <c r="AB151" s="585"/>
      <c r="AC151" s="585"/>
      <c r="AD151" s="585"/>
      <c r="AE151" s="585"/>
      <c r="AF151" s="585"/>
      <c r="AG151" s="585"/>
      <c r="AH151" s="585"/>
      <c r="AI151" s="585"/>
      <c r="AJ151" s="585"/>
      <c r="AK151" s="585"/>
      <c r="AL151" s="585"/>
      <c r="AM151" s="585"/>
      <c r="AN151" s="585"/>
      <c r="AO151" s="585"/>
      <c r="AP151" s="585"/>
      <c r="AQ151" s="585"/>
      <c r="AR151" s="585"/>
      <c r="AS151" s="585"/>
      <c r="AT151" s="585"/>
      <c r="AU151" s="585"/>
      <c r="AV151" s="585"/>
      <c r="AW151" s="585"/>
      <c r="AX151" s="585"/>
      <c r="AY151" s="585"/>
      <c r="AZ151" s="585"/>
      <c r="BA151" s="585"/>
    </row>
    <row r="152" spans="1:53" ht="15" customHeight="1" x14ac:dyDescent="0.2">
      <c r="A152" s="585"/>
      <c r="B152" s="585"/>
      <c r="C152" s="585"/>
      <c r="D152" s="585"/>
      <c r="E152" s="585"/>
      <c r="F152" s="585"/>
      <c r="G152" s="585"/>
      <c r="H152" s="585"/>
      <c r="I152" s="585"/>
      <c r="J152" s="585"/>
      <c r="K152" s="585"/>
      <c r="L152" s="585"/>
      <c r="M152" s="585"/>
      <c r="N152" s="585"/>
      <c r="O152" s="585"/>
      <c r="P152" s="585"/>
      <c r="Q152" s="585"/>
      <c r="R152" s="585"/>
      <c r="S152" s="585"/>
      <c r="T152" s="585"/>
      <c r="U152" s="585"/>
      <c r="V152" s="585"/>
      <c r="W152" s="585"/>
      <c r="X152" s="585"/>
      <c r="Y152" s="585"/>
      <c r="Z152" s="585"/>
      <c r="AA152" s="585"/>
      <c r="AB152" s="585"/>
      <c r="AC152" s="585"/>
      <c r="AD152" s="585"/>
      <c r="AE152" s="585"/>
      <c r="AF152" s="585"/>
      <c r="AG152" s="585"/>
      <c r="AH152" s="585"/>
      <c r="AI152" s="585"/>
      <c r="AJ152" s="585"/>
      <c r="AK152" s="585"/>
      <c r="AL152" s="585"/>
      <c r="AM152" s="585"/>
      <c r="AN152" s="585"/>
      <c r="AO152" s="585"/>
      <c r="AP152" s="585"/>
      <c r="AQ152" s="585"/>
      <c r="AR152" s="585"/>
      <c r="AS152" s="585"/>
      <c r="AT152" s="585"/>
      <c r="AU152" s="585"/>
      <c r="AV152" s="585"/>
      <c r="AW152" s="585"/>
      <c r="AX152" s="585"/>
      <c r="AY152" s="585"/>
      <c r="AZ152" s="585"/>
      <c r="BA152" s="585"/>
    </row>
  </sheetData>
  <mergeCells count="24">
    <mergeCell ref="D6:E6"/>
    <mergeCell ref="G6:S6"/>
    <mergeCell ref="A2:V2"/>
    <mergeCell ref="D4:E4"/>
    <mergeCell ref="G4:S4"/>
    <mergeCell ref="D5:E5"/>
    <mergeCell ref="G5:S5"/>
    <mergeCell ref="A8:V8"/>
    <mergeCell ref="C9:G9"/>
    <mergeCell ref="J9:K9"/>
    <mergeCell ref="M9:Q9"/>
    <mergeCell ref="T9:U9"/>
    <mergeCell ref="L62:Q62"/>
    <mergeCell ref="N29:Q29"/>
    <mergeCell ref="N30:P30"/>
    <mergeCell ref="D33:E33"/>
    <mergeCell ref="D34:E34"/>
    <mergeCell ref="D35:E35"/>
    <mergeCell ref="F35:G35"/>
    <mergeCell ref="A37:V37"/>
    <mergeCell ref="C39:G39"/>
    <mergeCell ref="H39:I39"/>
    <mergeCell ref="M39:Q39"/>
    <mergeCell ref="R39:U39"/>
  </mergeCells>
  <phoneticPr fontId="13"/>
  <printOptions horizontalCentered="1" verticalCentered="1"/>
  <pageMargins left="0" right="0" top="0.78740157480314965" bottom="0" header="0" footer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86681-3FF2-4C90-8F86-049225596D57}">
  <sheetPr>
    <tabColor rgb="FF00B0F0"/>
  </sheetPr>
  <dimension ref="A1:AR1110"/>
  <sheetViews>
    <sheetView view="pageBreakPreview" topLeftCell="AW1" zoomScale="80" zoomScaleNormal="100" zoomScaleSheetLayoutView="80" workbookViewId="0">
      <selection activeCell="AY35" sqref="AY35"/>
    </sheetView>
  </sheetViews>
  <sheetFormatPr defaultRowHeight="13.5" x14ac:dyDescent="0.15"/>
  <cols>
    <col min="1" max="8" width="3.69921875" style="636" customWidth="1"/>
    <col min="9" max="10" width="3.69921875" style="637" customWidth="1"/>
    <col min="11" max="11" width="3.69921875" style="636" customWidth="1"/>
    <col min="12" max="24" width="2.69921875" style="636" customWidth="1"/>
    <col min="25" max="29" width="2.69921875" style="638" customWidth="1"/>
    <col min="30" max="33" width="2.69921875" style="636" customWidth="1"/>
    <col min="34" max="38" width="2.69921875" style="638" customWidth="1"/>
    <col min="39" max="39" width="2.69921875" style="639" customWidth="1"/>
    <col min="40" max="40" width="2.69921875" style="640" customWidth="1"/>
    <col min="41" max="41" width="2.69921875" style="639" customWidth="1"/>
    <col min="42" max="42" width="3.69921875" style="641" customWidth="1"/>
    <col min="43" max="44" width="3.69921875" style="636" customWidth="1"/>
    <col min="45" max="16384" width="8.796875" style="636"/>
  </cols>
  <sheetData>
    <row r="1" spans="1:44" ht="15" customHeight="1" x14ac:dyDescent="0.15"/>
    <row r="2" spans="1:44" ht="15" customHeight="1" x14ac:dyDescent="0.15">
      <c r="A2" s="1220" t="s">
        <v>1807</v>
      </c>
      <c r="B2" s="1220"/>
      <c r="C2" s="1220"/>
      <c r="D2" s="1220"/>
      <c r="E2" s="1220"/>
      <c r="F2" s="1220"/>
      <c r="G2" s="1220"/>
      <c r="H2" s="1220"/>
      <c r="I2" s="1220"/>
      <c r="J2" s="1220"/>
      <c r="K2" s="1220"/>
      <c r="L2" s="1220"/>
      <c r="M2" s="1220"/>
      <c r="N2" s="1220"/>
      <c r="O2" s="1220"/>
      <c r="P2" s="1220"/>
      <c r="Q2" s="1220"/>
      <c r="R2" s="1220"/>
      <c r="S2" s="1220"/>
      <c r="T2" s="1220"/>
      <c r="U2" s="1220"/>
      <c r="V2" s="1220"/>
      <c r="W2" s="1220"/>
      <c r="X2" s="1220"/>
      <c r="Y2" s="1220"/>
      <c r="Z2" s="1220"/>
      <c r="AA2" s="1220"/>
      <c r="AB2" s="1220"/>
      <c r="AC2" s="1220"/>
      <c r="AD2" s="1220"/>
      <c r="AE2" s="1220"/>
      <c r="AF2" s="1220"/>
      <c r="AG2" s="1220"/>
      <c r="AH2" s="1220"/>
      <c r="AI2" s="1220"/>
      <c r="AJ2" s="1220"/>
      <c r="AK2" s="1220"/>
      <c r="AL2" s="1220"/>
      <c r="AM2" s="1220"/>
      <c r="AN2" s="1220"/>
      <c r="AO2" s="1220"/>
      <c r="AP2" s="1220"/>
      <c r="AQ2" s="1220"/>
      <c r="AR2" s="1220"/>
    </row>
    <row r="3" spans="1:44" ht="15" customHeight="1" x14ac:dyDescent="0.15">
      <c r="A3" s="1220"/>
      <c r="B3" s="1220"/>
      <c r="C3" s="1220"/>
      <c r="D3" s="1220"/>
      <c r="E3" s="1220"/>
      <c r="F3" s="1220"/>
      <c r="G3" s="1220"/>
      <c r="H3" s="1220"/>
      <c r="I3" s="1220"/>
      <c r="J3" s="1220"/>
      <c r="K3" s="1220"/>
      <c r="L3" s="1220"/>
      <c r="M3" s="1220"/>
      <c r="N3" s="1220"/>
      <c r="O3" s="1220"/>
      <c r="P3" s="1220"/>
      <c r="Q3" s="1220"/>
      <c r="R3" s="1220"/>
      <c r="S3" s="1220"/>
      <c r="T3" s="1220"/>
      <c r="U3" s="1220"/>
      <c r="V3" s="1220"/>
      <c r="W3" s="1220"/>
      <c r="X3" s="1220"/>
      <c r="Y3" s="1220"/>
      <c r="Z3" s="1220"/>
      <c r="AA3" s="1220"/>
      <c r="AB3" s="1220"/>
      <c r="AC3" s="1220"/>
      <c r="AD3" s="1220"/>
      <c r="AE3" s="1220"/>
      <c r="AF3" s="1220"/>
      <c r="AG3" s="1220"/>
      <c r="AH3" s="1220"/>
      <c r="AI3" s="1220"/>
      <c r="AJ3" s="1220"/>
      <c r="AK3" s="1220"/>
      <c r="AL3" s="1220"/>
      <c r="AM3" s="1220"/>
      <c r="AN3" s="1220"/>
      <c r="AO3" s="1220"/>
      <c r="AP3" s="1220"/>
      <c r="AQ3" s="1220"/>
      <c r="AR3" s="1220"/>
    </row>
    <row r="4" spans="1:44" ht="15" customHeight="1" x14ac:dyDescent="0.15">
      <c r="B4" s="642" t="s">
        <v>2240</v>
      </c>
      <c r="AP4" s="643"/>
      <c r="AQ4" s="644" t="s">
        <v>1118</v>
      </c>
      <c r="AR4" s="636">
        <v>1</v>
      </c>
    </row>
    <row r="5" spans="1:44" ht="14.1" customHeight="1" x14ac:dyDescent="0.15">
      <c r="A5" s="1272" t="s">
        <v>580</v>
      </c>
      <c r="B5" s="1269" t="s">
        <v>1119</v>
      </c>
      <c r="C5" s="1270"/>
      <c r="D5" s="1270"/>
      <c r="E5" s="1270"/>
      <c r="F5" s="1270"/>
      <c r="G5" s="1270"/>
      <c r="H5" s="1269" t="s">
        <v>1120</v>
      </c>
      <c r="I5" s="1270"/>
      <c r="J5" s="1270"/>
      <c r="K5" s="1271"/>
      <c r="L5" s="1247" t="s">
        <v>1734</v>
      </c>
      <c r="M5" s="1248"/>
      <c r="N5" s="1248"/>
      <c r="O5" s="1248"/>
      <c r="P5" s="1248"/>
      <c r="Q5" s="1248"/>
      <c r="R5" s="1248"/>
      <c r="S5" s="1248"/>
      <c r="T5" s="1249"/>
      <c r="U5" s="1247" t="s">
        <v>1121</v>
      </c>
      <c r="V5" s="1248"/>
      <c r="W5" s="1248"/>
      <c r="X5" s="1248"/>
      <c r="Y5" s="1248"/>
      <c r="Z5" s="1248"/>
      <c r="AA5" s="1248"/>
      <c r="AB5" s="1248"/>
      <c r="AC5" s="1249"/>
      <c r="AD5" s="1247" t="s">
        <v>1122</v>
      </c>
      <c r="AE5" s="1248"/>
      <c r="AF5" s="1248"/>
      <c r="AG5" s="1248"/>
      <c r="AH5" s="1248"/>
      <c r="AI5" s="1248"/>
      <c r="AJ5" s="1248"/>
      <c r="AK5" s="1248"/>
      <c r="AL5" s="1249"/>
      <c r="AM5" s="1274"/>
      <c r="AN5" s="1275"/>
      <c r="AO5" s="1276"/>
      <c r="AP5" s="1269" t="s">
        <v>1123</v>
      </c>
      <c r="AQ5" s="1270"/>
      <c r="AR5" s="1271"/>
    </row>
    <row r="6" spans="1:44" ht="14.1" customHeight="1" x14ac:dyDescent="0.15">
      <c r="A6" s="1273"/>
      <c r="B6" s="1242"/>
      <c r="C6" s="1244"/>
      <c r="D6" s="1244"/>
      <c r="E6" s="1244"/>
      <c r="F6" s="1244"/>
      <c r="G6" s="1244"/>
      <c r="H6" s="1242"/>
      <c r="I6" s="1244"/>
      <c r="J6" s="1244"/>
      <c r="K6" s="1243"/>
      <c r="L6" s="1242" t="s">
        <v>1124</v>
      </c>
      <c r="M6" s="1243"/>
      <c r="N6" s="1244" t="s">
        <v>1125</v>
      </c>
      <c r="O6" s="1244"/>
      <c r="P6" s="1227"/>
      <c r="Q6" s="1229"/>
      <c r="R6" s="1227"/>
      <c r="S6" s="1228"/>
      <c r="T6" s="1229"/>
      <c r="U6" s="1242" t="s">
        <v>1124</v>
      </c>
      <c r="V6" s="1243"/>
      <c r="W6" s="1242" t="s">
        <v>1125</v>
      </c>
      <c r="X6" s="1243"/>
      <c r="Y6" s="1227" t="s">
        <v>1126</v>
      </c>
      <c r="Z6" s="1229"/>
      <c r="AA6" s="1227" t="s">
        <v>1127</v>
      </c>
      <c r="AB6" s="1228"/>
      <c r="AC6" s="1229"/>
      <c r="AD6" s="1242" t="s">
        <v>1124</v>
      </c>
      <c r="AE6" s="1243"/>
      <c r="AF6" s="1242" t="s">
        <v>1125</v>
      </c>
      <c r="AG6" s="1243"/>
      <c r="AH6" s="1227" t="s">
        <v>1126</v>
      </c>
      <c r="AI6" s="1229"/>
      <c r="AJ6" s="1227" t="s">
        <v>1127</v>
      </c>
      <c r="AK6" s="1228"/>
      <c r="AL6" s="1229"/>
      <c r="AM6" s="1277"/>
      <c r="AN6" s="1278"/>
      <c r="AO6" s="1279"/>
      <c r="AP6" s="1242"/>
      <c r="AQ6" s="1244"/>
      <c r="AR6" s="1243"/>
    </row>
    <row r="7" spans="1:44" ht="14.1" customHeight="1" x14ac:dyDescent="0.15">
      <c r="A7" s="665"/>
      <c r="B7" s="666"/>
      <c r="C7" s="667"/>
      <c r="D7" s="667"/>
      <c r="E7" s="667"/>
      <c r="F7" s="667"/>
      <c r="G7" s="668"/>
      <c r="H7" s="669"/>
      <c r="I7" s="670"/>
      <c r="J7" s="670"/>
      <c r="K7" s="672"/>
      <c r="L7" s="669"/>
      <c r="M7" s="672"/>
      <c r="N7" s="669"/>
      <c r="O7" s="672"/>
      <c r="P7" s="673"/>
      <c r="Q7" s="674"/>
      <c r="R7" s="671"/>
      <c r="S7" s="671"/>
      <c r="T7" s="671"/>
      <c r="U7" s="669"/>
      <c r="V7" s="672"/>
      <c r="W7" s="669"/>
      <c r="X7" s="672"/>
      <c r="Y7" s="673"/>
      <c r="Z7" s="674"/>
      <c r="AA7" s="670"/>
      <c r="AB7" s="670"/>
      <c r="AC7" s="670"/>
      <c r="AD7" s="669"/>
      <c r="AE7" s="672"/>
      <c r="AF7" s="669"/>
      <c r="AG7" s="672"/>
      <c r="AH7" s="673"/>
      <c r="AI7" s="674"/>
      <c r="AJ7" s="670"/>
      <c r="AK7" s="670"/>
      <c r="AL7" s="670"/>
      <c r="AM7" s="675"/>
      <c r="AN7" s="676"/>
      <c r="AO7" s="677"/>
      <c r="AP7" s="671"/>
      <c r="AQ7" s="671"/>
      <c r="AR7" s="672"/>
    </row>
    <row r="8" spans="1:44" ht="14.1" customHeight="1" x14ac:dyDescent="0.15">
      <c r="A8" s="681">
        <v>1</v>
      </c>
      <c r="B8" s="682" t="s">
        <v>1128</v>
      </c>
      <c r="C8" s="667"/>
      <c r="D8" s="667"/>
      <c r="E8" s="667"/>
      <c r="F8" s="667"/>
      <c r="G8" s="683"/>
      <c r="H8" s="684"/>
      <c r="I8" s="685"/>
      <c r="J8" s="685"/>
      <c r="K8" s="686"/>
      <c r="L8" s="1245"/>
      <c r="M8" s="1246"/>
      <c r="N8" s="1240"/>
      <c r="O8" s="1241"/>
      <c r="P8" s="1238"/>
      <c r="Q8" s="1239"/>
      <c r="R8" s="685"/>
      <c r="S8" s="685"/>
      <c r="T8" s="685"/>
      <c r="U8" s="1245"/>
      <c r="V8" s="1246"/>
      <c r="W8" s="1240"/>
      <c r="X8" s="1241"/>
      <c r="Y8" s="1238"/>
      <c r="Z8" s="1239"/>
      <c r="AA8" s="687"/>
      <c r="AB8" s="687"/>
      <c r="AC8" s="687"/>
      <c r="AD8" s="1245"/>
      <c r="AE8" s="1246"/>
      <c r="AF8" s="1240"/>
      <c r="AG8" s="1241"/>
      <c r="AH8" s="1238"/>
      <c r="AI8" s="1239"/>
      <c r="AJ8" s="687"/>
      <c r="AK8" s="687"/>
      <c r="AL8" s="687"/>
      <c r="AM8" s="1235"/>
      <c r="AN8" s="1236"/>
      <c r="AO8" s="1237"/>
      <c r="AP8" s="688"/>
      <c r="AQ8" s="689"/>
      <c r="AR8" s="690"/>
    </row>
    <row r="9" spans="1:44" ht="14.1" customHeight="1" x14ac:dyDescent="0.15">
      <c r="A9" s="691"/>
      <c r="B9" s="645" t="s">
        <v>1129</v>
      </c>
      <c r="C9" s="646"/>
      <c r="D9" s="646"/>
      <c r="E9" s="646"/>
      <c r="F9" s="646"/>
      <c r="G9" s="647"/>
      <c r="H9" s="645" t="s">
        <v>1592</v>
      </c>
      <c r="I9" s="648"/>
      <c r="J9" s="648"/>
      <c r="K9" s="647"/>
      <c r="L9" s="1172"/>
      <c r="M9" s="1173"/>
      <c r="N9" s="645"/>
      <c r="O9" s="647"/>
      <c r="P9" s="692"/>
      <c r="Q9" s="693"/>
      <c r="R9" s="646"/>
      <c r="S9" s="646"/>
      <c r="T9" s="646"/>
      <c r="U9" s="1172"/>
      <c r="V9" s="1173"/>
      <c r="W9" s="645"/>
      <c r="X9" s="647"/>
      <c r="Y9" s="692"/>
      <c r="Z9" s="693"/>
      <c r="AA9" s="648"/>
      <c r="AB9" s="648"/>
      <c r="AC9" s="648"/>
      <c r="AD9" s="1172"/>
      <c r="AE9" s="1173"/>
      <c r="AF9" s="645"/>
      <c r="AG9" s="647"/>
      <c r="AH9" s="692"/>
      <c r="AI9" s="693"/>
      <c r="AJ9" s="648"/>
      <c r="AK9" s="648"/>
      <c r="AL9" s="648"/>
      <c r="AM9" s="694"/>
      <c r="AN9" s="695"/>
      <c r="AO9" s="696"/>
      <c r="AP9" s="660"/>
      <c r="AQ9" s="660"/>
      <c r="AR9" s="661"/>
    </row>
    <row r="10" spans="1:44" ht="14.1" customHeight="1" x14ac:dyDescent="0.15">
      <c r="A10" s="707"/>
      <c r="B10" s="659" t="s">
        <v>1131</v>
      </c>
      <c r="C10" s="660"/>
      <c r="D10" s="660"/>
      <c r="E10" s="660"/>
      <c r="F10" s="698"/>
      <c r="G10" s="678"/>
      <c r="H10" s="679" t="s">
        <v>1197</v>
      </c>
      <c r="I10" s="662"/>
      <c r="J10" s="662"/>
      <c r="K10" s="680"/>
      <c r="L10" s="1218" t="s">
        <v>724</v>
      </c>
      <c r="M10" s="1219"/>
      <c r="N10" s="1164" t="s">
        <v>737</v>
      </c>
      <c r="O10" s="1165"/>
      <c r="P10" s="1214"/>
      <c r="Q10" s="1215"/>
      <c r="R10" s="1194"/>
      <c r="S10" s="1195"/>
      <c r="T10" s="1196"/>
      <c r="U10" s="1218" t="s">
        <v>727</v>
      </c>
      <c r="V10" s="1219"/>
      <c r="W10" s="1164" t="s">
        <v>1133</v>
      </c>
      <c r="X10" s="1165"/>
      <c r="Y10" s="1214"/>
      <c r="Z10" s="1215"/>
      <c r="AA10" s="1194"/>
      <c r="AB10" s="1195"/>
      <c r="AC10" s="1196"/>
      <c r="AD10" s="1221">
        <v>13.02</v>
      </c>
      <c r="AE10" s="1222"/>
      <c r="AF10" s="1164" t="s">
        <v>1130</v>
      </c>
      <c r="AG10" s="1165"/>
      <c r="AH10" s="1214"/>
      <c r="AI10" s="1215"/>
      <c r="AJ10" s="1194"/>
      <c r="AK10" s="1195"/>
      <c r="AL10" s="1196"/>
      <c r="AM10" s="1194"/>
      <c r="AN10" s="1195"/>
      <c r="AO10" s="1196"/>
      <c r="AP10" s="679" t="s">
        <v>1384</v>
      </c>
      <c r="AQ10" s="660"/>
      <c r="AR10" s="661"/>
    </row>
    <row r="11" spans="1:44" ht="14.1" customHeight="1" x14ac:dyDescent="0.15">
      <c r="A11" s="691"/>
      <c r="B11" s="645" t="s">
        <v>1736</v>
      </c>
      <c r="C11" s="646"/>
      <c r="D11" s="646"/>
      <c r="E11" s="646"/>
      <c r="F11" s="889"/>
      <c r="G11" s="696"/>
      <c r="H11" s="694" t="s">
        <v>1740</v>
      </c>
      <c r="I11" s="648"/>
      <c r="J11" s="648"/>
      <c r="K11" s="693"/>
      <c r="L11" s="1172"/>
      <c r="M11" s="1173"/>
      <c r="N11" s="645"/>
      <c r="O11" s="647"/>
      <c r="P11" s="692"/>
      <c r="Q11" s="693"/>
      <c r="R11" s="646"/>
      <c r="S11" s="646"/>
      <c r="T11" s="646"/>
      <c r="U11" s="1172"/>
      <c r="V11" s="1173"/>
      <c r="W11" s="645"/>
      <c r="X11" s="647"/>
      <c r="Y11" s="692"/>
      <c r="Z11" s="693"/>
      <c r="AA11" s="648"/>
      <c r="AB11" s="648"/>
      <c r="AC11" s="648"/>
      <c r="AD11" s="1172"/>
      <c r="AE11" s="1173"/>
      <c r="AF11" s="645"/>
      <c r="AG11" s="647"/>
      <c r="AH11" s="692"/>
      <c r="AI11" s="693"/>
      <c r="AJ11" s="648"/>
      <c r="AK11" s="648"/>
      <c r="AL11" s="648"/>
      <c r="AM11" s="720"/>
      <c r="AN11" s="721"/>
      <c r="AO11" s="722"/>
      <c r="AP11" s="695"/>
      <c r="AQ11" s="646"/>
      <c r="AR11" s="647"/>
    </row>
    <row r="12" spans="1:44" ht="14.1" customHeight="1" x14ac:dyDescent="0.15">
      <c r="A12" s="697"/>
      <c r="B12" s="651" t="s">
        <v>1737</v>
      </c>
      <c r="C12" s="652"/>
      <c r="D12" s="652"/>
      <c r="E12" s="652"/>
      <c r="F12" s="708"/>
      <c r="G12" s="653"/>
      <c r="H12" s="654" t="s">
        <v>1741</v>
      </c>
      <c r="I12" s="655"/>
      <c r="J12" s="655"/>
      <c r="K12" s="656"/>
      <c r="L12" s="1162">
        <v>11.95</v>
      </c>
      <c r="M12" s="1163"/>
      <c r="N12" s="1174" t="s">
        <v>1742</v>
      </c>
      <c r="O12" s="1175"/>
      <c r="P12" s="1311"/>
      <c r="Q12" s="1312"/>
      <c r="R12" s="1159"/>
      <c r="S12" s="1160"/>
      <c r="T12" s="1161"/>
      <c r="U12" s="1162" t="s">
        <v>727</v>
      </c>
      <c r="V12" s="1163"/>
      <c r="W12" s="1174" t="s">
        <v>1133</v>
      </c>
      <c r="X12" s="1175"/>
      <c r="Y12" s="1157"/>
      <c r="Z12" s="1158"/>
      <c r="AA12" s="1159"/>
      <c r="AB12" s="1160"/>
      <c r="AC12" s="1161"/>
      <c r="AD12" s="1162" t="s">
        <v>727</v>
      </c>
      <c r="AE12" s="1163"/>
      <c r="AF12" s="1174" t="s">
        <v>1133</v>
      </c>
      <c r="AG12" s="1175"/>
      <c r="AH12" s="1157"/>
      <c r="AI12" s="1158"/>
      <c r="AJ12" s="1159"/>
      <c r="AK12" s="1160"/>
      <c r="AL12" s="1161"/>
      <c r="AM12" s="1159"/>
      <c r="AN12" s="1160"/>
      <c r="AO12" s="1161"/>
      <c r="AP12" s="654" t="s">
        <v>1384</v>
      </c>
      <c r="AQ12" s="652"/>
      <c r="AR12" s="713"/>
    </row>
    <row r="13" spans="1:44" ht="14.1" customHeight="1" x14ac:dyDescent="0.15">
      <c r="A13" s="707"/>
      <c r="B13" s="659" t="s">
        <v>1738</v>
      </c>
      <c r="C13" s="660"/>
      <c r="D13" s="660"/>
      <c r="E13" s="660"/>
      <c r="F13" s="698"/>
      <c r="G13" s="678"/>
      <c r="H13" s="679" t="s">
        <v>1740</v>
      </c>
      <c r="I13" s="662"/>
      <c r="J13" s="662"/>
      <c r="K13" s="680"/>
      <c r="L13" s="1164"/>
      <c r="M13" s="1165"/>
      <c r="N13" s="659"/>
      <c r="O13" s="661"/>
      <c r="P13" s="715"/>
      <c r="Q13" s="680"/>
      <c r="R13" s="660"/>
      <c r="S13" s="660"/>
      <c r="T13" s="660"/>
      <c r="U13" s="1164"/>
      <c r="V13" s="1165"/>
      <c r="W13" s="659"/>
      <c r="X13" s="661"/>
      <c r="Y13" s="715"/>
      <c r="Z13" s="680"/>
      <c r="AA13" s="662"/>
      <c r="AB13" s="662"/>
      <c r="AC13" s="662"/>
      <c r="AD13" s="1164"/>
      <c r="AE13" s="1165"/>
      <c r="AF13" s="659"/>
      <c r="AG13" s="661"/>
      <c r="AH13" s="715"/>
      <c r="AI13" s="680"/>
      <c r="AJ13" s="662"/>
      <c r="AK13" s="662"/>
      <c r="AL13" s="662"/>
      <c r="AM13" s="762"/>
      <c r="AN13" s="763"/>
      <c r="AO13" s="764"/>
      <c r="AP13" s="716"/>
      <c r="AQ13" s="660"/>
      <c r="AR13" s="661"/>
    </row>
    <row r="14" spans="1:44" ht="14.1" customHeight="1" x14ac:dyDescent="0.15">
      <c r="A14" s="707"/>
      <c r="B14" s="659" t="s">
        <v>1739</v>
      </c>
      <c r="C14" s="660"/>
      <c r="D14" s="660"/>
      <c r="E14" s="660"/>
      <c r="F14" s="698"/>
      <c r="G14" s="678"/>
      <c r="H14" s="679" t="s">
        <v>1741</v>
      </c>
      <c r="I14" s="662"/>
      <c r="J14" s="662"/>
      <c r="K14" s="680"/>
      <c r="L14" s="1218">
        <v>1.0900000000000001</v>
      </c>
      <c r="M14" s="1219"/>
      <c r="N14" s="1164" t="s">
        <v>1742</v>
      </c>
      <c r="O14" s="1165"/>
      <c r="P14" s="1309"/>
      <c r="Q14" s="1310"/>
      <c r="R14" s="1194"/>
      <c r="S14" s="1195"/>
      <c r="T14" s="1196"/>
      <c r="U14" s="1218" t="s">
        <v>727</v>
      </c>
      <c r="V14" s="1219"/>
      <c r="W14" s="1164" t="s">
        <v>1133</v>
      </c>
      <c r="X14" s="1165"/>
      <c r="Y14" s="1214"/>
      <c r="Z14" s="1215"/>
      <c r="AA14" s="1194"/>
      <c r="AB14" s="1195"/>
      <c r="AC14" s="1196"/>
      <c r="AD14" s="1218" t="s">
        <v>727</v>
      </c>
      <c r="AE14" s="1219"/>
      <c r="AF14" s="1164" t="s">
        <v>1133</v>
      </c>
      <c r="AG14" s="1165"/>
      <c r="AH14" s="1214"/>
      <c r="AI14" s="1215"/>
      <c r="AJ14" s="1194"/>
      <c r="AK14" s="1195"/>
      <c r="AL14" s="1196"/>
      <c r="AM14" s="1194"/>
      <c r="AN14" s="1195"/>
      <c r="AO14" s="1196"/>
      <c r="AP14" s="679" t="s">
        <v>1384</v>
      </c>
      <c r="AQ14" s="660"/>
      <c r="AR14" s="661"/>
    </row>
    <row r="15" spans="1:44" ht="14.1" customHeight="1" x14ac:dyDescent="0.15">
      <c r="A15" s="691"/>
      <c r="B15" s="645"/>
      <c r="C15" s="646"/>
      <c r="D15" s="646"/>
      <c r="E15" s="646"/>
      <c r="F15" s="646"/>
      <c r="G15" s="647"/>
      <c r="H15" s="645"/>
      <c r="I15" s="648"/>
      <c r="J15" s="648"/>
      <c r="K15" s="647"/>
      <c r="L15" s="1172"/>
      <c r="M15" s="1173"/>
      <c r="N15" s="645"/>
      <c r="O15" s="647"/>
      <c r="P15" s="692"/>
      <c r="Q15" s="693"/>
      <c r="R15" s="646"/>
      <c r="S15" s="646"/>
      <c r="T15" s="646"/>
      <c r="U15" s="1172"/>
      <c r="V15" s="1173"/>
      <c r="W15" s="645"/>
      <c r="X15" s="647"/>
      <c r="Y15" s="692"/>
      <c r="Z15" s="693"/>
      <c r="AA15" s="648"/>
      <c r="AB15" s="648"/>
      <c r="AC15" s="648"/>
      <c r="AD15" s="1172"/>
      <c r="AE15" s="1173"/>
      <c r="AF15" s="645"/>
      <c r="AG15" s="647"/>
      <c r="AH15" s="692"/>
      <c r="AI15" s="693"/>
      <c r="AJ15" s="648"/>
      <c r="AK15" s="648"/>
      <c r="AL15" s="648"/>
      <c r="AM15" s="694"/>
      <c r="AN15" s="695"/>
      <c r="AO15" s="696"/>
      <c r="AP15" s="646"/>
      <c r="AQ15" s="646"/>
      <c r="AR15" s="647"/>
    </row>
    <row r="16" spans="1:44" ht="14.1" customHeight="1" x14ac:dyDescent="0.15">
      <c r="A16" s="697"/>
      <c r="B16" s="651"/>
      <c r="C16" s="652"/>
      <c r="D16" s="652"/>
      <c r="E16" s="652"/>
      <c r="F16" s="708"/>
      <c r="G16" s="653"/>
      <c r="H16" s="654"/>
      <c r="I16" s="655"/>
      <c r="J16" s="655"/>
      <c r="K16" s="656"/>
      <c r="L16" s="1162"/>
      <c r="M16" s="1163"/>
      <c r="N16" s="1174"/>
      <c r="O16" s="1175"/>
      <c r="P16" s="1157"/>
      <c r="Q16" s="1158"/>
      <c r="R16" s="655"/>
      <c r="S16" s="655"/>
      <c r="T16" s="655"/>
      <c r="U16" s="1162"/>
      <c r="V16" s="1163"/>
      <c r="W16" s="1174"/>
      <c r="X16" s="1175"/>
      <c r="Y16" s="1157"/>
      <c r="Z16" s="1158"/>
      <c r="AA16" s="1159"/>
      <c r="AB16" s="1160"/>
      <c r="AC16" s="1161"/>
      <c r="AD16" s="1162"/>
      <c r="AE16" s="1163"/>
      <c r="AF16" s="1174"/>
      <c r="AG16" s="1175"/>
      <c r="AH16" s="1157"/>
      <c r="AI16" s="1158"/>
      <c r="AJ16" s="1159"/>
      <c r="AK16" s="1160"/>
      <c r="AL16" s="1161"/>
      <c r="AM16" s="1159"/>
      <c r="AN16" s="1160"/>
      <c r="AO16" s="1161"/>
      <c r="AP16" s="654"/>
      <c r="AQ16" s="652"/>
      <c r="AR16" s="713"/>
    </row>
    <row r="17" spans="1:44" ht="14.1" customHeight="1" x14ac:dyDescent="0.15">
      <c r="A17" s="691"/>
      <c r="B17" s="645"/>
      <c r="C17" s="646"/>
      <c r="D17" s="646"/>
      <c r="E17" s="646"/>
      <c r="F17" s="646"/>
      <c r="G17" s="647"/>
      <c r="H17" s="645"/>
      <c r="I17" s="648"/>
      <c r="J17" s="648"/>
      <c r="K17" s="647"/>
      <c r="L17" s="1172"/>
      <c r="M17" s="1173"/>
      <c r="N17" s="645"/>
      <c r="O17" s="647"/>
      <c r="P17" s="692"/>
      <c r="Q17" s="693"/>
      <c r="R17" s="646"/>
      <c r="S17" s="646"/>
      <c r="T17" s="646"/>
      <c r="U17" s="645"/>
      <c r="V17" s="647"/>
      <c r="W17" s="645"/>
      <c r="X17" s="647"/>
      <c r="Y17" s="692"/>
      <c r="Z17" s="693"/>
      <c r="AA17" s="648"/>
      <c r="AB17" s="648"/>
      <c r="AC17" s="648"/>
      <c r="AD17" s="645"/>
      <c r="AE17" s="647"/>
      <c r="AF17" s="645"/>
      <c r="AG17" s="647"/>
      <c r="AH17" s="692"/>
      <c r="AI17" s="693"/>
      <c r="AJ17" s="648"/>
      <c r="AK17" s="648"/>
      <c r="AL17" s="648"/>
      <c r="AM17" s="694"/>
      <c r="AN17" s="695"/>
      <c r="AO17" s="696"/>
      <c r="AP17" s="660"/>
      <c r="AQ17" s="646"/>
      <c r="AR17" s="647"/>
    </row>
    <row r="18" spans="1:44" ht="14.1" customHeight="1" x14ac:dyDescent="0.15">
      <c r="A18" s="707"/>
      <c r="B18" s="659" t="s">
        <v>1600</v>
      </c>
      <c r="C18" s="660"/>
      <c r="D18" s="660"/>
      <c r="E18" s="660"/>
      <c r="F18" s="698"/>
      <c r="G18" s="678"/>
      <c r="H18" s="679"/>
      <c r="I18" s="662"/>
      <c r="J18" s="662"/>
      <c r="K18" s="680"/>
      <c r="L18" s="1218" t="s">
        <v>724</v>
      </c>
      <c r="M18" s="1219"/>
      <c r="N18" s="1164" t="s">
        <v>737</v>
      </c>
      <c r="O18" s="1165"/>
      <c r="P18" s="1214"/>
      <c r="Q18" s="1215"/>
      <c r="R18" s="1159"/>
      <c r="S18" s="1160"/>
      <c r="T18" s="1161"/>
      <c r="U18" s="1162" t="s">
        <v>727</v>
      </c>
      <c r="V18" s="1163"/>
      <c r="W18" s="1164" t="s">
        <v>1133</v>
      </c>
      <c r="X18" s="1165"/>
      <c r="Y18" s="1157"/>
      <c r="Z18" s="1158"/>
      <c r="AA18" s="1159"/>
      <c r="AB18" s="1160"/>
      <c r="AC18" s="1161"/>
      <c r="AD18" s="1230">
        <v>13.02</v>
      </c>
      <c r="AE18" s="1231"/>
      <c r="AF18" s="1164" t="s">
        <v>1130</v>
      </c>
      <c r="AG18" s="1165"/>
      <c r="AH18" s="1157"/>
      <c r="AI18" s="1158"/>
      <c r="AJ18" s="1159"/>
      <c r="AK18" s="1160"/>
      <c r="AL18" s="1161"/>
      <c r="AM18" s="1159"/>
      <c r="AN18" s="1160"/>
      <c r="AO18" s="1161"/>
      <c r="AP18" s="654"/>
      <c r="AQ18" s="652"/>
      <c r="AR18" s="713"/>
    </row>
    <row r="19" spans="1:44" ht="14.1" customHeight="1" x14ac:dyDescent="0.15">
      <c r="A19" s="691"/>
      <c r="B19" s="645"/>
      <c r="C19" s="646"/>
      <c r="D19" s="646"/>
      <c r="E19" s="646"/>
      <c r="F19" s="646"/>
      <c r="G19" s="647"/>
      <c r="H19" s="645"/>
      <c r="I19" s="648"/>
      <c r="J19" s="648"/>
      <c r="K19" s="647"/>
      <c r="L19" s="1172"/>
      <c r="M19" s="1173"/>
      <c r="N19" s="645"/>
      <c r="O19" s="647"/>
      <c r="P19" s="692"/>
      <c r="Q19" s="693"/>
      <c r="R19" s="646"/>
      <c r="S19" s="646"/>
      <c r="T19" s="646"/>
      <c r="U19" s="645"/>
      <c r="V19" s="647"/>
      <c r="W19" s="645"/>
      <c r="X19" s="647"/>
      <c r="Y19" s="692"/>
      <c r="Z19" s="693"/>
      <c r="AA19" s="648"/>
      <c r="AB19" s="648"/>
      <c r="AC19" s="648"/>
      <c r="AD19" s="645"/>
      <c r="AE19" s="647"/>
      <c r="AF19" s="645"/>
      <c r="AG19" s="647"/>
      <c r="AH19" s="692"/>
      <c r="AI19" s="693"/>
      <c r="AJ19" s="648"/>
      <c r="AK19" s="648"/>
      <c r="AL19" s="648"/>
      <c r="AM19" s="694"/>
      <c r="AN19" s="695"/>
      <c r="AO19" s="696"/>
      <c r="AP19" s="646"/>
      <c r="AQ19" s="646"/>
      <c r="AR19" s="647"/>
    </row>
    <row r="20" spans="1:44" ht="14.1" customHeight="1" x14ac:dyDescent="0.15">
      <c r="A20" s="697"/>
      <c r="B20" s="651"/>
      <c r="C20" s="652"/>
      <c r="D20" s="652"/>
      <c r="E20" s="652"/>
      <c r="F20" s="660"/>
      <c r="G20" s="653"/>
      <c r="H20" s="654"/>
      <c r="I20" s="655"/>
      <c r="J20" s="655"/>
      <c r="K20" s="656"/>
      <c r="L20" s="1218"/>
      <c r="M20" s="1219"/>
      <c r="N20" s="1164"/>
      <c r="O20" s="1165"/>
      <c r="P20" s="1214"/>
      <c r="Q20" s="1215"/>
      <c r="R20" s="662"/>
      <c r="S20" s="662"/>
      <c r="T20" s="662"/>
      <c r="U20" s="1307"/>
      <c r="V20" s="1308"/>
      <c r="W20" s="1164"/>
      <c r="X20" s="1165"/>
      <c r="Y20" s="1157"/>
      <c r="Z20" s="1158"/>
      <c r="AA20" s="714"/>
      <c r="AB20" s="714"/>
      <c r="AC20" s="714"/>
      <c r="AD20" s="1307"/>
      <c r="AE20" s="1308"/>
      <c r="AF20" s="1164"/>
      <c r="AG20" s="1165"/>
      <c r="AH20" s="1157"/>
      <c r="AI20" s="1158"/>
      <c r="AJ20" s="714"/>
      <c r="AK20" s="714"/>
      <c r="AL20" s="714"/>
      <c r="AM20" s="1159"/>
      <c r="AN20" s="1160"/>
      <c r="AO20" s="1161"/>
      <c r="AP20" s="706"/>
      <c r="AQ20" s="652"/>
      <c r="AR20" s="713"/>
    </row>
    <row r="21" spans="1:44" ht="14.1" customHeight="1" x14ac:dyDescent="0.15">
      <c r="A21" s="707"/>
      <c r="B21" s="659"/>
      <c r="C21" s="660"/>
      <c r="D21" s="660"/>
      <c r="E21" s="660"/>
      <c r="F21" s="646"/>
      <c r="G21" s="661"/>
      <c r="H21" s="659"/>
      <c r="I21" s="662"/>
      <c r="J21" s="662"/>
      <c r="K21" s="661"/>
      <c r="L21" s="1172"/>
      <c r="M21" s="1173"/>
      <c r="N21" s="645"/>
      <c r="O21" s="647"/>
      <c r="P21" s="692"/>
      <c r="Q21" s="693"/>
      <c r="R21" s="646"/>
      <c r="S21" s="646"/>
      <c r="T21" s="646"/>
      <c r="U21" s="659"/>
      <c r="V21" s="661"/>
      <c r="W21" s="645"/>
      <c r="X21" s="647"/>
      <c r="Y21" s="715"/>
      <c r="Z21" s="680"/>
      <c r="AA21" s="662"/>
      <c r="AB21" s="662"/>
      <c r="AC21" s="662"/>
      <c r="AD21" s="659"/>
      <c r="AE21" s="661"/>
      <c r="AF21" s="645"/>
      <c r="AG21" s="647"/>
      <c r="AH21" s="715"/>
      <c r="AI21" s="680"/>
      <c r="AJ21" s="662"/>
      <c r="AK21" s="662"/>
      <c r="AL21" s="662"/>
      <c r="AM21" s="679"/>
      <c r="AN21" s="716"/>
      <c r="AO21" s="678"/>
      <c r="AP21" s="660"/>
      <c r="AQ21" s="660"/>
      <c r="AR21" s="661"/>
    </row>
    <row r="22" spans="1:44" ht="14.1" customHeight="1" x14ac:dyDescent="0.15">
      <c r="A22" s="707"/>
      <c r="B22" s="659"/>
      <c r="C22" s="660"/>
      <c r="D22" s="660"/>
      <c r="E22" s="660"/>
      <c r="F22" s="660"/>
      <c r="G22" s="678"/>
      <c r="H22" s="679"/>
      <c r="I22" s="662"/>
      <c r="J22" s="662"/>
      <c r="K22" s="680"/>
      <c r="L22" s="1218"/>
      <c r="M22" s="1219"/>
      <c r="N22" s="1164"/>
      <c r="O22" s="1165"/>
      <c r="P22" s="1214"/>
      <c r="Q22" s="1215"/>
      <c r="R22" s="662"/>
      <c r="S22" s="662"/>
      <c r="T22" s="662"/>
      <c r="U22" s="1305"/>
      <c r="V22" s="1306"/>
      <c r="W22" s="1164"/>
      <c r="X22" s="1165"/>
      <c r="Y22" s="1214"/>
      <c r="Z22" s="1215"/>
      <c r="AA22" s="712"/>
      <c r="AB22" s="712"/>
      <c r="AC22" s="712"/>
      <c r="AD22" s="1305"/>
      <c r="AE22" s="1306"/>
      <c r="AF22" s="1164"/>
      <c r="AG22" s="1165"/>
      <c r="AH22" s="1214"/>
      <c r="AI22" s="1215"/>
      <c r="AJ22" s="712"/>
      <c r="AK22" s="712"/>
      <c r="AL22" s="712"/>
      <c r="AM22" s="1159"/>
      <c r="AN22" s="1160"/>
      <c r="AO22" s="1161"/>
      <c r="AP22" s="706"/>
      <c r="AQ22" s="652"/>
      <c r="AR22" s="713"/>
    </row>
    <row r="23" spans="1:44" ht="14.1" customHeight="1" x14ac:dyDescent="0.15">
      <c r="A23" s="691"/>
      <c r="B23" s="645"/>
      <c r="C23" s="646"/>
      <c r="D23" s="646"/>
      <c r="E23" s="646"/>
      <c r="F23" s="646"/>
      <c r="G23" s="647"/>
      <c r="H23" s="645"/>
      <c r="I23" s="648"/>
      <c r="J23" s="648"/>
      <c r="K23" s="647"/>
      <c r="L23" s="1172"/>
      <c r="M23" s="1173"/>
      <c r="N23" s="645"/>
      <c r="O23" s="647"/>
      <c r="P23" s="692"/>
      <c r="Q23" s="693"/>
      <c r="R23" s="646"/>
      <c r="S23" s="646"/>
      <c r="T23" s="646"/>
      <c r="U23" s="645"/>
      <c r="V23" s="647"/>
      <c r="W23" s="645"/>
      <c r="X23" s="647"/>
      <c r="Y23" s="692"/>
      <c r="Z23" s="693"/>
      <c r="AA23" s="648"/>
      <c r="AB23" s="648"/>
      <c r="AC23" s="648"/>
      <c r="AD23" s="645"/>
      <c r="AE23" s="647"/>
      <c r="AF23" s="645"/>
      <c r="AG23" s="647"/>
      <c r="AH23" s="692"/>
      <c r="AI23" s="693"/>
      <c r="AJ23" s="648"/>
      <c r="AK23" s="648"/>
      <c r="AL23" s="648"/>
      <c r="AM23" s="694"/>
      <c r="AN23" s="695"/>
      <c r="AO23" s="696"/>
      <c r="AP23" s="646"/>
      <c r="AQ23" s="646"/>
      <c r="AR23" s="647"/>
    </row>
    <row r="24" spans="1:44" ht="14.1" customHeight="1" x14ac:dyDescent="0.15">
      <c r="A24" s="697"/>
      <c r="B24" s="651"/>
      <c r="C24" s="652"/>
      <c r="D24" s="652"/>
      <c r="E24" s="652"/>
      <c r="F24" s="652"/>
      <c r="G24" s="653"/>
      <c r="H24" s="654"/>
      <c r="I24" s="655"/>
      <c r="J24" s="655"/>
      <c r="K24" s="656"/>
      <c r="L24" s="1218"/>
      <c r="M24" s="1219"/>
      <c r="N24" s="1164"/>
      <c r="O24" s="1165"/>
      <c r="P24" s="1214"/>
      <c r="Q24" s="1215"/>
      <c r="R24" s="662"/>
      <c r="S24" s="662"/>
      <c r="T24" s="662"/>
      <c r="U24" s="1157"/>
      <c r="V24" s="1158"/>
      <c r="W24" s="1174"/>
      <c r="X24" s="1175"/>
      <c r="Y24" s="1157"/>
      <c r="Z24" s="1158"/>
      <c r="AA24" s="714"/>
      <c r="AB24" s="714"/>
      <c r="AC24" s="714"/>
      <c r="AD24" s="1157"/>
      <c r="AE24" s="1158"/>
      <c r="AF24" s="1174"/>
      <c r="AG24" s="1175"/>
      <c r="AH24" s="1157"/>
      <c r="AI24" s="1158"/>
      <c r="AJ24" s="714"/>
      <c r="AK24" s="714"/>
      <c r="AL24" s="714"/>
      <c r="AM24" s="1159"/>
      <c r="AN24" s="1160"/>
      <c r="AO24" s="1161"/>
      <c r="AP24" s="706"/>
      <c r="AQ24" s="652"/>
      <c r="AR24" s="713"/>
    </row>
    <row r="25" spans="1:44" ht="14.1" customHeight="1" x14ac:dyDescent="0.15">
      <c r="A25" s="691"/>
      <c r="B25" s="645"/>
      <c r="C25" s="646"/>
      <c r="D25" s="646"/>
      <c r="E25" s="646"/>
      <c r="F25" s="646"/>
      <c r="G25" s="696"/>
      <c r="H25" s="694"/>
      <c r="I25" s="648"/>
      <c r="J25" s="648"/>
      <c r="K25" s="693"/>
      <c r="L25" s="1172"/>
      <c r="M25" s="1173"/>
      <c r="N25" s="645"/>
      <c r="O25" s="647"/>
      <c r="P25" s="692"/>
      <c r="Q25" s="693"/>
      <c r="R25" s="646"/>
      <c r="S25" s="646"/>
      <c r="T25" s="646"/>
      <c r="U25" s="717"/>
      <c r="V25" s="719"/>
      <c r="W25" s="649"/>
      <c r="X25" s="650"/>
      <c r="Y25" s="717"/>
      <c r="Z25" s="719"/>
      <c r="AA25" s="718"/>
      <c r="AB25" s="718"/>
      <c r="AC25" s="718"/>
      <c r="AD25" s="717"/>
      <c r="AE25" s="719"/>
      <c r="AF25" s="649"/>
      <c r="AG25" s="650"/>
      <c r="AH25" s="717"/>
      <c r="AI25" s="719"/>
      <c r="AJ25" s="718"/>
      <c r="AK25" s="718"/>
      <c r="AL25" s="718"/>
      <c r="AM25" s="720"/>
      <c r="AN25" s="721"/>
      <c r="AO25" s="722"/>
      <c r="AP25" s="695"/>
      <c r="AQ25" s="646"/>
      <c r="AR25" s="647"/>
    </row>
    <row r="26" spans="1:44" ht="14.1" customHeight="1" x14ac:dyDescent="0.15">
      <c r="A26" s="697"/>
      <c r="B26" s="651"/>
      <c r="C26" s="652"/>
      <c r="D26" s="652"/>
      <c r="E26" s="652"/>
      <c r="F26" s="652"/>
      <c r="G26" s="653"/>
      <c r="H26" s="654"/>
      <c r="I26" s="655"/>
      <c r="J26" s="655"/>
      <c r="K26" s="656"/>
      <c r="L26" s="1218"/>
      <c r="M26" s="1219"/>
      <c r="N26" s="1164"/>
      <c r="O26" s="1165"/>
      <c r="P26" s="1214"/>
      <c r="Q26" s="1215"/>
      <c r="R26" s="662"/>
      <c r="S26" s="662"/>
      <c r="T26" s="662"/>
      <c r="U26" s="701"/>
      <c r="V26" s="702"/>
      <c r="W26" s="657"/>
      <c r="X26" s="658"/>
      <c r="Y26" s="701"/>
      <c r="Z26" s="702"/>
      <c r="AA26" s="714"/>
      <c r="AB26" s="714"/>
      <c r="AC26" s="714"/>
      <c r="AD26" s="701"/>
      <c r="AE26" s="702"/>
      <c r="AF26" s="657"/>
      <c r="AG26" s="658"/>
      <c r="AH26" s="701"/>
      <c r="AI26" s="702"/>
      <c r="AJ26" s="714"/>
      <c r="AK26" s="714"/>
      <c r="AL26" s="714"/>
      <c r="AM26" s="703"/>
      <c r="AN26" s="704"/>
      <c r="AO26" s="705"/>
      <c r="AP26" s="706"/>
      <c r="AQ26" s="652"/>
      <c r="AR26" s="713"/>
    </row>
    <row r="27" spans="1:44" ht="14.1" customHeight="1" x14ac:dyDescent="0.15">
      <c r="A27" s="707"/>
      <c r="B27" s="659"/>
      <c r="C27" s="660"/>
      <c r="D27" s="660"/>
      <c r="E27" s="660"/>
      <c r="F27" s="660"/>
      <c r="G27" s="661"/>
      <c r="H27" s="659"/>
      <c r="I27" s="662"/>
      <c r="J27" s="662"/>
      <c r="K27" s="661"/>
      <c r="L27" s="1172"/>
      <c r="M27" s="1173"/>
      <c r="N27" s="645"/>
      <c r="O27" s="647"/>
      <c r="P27" s="692"/>
      <c r="Q27" s="693"/>
      <c r="R27" s="646"/>
      <c r="S27" s="646"/>
      <c r="T27" s="646"/>
      <c r="U27" s="659"/>
      <c r="V27" s="661"/>
      <c r="W27" s="659"/>
      <c r="X27" s="661"/>
      <c r="Y27" s="715"/>
      <c r="Z27" s="680"/>
      <c r="AA27" s="662"/>
      <c r="AB27" s="662"/>
      <c r="AC27" s="662"/>
      <c r="AD27" s="659"/>
      <c r="AE27" s="661"/>
      <c r="AF27" s="659"/>
      <c r="AG27" s="661"/>
      <c r="AH27" s="715"/>
      <c r="AI27" s="680"/>
      <c r="AJ27" s="662"/>
      <c r="AK27" s="662"/>
      <c r="AL27" s="662"/>
      <c r="AM27" s="679"/>
      <c r="AN27" s="716"/>
      <c r="AO27" s="678"/>
      <c r="AP27" s="660"/>
      <c r="AQ27" s="660"/>
      <c r="AR27" s="661"/>
    </row>
    <row r="28" spans="1:44" ht="14.1" customHeight="1" x14ac:dyDescent="0.15">
      <c r="A28" s="707"/>
      <c r="B28" s="659"/>
      <c r="C28" s="660"/>
      <c r="D28" s="660"/>
      <c r="E28" s="660"/>
      <c r="F28" s="660"/>
      <c r="G28" s="678"/>
      <c r="H28" s="679"/>
      <c r="I28" s="662"/>
      <c r="J28" s="662"/>
      <c r="K28" s="680"/>
      <c r="L28" s="1218"/>
      <c r="M28" s="1219"/>
      <c r="N28" s="1164"/>
      <c r="O28" s="1165"/>
      <c r="P28" s="1214"/>
      <c r="Q28" s="1215"/>
      <c r="R28" s="662"/>
      <c r="S28" s="662"/>
      <c r="T28" s="662"/>
      <c r="U28" s="1214"/>
      <c r="V28" s="1215"/>
      <c r="W28" s="1164"/>
      <c r="X28" s="1165"/>
      <c r="Y28" s="1214"/>
      <c r="Z28" s="1215"/>
      <c r="AA28" s="712"/>
      <c r="AB28" s="712"/>
      <c r="AC28" s="712"/>
      <c r="AD28" s="1214"/>
      <c r="AE28" s="1215"/>
      <c r="AF28" s="1164"/>
      <c r="AG28" s="1165"/>
      <c r="AH28" s="1214"/>
      <c r="AI28" s="1215"/>
      <c r="AJ28" s="712"/>
      <c r="AK28" s="712"/>
      <c r="AL28" s="712"/>
      <c r="AM28" s="1159"/>
      <c r="AN28" s="1160"/>
      <c r="AO28" s="1161"/>
      <c r="AP28" s="716"/>
      <c r="AQ28" s="660"/>
      <c r="AR28" s="661"/>
    </row>
    <row r="29" spans="1:44" ht="14.1" customHeight="1" x14ac:dyDescent="0.15">
      <c r="A29" s="691"/>
      <c r="B29" s="645"/>
      <c r="C29" s="723"/>
      <c r="D29" s="723"/>
      <c r="E29" s="723"/>
      <c r="F29" s="723"/>
      <c r="G29" s="724"/>
      <c r="H29" s="725"/>
      <c r="I29" s="726"/>
      <c r="J29" s="726"/>
      <c r="K29" s="724"/>
      <c r="L29" s="1172"/>
      <c r="M29" s="1173"/>
      <c r="N29" s="645"/>
      <c r="O29" s="647"/>
      <c r="P29" s="692"/>
      <c r="Q29" s="693"/>
      <c r="R29" s="646"/>
      <c r="S29" s="646"/>
      <c r="T29" s="646"/>
      <c r="U29" s="725"/>
      <c r="V29" s="724"/>
      <c r="W29" s="725"/>
      <c r="X29" s="724"/>
      <c r="Y29" s="727"/>
      <c r="Z29" s="728"/>
      <c r="AA29" s="726"/>
      <c r="AB29" s="726"/>
      <c r="AC29" s="726"/>
      <c r="AD29" s="725"/>
      <c r="AE29" s="724"/>
      <c r="AF29" s="725"/>
      <c r="AG29" s="724"/>
      <c r="AH29" s="727"/>
      <c r="AI29" s="728"/>
      <c r="AJ29" s="726"/>
      <c r="AK29" s="726"/>
      <c r="AL29" s="726"/>
      <c r="AM29" s="729"/>
      <c r="AN29" s="730"/>
      <c r="AO29" s="731"/>
      <c r="AP29" s="723"/>
      <c r="AQ29" s="723"/>
      <c r="AR29" s="724"/>
    </row>
    <row r="30" spans="1:44" ht="14.1" customHeight="1" x14ac:dyDescent="0.15">
      <c r="A30" s="697"/>
      <c r="B30" s="651"/>
      <c r="C30" s="689"/>
      <c r="D30" s="689"/>
      <c r="E30" s="689"/>
      <c r="F30" s="689"/>
      <c r="G30" s="732"/>
      <c r="H30" s="684"/>
      <c r="I30" s="685"/>
      <c r="J30" s="685"/>
      <c r="K30" s="686"/>
      <c r="L30" s="1218"/>
      <c r="M30" s="1219"/>
      <c r="N30" s="1164"/>
      <c r="O30" s="1165"/>
      <c r="P30" s="1214"/>
      <c r="Q30" s="1215"/>
      <c r="R30" s="662"/>
      <c r="S30" s="662"/>
      <c r="T30" s="662"/>
      <c r="U30" s="1238"/>
      <c r="V30" s="1239"/>
      <c r="W30" s="1240"/>
      <c r="X30" s="1241"/>
      <c r="Y30" s="1238"/>
      <c r="Z30" s="1239"/>
      <c r="AA30" s="687"/>
      <c r="AB30" s="687"/>
      <c r="AC30" s="687"/>
      <c r="AD30" s="1238"/>
      <c r="AE30" s="1239"/>
      <c r="AF30" s="1240"/>
      <c r="AG30" s="1241"/>
      <c r="AH30" s="1238"/>
      <c r="AI30" s="1239"/>
      <c r="AJ30" s="687"/>
      <c r="AK30" s="687"/>
      <c r="AL30" s="687"/>
      <c r="AM30" s="1235"/>
      <c r="AN30" s="1236"/>
      <c r="AO30" s="1237"/>
      <c r="AP30" s="688"/>
      <c r="AQ30" s="689"/>
      <c r="AR30" s="690"/>
    </row>
    <row r="31" spans="1:44" ht="14.1" customHeight="1" x14ac:dyDescent="0.15">
      <c r="A31" s="707"/>
      <c r="B31" s="733"/>
      <c r="C31" s="667"/>
      <c r="D31" s="667"/>
      <c r="E31" s="667"/>
      <c r="F31" s="667"/>
      <c r="G31" s="668"/>
      <c r="H31" s="733"/>
      <c r="I31" s="734"/>
      <c r="J31" s="734"/>
      <c r="K31" s="668"/>
      <c r="L31" s="1172"/>
      <c r="M31" s="1173"/>
      <c r="N31" s="645"/>
      <c r="O31" s="647"/>
      <c r="P31" s="692"/>
      <c r="Q31" s="693"/>
      <c r="R31" s="646"/>
      <c r="S31" s="646"/>
      <c r="T31" s="646"/>
      <c r="U31" s="733"/>
      <c r="V31" s="668"/>
      <c r="W31" s="733"/>
      <c r="X31" s="668"/>
      <c r="Y31" s="735"/>
      <c r="Z31" s="736"/>
      <c r="AA31" s="734"/>
      <c r="AB31" s="734"/>
      <c r="AC31" s="734"/>
      <c r="AD31" s="733"/>
      <c r="AE31" s="668"/>
      <c r="AF31" s="733"/>
      <c r="AG31" s="668"/>
      <c r="AH31" s="735"/>
      <c r="AI31" s="736"/>
      <c r="AJ31" s="734"/>
      <c r="AK31" s="734"/>
      <c r="AL31" s="734"/>
      <c r="AM31" s="737"/>
      <c r="AN31" s="738"/>
      <c r="AO31" s="683"/>
      <c r="AP31" s="667"/>
      <c r="AQ31" s="667"/>
      <c r="AR31" s="668"/>
    </row>
    <row r="32" spans="1:44" ht="14.1" customHeight="1" x14ac:dyDescent="0.15">
      <c r="A32" s="707"/>
      <c r="B32" s="733"/>
      <c r="C32" s="667"/>
      <c r="D32" s="667"/>
      <c r="E32" s="667"/>
      <c r="F32" s="667"/>
      <c r="G32" s="683"/>
      <c r="H32" s="737"/>
      <c r="I32" s="734"/>
      <c r="J32" s="734"/>
      <c r="K32" s="736"/>
      <c r="L32" s="1218"/>
      <c r="M32" s="1219"/>
      <c r="N32" s="1164"/>
      <c r="O32" s="1165"/>
      <c r="P32" s="1214"/>
      <c r="Q32" s="1215"/>
      <c r="R32" s="662"/>
      <c r="S32" s="662"/>
      <c r="T32" s="662"/>
      <c r="U32" s="1263"/>
      <c r="V32" s="1264"/>
      <c r="W32" s="1265"/>
      <c r="X32" s="1266"/>
      <c r="Y32" s="1263"/>
      <c r="Z32" s="1264"/>
      <c r="AA32" s="739"/>
      <c r="AB32" s="739"/>
      <c r="AC32" s="739"/>
      <c r="AD32" s="1263"/>
      <c r="AE32" s="1264"/>
      <c r="AF32" s="1265"/>
      <c r="AG32" s="1266"/>
      <c r="AH32" s="1263"/>
      <c r="AI32" s="1264"/>
      <c r="AJ32" s="739"/>
      <c r="AK32" s="739"/>
      <c r="AL32" s="739"/>
      <c r="AM32" s="1235"/>
      <c r="AN32" s="1236"/>
      <c r="AO32" s="1237"/>
      <c r="AP32" s="738"/>
      <c r="AQ32" s="667"/>
      <c r="AR32" s="668"/>
    </row>
    <row r="33" spans="1:44" ht="14.1" customHeight="1" x14ac:dyDescent="0.15">
      <c r="A33" s="691"/>
      <c r="B33" s="725"/>
      <c r="C33" s="723"/>
      <c r="D33" s="723"/>
      <c r="E33" s="723"/>
      <c r="F33" s="723"/>
      <c r="G33" s="724"/>
      <c r="H33" s="725"/>
      <c r="I33" s="726"/>
      <c r="J33" s="726"/>
      <c r="K33" s="724"/>
      <c r="L33" s="1172"/>
      <c r="M33" s="1173"/>
      <c r="N33" s="645"/>
      <c r="O33" s="647"/>
      <c r="P33" s="692"/>
      <c r="Q33" s="693"/>
      <c r="R33" s="646"/>
      <c r="S33" s="646"/>
      <c r="T33" s="646"/>
      <c r="U33" s="725"/>
      <c r="V33" s="724"/>
      <c r="W33" s="725"/>
      <c r="X33" s="724"/>
      <c r="Y33" s="727"/>
      <c r="Z33" s="728"/>
      <c r="AA33" s="726"/>
      <c r="AB33" s="726"/>
      <c r="AC33" s="726"/>
      <c r="AD33" s="725"/>
      <c r="AE33" s="724"/>
      <c r="AF33" s="725"/>
      <c r="AG33" s="724"/>
      <c r="AH33" s="727"/>
      <c r="AI33" s="728"/>
      <c r="AJ33" s="726"/>
      <c r="AK33" s="726"/>
      <c r="AL33" s="726"/>
      <c r="AM33" s="729"/>
      <c r="AN33" s="730"/>
      <c r="AO33" s="731"/>
      <c r="AP33" s="723"/>
      <c r="AQ33" s="723"/>
      <c r="AR33" s="724"/>
    </row>
    <row r="34" spans="1:44" ht="14.1" customHeight="1" x14ac:dyDescent="0.15">
      <c r="A34" s="697"/>
      <c r="B34" s="740"/>
      <c r="C34" s="689"/>
      <c r="D34" s="689"/>
      <c r="E34" s="689"/>
      <c r="F34" s="689"/>
      <c r="G34" s="732"/>
      <c r="H34" s="684"/>
      <c r="I34" s="685"/>
      <c r="J34" s="685"/>
      <c r="K34" s="686"/>
      <c r="L34" s="1218"/>
      <c r="M34" s="1219"/>
      <c r="N34" s="1164"/>
      <c r="O34" s="1165"/>
      <c r="P34" s="1214"/>
      <c r="Q34" s="1215"/>
      <c r="R34" s="662"/>
      <c r="S34" s="662"/>
      <c r="T34" s="662"/>
      <c r="U34" s="1238"/>
      <c r="V34" s="1239"/>
      <c r="W34" s="1240"/>
      <c r="X34" s="1241"/>
      <c r="Y34" s="1238"/>
      <c r="Z34" s="1239"/>
      <c r="AA34" s="687"/>
      <c r="AB34" s="687"/>
      <c r="AC34" s="687"/>
      <c r="AD34" s="1238"/>
      <c r="AE34" s="1239"/>
      <c r="AF34" s="1240"/>
      <c r="AG34" s="1241"/>
      <c r="AH34" s="1238"/>
      <c r="AI34" s="1239"/>
      <c r="AJ34" s="687"/>
      <c r="AK34" s="687"/>
      <c r="AL34" s="687"/>
      <c r="AM34" s="1235"/>
      <c r="AN34" s="1236"/>
      <c r="AO34" s="1237"/>
      <c r="AP34" s="688"/>
      <c r="AQ34" s="689"/>
      <c r="AR34" s="690"/>
    </row>
    <row r="35" spans="1:44" ht="14.1" customHeight="1" x14ac:dyDescent="0.15">
      <c r="A35" s="707"/>
      <c r="B35" s="733"/>
      <c r="C35" s="667"/>
      <c r="D35" s="667"/>
      <c r="E35" s="667"/>
      <c r="F35" s="667"/>
      <c r="G35" s="668"/>
      <c r="H35" s="733"/>
      <c r="I35" s="734"/>
      <c r="J35" s="734"/>
      <c r="K35" s="668"/>
      <c r="L35" s="1172"/>
      <c r="M35" s="1173"/>
      <c r="N35" s="645"/>
      <c r="O35" s="647"/>
      <c r="P35" s="692"/>
      <c r="Q35" s="693"/>
      <c r="R35" s="646"/>
      <c r="S35" s="646"/>
      <c r="T35" s="646"/>
      <c r="U35" s="733"/>
      <c r="V35" s="668"/>
      <c r="W35" s="733"/>
      <c r="X35" s="668"/>
      <c r="Y35" s="735"/>
      <c r="Z35" s="736"/>
      <c r="AA35" s="734"/>
      <c r="AB35" s="734"/>
      <c r="AC35" s="734"/>
      <c r="AD35" s="733"/>
      <c r="AE35" s="668"/>
      <c r="AF35" s="733"/>
      <c r="AG35" s="668"/>
      <c r="AH35" s="735"/>
      <c r="AI35" s="736"/>
      <c r="AJ35" s="734"/>
      <c r="AK35" s="734"/>
      <c r="AL35" s="734"/>
      <c r="AM35" s="737"/>
      <c r="AN35" s="738"/>
      <c r="AO35" s="683"/>
      <c r="AP35" s="667"/>
      <c r="AQ35" s="667"/>
      <c r="AR35" s="668"/>
    </row>
    <row r="36" spans="1:44" ht="14.1" customHeight="1" x14ac:dyDescent="0.15">
      <c r="A36" s="707"/>
      <c r="B36" s="733"/>
      <c r="C36" s="667"/>
      <c r="D36" s="667"/>
      <c r="E36" s="667"/>
      <c r="F36" s="667"/>
      <c r="G36" s="683"/>
      <c r="H36" s="737"/>
      <c r="I36" s="734"/>
      <c r="J36" s="734"/>
      <c r="K36" s="736"/>
      <c r="L36" s="1218"/>
      <c r="M36" s="1219"/>
      <c r="N36" s="1164"/>
      <c r="O36" s="1165"/>
      <c r="P36" s="1214"/>
      <c r="Q36" s="1215"/>
      <c r="R36" s="662"/>
      <c r="S36" s="662"/>
      <c r="T36" s="662"/>
      <c r="U36" s="1263"/>
      <c r="V36" s="1264"/>
      <c r="W36" s="1265"/>
      <c r="X36" s="1266"/>
      <c r="Y36" s="1263"/>
      <c r="Z36" s="1264"/>
      <c r="AA36" s="739"/>
      <c r="AB36" s="739"/>
      <c r="AC36" s="739"/>
      <c r="AD36" s="1263"/>
      <c r="AE36" s="1264"/>
      <c r="AF36" s="1265"/>
      <c r="AG36" s="1266"/>
      <c r="AH36" s="1263"/>
      <c r="AI36" s="1264"/>
      <c r="AJ36" s="739"/>
      <c r="AK36" s="739"/>
      <c r="AL36" s="739"/>
      <c r="AM36" s="1235"/>
      <c r="AN36" s="1236"/>
      <c r="AO36" s="1237"/>
      <c r="AP36" s="738"/>
      <c r="AQ36" s="667"/>
      <c r="AR36" s="668"/>
    </row>
    <row r="37" spans="1:44" ht="14.1" customHeight="1" x14ac:dyDescent="0.15">
      <c r="A37" s="691"/>
      <c r="B37" s="725"/>
      <c r="C37" s="723"/>
      <c r="D37" s="723"/>
      <c r="E37" s="723"/>
      <c r="F37" s="723"/>
      <c r="G37" s="724"/>
      <c r="H37" s="725"/>
      <c r="I37" s="726"/>
      <c r="J37" s="726"/>
      <c r="K37" s="724"/>
      <c r="L37" s="1172"/>
      <c r="M37" s="1173"/>
      <c r="N37" s="645"/>
      <c r="O37" s="647"/>
      <c r="P37" s="692"/>
      <c r="Q37" s="693"/>
      <c r="R37" s="646"/>
      <c r="S37" s="646"/>
      <c r="T37" s="646"/>
      <c r="U37" s="725"/>
      <c r="V37" s="724"/>
      <c r="W37" s="725"/>
      <c r="X37" s="724"/>
      <c r="Y37" s="727"/>
      <c r="Z37" s="728"/>
      <c r="AA37" s="726"/>
      <c r="AB37" s="726"/>
      <c r="AC37" s="726"/>
      <c r="AD37" s="725"/>
      <c r="AE37" s="724"/>
      <c r="AF37" s="725"/>
      <c r="AG37" s="724"/>
      <c r="AH37" s="727"/>
      <c r="AI37" s="728"/>
      <c r="AJ37" s="726"/>
      <c r="AK37" s="726"/>
      <c r="AL37" s="726"/>
      <c r="AM37" s="729"/>
      <c r="AN37" s="730"/>
      <c r="AO37" s="731"/>
      <c r="AP37" s="723"/>
      <c r="AQ37" s="723"/>
      <c r="AR37" s="724"/>
    </row>
    <row r="38" spans="1:44" ht="14.1" customHeight="1" x14ac:dyDescent="0.15">
      <c r="A38" s="697"/>
      <c r="B38" s="740"/>
      <c r="C38" s="689"/>
      <c r="D38" s="689"/>
      <c r="E38" s="689"/>
      <c r="F38" s="689"/>
      <c r="G38" s="732"/>
      <c r="H38" s="684"/>
      <c r="I38" s="685"/>
      <c r="J38" s="685"/>
      <c r="K38" s="686"/>
      <c r="L38" s="1218"/>
      <c r="M38" s="1219"/>
      <c r="N38" s="1164"/>
      <c r="O38" s="1165"/>
      <c r="P38" s="1214"/>
      <c r="Q38" s="1215"/>
      <c r="R38" s="662"/>
      <c r="S38" s="662"/>
      <c r="T38" s="662"/>
      <c r="U38" s="1238"/>
      <c r="V38" s="1239"/>
      <c r="W38" s="1240"/>
      <c r="X38" s="1241"/>
      <c r="Y38" s="1238"/>
      <c r="Z38" s="1239"/>
      <c r="AA38" s="687"/>
      <c r="AB38" s="687"/>
      <c r="AC38" s="687"/>
      <c r="AD38" s="1238"/>
      <c r="AE38" s="1239"/>
      <c r="AF38" s="1240"/>
      <c r="AG38" s="1241"/>
      <c r="AH38" s="1238"/>
      <c r="AI38" s="1239"/>
      <c r="AJ38" s="687"/>
      <c r="AK38" s="687"/>
      <c r="AL38" s="687"/>
      <c r="AM38" s="1235"/>
      <c r="AN38" s="1236"/>
      <c r="AO38" s="1237"/>
      <c r="AP38" s="688"/>
      <c r="AQ38" s="689"/>
      <c r="AR38" s="690"/>
    </row>
    <row r="39" spans="1:44" ht="14.1" customHeight="1" x14ac:dyDescent="0.15">
      <c r="A39" s="707"/>
      <c r="B39" s="733"/>
      <c r="C39" s="667"/>
      <c r="D39" s="667"/>
      <c r="E39" s="667"/>
      <c r="F39" s="667"/>
      <c r="G39" s="668"/>
      <c r="H39" s="733"/>
      <c r="I39" s="734"/>
      <c r="J39" s="734"/>
      <c r="K39" s="668"/>
      <c r="L39" s="1172"/>
      <c r="M39" s="1173"/>
      <c r="N39" s="645"/>
      <c r="O39" s="647"/>
      <c r="P39" s="692"/>
      <c r="Q39" s="693"/>
      <c r="R39" s="646"/>
      <c r="S39" s="646"/>
      <c r="T39" s="646"/>
      <c r="U39" s="733"/>
      <c r="V39" s="668"/>
      <c r="W39" s="733"/>
      <c r="X39" s="668"/>
      <c r="Y39" s="735"/>
      <c r="Z39" s="736"/>
      <c r="AA39" s="734"/>
      <c r="AB39" s="734"/>
      <c r="AC39" s="734"/>
      <c r="AD39" s="733"/>
      <c r="AE39" s="668"/>
      <c r="AF39" s="733"/>
      <c r="AG39" s="668"/>
      <c r="AH39" s="735"/>
      <c r="AI39" s="736"/>
      <c r="AJ39" s="734"/>
      <c r="AK39" s="734"/>
      <c r="AL39" s="734"/>
      <c r="AM39" s="737"/>
      <c r="AN39" s="738"/>
      <c r="AO39" s="683"/>
      <c r="AP39" s="667"/>
      <c r="AQ39" s="667"/>
      <c r="AR39" s="668"/>
    </row>
    <row r="40" spans="1:44" ht="14.1" customHeight="1" x14ac:dyDescent="0.15">
      <c r="A40" s="707"/>
      <c r="B40" s="733"/>
      <c r="C40" s="667"/>
      <c r="D40" s="667"/>
      <c r="E40" s="667"/>
      <c r="F40" s="667"/>
      <c r="G40" s="683"/>
      <c r="H40" s="737"/>
      <c r="I40" s="734"/>
      <c r="J40" s="734"/>
      <c r="K40" s="736"/>
      <c r="L40" s="1218"/>
      <c r="M40" s="1219"/>
      <c r="N40" s="1164"/>
      <c r="O40" s="1165"/>
      <c r="P40" s="1214"/>
      <c r="Q40" s="1215"/>
      <c r="R40" s="662"/>
      <c r="S40" s="662"/>
      <c r="T40" s="662"/>
      <c r="U40" s="1263"/>
      <c r="V40" s="1264"/>
      <c r="W40" s="1265"/>
      <c r="X40" s="1266"/>
      <c r="Y40" s="1263"/>
      <c r="Z40" s="1264"/>
      <c r="AA40" s="739"/>
      <c r="AB40" s="739"/>
      <c r="AC40" s="739"/>
      <c r="AD40" s="1263"/>
      <c r="AE40" s="1264"/>
      <c r="AF40" s="1265"/>
      <c r="AG40" s="1266"/>
      <c r="AH40" s="1263"/>
      <c r="AI40" s="1264"/>
      <c r="AJ40" s="739"/>
      <c r="AK40" s="739"/>
      <c r="AL40" s="739"/>
      <c r="AM40" s="1235"/>
      <c r="AN40" s="1236"/>
      <c r="AO40" s="1237"/>
      <c r="AP40" s="738"/>
      <c r="AQ40" s="667"/>
      <c r="AR40" s="668"/>
    </row>
    <row r="41" spans="1:44" ht="14.1" customHeight="1" x14ac:dyDescent="0.15">
      <c r="A41" s="691"/>
      <c r="B41" s="725"/>
      <c r="C41" s="723"/>
      <c r="D41" s="723"/>
      <c r="E41" s="723"/>
      <c r="F41" s="723"/>
      <c r="G41" s="724"/>
      <c r="H41" s="725"/>
      <c r="I41" s="726"/>
      <c r="J41" s="726"/>
      <c r="K41" s="724"/>
      <c r="L41" s="1172"/>
      <c r="M41" s="1173"/>
      <c r="N41" s="645"/>
      <c r="O41" s="647"/>
      <c r="P41" s="692"/>
      <c r="Q41" s="693"/>
      <c r="R41" s="646"/>
      <c r="S41" s="646"/>
      <c r="T41" s="646"/>
      <c r="U41" s="725"/>
      <c r="V41" s="724"/>
      <c r="W41" s="725"/>
      <c r="X41" s="724"/>
      <c r="Y41" s="727"/>
      <c r="Z41" s="728"/>
      <c r="AA41" s="726"/>
      <c r="AB41" s="726"/>
      <c r="AC41" s="726"/>
      <c r="AD41" s="725"/>
      <c r="AE41" s="724"/>
      <c r="AF41" s="725"/>
      <c r="AG41" s="724"/>
      <c r="AH41" s="727"/>
      <c r="AI41" s="728"/>
      <c r="AJ41" s="726"/>
      <c r="AK41" s="726"/>
      <c r="AL41" s="726"/>
      <c r="AM41" s="729"/>
      <c r="AN41" s="730"/>
      <c r="AO41" s="731"/>
      <c r="AP41" s="723"/>
      <c r="AQ41" s="723"/>
      <c r="AR41" s="724"/>
    </row>
    <row r="42" spans="1:44" ht="14.1" customHeight="1" x14ac:dyDescent="0.15">
      <c r="A42" s="697"/>
      <c r="B42" s="740"/>
      <c r="C42" s="689"/>
      <c r="D42" s="689"/>
      <c r="E42" s="689"/>
      <c r="F42" s="689"/>
      <c r="G42" s="732"/>
      <c r="H42" s="684"/>
      <c r="I42" s="685"/>
      <c r="J42" s="685"/>
      <c r="K42" s="686"/>
      <c r="L42" s="1218"/>
      <c r="M42" s="1219"/>
      <c r="N42" s="1164"/>
      <c r="O42" s="1165"/>
      <c r="P42" s="1214"/>
      <c r="Q42" s="1215"/>
      <c r="R42" s="662"/>
      <c r="S42" s="662"/>
      <c r="T42" s="662"/>
      <c r="U42" s="1238"/>
      <c r="V42" s="1239"/>
      <c r="W42" s="1240"/>
      <c r="X42" s="1241"/>
      <c r="Y42" s="1238"/>
      <c r="Z42" s="1239"/>
      <c r="AA42" s="687"/>
      <c r="AB42" s="687"/>
      <c r="AC42" s="687"/>
      <c r="AD42" s="1238"/>
      <c r="AE42" s="1239"/>
      <c r="AF42" s="1240"/>
      <c r="AG42" s="1241"/>
      <c r="AH42" s="1238"/>
      <c r="AI42" s="1239"/>
      <c r="AJ42" s="687"/>
      <c r="AK42" s="687"/>
      <c r="AL42" s="687"/>
      <c r="AM42" s="1235"/>
      <c r="AN42" s="1236"/>
      <c r="AO42" s="1237"/>
      <c r="AP42" s="688"/>
      <c r="AQ42" s="689"/>
      <c r="AR42" s="690"/>
    </row>
    <row r="43" spans="1:44" ht="14.1" customHeight="1" x14ac:dyDescent="0.15">
      <c r="A43" s="707"/>
      <c r="B43" s="666"/>
      <c r="C43" s="667"/>
      <c r="D43" s="667"/>
      <c r="E43" s="667"/>
      <c r="F43" s="667"/>
      <c r="G43" s="668"/>
      <c r="H43" s="733"/>
      <c r="I43" s="734"/>
      <c r="J43" s="734"/>
      <c r="K43" s="668"/>
      <c r="L43" s="645"/>
      <c r="M43" s="647"/>
      <c r="N43" s="645"/>
      <c r="O43" s="647"/>
      <c r="P43" s="692"/>
      <c r="Q43" s="693"/>
      <c r="R43" s="646"/>
      <c r="S43" s="646"/>
      <c r="T43" s="646"/>
      <c r="U43" s="733"/>
      <c r="V43" s="668"/>
      <c r="W43" s="733"/>
      <c r="X43" s="668"/>
      <c r="Y43" s="735"/>
      <c r="Z43" s="736"/>
      <c r="AA43" s="734"/>
      <c r="AB43" s="734"/>
      <c r="AC43" s="734"/>
      <c r="AD43" s="733"/>
      <c r="AE43" s="668"/>
      <c r="AF43" s="733"/>
      <c r="AG43" s="668"/>
      <c r="AH43" s="735"/>
      <c r="AI43" s="736"/>
      <c r="AJ43" s="734"/>
      <c r="AK43" s="734"/>
      <c r="AL43" s="734"/>
      <c r="AM43" s="737"/>
      <c r="AN43" s="738"/>
      <c r="AO43" s="683"/>
      <c r="AP43" s="667"/>
      <c r="AQ43" s="667"/>
      <c r="AR43" s="668"/>
    </row>
    <row r="44" spans="1:44" ht="14.1" customHeight="1" x14ac:dyDescent="0.15">
      <c r="A44" s="707"/>
      <c r="B44" s="741"/>
      <c r="C44" s="667"/>
      <c r="D44" s="667"/>
      <c r="E44" s="667"/>
      <c r="F44" s="667"/>
      <c r="G44" s="683"/>
      <c r="H44" s="737"/>
      <c r="I44" s="734"/>
      <c r="J44" s="734"/>
      <c r="K44" s="736"/>
      <c r="L44" s="903"/>
      <c r="M44" s="904"/>
      <c r="N44" s="659"/>
      <c r="O44" s="661"/>
      <c r="P44" s="715"/>
      <c r="Q44" s="680"/>
      <c r="R44" s="662"/>
      <c r="S44" s="662"/>
      <c r="T44" s="662"/>
      <c r="U44" s="735"/>
      <c r="V44" s="736"/>
      <c r="W44" s="733"/>
      <c r="X44" s="668"/>
      <c r="Y44" s="735"/>
      <c r="Z44" s="736"/>
      <c r="AA44" s="739"/>
      <c r="AB44" s="739"/>
      <c r="AC44" s="739"/>
      <c r="AD44" s="735"/>
      <c r="AE44" s="736"/>
      <c r="AF44" s="733"/>
      <c r="AG44" s="668"/>
      <c r="AH44" s="735"/>
      <c r="AI44" s="736"/>
      <c r="AJ44" s="739"/>
      <c r="AK44" s="739"/>
      <c r="AL44" s="739"/>
      <c r="AM44" s="875"/>
      <c r="AN44" s="876"/>
      <c r="AO44" s="877"/>
      <c r="AP44" s="738"/>
      <c r="AQ44" s="667"/>
      <c r="AR44" s="668"/>
    </row>
    <row r="45" spans="1:44" ht="14.1" customHeight="1" x14ac:dyDescent="0.15">
      <c r="A45" s="742"/>
      <c r="B45" s="743"/>
      <c r="C45" s="744"/>
      <c r="D45" s="744"/>
      <c r="E45" s="744"/>
      <c r="F45" s="744"/>
      <c r="G45" s="745"/>
      <c r="H45" s="743"/>
      <c r="I45" s="746"/>
      <c r="J45" s="746"/>
      <c r="K45" s="745"/>
      <c r="L45" s="743"/>
      <c r="M45" s="745"/>
      <c r="N45" s="743"/>
      <c r="O45" s="745"/>
      <c r="P45" s="747"/>
      <c r="Q45" s="748"/>
      <c r="R45" s="746"/>
      <c r="S45" s="746"/>
      <c r="T45" s="748"/>
      <c r="U45" s="743"/>
      <c r="V45" s="745"/>
      <c r="W45" s="743"/>
      <c r="X45" s="745"/>
      <c r="Y45" s="747"/>
      <c r="Z45" s="748"/>
      <c r="AA45" s="746"/>
      <c r="AB45" s="746"/>
      <c r="AC45" s="746"/>
      <c r="AD45" s="743"/>
      <c r="AE45" s="745"/>
      <c r="AF45" s="743"/>
      <c r="AG45" s="745"/>
      <c r="AH45" s="747"/>
      <c r="AI45" s="748"/>
      <c r="AJ45" s="746"/>
      <c r="AK45" s="746"/>
      <c r="AL45" s="746"/>
      <c r="AM45" s="749"/>
      <c r="AN45" s="750"/>
      <c r="AO45" s="751"/>
      <c r="AP45" s="744"/>
      <c r="AQ45" s="744"/>
      <c r="AR45" s="745"/>
    </row>
    <row r="46" spans="1:44" ht="14.1" customHeight="1" x14ac:dyDescent="0.15">
      <c r="A46" s="752"/>
      <c r="B46" s="1252"/>
      <c r="C46" s="1254"/>
      <c r="D46" s="1254"/>
      <c r="E46" s="1254"/>
      <c r="F46" s="1254"/>
      <c r="G46" s="1253"/>
      <c r="H46" s="753"/>
      <c r="I46" s="754"/>
      <c r="J46" s="754"/>
      <c r="K46" s="755"/>
      <c r="L46" s="1250"/>
      <c r="M46" s="1251"/>
      <c r="N46" s="1252"/>
      <c r="O46" s="1253"/>
      <c r="P46" s="1250"/>
      <c r="Q46" s="1251"/>
      <c r="R46" s="756"/>
      <c r="S46" s="756"/>
      <c r="T46" s="878"/>
      <c r="U46" s="1250"/>
      <c r="V46" s="1251"/>
      <c r="W46" s="1252"/>
      <c r="X46" s="1253"/>
      <c r="Y46" s="1250"/>
      <c r="Z46" s="1251"/>
      <c r="AA46" s="756"/>
      <c r="AB46" s="756"/>
      <c r="AC46" s="756"/>
      <c r="AD46" s="1250"/>
      <c r="AE46" s="1251"/>
      <c r="AF46" s="1252"/>
      <c r="AG46" s="1253"/>
      <c r="AH46" s="1250"/>
      <c r="AI46" s="1251"/>
      <c r="AJ46" s="756"/>
      <c r="AK46" s="756"/>
      <c r="AL46" s="756"/>
      <c r="AM46" s="1255"/>
      <c r="AN46" s="1256"/>
      <c r="AO46" s="1257"/>
      <c r="AP46" s="757"/>
      <c r="AQ46" s="758"/>
      <c r="AR46" s="759"/>
    </row>
    <row r="47" spans="1:44" ht="15" customHeight="1" x14ac:dyDescent="0.15"/>
    <row r="48" spans="1:44" ht="15" customHeight="1" x14ac:dyDescent="0.15">
      <c r="A48" s="1220" t="s">
        <v>1807</v>
      </c>
      <c r="B48" s="1220"/>
      <c r="C48" s="1220"/>
      <c r="D48" s="1220"/>
      <c r="E48" s="1220"/>
      <c r="F48" s="1220"/>
      <c r="G48" s="1220"/>
      <c r="H48" s="1220"/>
      <c r="I48" s="1220"/>
      <c r="J48" s="1220"/>
      <c r="K48" s="1220"/>
      <c r="L48" s="1220"/>
      <c r="M48" s="1220"/>
      <c r="N48" s="1220"/>
      <c r="O48" s="1220"/>
      <c r="P48" s="1220"/>
      <c r="Q48" s="1220"/>
      <c r="R48" s="1220"/>
      <c r="S48" s="1220"/>
      <c r="T48" s="1220"/>
      <c r="U48" s="1220"/>
      <c r="V48" s="1220"/>
      <c r="W48" s="1220"/>
      <c r="X48" s="1220"/>
      <c r="Y48" s="1220"/>
      <c r="Z48" s="1220"/>
      <c r="AA48" s="1220"/>
      <c r="AB48" s="1220"/>
      <c r="AC48" s="1220"/>
      <c r="AD48" s="1220"/>
      <c r="AE48" s="1220"/>
      <c r="AF48" s="1220"/>
      <c r="AG48" s="1220"/>
      <c r="AH48" s="1220"/>
      <c r="AI48" s="1220"/>
      <c r="AJ48" s="1220"/>
      <c r="AK48" s="1220"/>
      <c r="AL48" s="1220"/>
      <c r="AM48" s="1220"/>
      <c r="AN48" s="1220"/>
      <c r="AO48" s="1220"/>
      <c r="AP48" s="1220"/>
      <c r="AQ48" s="1220"/>
      <c r="AR48" s="1220"/>
    </row>
    <row r="49" spans="1:44" ht="15" customHeight="1" x14ac:dyDescent="0.15">
      <c r="A49" s="1220"/>
      <c r="B49" s="1220"/>
      <c r="C49" s="1220"/>
      <c r="D49" s="1220"/>
      <c r="E49" s="1220"/>
      <c r="F49" s="1220"/>
      <c r="G49" s="1220"/>
      <c r="H49" s="1220"/>
      <c r="I49" s="1220"/>
      <c r="J49" s="1220"/>
      <c r="K49" s="1220"/>
      <c r="L49" s="1220"/>
      <c r="M49" s="1220"/>
      <c r="N49" s="1220"/>
      <c r="O49" s="1220"/>
      <c r="P49" s="1220"/>
      <c r="Q49" s="1220"/>
      <c r="R49" s="1220"/>
      <c r="S49" s="1220"/>
      <c r="T49" s="1220"/>
      <c r="U49" s="1220"/>
      <c r="V49" s="1220"/>
      <c r="W49" s="1220"/>
      <c r="X49" s="1220"/>
      <c r="Y49" s="1220"/>
      <c r="Z49" s="1220"/>
      <c r="AA49" s="1220"/>
      <c r="AB49" s="1220"/>
      <c r="AC49" s="1220"/>
      <c r="AD49" s="1220"/>
      <c r="AE49" s="1220"/>
      <c r="AF49" s="1220"/>
      <c r="AG49" s="1220"/>
      <c r="AH49" s="1220"/>
      <c r="AI49" s="1220"/>
      <c r="AJ49" s="1220"/>
      <c r="AK49" s="1220"/>
      <c r="AL49" s="1220"/>
      <c r="AM49" s="1220"/>
      <c r="AN49" s="1220"/>
      <c r="AO49" s="1220"/>
      <c r="AP49" s="1220"/>
      <c r="AQ49" s="1220"/>
      <c r="AR49" s="1220"/>
    </row>
    <row r="50" spans="1:44" ht="15" customHeight="1" x14ac:dyDescent="0.15">
      <c r="B50" s="642" t="s">
        <v>2240</v>
      </c>
      <c r="AP50" s="643"/>
      <c r="AQ50" s="644" t="s">
        <v>1118</v>
      </c>
      <c r="AR50" s="636">
        <v>2</v>
      </c>
    </row>
    <row r="51" spans="1:44" ht="14.1" customHeight="1" x14ac:dyDescent="0.15">
      <c r="A51" s="1272" t="s">
        <v>580</v>
      </c>
      <c r="B51" s="1269" t="s">
        <v>1119</v>
      </c>
      <c r="C51" s="1270"/>
      <c r="D51" s="1270"/>
      <c r="E51" s="1270"/>
      <c r="F51" s="1270"/>
      <c r="G51" s="1270"/>
      <c r="H51" s="1269" t="s">
        <v>1120</v>
      </c>
      <c r="I51" s="1270"/>
      <c r="J51" s="1270"/>
      <c r="K51" s="1271"/>
      <c r="L51" s="1247" t="s">
        <v>1734</v>
      </c>
      <c r="M51" s="1248"/>
      <c r="N51" s="1248"/>
      <c r="O51" s="1248"/>
      <c r="P51" s="1248"/>
      <c r="Q51" s="1248"/>
      <c r="R51" s="1248"/>
      <c r="S51" s="1248"/>
      <c r="T51" s="1249"/>
      <c r="U51" s="1247" t="s">
        <v>1121</v>
      </c>
      <c r="V51" s="1248"/>
      <c r="W51" s="1248"/>
      <c r="X51" s="1248"/>
      <c r="Y51" s="1248"/>
      <c r="Z51" s="1248"/>
      <c r="AA51" s="1248"/>
      <c r="AB51" s="1248"/>
      <c r="AC51" s="1249"/>
      <c r="AD51" s="1247" t="s">
        <v>1122</v>
      </c>
      <c r="AE51" s="1248"/>
      <c r="AF51" s="1248"/>
      <c r="AG51" s="1248"/>
      <c r="AH51" s="1248"/>
      <c r="AI51" s="1248"/>
      <c r="AJ51" s="1248"/>
      <c r="AK51" s="1248"/>
      <c r="AL51" s="1249"/>
      <c r="AM51" s="1274"/>
      <c r="AN51" s="1275"/>
      <c r="AO51" s="1276"/>
      <c r="AP51" s="1269" t="s">
        <v>1123</v>
      </c>
      <c r="AQ51" s="1270"/>
      <c r="AR51" s="1271"/>
    </row>
    <row r="52" spans="1:44" ht="14.1" customHeight="1" x14ac:dyDescent="0.15">
      <c r="A52" s="1273"/>
      <c r="B52" s="1242"/>
      <c r="C52" s="1244"/>
      <c r="D52" s="1244"/>
      <c r="E52" s="1244"/>
      <c r="F52" s="1244"/>
      <c r="G52" s="1244"/>
      <c r="H52" s="1242"/>
      <c r="I52" s="1244"/>
      <c r="J52" s="1244"/>
      <c r="K52" s="1243"/>
      <c r="L52" s="1242" t="s">
        <v>1124</v>
      </c>
      <c r="M52" s="1243"/>
      <c r="N52" s="1244" t="s">
        <v>1125</v>
      </c>
      <c r="O52" s="1244"/>
      <c r="P52" s="1227"/>
      <c r="Q52" s="1229"/>
      <c r="R52" s="1227"/>
      <c r="S52" s="1228"/>
      <c r="T52" s="1229"/>
      <c r="U52" s="1242" t="s">
        <v>1124</v>
      </c>
      <c r="V52" s="1243"/>
      <c r="W52" s="1242" t="s">
        <v>1125</v>
      </c>
      <c r="X52" s="1243"/>
      <c r="Y52" s="1227"/>
      <c r="Z52" s="1229"/>
      <c r="AA52" s="1227"/>
      <c r="AB52" s="1228"/>
      <c r="AC52" s="1229"/>
      <c r="AD52" s="1242" t="s">
        <v>1124</v>
      </c>
      <c r="AE52" s="1243"/>
      <c r="AF52" s="1242" t="s">
        <v>1125</v>
      </c>
      <c r="AG52" s="1243"/>
      <c r="AH52" s="1227"/>
      <c r="AI52" s="1229"/>
      <c r="AJ52" s="1227"/>
      <c r="AK52" s="1228"/>
      <c r="AL52" s="1229"/>
      <c r="AM52" s="1277"/>
      <c r="AN52" s="1278"/>
      <c r="AO52" s="1279"/>
      <c r="AP52" s="1242"/>
      <c r="AQ52" s="1244"/>
      <c r="AR52" s="1243"/>
    </row>
    <row r="53" spans="1:44" ht="14.1" customHeight="1" x14ac:dyDescent="0.15">
      <c r="A53" s="665"/>
      <c r="B53" s="666"/>
      <c r="C53" s="667"/>
      <c r="D53" s="667"/>
      <c r="E53" s="667"/>
      <c r="F53" s="667"/>
      <c r="G53" s="668"/>
      <c r="H53" s="669"/>
      <c r="I53" s="670"/>
      <c r="J53" s="670"/>
      <c r="K53" s="672"/>
      <c r="L53" s="669"/>
      <c r="M53" s="672"/>
      <c r="N53" s="669"/>
      <c r="O53" s="672"/>
      <c r="P53" s="673"/>
      <c r="Q53" s="674"/>
      <c r="R53" s="671"/>
      <c r="S53" s="671"/>
      <c r="T53" s="671"/>
      <c r="U53" s="669"/>
      <c r="V53" s="672"/>
      <c r="W53" s="669"/>
      <c r="X53" s="672"/>
      <c r="Y53" s="673"/>
      <c r="Z53" s="674"/>
      <c r="AA53" s="670"/>
      <c r="AB53" s="670"/>
      <c r="AC53" s="670"/>
      <c r="AD53" s="669"/>
      <c r="AE53" s="672"/>
      <c r="AF53" s="669"/>
      <c r="AG53" s="672"/>
      <c r="AH53" s="673"/>
      <c r="AI53" s="674"/>
      <c r="AJ53" s="670"/>
      <c r="AK53" s="670"/>
      <c r="AL53" s="670"/>
      <c r="AM53" s="675"/>
      <c r="AN53" s="676"/>
      <c r="AO53" s="677"/>
      <c r="AP53" s="671"/>
      <c r="AQ53" s="671"/>
      <c r="AR53" s="672"/>
    </row>
    <row r="54" spans="1:44" ht="14.1" customHeight="1" x14ac:dyDescent="0.15">
      <c r="A54" s="681">
        <v>2</v>
      </c>
      <c r="B54" s="682" t="s">
        <v>1134</v>
      </c>
      <c r="C54" s="667"/>
      <c r="D54" s="667"/>
      <c r="E54" s="667"/>
      <c r="F54" s="667"/>
      <c r="G54" s="683"/>
      <c r="H54" s="684"/>
      <c r="I54" s="685"/>
      <c r="J54" s="685"/>
      <c r="K54" s="686"/>
      <c r="L54" s="1245"/>
      <c r="M54" s="1246"/>
      <c r="N54" s="1240"/>
      <c r="O54" s="1241"/>
      <c r="P54" s="1238"/>
      <c r="Q54" s="1239"/>
      <c r="R54" s="685"/>
      <c r="S54" s="685"/>
      <c r="T54" s="685"/>
      <c r="U54" s="1245"/>
      <c r="V54" s="1246"/>
      <c r="W54" s="1240"/>
      <c r="X54" s="1241"/>
      <c r="Y54" s="1238"/>
      <c r="Z54" s="1239"/>
      <c r="AA54" s="687"/>
      <c r="AB54" s="687"/>
      <c r="AC54" s="687"/>
      <c r="AD54" s="1245"/>
      <c r="AE54" s="1246"/>
      <c r="AF54" s="1240"/>
      <c r="AG54" s="1241"/>
      <c r="AH54" s="1238"/>
      <c r="AI54" s="1239"/>
      <c r="AJ54" s="687"/>
      <c r="AK54" s="687"/>
      <c r="AL54" s="687"/>
      <c r="AM54" s="1235"/>
      <c r="AN54" s="1236"/>
      <c r="AO54" s="1237"/>
      <c r="AP54" s="688"/>
      <c r="AQ54" s="689"/>
      <c r="AR54" s="690"/>
    </row>
    <row r="55" spans="1:44" ht="14.1" customHeight="1" x14ac:dyDescent="0.15">
      <c r="A55" s="691"/>
      <c r="B55" s="645"/>
      <c r="C55" s="646"/>
      <c r="D55" s="646"/>
      <c r="E55" s="646"/>
      <c r="F55" s="646"/>
      <c r="G55" s="647"/>
      <c r="H55" s="645" t="s">
        <v>1592</v>
      </c>
      <c r="I55" s="648"/>
      <c r="J55" s="648"/>
      <c r="K55" s="647"/>
      <c r="L55" s="1172"/>
      <c r="M55" s="1173"/>
      <c r="N55" s="645"/>
      <c r="O55" s="647"/>
      <c r="P55" s="692"/>
      <c r="Q55" s="693"/>
      <c r="R55" s="646"/>
      <c r="S55" s="646"/>
      <c r="T55" s="646"/>
      <c r="U55" s="1172"/>
      <c r="V55" s="1173"/>
      <c r="W55" s="645"/>
      <c r="X55" s="647"/>
      <c r="Y55" s="692"/>
      <c r="Z55" s="693"/>
      <c r="AA55" s="648"/>
      <c r="AB55" s="648"/>
      <c r="AC55" s="648"/>
      <c r="AD55" s="1172"/>
      <c r="AE55" s="1173"/>
      <c r="AF55" s="645"/>
      <c r="AG55" s="647"/>
      <c r="AH55" s="692"/>
      <c r="AI55" s="693"/>
      <c r="AJ55" s="648"/>
      <c r="AK55" s="648"/>
      <c r="AL55" s="648"/>
      <c r="AM55" s="694"/>
      <c r="AN55" s="695"/>
      <c r="AO55" s="696"/>
      <c r="AP55" s="660"/>
      <c r="AQ55" s="660"/>
      <c r="AR55" s="661"/>
    </row>
    <row r="56" spans="1:44" ht="14.1" customHeight="1" x14ac:dyDescent="0.15">
      <c r="A56" s="697"/>
      <c r="B56" s="651" t="s">
        <v>1135</v>
      </c>
      <c r="C56" s="652"/>
      <c r="D56" s="652"/>
      <c r="E56" s="652"/>
      <c r="F56" s="698"/>
      <c r="G56" s="678"/>
      <c r="H56" s="679" t="s">
        <v>1132</v>
      </c>
      <c r="I56" s="662"/>
      <c r="J56" s="662"/>
      <c r="K56" s="656"/>
      <c r="L56" s="1218" t="s">
        <v>724</v>
      </c>
      <c r="M56" s="1219"/>
      <c r="N56" s="1164" t="s">
        <v>737</v>
      </c>
      <c r="O56" s="1165"/>
      <c r="P56" s="1214"/>
      <c r="Q56" s="1215"/>
      <c r="R56" s="1159"/>
      <c r="S56" s="1160"/>
      <c r="T56" s="1161"/>
      <c r="U56" s="1162" t="s">
        <v>727</v>
      </c>
      <c r="V56" s="1163"/>
      <c r="W56" s="1164" t="s">
        <v>1133</v>
      </c>
      <c r="X56" s="1165"/>
      <c r="Y56" s="1157"/>
      <c r="Z56" s="1158"/>
      <c r="AA56" s="1159"/>
      <c r="AB56" s="1160"/>
      <c r="AC56" s="1161"/>
      <c r="AD56" s="1230">
        <v>36.96</v>
      </c>
      <c r="AE56" s="1231"/>
      <c r="AF56" s="1164" t="s">
        <v>1130</v>
      </c>
      <c r="AG56" s="1165"/>
      <c r="AH56" s="1157"/>
      <c r="AI56" s="1158"/>
      <c r="AJ56" s="1159"/>
      <c r="AK56" s="1160"/>
      <c r="AL56" s="1161"/>
      <c r="AM56" s="1159"/>
      <c r="AN56" s="1160"/>
      <c r="AO56" s="1161"/>
      <c r="AP56" s="654" t="s">
        <v>1384</v>
      </c>
      <c r="AQ56" s="660"/>
      <c r="AR56" s="661"/>
    </row>
    <row r="57" spans="1:44" ht="14.1" customHeight="1" x14ac:dyDescent="0.15">
      <c r="A57" s="707"/>
      <c r="B57" s="645" t="s">
        <v>1136</v>
      </c>
      <c r="C57" s="646"/>
      <c r="D57" s="646"/>
      <c r="E57" s="660"/>
      <c r="F57" s="646"/>
      <c r="G57" s="647"/>
      <c r="H57" s="645" t="s">
        <v>1592</v>
      </c>
      <c r="I57" s="648"/>
      <c r="J57" s="648"/>
      <c r="K57" s="661"/>
      <c r="L57" s="1172"/>
      <c r="M57" s="1173"/>
      <c r="N57" s="645"/>
      <c r="O57" s="647"/>
      <c r="P57" s="692"/>
      <c r="Q57" s="693"/>
      <c r="R57" s="646"/>
      <c r="S57" s="646"/>
      <c r="T57" s="646"/>
      <c r="U57" s="1172"/>
      <c r="V57" s="1173"/>
      <c r="W57" s="645"/>
      <c r="X57" s="647"/>
      <c r="Y57" s="692"/>
      <c r="Z57" s="693"/>
      <c r="AA57" s="648"/>
      <c r="AB57" s="648"/>
      <c r="AC57" s="648"/>
      <c r="AD57" s="1172"/>
      <c r="AE57" s="1173"/>
      <c r="AF57" s="645"/>
      <c r="AG57" s="647"/>
      <c r="AH57" s="692"/>
      <c r="AI57" s="693"/>
      <c r="AJ57" s="648"/>
      <c r="AK57" s="648"/>
      <c r="AL57" s="648"/>
      <c r="AM57" s="694"/>
      <c r="AN57" s="695"/>
      <c r="AO57" s="696"/>
      <c r="AP57" s="660"/>
      <c r="AQ57" s="646"/>
      <c r="AR57" s="647"/>
    </row>
    <row r="58" spans="1:44" ht="14.1" customHeight="1" x14ac:dyDescent="0.15">
      <c r="A58" s="707"/>
      <c r="B58" s="659" t="s">
        <v>1137</v>
      </c>
      <c r="C58" s="660"/>
      <c r="D58" s="660"/>
      <c r="E58" s="660"/>
      <c r="F58" s="708"/>
      <c r="G58" s="653"/>
      <c r="H58" s="679" t="s">
        <v>1132</v>
      </c>
      <c r="I58" s="655"/>
      <c r="J58" s="655"/>
      <c r="K58" s="680"/>
      <c r="L58" s="1218" t="s">
        <v>724</v>
      </c>
      <c r="M58" s="1219"/>
      <c r="N58" s="1164" t="s">
        <v>737</v>
      </c>
      <c r="O58" s="1165"/>
      <c r="P58" s="1214"/>
      <c r="Q58" s="1215"/>
      <c r="R58" s="1159"/>
      <c r="S58" s="1160"/>
      <c r="T58" s="1161"/>
      <c r="U58" s="1162" t="s">
        <v>727</v>
      </c>
      <c r="V58" s="1163"/>
      <c r="W58" s="1164" t="s">
        <v>1133</v>
      </c>
      <c r="X58" s="1165"/>
      <c r="Y58" s="1157"/>
      <c r="Z58" s="1158"/>
      <c r="AA58" s="1159"/>
      <c r="AB58" s="1160"/>
      <c r="AC58" s="1161"/>
      <c r="AD58" s="1230">
        <v>35.35</v>
      </c>
      <c r="AE58" s="1231"/>
      <c r="AF58" s="1164" t="s">
        <v>1130</v>
      </c>
      <c r="AG58" s="1165"/>
      <c r="AH58" s="1157"/>
      <c r="AI58" s="1158"/>
      <c r="AJ58" s="1159"/>
      <c r="AK58" s="1160"/>
      <c r="AL58" s="1161"/>
      <c r="AM58" s="1159"/>
      <c r="AN58" s="1160"/>
      <c r="AO58" s="1161"/>
      <c r="AP58" s="654" t="s">
        <v>1384</v>
      </c>
      <c r="AQ58" s="652"/>
      <c r="AR58" s="713"/>
    </row>
    <row r="59" spans="1:44" ht="14.1" customHeight="1" x14ac:dyDescent="0.15">
      <c r="A59" s="691"/>
      <c r="B59" s="645" t="s">
        <v>1136</v>
      </c>
      <c r="C59" s="646"/>
      <c r="D59" s="646"/>
      <c r="E59" s="646"/>
      <c r="F59" s="646"/>
      <c r="G59" s="647"/>
      <c r="H59" s="645" t="s">
        <v>1592</v>
      </c>
      <c r="I59" s="648"/>
      <c r="J59" s="648"/>
      <c r="K59" s="647"/>
      <c r="L59" s="1172"/>
      <c r="M59" s="1173"/>
      <c r="N59" s="645"/>
      <c r="O59" s="647"/>
      <c r="P59" s="692"/>
      <c r="Q59" s="693"/>
      <c r="R59" s="646"/>
      <c r="S59" s="646"/>
      <c r="T59" s="646"/>
      <c r="U59" s="1172"/>
      <c r="V59" s="1173"/>
      <c r="W59" s="645"/>
      <c r="X59" s="647"/>
      <c r="Y59" s="692"/>
      <c r="Z59" s="693"/>
      <c r="AA59" s="648"/>
      <c r="AB59" s="648"/>
      <c r="AC59" s="648"/>
      <c r="AD59" s="1172"/>
      <c r="AE59" s="1173"/>
      <c r="AF59" s="645"/>
      <c r="AG59" s="647"/>
      <c r="AH59" s="692"/>
      <c r="AI59" s="693"/>
      <c r="AJ59" s="648"/>
      <c r="AK59" s="648"/>
      <c r="AL59" s="648"/>
      <c r="AM59" s="694"/>
      <c r="AN59" s="695"/>
      <c r="AO59" s="696"/>
      <c r="AP59" s="660"/>
      <c r="AQ59" s="660"/>
      <c r="AR59" s="661"/>
    </row>
    <row r="60" spans="1:44" ht="14.1" customHeight="1" x14ac:dyDescent="0.15">
      <c r="A60" s="707"/>
      <c r="B60" s="659" t="s">
        <v>1138</v>
      </c>
      <c r="C60" s="660"/>
      <c r="D60" s="660"/>
      <c r="E60" s="660"/>
      <c r="F60" s="698"/>
      <c r="G60" s="678"/>
      <c r="H60" s="679" t="s">
        <v>1132</v>
      </c>
      <c r="I60" s="662"/>
      <c r="J60" s="662"/>
      <c r="K60" s="680"/>
      <c r="L60" s="1218" t="s">
        <v>724</v>
      </c>
      <c r="M60" s="1219"/>
      <c r="N60" s="1164" t="s">
        <v>737</v>
      </c>
      <c r="O60" s="1165"/>
      <c r="P60" s="1214"/>
      <c r="Q60" s="1215"/>
      <c r="R60" s="1159"/>
      <c r="S60" s="1160"/>
      <c r="T60" s="1161"/>
      <c r="U60" s="1162" t="s">
        <v>727</v>
      </c>
      <c r="V60" s="1163"/>
      <c r="W60" s="1164" t="s">
        <v>1133</v>
      </c>
      <c r="X60" s="1165"/>
      <c r="Y60" s="1157"/>
      <c r="Z60" s="1158"/>
      <c r="AA60" s="1159"/>
      <c r="AB60" s="1160"/>
      <c r="AC60" s="1161"/>
      <c r="AD60" s="1230">
        <v>48.62</v>
      </c>
      <c r="AE60" s="1231"/>
      <c r="AF60" s="1164" t="s">
        <v>1130</v>
      </c>
      <c r="AG60" s="1165"/>
      <c r="AH60" s="1157"/>
      <c r="AI60" s="1158"/>
      <c r="AJ60" s="1159"/>
      <c r="AK60" s="1160"/>
      <c r="AL60" s="1161"/>
      <c r="AM60" s="1159"/>
      <c r="AN60" s="1160"/>
      <c r="AO60" s="1161"/>
      <c r="AP60" s="654" t="s">
        <v>1384</v>
      </c>
      <c r="AQ60" s="660"/>
      <c r="AR60" s="661"/>
    </row>
    <row r="61" spans="1:44" ht="14.1" customHeight="1" x14ac:dyDescent="0.15">
      <c r="A61" s="691"/>
      <c r="B61" s="645"/>
      <c r="C61" s="646"/>
      <c r="D61" s="646"/>
      <c r="E61" s="646"/>
      <c r="F61" s="646"/>
      <c r="G61" s="647"/>
      <c r="H61" s="645" t="s">
        <v>1592</v>
      </c>
      <c r="I61" s="648"/>
      <c r="J61" s="648"/>
      <c r="K61" s="647"/>
      <c r="L61" s="1172"/>
      <c r="M61" s="1173"/>
      <c r="N61" s="645"/>
      <c r="O61" s="647"/>
      <c r="P61" s="692"/>
      <c r="Q61" s="693"/>
      <c r="R61" s="646"/>
      <c r="S61" s="646"/>
      <c r="T61" s="646"/>
      <c r="U61" s="1172"/>
      <c r="V61" s="1173"/>
      <c r="W61" s="645"/>
      <c r="X61" s="647"/>
      <c r="Y61" s="692"/>
      <c r="Z61" s="693"/>
      <c r="AA61" s="648"/>
      <c r="AB61" s="648"/>
      <c r="AC61" s="648"/>
      <c r="AD61" s="1172"/>
      <c r="AE61" s="1173"/>
      <c r="AF61" s="645"/>
      <c r="AG61" s="647"/>
      <c r="AH61" s="692"/>
      <c r="AI61" s="693"/>
      <c r="AJ61" s="648"/>
      <c r="AK61" s="648"/>
      <c r="AL61" s="648"/>
      <c r="AM61" s="694"/>
      <c r="AN61" s="695"/>
      <c r="AO61" s="696"/>
      <c r="AP61" s="660"/>
      <c r="AQ61" s="646"/>
      <c r="AR61" s="647"/>
    </row>
    <row r="62" spans="1:44" ht="14.1" customHeight="1" x14ac:dyDescent="0.15">
      <c r="A62" s="697"/>
      <c r="B62" s="651" t="s">
        <v>1139</v>
      </c>
      <c r="C62" s="652"/>
      <c r="D62" s="652"/>
      <c r="E62" s="652"/>
      <c r="F62" s="660"/>
      <c r="G62" s="653"/>
      <c r="H62" s="679" t="s">
        <v>1132</v>
      </c>
      <c r="I62" s="655"/>
      <c r="J62" s="655"/>
      <c r="K62" s="656"/>
      <c r="L62" s="1218" t="s">
        <v>724</v>
      </c>
      <c r="M62" s="1219"/>
      <c r="N62" s="1164" t="s">
        <v>737</v>
      </c>
      <c r="O62" s="1165"/>
      <c r="P62" s="1214"/>
      <c r="Q62" s="1215"/>
      <c r="R62" s="1159"/>
      <c r="S62" s="1160"/>
      <c r="T62" s="1161"/>
      <c r="U62" s="1162" t="s">
        <v>727</v>
      </c>
      <c r="V62" s="1163"/>
      <c r="W62" s="1164" t="s">
        <v>1133</v>
      </c>
      <c r="X62" s="1165"/>
      <c r="Y62" s="1157"/>
      <c r="Z62" s="1158"/>
      <c r="AA62" s="1159"/>
      <c r="AB62" s="1160"/>
      <c r="AC62" s="1161"/>
      <c r="AD62" s="1230">
        <v>3.19</v>
      </c>
      <c r="AE62" s="1231"/>
      <c r="AF62" s="1164" t="s">
        <v>1130</v>
      </c>
      <c r="AG62" s="1165"/>
      <c r="AH62" s="1157"/>
      <c r="AI62" s="1158"/>
      <c r="AJ62" s="1159"/>
      <c r="AK62" s="1160"/>
      <c r="AL62" s="1161"/>
      <c r="AM62" s="1159"/>
      <c r="AN62" s="1160"/>
      <c r="AO62" s="1161"/>
      <c r="AP62" s="654" t="s">
        <v>1384</v>
      </c>
      <c r="AQ62" s="652"/>
      <c r="AR62" s="713"/>
    </row>
    <row r="63" spans="1:44" ht="14.1" customHeight="1" x14ac:dyDescent="0.15">
      <c r="A63" s="691"/>
      <c r="B63" s="645" t="s">
        <v>1142</v>
      </c>
      <c r="C63" s="646"/>
      <c r="D63" s="646"/>
      <c r="E63" s="646"/>
      <c r="F63" s="646"/>
      <c r="G63" s="647"/>
      <c r="H63" s="645" t="s">
        <v>1592</v>
      </c>
      <c r="I63" s="646"/>
      <c r="J63" s="646"/>
      <c r="K63" s="647"/>
      <c r="L63" s="1172"/>
      <c r="M63" s="1173"/>
      <c r="N63" s="645"/>
      <c r="O63" s="647"/>
      <c r="P63" s="692"/>
      <c r="Q63" s="693"/>
      <c r="R63" s="646"/>
      <c r="S63" s="646"/>
      <c r="T63" s="646"/>
      <c r="U63" s="1172"/>
      <c r="V63" s="1173"/>
      <c r="W63" s="645"/>
      <c r="X63" s="647"/>
      <c r="Y63" s="692"/>
      <c r="Z63" s="693"/>
      <c r="AA63" s="648"/>
      <c r="AB63" s="648"/>
      <c r="AC63" s="648"/>
      <c r="AD63" s="1172"/>
      <c r="AE63" s="1173"/>
      <c r="AF63" s="645"/>
      <c r="AG63" s="647"/>
      <c r="AH63" s="692"/>
      <c r="AI63" s="693"/>
      <c r="AJ63" s="648"/>
      <c r="AK63" s="648"/>
      <c r="AL63" s="648"/>
      <c r="AM63" s="694"/>
      <c r="AN63" s="695"/>
      <c r="AO63" s="696"/>
      <c r="AP63" s="660"/>
      <c r="AQ63" s="646"/>
      <c r="AR63" s="647"/>
    </row>
    <row r="64" spans="1:44" ht="14.1" customHeight="1" x14ac:dyDescent="0.15">
      <c r="A64" s="697"/>
      <c r="B64" s="651" t="s">
        <v>1143</v>
      </c>
      <c r="C64" s="652"/>
      <c r="D64" s="652"/>
      <c r="E64" s="652"/>
      <c r="F64" s="660"/>
      <c r="G64" s="653"/>
      <c r="H64" s="679" t="s">
        <v>1132</v>
      </c>
      <c r="I64" s="652"/>
      <c r="J64" s="652"/>
      <c r="K64" s="713"/>
      <c r="L64" s="1218" t="s">
        <v>724</v>
      </c>
      <c r="M64" s="1219"/>
      <c r="N64" s="1164" t="s">
        <v>737</v>
      </c>
      <c r="O64" s="1165"/>
      <c r="P64" s="1214"/>
      <c r="Q64" s="1215"/>
      <c r="R64" s="1159"/>
      <c r="S64" s="1160"/>
      <c r="T64" s="1161"/>
      <c r="U64" s="1162" t="s">
        <v>727</v>
      </c>
      <c r="V64" s="1163"/>
      <c r="W64" s="1164" t="s">
        <v>1133</v>
      </c>
      <c r="X64" s="1165"/>
      <c r="Y64" s="1157"/>
      <c r="Z64" s="1158"/>
      <c r="AA64" s="1159"/>
      <c r="AB64" s="1160"/>
      <c r="AC64" s="1161"/>
      <c r="AD64" s="1230">
        <v>18.41</v>
      </c>
      <c r="AE64" s="1231"/>
      <c r="AF64" s="1164" t="s">
        <v>1130</v>
      </c>
      <c r="AG64" s="1165"/>
      <c r="AH64" s="1157"/>
      <c r="AI64" s="1158"/>
      <c r="AJ64" s="1159"/>
      <c r="AK64" s="1160"/>
      <c r="AL64" s="1161"/>
      <c r="AM64" s="1159"/>
      <c r="AN64" s="1160"/>
      <c r="AO64" s="1161"/>
      <c r="AP64" s="654" t="s">
        <v>1384</v>
      </c>
      <c r="AQ64" s="652"/>
      <c r="AR64" s="713"/>
    </row>
    <row r="65" spans="1:44" ht="14.1" customHeight="1" x14ac:dyDescent="0.15">
      <c r="A65" s="707"/>
      <c r="B65" s="659" t="s">
        <v>1140</v>
      </c>
      <c r="C65" s="660"/>
      <c r="D65" s="660"/>
      <c r="E65" s="660"/>
      <c r="F65" s="646"/>
      <c r="G65" s="661"/>
      <c r="H65" s="645" t="s">
        <v>1592</v>
      </c>
      <c r="I65" s="662"/>
      <c r="J65" s="662"/>
      <c r="K65" s="661"/>
      <c r="L65" s="1172"/>
      <c r="M65" s="1173"/>
      <c r="N65" s="645"/>
      <c r="O65" s="647"/>
      <c r="P65" s="692"/>
      <c r="Q65" s="693"/>
      <c r="R65" s="646"/>
      <c r="S65" s="646"/>
      <c r="T65" s="646"/>
      <c r="U65" s="1172"/>
      <c r="V65" s="1173"/>
      <c r="W65" s="645"/>
      <c r="X65" s="647"/>
      <c r="Y65" s="692"/>
      <c r="Z65" s="693"/>
      <c r="AA65" s="648"/>
      <c r="AB65" s="648"/>
      <c r="AC65" s="648"/>
      <c r="AD65" s="1172"/>
      <c r="AE65" s="1173"/>
      <c r="AF65" s="645"/>
      <c r="AG65" s="647"/>
      <c r="AH65" s="692"/>
      <c r="AI65" s="693"/>
      <c r="AJ65" s="648"/>
      <c r="AK65" s="648"/>
      <c r="AL65" s="648"/>
      <c r="AM65" s="694"/>
      <c r="AN65" s="695"/>
      <c r="AO65" s="696"/>
      <c r="AP65" s="660"/>
      <c r="AQ65" s="660"/>
      <c r="AR65" s="661"/>
    </row>
    <row r="66" spans="1:44" ht="14.1" customHeight="1" x14ac:dyDescent="0.15">
      <c r="A66" s="707"/>
      <c r="B66" s="659" t="s">
        <v>1141</v>
      </c>
      <c r="C66" s="660"/>
      <c r="D66" s="660"/>
      <c r="E66" s="660"/>
      <c r="F66" s="660"/>
      <c r="G66" s="678"/>
      <c r="H66" s="679" t="s">
        <v>1132</v>
      </c>
      <c r="I66" s="662"/>
      <c r="J66" s="662"/>
      <c r="K66" s="680"/>
      <c r="L66" s="1218" t="s">
        <v>724</v>
      </c>
      <c r="M66" s="1219"/>
      <c r="N66" s="1164" t="s">
        <v>737</v>
      </c>
      <c r="O66" s="1165"/>
      <c r="P66" s="1214"/>
      <c r="Q66" s="1215"/>
      <c r="R66" s="1159"/>
      <c r="S66" s="1160"/>
      <c r="T66" s="1161"/>
      <c r="U66" s="1218" t="s">
        <v>727</v>
      </c>
      <c r="V66" s="1219"/>
      <c r="W66" s="1164" t="s">
        <v>1133</v>
      </c>
      <c r="X66" s="1165"/>
      <c r="Y66" s="1157"/>
      <c r="Z66" s="1158"/>
      <c r="AA66" s="1194"/>
      <c r="AB66" s="1195"/>
      <c r="AC66" s="1196"/>
      <c r="AD66" s="1230">
        <v>64.34</v>
      </c>
      <c r="AE66" s="1231"/>
      <c r="AF66" s="1164" t="s">
        <v>1130</v>
      </c>
      <c r="AG66" s="1165"/>
      <c r="AH66" s="1157"/>
      <c r="AI66" s="1158"/>
      <c r="AJ66" s="1194"/>
      <c r="AK66" s="1195"/>
      <c r="AL66" s="1196"/>
      <c r="AM66" s="1194"/>
      <c r="AN66" s="1195"/>
      <c r="AO66" s="1196"/>
      <c r="AP66" s="654" t="s">
        <v>1384</v>
      </c>
      <c r="AQ66" s="660"/>
      <c r="AR66" s="661"/>
    </row>
    <row r="67" spans="1:44" ht="14.1" customHeight="1" x14ac:dyDescent="0.15">
      <c r="A67" s="691"/>
      <c r="B67" s="645" t="s">
        <v>1140</v>
      </c>
      <c r="C67" s="646"/>
      <c r="D67" s="646"/>
      <c r="E67" s="646"/>
      <c r="F67" s="646"/>
      <c r="G67" s="647"/>
      <c r="H67" s="645" t="s">
        <v>1592</v>
      </c>
      <c r="I67" s="648"/>
      <c r="J67" s="648"/>
      <c r="K67" s="647"/>
      <c r="L67" s="1172"/>
      <c r="M67" s="1173"/>
      <c r="N67" s="645"/>
      <c r="O67" s="647"/>
      <c r="P67" s="692"/>
      <c r="Q67" s="693"/>
      <c r="R67" s="646"/>
      <c r="S67" s="646"/>
      <c r="T67" s="646"/>
      <c r="U67" s="1172"/>
      <c r="V67" s="1173"/>
      <c r="W67" s="645"/>
      <c r="X67" s="647"/>
      <c r="Y67" s="692"/>
      <c r="Z67" s="693"/>
      <c r="AA67" s="648"/>
      <c r="AB67" s="648"/>
      <c r="AC67" s="648"/>
      <c r="AD67" s="1172"/>
      <c r="AE67" s="1173"/>
      <c r="AF67" s="645"/>
      <c r="AG67" s="647"/>
      <c r="AH67" s="692"/>
      <c r="AI67" s="693"/>
      <c r="AJ67" s="648"/>
      <c r="AK67" s="648"/>
      <c r="AL67" s="648"/>
      <c r="AM67" s="694"/>
      <c r="AN67" s="695"/>
      <c r="AO67" s="696"/>
      <c r="AP67" s="660"/>
      <c r="AQ67" s="646"/>
      <c r="AR67" s="647"/>
    </row>
    <row r="68" spans="1:44" ht="14.1" customHeight="1" x14ac:dyDescent="0.15">
      <c r="A68" s="697"/>
      <c r="B68" s="651" t="s">
        <v>1378</v>
      </c>
      <c r="C68" s="652"/>
      <c r="D68" s="652"/>
      <c r="E68" s="652"/>
      <c r="F68" s="652"/>
      <c r="G68" s="653"/>
      <c r="H68" s="679" t="s">
        <v>1132</v>
      </c>
      <c r="I68" s="655"/>
      <c r="J68" s="655"/>
      <c r="K68" s="656"/>
      <c r="L68" s="1162" t="s">
        <v>724</v>
      </c>
      <c r="M68" s="1163"/>
      <c r="N68" s="1164" t="s">
        <v>737</v>
      </c>
      <c r="O68" s="1165"/>
      <c r="P68" s="1214"/>
      <c r="Q68" s="1215"/>
      <c r="R68" s="1159"/>
      <c r="S68" s="1160"/>
      <c r="T68" s="1161"/>
      <c r="U68" s="1162" t="s">
        <v>727</v>
      </c>
      <c r="V68" s="1163"/>
      <c r="W68" s="1174" t="s">
        <v>1133</v>
      </c>
      <c r="X68" s="1175"/>
      <c r="Y68" s="1157"/>
      <c r="Z68" s="1158"/>
      <c r="AA68" s="1159"/>
      <c r="AB68" s="1160"/>
      <c r="AC68" s="1161"/>
      <c r="AD68" s="1230">
        <v>15.9</v>
      </c>
      <c r="AE68" s="1231"/>
      <c r="AF68" s="1174" t="s">
        <v>1130</v>
      </c>
      <c r="AG68" s="1175"/>
      <c r="AH68" s="1157"/>
      <c r="AI68" s="1158"/>
      <c r="AJ68" s="1159"/>
      <c r="AK68" s="1160"/>
      <c r="AL68" s="1161"/>
      <c r="AM68" s="1159"/>
      <c r="AN68" s="1160"/>
      <c r="AO68" s="1161"/>
      <c r="AP68" s="654" t="s">
        <v>1384</v>
      </c>
      <c r="AQ68" s="652"/>
      <c r="AR68" s="713"/>
    </row>
    <row r="69" spans="1:44" ht="14.1" customHeight="1" x14ac:dyDescent="0.15">
      <c r="A69" s="707"/>
      <c r="B69" s="659" t="s">
        <v>1142</v>
      </c>
      <c r="C69" s="660"/>
      <c r="D69" s="660"/>
      <c r="E69" s="660"/>
      <c r="F69" s="660"/>
      <c r="G69" s="661"/>
      <c r="H69" s="645" t="s">
        <v>1592</v>
      </c>
      <c r="I69" s="662"/>
      <c r="J69" s="662"/>
      <c r="K69" s="661"/>
      <c r="L69" s="1172"/>
      <c r="M69" s="1173"/>
      <c r="N69" s="645"/>
      <c r="O69" s="647"/>
      <c r="P69" s="692"/>
      <c r="Q69" s="693"/>
      <c r="R69" s="646"/>
      <c r="S69" s="646"/>
      <c r="T69" s="646"/>
      <c r="U69" s="1164"/>
      <c r="V69" s="1165"/>
      <c r="W69" s="659"/>
      <c r="X69" s="661"/>
      <c r="Y69" s="692"/>
      <c r="Z69" s="693"/>
      <c r="AA69" s="662"/>
      <c r="AB69" s="662"/>
      <c r="AC69" s="662"/>
      <c r="AD69" s="1172"/>
      <c r="AE69" s="1173"/>
      <c r="AF69" s="659"/>
      <c r="AG69" s="661"/>
      <c r="AH69" s="692"/>
      <c r="AI69" s="693"/>
      <c r="AJ69" s="662"/>
      <c r="AK69" s="662"/>
      <c r="AL69" s="662"/>
      <c r="AM69" s="679"/>
      <c r="AN69" s="716"/>
      <c r="AO69" s="678"/>
      <c r="AP69" s="660"/>
      <c r="AQ69" s="660"/>
      <c r="AR69" s="661"/>
    </row>
    <row r="70" spans="1:44" ht="14.1" customHeight="1" x14ac:dyDescent="0.15">
      <c r="A70" s="707"/>
      <c r="B70" s="651" t="s">
        <v>1144</v>
      </c>
      <c r="C70" s="660"/>
      <c r="D70" s="660"/>
      <c r="E70" s="660"/>
      <c r="F70" s="660"/>
      <c r="G70" s="678"/>
      <c r="H70" s="679" t="s">
        <v>1132</v>
      </c>
      <c r="I70" s="662"/>
      <c r="J70" s="662"/>
      <c r="K70" s="680"/>
      <c r="L70" s="1218" t="s">
        <v>724</v>
      </c>
      <c r="M70" s="1219"/>
      <c r="N70" s="1164" t="s">
        <v>737</v>
      </c>
      <c r="O70" s="1165"/>
      <c r="P70" s="1214"/>
      <c r="Q70" s="1215"/>
      <c r="R70" s="1159"/>
      <c r="S70" s="1160"/>
      <c r="T70" s="1161"/>
      <c r="U70" s="1162" t="s">
        <v>727</v>
      </c>
      <c r="V70" s="1163"/>
      <c r="W70" s="1164" t="s">
        <v>1133</v>
      </c>
      <c r="X70" s="1165"/>
      <c r="Y70" s="1157"/>
      <c r="Z70" s="1158"/>
      <c r="AA70" s="1159"/>
      <c r="AB70" s="1160"/>
      <c r="AC70" s="1161"/>
      <c r="AD70" s="1230">
        <v>124.3</v>
      </c>
      <c r="AE70" s="1231"/>
      <c r="AF70" s="1164" t="s">
        <v>1130</v>
      </c>
      <c r="AG70" s="1165"/>
      <c r="AH70" s="1157"/>
      <c r="AI70" s="1158"/>
      <c r="AJ70" s="1159"/>
      <c r="AK70" s="1160"/>
      <c r="AL70" s="1161"/>
      <c r="AM70" s="1159"/>
      <c r="AN70" s="1160"/>
      <c r="AO70" s="1161"/>
      <c r="AP70" s="654" t="s">
        <v>1384</v>
      </c>
      <c r="AQ70" s="660"/>
      <c r="AR70" s="661"/>
    </row>
    <row r="71" spans="1:44" ht="14.1" customHeight="1" x14ac:dyDescent="0.15">
      <c r="A71" s="691"/>
      <c r="B71" s="645" t="s">
        <v>1142</v>
      </c>
      <c r="C71" s="646"/>
      <c r="D71" s="646"/>
      <c r="E71" s="646"/>
      <c r="F71" s="646"/>
      <c r="G71" s="647"/>
      <c r="H71" s="645" t="s">
        <v>1592</v>
      </c>
      <c r="I71" s="648"/>
      <c r="J71" s="648"/>
      <c r="K71" s="647"/>
      <c r="L71" s="1172"/>
      <c r="M71" s="1173"/>
      <c r="N71" s="645"/>
      <c r="O71" s="647"/>
      <c r="P71" s="692"/>
      <c r="Q71" s="693"/>
      <c r="R71" s="646"/>
      <c r="S71" s="646"/>
      <c r="T71" s="646"/>
      <c r="U71" s="1172"/>
      <c r="V71" s="1173"/>
      <c r="W71" s="645"/>
      <c r="X71" s="647"/>
      <c r="Y71" s="692"/>
      <c r="Z71" s="693"/>
      <c r="AA71" s="648"/>
      <c r="AB71" s="648"/>
      <c r="AC71" s="648"/>
      <c r="AD71" s="1172"/>
      <c r="AE71" s="1173"/>
      <c r="AF71" s="645"/>
      <c r="AG71" s="647"/>
      <c r="AH71" s="692"/>
      <c r="AI71" s="693"/>
      <c r="AJ71" s="648"/>
      <c r="AK71" s="648"/>
      <c r="AL71" s="648"/>
      <c r="AM71" s="694"/>
      <c r="AN71" s="695"/>
      <c r="AO71" s="696"/>
      <c r="AP71" s="660"/>
      <c r="AQ71" s="646"/>
      <c r="AR71" s="647"/>
    </row>
    <row r="72" spans="1:44" ht="14.1" customHeight="1" x14ac:dyDescent="0.15">
      <c r="A72" s="697"/>
      <c r="B72" s="651" t="s">
        <v>1379</v>
      </c>
      <c r="C72" s="652"/>
      <c r="D72" s="652"/>
      <c r="E72" s="652"/>
      <c r="F72" s="652"/>
      <c r="G72" s="653"/>
      <c r="H72" s="679" t="s">
        <v>1132</v>
      </c>
      <c r="I72" s="655"/>
      <c r="J72" s="655"/>
      <c r="K72" s="656"/>
      <c r="L72" s="1218" t="s">
        <v>724</v>
      </c>
      <c r="M72" s="1219"/>
      <c r="N72" s="1164" t="s">
        <v>737</v>
      </c>
      <c r="O72" s="1165"/>
      <c r="P72" s="1214"/>
      <c r="Q72" s="1215"/>
      <c r="R72" s="1159"/>
      <c r="S72" s="1160"/>
      <c r="T72" s="1161"/>
      <c r="U72" s="1162" t="s">
        <v>727</v>
      </c>
      <c r="V72" s="1163"/>
      <c r="W72" s="1164" t="s">
        <v>1133</v>
      </c>
      <c r="X72" s="1165"/>
      <c r="Y72" s="1157"/>
      <c r="Z72" s="1158"/>
      <c r="AA72" s="1159"/>
      <c r="AB72" s="1160"/>
      <c r="AC72" s="1161"/>
      <c r="AD72" s="1230">
        <v>15.89</v>
      </c>
      <c r="AE72" s="1231"/>
      <c r="AF72" s="1164" t="s">
        <v>1130</v>
      </c>
      <c r="AG72" s="1165"/>
      <c r="AH72" s="1157"/>
      <c r="AI72" s="1158"/>
      <c r="AJ72" s="1159"/>
      <c r="AK72" s="1160"/>
      <c r="AL72" s="1161"/>
      <c r="AM72" s="1159"/>
      <c r="AN72" s="1160"/>
      <c r="AO72" s="1161"/>
      <c r="AP72" s="654" t="s">
        <v>1384</v>
      </c>
      <c r="AQ72" s="652"/>
      <c r="AR72" s="713"/>
    </row>
    <row r="73" spans="1:44" ht="14.1" customHeight="1" x14ac:dyDescent="0.15">
      <c r="A73" s="691"/>
      <c r="B73" s="645"/>
      <c r="C73" s="723"/>
      <c r="D73" s="723"/>
      <c r="E73" s="723"/>
      <c r="F73" s="723"/>
      <c r="G73" s="724"/>
      <c r="H73" s="645" t="s">
        <v>1592</v>
      </c>
      <c r="I73" s="648"/>
      <c r="J73" s="648"/>
      <c r="K73" s="647"/>
      <c r="L73" s="1172"/>
      <c r="M73" s="1173"/>
      <c r="N73" s="645"/>
      <c r="O73" s="647"/>
      <c r="P73" s="692"/>
      <c r="Q73" s="693"/>
      <c r="R73" s="646"/>
      <c r="S73" s="646"/>
      <c r="T73" s="646"/>
      <c r="U73" s="1172"/>
      <c r="V73" s="1173"/>
      <c r="W73" s="645"/>
      <c r="X73" s="647"/>
      <c r="Y73" s="692"/>
      <c r="Z73" s="693"/>
      <c r="AA73" s="648"/>
      <c r="AB73" s="648"/>
      <c r="AC73" s="648"/>
      <c r="AD73" s="1172"/>
      <c r="AE73" s="1173"/>
      <c r="AF73" s="645"/>
      <c r="AG73" s="647"/>
      <c r="AH73" s="692"/>
      <c r="AI73" s="693"/>
      <c r="AJ73" s="648"/>
      <c r="AK73" s="648"/>
      <c r="AL73" s="648"/>
      <c r="AM73" s="694"/>
      <c r="AN73" s="695"/>
      <c r="AO73" s="696"/>
      <c r="AP73" s="660"/>
      <c r="AQ73" s="646"/>
      <c r="AR73" s="647"/>
    </row>
    <row r="74" spans="1:44" ht="14.1" customHeight="1" x14ac:dyDescent="0.15">
      <c r="A74" s="697"/>
      <c r="B74" s="651" t="s">
        <v>1380</v>
      </c>
      <c r="C74" s="689"/>
      <c r="D74" s="689"/>
      <c r="E74" s="689"/>
      <c r="F74" s="689"/>
      <c r="G74" s="732"/>
      <c r="H74" s="679" t="s">
        <v>1132</v>
      </c>
      <c r="I74" s="655"/>
      <c r="J74" s="655"/>
      <c r="K74" s="656"/>
      <c r="L74" s="1218" t="s">
        <v>724</v>
      </c>
      <c r="M74" s="1219"/>
      <c r="N74" s="1164" t="s">
        <v>737</v>
      </c>
      <c r="O74" s="1165"/>
      <c r="P74" s="1214"/>
      <c r="Q74" s="1215"/>
      <c r="R74" s="1159"/>
      <c r="S74" s="1160"/>
      <c r="T74" s="1161"/>
      <c r="U74" s="1162" t="s">
        <v>727</v>
      </c>
      <c r="V74" s="1163"/>
      <c r="W74" s="1164" t="s">
        <v>1133</v>
      </c>
      <c r="X74" s="1165"/>
      <c r="Y74" s="1157"/>
      <c r="Z74" s="1158"/>
      <c r="AA74" s="1159"/>
      <c r="AB74" s="1160"/>
      <c r="AC74" s="1161"/>
      <c r="AD74" s="1230">
        <v>10.4</v>
      </c>
      <c r="AE74" s="1231"/>
      <c r="AF74" s="1164" t="s">
        <v>1130</v>
      </c>
      <c r="AG74" s="1165"/>
      <c r="AH74" s="1157"/>
      <c r="AI74" s="1158"/>
      <c r="AJ74" s="1159"/>
      <c r="AK74" s="1160"/>
      <c r="AL74" s="1161"/>
      <c r="AM74" s="1159"/>
      <c r="AN74" s="1160"/>
      <c r="AO74" s="1161"/>
      <c r="AP74" s="654" t="s">
        <v>1384</v>
      </c>
      <c r="AQ74" s="652"/>
      <c r="AR74" s="713"/>
    </row>
    <row r="75" spans="1:44" ht="14.1" customHeight="1" x14ac:dyDescent="0.15">
      <c r="A75" s="691"/>
      <c r="B75" s="645"/>
      <c r="C75" s="723"/>
      <c r="D75" s="723"/>
      <c r="E75" s="723"/>
      <c r="F75" s="723"/>
      <c r="G75" s="724"/>
      <c r="H75" s="645" t="s">
        <v>1592</v>
      </c>
      <c r="I75" s="648"/>
      <c r="J75" s="648"/>
      <c r="K75" s="647"/>
      <c r="L75" s="1172"/>
      <c r="M75" s="1173"/>
      <c r="N75" s="645"/>
      <c r="O75" s="647"/>
      <c r="P75" s="692"/>
      <c r="Q75" s="693"/>
      <c r="R75" s="646"/>
      <c r="S75" s="646"/>
      <c r="T75" s="646"/>
      <c r="U75" s="1172"/>
      <c r="V75" s="1173"/>
      <c r="W75" s="645"/>
      <c r="X75" s="647"/>
      <c r="Y75" s="692"/>
      <c r="Z75" s="693"/>
      <c r="AA75" s="648"/>
      <c r="AB75" s="648"/>
      <c r="AC75" s="648"/>
      <c r="AD75" s="1172"/>
      <c r="AE75" s="1173"/>
      <c r="AF75" s="645"/>
      <c r="AG75" s="647"/>
      <c r="AH75" s="692"/>
      <c r="AI75" s="693"/>
      <c r="AJ75" s="648"/>
      <c r="AK75" s="648"/>
      <c r="AL75" s="648"/>
      <c r="AM75" s="694"/>
      <c r="AN75" s="695"/>
      <c r="AO75" s="696"/>
      <c r="AP75" s="660"/>
      <c r="AQ75" s="646"/>
      <c r="AR75" s="647"/>
    </row>
    <row r="76" spans="1:44" ht="14.1" customHeight="1" x14ac:dyDescent="0.15">
      <c r="A76" s="697"/>
      <c r="B76" s="651" t="s">
        <v>1381</v>
      </c>
      <c r="C76" s="689"/>
      <c r="D76" s="689"/>
      <c r="E76" s="689"/>
      <c r="F76" s="689"/>
      <c r="G76" s="732"/>
      <c r="H76" s="679" t="s">
        <v>1132</v>
      </c>
      <c r="I76" s="655"/>
      <c r="J76" s="655"/>
      <c r="K76" s="656"/>
      <c r="L76" s="1218" t="s">
        <v>724</v>
      </c>
      <c r="M76" s="1219"/>
      <c r="N76" s="1164" t="s">
        <v>737</v>
      </c>
      <c r="O76" s="1165"/>
      <c r="P76" s="1214"/>
      <c r="Q76" s="1215"/>
      <c r="R76" s="1159"/>
      <c r="S76" s="1160"/>
      <c r="T76" s="1161"/>
      <c r="U76" s="1162" t="s">
        <v>727</v>
      </c>
      <c r="V76" s="1163"/>
      <c r="W76" s="1164" t="s">
        <v>1133</v>
      </c>
      <c r="X76" s="1165"/>
      <c r="Y76" s="1157"/>
      <c r="Z76" s="1158"/>
      <c r="AA76" s="1159"/>
      <c r="AB76" s="1160"/>
      <c r="AC76" s="1161"/>
      <c r="AD76" s="1230">
        <v>0.78</v>
      </c>
      <c r="AE76" s="1231"/>
      <c r="AF76" s="1164" t="s">
        <v>1130</v>
      </c>
      <c r="AG76" s="1165"/>
      <c r="AH76" s="1157"/>
      <c r="AI76" s="1158"/>
      <c r="AJ76" s="1159"/>
      <c r="AK76" s="1160"/>
      <c r="AL76" s="1161"/>
      <c r="AM76" s="1159"/>
      <c r="AN76" s="1160"/>
      <c r="AO76" s="1161"/>
      <c r="AP76" s="654" t="s">
        <v>1384</v>
      </c>
      <c r="AQ76" s="652"/>
      <c r="AR76" s="713"/>
    </row>
    <row r="77" spans="1:44" ht="14.1" customHeight="1" x14ac:dyDescent="0.15">
      <c r="A77" s="691"/>
      <c r="B77" s="645"/>
      <c r="C77" s="723"/>
      <c r="D77" s="723"/>
      <c r="E77" s="723"/>
      <c r="F77" s="723"/>
      <c r="G77" s="731"/>
      <c r="H77" s="645" t="s">
        <v>1592</v>
      </c>
      <c r="I77" s="648"/>
      <c r="J77" s="648"/>
      <c r="K77" s="647"/>
      <c r="L77" s="1172"/>
      <c r="M77" s="1173"/>
      <c r="N77" s="645"/>
      <c r="O77" s="647"/>
      <c r="P77" s="692"/>
      <c r="Q77" s="693"/>
      <c r="R77" s="646"/>
      <c r="S77" s="646"/>
      <c r="T77" s="646"/>
      <c r="U77" s="1172"/>
      <c r="V77" s="1173"/>
      <c r="W77" s="645"/>
      <c r="X77" s="647"/>
      <c r="Y77" s="692"/>
      <c r="Z77" s="693"/>
      <c r="AA77" s="648"/>
      <c r="AB77" s="648"/>
      <c r="AC77" s="648"/>
      <c r="AD77" s="1172"/>
      <c r="AE77" s="1173"/>
      <c r="AF77" s="645"/>
      <c r="AG77" s="647"/>
      <c r="AH77" s="692"/>
      <c r="AI77" s="693"/>
      <c r="AJ77" s="648"/>
      <c r="AK77" s="648"/>
      <c r="AL77" s="648"/>
      <c r="AM77" s="694"/>
      <c r="AN77" s="695"/>
      <c r="AO77" s="696"/>
      <c r="AP77" s="660"/>
      <c r="AQ77" s="646"/>
      <c r="AR77" s="647"/>
    </row>
    <row r="78" spans="1:44" ht="14.1" customHeight="1" x14ac:dyDescent="0.15">
      <c r="A78" s="707"/>
      <c r="B78" s="659" t="s">
        <v>1145</v>
      </c>
      <c r="C78" s="667"/>
      <c r="D78" s="667"/>
      <c r="E78" s="667"/>
      <c r="F78" s="667"/>
      <c r="G78" s="683"/>
      <c r="H78" s="679" t="s">
        <v>1132</v>
      </c>
      <c r="I78" s="662"/>
      <c r="J78" s="662"/>
      <c r="K78" s="680"/>
      <c r="L78" s="1218" t="s">
        <v>724</v>
      </c>
      <c r="M78" s="1219"/>
      <c r="N78" s="1164" t="s">
        <v>737</v>
      </c>
      <c r="O78" s="1165"/>
      <c r="P78" s="1214"/>
      <c r="Q78" s="1215"/>
      <c r="R78" s="1159"/>
      <c r="S78" s="1160"/>
      <c r="T78" s="1161"/>
      <c r="U78" s="1218" t="s">
        <v>727</v>
      </c>
      <c r="V78" s="1219"/>
      <c r="W78" s="1164" t="s">
        <v>1133</v>
      </c>
      <c r="X78" s="1165"/>
      <c r="Y78" s="1214"/>
      <c r="Z78" s="1215"/>
      <c r="AA78" s="1194"/>
      <c r="AB78" s="1195"/>
      <c r="AC78" s="1196"/>
      <c r="AD78" s="1221">
        <v>2.38</v>
      </c>
      <c r="AE78" s="1222"/>
      <c r="AF78" s="1164" t="s">
        <v>1130</v>
      </c>
      <c r="AG78" s="1165"/>
      <c r="AH78" s="1214"/>
      <c r="AI78" s="1215"/>
      <c r="AJ78" s="1194"/>
      <c r="AK78" s="1195"/>
      <c r="AL78" s="1196"/>
      <c r="AM78" s="1194"/>
      <c r="AN78" s="1195"/>
      <c r="AO78" s="1196"/>
      <c r="AP78" s="679" t="s">
        <v>1384</v>
      </c>
      <c r="AQ78" s="660"/>
      <c r="AR78" s="661"/>
    </row>
    <row r="79" spans="1:44" ht="14.1" customHeight="1" x14ac:dyDescent="0.15">
      <c r="A79" s="691"/>
      <c r="B79" s="725"/>
      <c r="C79" s="723"/>
      <c r="D79" s="723"/>
      <c r="E79" s="723"/>
      <c r="F79" s="723"/>
      <c r="G79" s="724"/>
      <c r="H79" s="725"/>
      <c r="I79" s="726"/>
      <c r="J79" s="726"/>
      <c r="K79" s="724"/>
      <c r="L79" s="1172"/>
      <c r="M79" s="1173"/>
      <c r="N79" s="645"/>
      <c r="O79" s="647"/>
      <c r="P79" s="692"/>
      <c r="Q79" s="693"/>
      <c r="R79" s="646"/>
      <c r="S79" s="646"/>
      <c r="T79" s="646"/>
      <c r="U79" s="725"/>
      <c r="V79" s="724"/>
      <c r="W79" s="725"/>
      <c r="X79" s="724"/>
      <c r="Y79" s="727"/>
      <c r="Z79" s="728"/>
      <c r="AA79" s="726"/>
      <c r="AB79" s="726"/>
      <c r="AC79" s="726"/>
      <c r="AD79" s="725"/>
      <c r="AE79" s="724"/>
      <c r="AF79" s="725"/>
      <c r="AG79" s="724"/>
      <c r="AH79" s="727"/>
      <c r="AI79" s="728"/>
      <c r="AJ79" s="726"/>
      <c r="AK79" s="726"/>
      <c r="AL79" s="726"/>
      <c r="AM79" s="729"/>
      <c r="AN79" s="730"/>
      <c r="AO79" s="731"/>
      <c r="AP79" s="723"/>
      <c r="AQ79" s="723"/>
      <c r="AR79" s="724"/>
    </row>
    <row r="80" spans="1:44" ht="14.1" customHeight="1" x14ac:dyDescent="0.15">
      <c r="A80" s="697"/>
      <c r="B80" s="740"/>
      <c r="C80" s="689"/>
      <c r="D80" s="689"/>
      <c r="E80" s="689"/>
      <c r="F80" s="689"/>
      <c r="G80" s="732"/>
      <c r="H80" s="684"/>
      <c r="I80" s="685"/>
      <c r="J80" s="685"/>
      <c r="K80" s="686"/>
      <c r="L80" s="1162"/>
      <c r="M80" s="1163"/>
      <c r="N80" s="1174"/>
      <c r="O80" s="1175"/>
      <c r="P80" s="1157"/>
      <c r="Q80" s="1158"/>
      <c r="R80" s="655"/>
      <c r="S80" s="655"/>
      <c r="T80" s="655"/>
      <c r="U80" s="1238"/>
      <c r="V80" s="1239"/>
      <c r="W80" s="1240"/>
      <c r="X80" s="1241"/>
      <c r="Y80" s="1238"/>
      <c r="Z80" s="1239"/>
      <c r="AA80" s="687"/>
      <c r="AB80" s="687"/>
      <c r="AC80" s="687"/>
      <c r="AD80" s="1238"/>
      <c r="AE80" s="1239"/>
      <c r="AF80" s="1240"/>
      <c r="AG80" s="1241"/>
      <c r="AH80" s="1238"/>
      <c r="AI80" s="1239"/>
      <c r="AJ80" s="687"/>
      <c r="AK80" s="687"/>
      <c r="AL80" s="687"/>
      <c r="AM80" s="1235"/>
      <c r="AN80" s="1236"/>
      <c r="AO80" s="1237"/>
      <c r="AP80" s="688"/>
      <c r="AQ80" s="689"/>
      <c r="AR80" s="690"/>
    </row>
    <row r="81" spans="1:44" ht="14.1" customHeight="1" x14ac:dyDescent="0.15">
      <c r="A81" s="707"/>
      <c r="B81" s="645"/>
      <c r="C81" s="646"/>
      <c r="D81" s="646"/>
      <c r="E81" s="646"/>
      <c r="F81" s="646"/>
      <c r="G81" s="647"/>
      <c r="H81" s="645"/>
      <c r="I81" s="648"/>
      <c r="J81" s="648"/>
      <c r="K81" s="647"/>
      <c r="L81" s="1172"/>
      <c r="M81" s="1173"/>
      <c r="N81" s="645"/>
      <c r="O81" s="647"/>
      <c r="P81" s="692"/>
      <c r="Q81" s="693"/>
      <c r="R81" s="646"/>
      <c r="S81" s="646"/>
      <c r="T81" s="646"/>
      <c r="U81" s="645"/>
      <c r="V81" s="647"/>
      <c r="W81" s="645"/>
      <c r="X81" s="647"/>
      <c r="Y81" s="692"/>
      <c r="Z81" s="693"/>
      <c r="AA81" s="648"/>
      <c r="AB81" s="648"/>
      <c r="AC81" s="648"/>
      <c r="AD81" s="645"/>
      <c r="AE81" s="647"/>
      <c r="AF81" s="645"/>
      <c r="AG81" s="647"/>
      <c r="AH81" s="692"/>
      <c r="AI81" s="693"/>
      <c r="AJ81" s="648"/>
      <c r="AK81" s="648"/>
      <c r="AL81" s="648"/>
      <c r="AM81" s="694"/>
      <c r="AN81" s="695"/>
      <c r="AO81" s="696"/>
      <c r="AP81" s="667"/>
      <c r="AQ81" s="667"/>
      <c r="AR81" s="668"/>
    </row>
    <row r="82" spans="1:44" ht="14.1" customHeight="1" x14ac:dyDescent="0.15">
      <c r="A82" s="697"/>
      <c r="B82" s="659" t="s">
        <v>1600</v>
      </c>
      <c r="C82" s="660"/>
      <c r="D82" s="660"/>
      <c r="E82" s="660"/>
      <c r="F82" s="698"/>
      <c r="G82" s="678"/>
      <c r="H82" s="679"/>
      <c r="I82" s="662"/>
      <c r="J82" s="662"/>
      <c r="K82" s="680"/>
      <c r="L82" s="1218" t="s">
        <v>724</v>
      </c>
      <c r="M82" s="1219"/>
      <c r="N82" s="1164" t="s">
        <v>737</v>
      </c>
      <c r="O82" s="1165"/>
      <c r="P82" s="1214"/>
      <c r="Q82" s="1215"/>
      <c r="R82" s="1159"/>
      <c r="S82" s="1160"/>
      <c r="T82" s="1161"/>
      <c r="U82" s="1162" t="s">
        <v>727</v>
      </c>
      <c r="V82" s="1163"/>
      <c r="W82" s="1164" t="s">
        <v>1133</v>
      </c>
      <c r="X82" s="1165"/>
      <c r="Y82" s="1157"/>
      <c r="Z82" s="1158"/>
      <c r="AA82" s="1159"/>
      <c r="AB82" s="1160"/>
      <c r="AC82" s="1161"/>
      <c r="AD82" s="1230">
        <v>376.51999999999992</v>
      </c>
      <c r="AE82" s="1231"/>
      <c r="AF82" s="1164" t="s">
        <v>1130</v>
      </c>
      <c r="AG82" s="1165"/>
      <c r="AH82" s="1157"/>
      <c r="AI82" s="1158"/>
      <c r="AJ82" s="1159"/>
      <c r="AK82" s="1160"/>
      <c r="AL82" s="1161"/>
      <c r="AM82" s="1159"/>
      <c r="AN82" s="1160"/>
      <c r="AO82" s="1161"/>
      <c r="AP82" s="738"/>
      <c r="AQ82" s="667"/>
      <c r="AR82" s="668"/>
    </row>
    <row r="83" spans="1:44" ht="14.1" customHeight="1" x14ac:dyDescent="0.15">
      <c r="A83" s="691"/>
      <c r="B83" s="725"/>
      <c r="C83" s="723"/>
      <c r="D83" s="723"/>
      <c r="E83" s="723"/>
      <c r="F83" s="723"/>
      <c r="G83" s="724"/>
      <c r="H83" s="725"/>
      <c r="I83" s="726"/>
      <c r="J83" s="726"/>
      <c r="K83" s="724"/>
      <c r="L83" s="1172"/>
      <c r="M83" s="1173"/>
      <c r="N83" s="645"/>
      <c r="O83" s="647"/>
      <c r="P83" s="692"/>
      <c r="Q83" s="693"/>
      <c r="R83" s="646"/>
      <c r="S83" s="646"/>
      <c r="T83" s="646"/>
      <c r="U83" s="725"/>
      <c r="V83" s="724"/>
      <c r="W83" s="725"/>
      <c r="X83" s="724"/>
      <c r="Y83" s="727"/>
      <c r="Z83" s="728"/>
      <c r="AA83" s="726"/>
      <c r="AB83" s="726"/>
      <c r="AC83" s="726"/>
      <c r="AD83" s="725"/>
      <c r="AE83" s="724"/>
      <c r="AF83" s="725"/>
      <c r="AG83" s="724"/>
      <c r="AH83" s="727"/>
      <c r="AI83" s="728"/>
      <c r="AJ83" s="726"/>
      <c r="AK83" s="726"/>
      <c r="AL83" s="726"/>
      <c r="AM83" s="729"/>
      <c r="AN83" s="730"/>
      <c r="AO83" s="731"/>
      <c r="AP83" s="723"/>
      <c r="AQ83" s="723"/>
      <c r="AR83" s="724"/>
    </row>
    <row r="84" spans="1:44" ht="14.1" customHeight="1" x14ac:dyDescent="0.15">
      <c r="A84" s="697"/>
      <c r="B84" s="740"/>
      <c r="C84" s="689"/>
      <c r="D84" s="689"/>
      <c r="E84" s="689"/>
      <c r="F84" s="689"/>
      <c r="G84" s="732"/>
      <c r="H84" s="684"/>
      <c r="I84" s="685"/>
      <c r="J84" s="685"/>
      <c r="K84" s="686"/>
      <c r="L84" s="1218"/>
      <c r="M84" s="1219"/>
      <c r="N84" s="1164"/>
      <c r="O84" s="1165"/>
      <c r="P84" s="1214"/>
      <c r="Q84" s="1215"/>
      <c r="R84" s="662"/>
      <c r="S84" s="662"/>
      <c r="T84" s="662"/>
      <c r="U84" s="1238"/>
      <c r="V84" s="1239"/>
      <c r="W84" s="1240"/>
      <c r="X84" s="1241"/>
      <c r="Y84" s="1238"/>
      <c r="Z84" s="1239"/>
      <c r="AA84" s="687"/>
      <c r="AB84" s="687"/>
      <c r="AC84" s="687"/>
      <c r="AD84" s="1238"/>
      <c r="AE84" s="1239"/>
      <c r="AF84" s="1240"/>
      <c r="AG84" s="1241"/>
      <c r="AH84" s="1238"/>
      <c r="AI84" s="1239"/>
      <c r="AJ84" s="687"/>
      <c r="AK84" s="687"/>
      <c r="AL84" s="687"/>
      <c r="AM84" s="1235"/>
      <c r="AN84" s="1236"/>
      <c r="AO84" s="1237"/>
      <c r="AP84" s="688"/>
      <c r="AQ84" s="689"/>
      <c r="AR84" s="690"/>
    </row>
    <row r="85" spans="1:44" ht="14.1" customHeight="1" x14ac:dyDescent="0.15">
      <c r="A85" s="707"/>
      <c r="B85" s="733"/>
      <c r="C85" s="667"/>
      <c r="D85" s="667"/>
      <c r="E85" s="667"/>
      <c r="F85" s="667"/>
      <c r="G85" s="668"/>
      <c r="H85" s="733"/>
      <c r="I85" s="734"/>
      <c r="J85" s="734"/>
      <c r="K85" s="668"/>
      <c r="L85" s="1172"/>
      <c r="M85" s="1173"/>
      <c r="N85" s="645"/>
      <c r="O85" s="647"/>
      <c r="P85" s="692"/>
      <c r="Q85" s="693"/>
      <c r="R85" s="646"/>
      <c r="S85" s="646"/>
      <c r="T85" s="646"/>
      <c r="U85" s="733"/>
      <c r="V85" s="668"/>
      <c r="W85" s="733"/>
      <c r="X85" s="668"/>
      <c r="Y85" s="735"/>
      <c r="Z85" s="736"/>
      <c r="AA85" s="734"/>
      <c r="AB85" s="734"/>
      <c r="AC85" s="734"/>
      <c r="AD85" s="733"/>
      <c r="AE85" s="668"/>
      <c r="AF85" s="733"/>
      <c r="AG85" s="668"/>
      <c r="AH85" s="735"/>
      <c r="AI85" s="736"/>
      <c r="AJ85" s="734"/>
      <c r="AK85" s="734"/>
      <c r="AL85" s="734"/>
      <c r="AM85" s="737"/>
      <c r="AN85" s="738"/>
      <c r="AO85" s="683"/>
      <c r="AP85" s="667"/>
      <c r="AQ85" s="667"/>
      <c r="AR85" s="668"/>
    </row>
    <row r="86" spans="1:44" ht="14.1" customHeight="1" x14ac:dyDescent="0.15">
      <c r="A86" s="707"/>
      <c r="B86" s="733"/>
      <c r="C86" s="667"/>
      <c r="D86" s="667"/>
      <c r="E86" s="667"/>
      <c r="F86" s="667"/>
      <c r="G86" s="683"/>
      <c r="H86" s="737"/>
      <c r="I86" s="734"/>
      <c r="J86" s="734"/>
      <c r="K86" s="736"/>
      <c r="L86" s="1218"/>
      <c r="M86" s="1219"/>
      <c r="N86" s="1164"/>
      <c r="O86" s="1165"/>
      <c r="P86" s="1214"/>
      <c r="Q86" s="1215"/>
      <c r="R86" s="662"/>
      <c r="S86" s="662"/>
      <c r="T86" s="662"/>
      <c r="U86" s="1263"/>
      <c r="V86" s="1264"/>
      <c r="W86" s="1265"/>
      <c r="X86" s="1266"/>
      <c r="Y86" s="1263"/>
      <c r="Z86" s="1264"/>
      <c r="AA86" s="739"/>
      <c r="AB86" s="739"/>
      <c r="AC86" s="739"/>
      <c r="AD86" s="1263"/>
      <c r="AE86" s="1264"/>
      <c r="AF86" s="1265"/>
      <c r="AG86" s="1266"/>
      <c r="AH86" s="1263"/>
      <c r="AI86" s="1264"/>
      <c r="AJ86" s="739"/>
      <c r="AK86" s="739"/>
      <c r="AL86" s="739"/>
      <c r="AM86" s="1235"/>
      <c r="AN86" s="1236"/>
      <c r="AO86" s="1237"/>
      <c r="AP86" s="738"/>
      <c r="AQ86" s="667"/>
      <c r="AR86" s="668"/>
    </row>
    <row r="87" spans="1:44" ht="14.1" customHeight="1" x14ac:dyDescent="0.15">
      <c r="A87" s="691"/>
      <c r="B87" s="725"/>
      <c r="C87" s="723"/>
      <c r="D87" s="723"/>
      <c r="E87" s="723"/>
      <c r="F87" s="723"/>
      <c r="G87" s="724"/>
      <c r="H87" s="725"/>
      <c r="I87" s="726"/>
      <c r="J87" s="726"/>
      <c r="K87" s="724"/>
      <c r="L87" s="1172"/>
      <c r="M87" s="1173"/>
      <c r="N87" s="645"/>
      <c r="O87" s="647"/>
      <c r="P87" s="692"/>
      <c r="Q87" s="693"/>
      <c r="R87" s="646"/>
      <c r="S87" s="646"/>
      <c r="T87" s="646"/>
      <c r="U87" s="725"/>
      <c r="V87" s="724"/>
      <c r="W87" s="725"/>
      <c r="X87" s="724"/>
      <c r="Y87" s="727"/>
      <c r="Z87" s="728"/>
      <c r="AA87" s="726"/>
      <c r="AB87" s="726"/>
      <c r="AC87" s="726"/>
      <c r="AD87" s="725"/>
      <c r="AE87" s="724"/>
      <c r="AF87" s="725"/>
      <c r="AG87" s="724"/>
      <c r="AH87" s="727"/>
      <c r="AI87" s="728"/>
      <c r="AJ87" s="726"/>
      <c r="AK87" s="726"/>
      <c r="AL87" s="726"/>
      <c r="AM87" s="729"/>
      <c r="AN87" s="730"/>
      <c r="AO87" s="731"/>
      <c r="AP87" s="723"/>
      <c r="AQ87" s="723"/>
      <c r="AR87" s="724"/>
    </row>
    <row r="88" spans="1:44" ht="14.1" customHeight="1" x14ac:dyDescent="0.15">
      <c r="A88" s="697"/>
      <c r="B88" s="740"/>
      <c r="C88" s="689"/>
      <c r="D88" s="689"/>
      <c r="E88" s="689"/>
      <c r="F88" s="689"/>
      <c r="G88" s="732"/>
      <c r="H88" s="684"/>
      <c r="I88" s="685"/>
      <c r="J88" s="685"/>
      <c r="K88" s="686"/>
      <c r="L88" s="1218"/>
      <c r="M88" s="1219"/>
      <c r="N88" s="1164"/>
      <c r="O88" s="1165"/>
      <c r="P88" s="1214"/>
      <c r="Q88" s="1215"/>
      <c r="R88" s="662"/>
      <c r="S88" s="662"/>
      <c r="T88" s="662"/>
      <c r="U88" s="1238"/>
      <c r="V88" s="1239"/>
      <c r="W88" s="1240"/>
      <c r="X88" s="1241"/>
      <c r="Y88" s="1238"/>
      <c r="Z88" s="1239"/>
      <c r="AA88" s="687"/>
      <c r="AB88" s="687"/>
      <c r="AC88" s="687"/>
      <c r="AD88" s="1238"/>
      <c r="AE88" s="1239"/>
      <c r="AF88" s="1240"/>
      <c r="AG88" s="1241"/>
      <c r="AH88" s="1238"/>
      <c r="AI88" s="1239"/>
      <c r="AJ88" s="687"/>
      <c r="AK88" s="687"/>
      <c r="AL88" s="687"/>
      <c r="AM88" s="1235"/>
      <c r="AN88" s="1236"/>
      <c r="AO88" s="1237"/>
      <c r="AP88" s="688"/>
      <c r="AQ88" s="689"/>
      <c r="AR88" s="690"/>
    </row>
    <row r="89" spans="1:44" ht="14.1" customHeight="1" x14ac:dyDescent="0.15">
      <c r="A89" s="707"/>
      <c r="B89" s="666"/>
      <c r="C89" s="667"/>
      <c r="D89" s="667"/>
      <c r="E89" s="667"/>
      <c r="F89" s="667"/>
      <c r="G89" s="668"/>
      <c r="H89" s="733"/>
      <c r="I89" s="734"/>
      <c r="J89" s="734"/>
      <c r="K89" s="668"/>
      <c r="L89" s="645"/>
      <c r="M89" s="647"/>
      <c r="N89" s="645"/>
      <c r="O89" s="647"/>
      <c r="P89" s="692"/>
      <c r="Q89" s="693"/>
      <c r="R89" s="646"/>
      <c r="S89" s="646"/>
      <c r="T89" s="646"/>
      <c r="U89" s="733"/>
      <c r="V89" s="668"/>
      <c r="W89" s="733"/>
      <c r="X89" s="668"/>
      <c r="Y89" s="735"/>
      <c r="Z89" s="736"/>
      <c r="AA89" s="734"/>
      <c r="AB89" s="734"/>
      <c r="AC89" s="734"/>
      <c r="AD89" s="733"/>
      <c r="AE89" s="668"/>
      <c r="AF89" s="733"/>
      <c r="AG89" s="668"/>
      <c r="AH89" s="735"/>
      <c r="AI89" s="736"/>
      <c r="AJ89" s="734"/>
      <c r="AK89" s="734"/>
      <c r="AL89" s="734"/>
      <c r="AM89" s="737"/>
      <c r="AN89" s="738"/>
      <c r="AO89" s="683"/>
      <c r="AP89" s="667"/>
      <c r="AQ89" s="667"/>
      <c r="AR89" s="668"/>
    </row>
    <row r="90" spans="1:44" ht="14.1" customHeight="1" x14ac:dyDescent="0.15">
      <c r="A90" s="707"/>
      <c r="B90" s="741"/>
      <c r="C90" s="667"/>
      <c r="D90" s="667"/>
      <c r="E90" s="667"/>
      <c r="F90" s="667"/>
      <c r="G90" s="683"/>
      <c r="H90" s="737"/>
      <c r="I90" s="734"/>
      <c r="J90" s="734"/>
      <c r="K90" s="736"/>
      <c r="L90" s="903"/>
      <c r="M90" s="904"/>
      <c r="N90" s="659"/>
      <c r="O90" s="661"/>
      <c r="P90" s="715"/>
      <c r="Q90" s="680"/>
      <c r="R90" s="662"/>
      <c r="S90" s="662"/>
      <c r="T90" s="662"/>
      <c r="U90" s="735"/>
      <c r="V90" s="736"/>
      <c r="W90" s="733"/>
      <c r="X90" s="668"/>
      <c r="Y90" s="735"/>
      <c r="Z90" s="736"/>
      <c r="AA90" s="739"/>
      <c r="AB90" s="739"/>
      <c r="AC90" s="739"/>
      <c r="AD90" s="735"/>
      <c r="AE90" s="736"/>
      <c r="AF90" s="733"/>
      <c r="AG90" s="668"/>
      <c r="AH90" s="735"/>
      <c r="AI90" s="736"/>
      <c r="AJ90" s="739"/>
      <c r="AK90" s="739"/>
      <c r="AL90" s="739"/>
      <c r="AM90" s="875"/>
      <c r="AN90" s="876"/>
      <c r="AO90" s="877"/>
      <c r="AP90" s="738"/>
      <c r="AQ90" s="667"/>
      <c r="AR90" s="668"/>
    </row>
    <row r="91" spans="1:44" ht="14.1" customHeight="1" x14ac:dyDescent="0.15">
      <c r="A91" s="742"/>
      <c r="B91" s="743"/>
      <c r="C91" s="744"/>
      <c r="D91" s="744"/>
      <c r="E91" s="744"/>
      <c r="F91" s="744"/>
      <c r="G91" s="745"/>
      <c r="H91" s="743"/>
      <c r="I91" s="746"/>
      <c r="J91" s="746"/>
      <c r="K91" s="745"/>
      <c r="L91" s="743"/>
      <c r="M91" s="745"/>
      <c r="N91" s="743"/>
      <c r="O91" s="745"/>
      <c r="P91" s="747"/>
      <c r="Q91" s="748"/>
      <c r="R91" s="746"/>
      <c r="S91" s="746"/>
      <c r="T91" s="748"/>
      <c r="U91" s="743"/>
      <c r="V91" s="745"/>
      <c r="W91" s="743"/>
      <c r="X91" s="745"/>
      <c r="Y91" s="747"/>
      <c r="Z91" s="748"/>
      <c r="AA91" s="746"/>
      <c r="AB91" s="746"/>
      <c r="AC91" s="746"/>
      <c r="AD91" s="743"/>
      <c r="AE91" s="745"/>
      <c r="AF91" s="743"/>
      <c r="AG91" s="745"/>
      <c r="AH91" s="747"/>
      <c r="AI91" s="748"/>
      <c r="AJ91" s="746"/>
      <c r="AK91" s="746"/>
      <c r="AL91" s="746"/>
      <c r="AM91" s="749"/>
      <c r="AN91" s="750"/>
      <c r="AO91" s="751"/>
      <c r="AP91" s="744"/>
      <c r="AQ91" s="744"/>
      <c r="AR91" s="745"/>
    </row>
    <row r="92" spans="1:44" ht="14.1" customHeight="1" x14ac:dyDescent="0.15">
      <c r="A92" s="752"/>
      <c r="B92" s="1252"/>
      <c r="C92" s="1254"/>
      <c r="D92" s="1254"/>
      <c r="E92" s="1254"/>
      <c r="F92" s="1254"/>
      <c r="G92" s="1253"/>
      <c r="H92" s="753"/>
      <c r="I92" s="754"/>
      <c r="J92" s="754"/>
      <c r="K92" s="755"/>
      <c r="L92" s="1250"/>
      <c r="M92" s="1251"/>
      <c r="N92" s="1252"/>
      <c r="O92" s="1253"/>
      <c r="P92" s="1250"/>
      <c r="Q92" s="1251"/>
      <c r="R92" s="756"/>
      <c r="S92" s="756"/>
      <c r="T92" s="878"/>
      <c r="U92" s="1250"/>
      <c r="V92" s="1251"/>
      <c r="W92" s="1252"/>
      <c r="X92" s="1253"/>
      <c r="Y92" s="1250"/>
      <c r="Z92" s="1251"/>
      <c r="AA92" s="756"/>
      <c r="AB92" s="756"/>
      <c r="AC92" s="756"/>
      <c r="AD92" s="1250"/>
      <c r="AE92" s="1251"/>
      <c r="AF92" s="1252"/>
      <c r="AG92" s="1253"/>
      <c r="AH92" s="1250"/>
      <c r="AI92" s="1251"/>
      <c r="AJ92" s="756"/>
      <c r="AK92" s="756"/>
      <c r="AL92" s="756"/>
      <c r="AM92" s="1255"/>
      <c r="AN92" s="1256"/>
      <c r="AO92" s="1257"/>
      <c r="AP92" s="757"/>
      <c r="AQ92" s="758"/>
      <c r="AR92" s="759"/>
    </row>
    <row r="93" spans="1:44" ht="15" customHeight="1" x14ac:dyDescent="0.15"/>
    <row r="94" spans="1:44" ht="15" customHeight="1" x14ac:dyDescent="0.15">
      <c r="A94" s="1220" t="s">
        <v>1807</v>
      </c>
      <c r="B94" s="1220"/>
      <c r="C94" s="1220"/>
      <c r="D94" s="1220"/>
      <c r="E94" s="1220"/>
      <c r="F94" s="1220"/>
      <c r="G94" s="1220"/>
      <c r="H94" s="1220"/>
      <c r="I94" s="1220"/>
      <c r="J94" s="1220"/>
      <c r="K94" s="1220"/>
      <c r="L94" s="1220"/>
      <c r="M94" s="1220"/>
      <c r="N94" s="1220"/>
      <c r="O94" s="1220"/>
      <c r="P94" s="1220"/>
      <c r="Q94" s="1220"/>
      <c r="R94" s="1220"/>
      <c r="S94" s="1220"/>
      <c r="T94" s="1220"/>
      <c r="U94" s="1220"/>
      <c r="V94" s="1220"/>
      <c r="W94" s="1220"/>
      <c r="X94" s="1220"/>
      <c r="Y94" s="1220"/>
      <c r="Z94" s="1220"/>
      <c r="AA94" s="1220"/>
      <c r="AB94" s="1220"/>
      <c r="AC94" s="1220"/>
      <c r="AD94" s="1220"/>
      <c r="AE94" s="1220"/>
      <c r="AF94" s="1220"/>
      <c r="AG94" s="1220"/>
      <c r="AH94" s="1220"/>
      <c r="AI94" s="1220"/>
      <c r="AJ94" s="1220"/>
      <c r="AK94" s="1220"/>
      <c r="AL94" s="1220"/>
      <c r="AM94" s="1220"/>
      <c r="AN94" s="1220"/>
      <c r="AO94" s="1220"/>
      <c r="AP94" s="1220"/>
      <c r="AQ94" s="1220"/>
      <c r="AR94" s="1220"/>
    </row>
    <row r="95" spans="1:44" ht="15" customHeight="1" x14ac:dyDescent="0.15">
      <c r="A95" s="1220"/>
      <c r="B95" s="1220"/>
      <c r="C95" s="1220"/>
      <c r="D95" s="1220"/>
      <c r="E95" s="1220"/>
      <c r="F95" s="1220"/>
      <c r="G95" s="1220"/>
      <c r="H95" s="1220"/>
      <c r="I95" s="1220"/>
      <c r="J95" s="1220"/>
      <c r="K95" s="1220"/>
      <c r="L95" s="1220"/>
      <c r="M95" s="1220"/>
      <c r="N95" s="1220"/>
      <c r="O95" s="1220"/>
      <c r="P95" s="1220"/>
      <c r="Q95" s="1220"/>
      <c r="R95" s="1220"/>
      <c r="S95" s="1220"/>
      <c r="T95" s="1220"/>
      <c r="U95" s="1220"/>
      <c r="V95" s="1220"/>
      <c r="W95" s="1220"/>
      <c r="X95" s="1220"/>
      <c r="Y95" s="1220"/>
      <c r="Z95" s="1220"/>
      <c r="AA95" s="1220"/>
      <c r="AB95" s="1220"/>
      <c r="AC95" s="1220"/>
      <c r="AD95" s="1220"/>
      <c r="AE95" s="1220"/>
      <c r="AF95" s="1220"/>
      <c r="AG95" s="1220"/>
      <c r="AH95" s="1220"/>
      <c r="AI95" s="1220"/>
      <c r="AJ95" s="1220"/>
      <c r="AK95" s="1220"/>
      <c r="AL95" s="1220"/>
      <c r="AM95" s="1220"/>
      <c r="AN95" s="1220"/>
      <c r="AO95" s="1220"/>
      <c r="AP95" s="1220"/>
      <c r="AQ95" s="1220"/>
      <c r="AR95" s="1220"/>
    </row>
    <row r="96" spans="1:44" ht="15" customHeight="1" x14ac:dyDescent="0.15">
      <c r="B96" s="642" t="s">
        <v>2240</v>
      </c>
      <c r="AP96" s="643"/>
      <c r="AQ96" s="644" t="s">
        <v>1118</v>
      </c>
      <c r="AR96" s="636">
        <v>3</v>
      </c>
    </row>
    <row r="97" spans="1:44" ht="14.1" customHeight="1" x14ac:dyDescent="0.15">
      <c r="A97" s="1272" t="s">
        <v>580</v>
      </c>
      <c r="B97" s="1269" t="s">
        <v>1119</v>
      </c>
      <c r="C97" s="1270"/>
      <c r="D97" s="1270"/>
      <c r="E97" s="1270"/>
      <c r="F97" s="1270"/>
      <c r="G97" s="1270"/>
      <c r="H97" s="1269" t="s">
        <v>1120</v>
      </c>
      <c r="I97" s="1270"/>
      <c r="J97" s="1270"/>
      <c r="K97" s="1271"/>
      <c r="L97" s="1247" t="s">
        <v>1734</v>
      </c>
      <c r="M97" s="1248"/>
      <c r="N97" s="1248"/>
      <c r="O97" s="1248"/>
      <c r="P97" s="1248"/>
      <c r="Q97" s="1248"/>
      <c r="R97" s="1248"/>
      <c r="S97" s="1248"/>
      <c r="T97" s="1249"/>
      <c r="U97" s="1247" t="s">
        <v>1121</v>
      </c>
      <c r="V97" s="1248"/>
      <c r="W97" s="1248"/>
      <c r="X97" s="1248"/>
      <c r="Y97" s="1248"/>
      <c r="Z97" s="1248"/>
      <c r="AA97" s="1248"/>
      <c r="AB97" s="1248"/>
      <c r="AC97" s="1249"/>
      <c r="AD97" s="1247" t="s">
        <v>1122</v>
      </c>
      <c r="AE97" s="1248"/>
      <c r="AF97" s="1248"/>
      <c r="AG97" s="1248"/>
      <c r="AH97" s="1248"/>
      <c r="AI97" s="1248"/>
      <c r="AJ97" s="1248"/>
      <c r="AK97" s="1248"/>
      <c r="AL97" s="1249"/>
      <c r="AM97" s="1274"/>
      <c r="AN97" s="1275"/>
      <c r="AO97" s="1276"/>
      <c r="AP97" s="1269" t="s">
        <v>1123</v>
      </c>
      <c r="AQ97" s="1270"/>
      <c r="AR97" s="1271"/>
    </row>
    <row r="98" spans="1:44" ht="14.1" customHeight="1" x14ac:dyDescent="0.15">
      <c r="A98" s="1273"/>
      <c r="B98" s="1242"/>
      <c r="C98" s="1244"/>
      <c r="D98" s="1244"/>
      <c r="E98" s="1244"/>
      <c r="F98" s="1244"/>
      <c r="G98" s="1244"/>
      <c r="H98" s="1242"/>
      <c r="I98" s="1244"/>
      <c r="J98" s="1244"/>
      <c r="K98" s="1243"/>
      <c r="L98" s="1242" t="s">
        <v>1124</v>
      </c>
      <c r="M98" s="1243"/>
      <c r="N98" s="1244" t="s">
        <v>1125</v>
      </c>
      <c r="O98" s="1244"/>
      <c r="P98" s="1227"/>
      <c r="Q98" s="1229"/>
      <c r="R98" s="1227"/>
      <c r="S98" s="1228"/>
      <c r="T98" s="1229"/>
      <c r="U98" s="1242" t="s">
        <v>1124</v>
      </c>
      <c r="V98" s="1243"/>
      <c r="W98" s="1242" t="s">
        <v>1125</v>
      </c>
      <c r="X98" s="1243"/>
      <c r="Y98" s="1227"/>
      <c r="Z98" s="1229"/>
      <c r="AA98" s="1227"/>
      <c r="AB98" s="1228"/>
      <c r="AC98" s="1229"/>
      <c r="AD98" s="1242" t="s">
        <v>1124</v>
      </c>
      <c r="AE98" s="1243"/>
      <c r="AF98" s="1242" t="s">
        <v>1125</v>
      </c>
      <c r="AG98" s="1243"/>
      <c r="AH98" s="1227"/>
      <c r="AI98" s="1229"/>
      <c r="AJ98" s="1227"/>
      <c r="AK98" s="1228"/>
      <c r="AL98" s="1229"/>
      <c r="AM98" s="1277"/>
      <c r="AN98" s="1278"/>
      <c r="AO98" s="1279"/>
      <c r="AP98" s="1242"/>
      <c r="AQ98" s="1244"/>
      <c r="AR98" s="1243"/>
    </row>
    <row r="99" spans="1:44" ht="14.1" customHeight="1" x14ac:dyDescent="0.15">
      <c r="A99" s="665"/>
      <c r="B99" s="666"/>
      <c r="C99" s="667"/>
      <c r="D99" s="667"/>
      <c r="E99" s="667"/>
      <c r="F99" s="667"/>
      <c r="G99" s="668"/>
      <c r="H99" s="669"/>
      <c r="I99" s="670"/>
      <c r="J99" s="670"/>
      <c r="K99" s="672"/>
      <c r="L99" s="669"/>
      <c r="M99" s="672"/>
      <c r="N99" s="669"/>
      <c r="O99" s="672"/>
      <c r="P99" s="673"/>
      <c r="Q99" s="674"/>
      <c r="R99" s="671"/>
      <c r="S99" s="671"/>
      <c r="T99" s="671"/>
      <c r="U99" s="669"/>
      <c r="V99" s="672"/>
      <c r="W99" s="669"/>
      <c r="X99" s="672"/>
      <c r="Y99" s="673"/>
      <c r="Z99" s="674"/>
      <c r="AA99" s="670"/>
      <c r="AB99" s="670"/>
      <c r="AC99" s="670"/>
      <c r="AD99" s="669"/>
      <c r="AE99" s="672"/>
      <c r="AF99" s="669"/>
      <c r="AG99" s="672"/>
      <c r="AH99" s="673"/>
      <c r="AI99" s="674"/>
      <c r="AJ99" s="670"/>
      <c r="AK99" s="670"/>
      <c r="AL99" s="670"/>
      <c r="AM99" s="675"/>
      <c r="AN99" s="676"/>
      <c r="AO99" s="677"/>
      <c r="AP99" s="671"/>
      <c r="AQ99" s="671"/>
      <c r="AR99" s="672"/>
    </row>
    <row r="100" spans="1:44" ht="14.1" customHeight="1" x14ac:dyDescent="0.15">
      <c r="A100" s="681">
        <v>3</v>
      </c>
      <c r="B100" s="682" t="s">
        <v>1146</v>
      </c>
      <c r="C100" s="667"/>
      <c r="D100" s="667"/>
      <c r="E100" s="667"/>
      <c r="F100" s="667"/>
      <c r="G100" s="683"/>
      <c r="H100" s="684"/>
      <c r="I100" s="685"/>
      <c r="J100" s="685"/>
      <c r="K100" s="686"/>
      <c r="L100" s="1245"/>
      <c r="M100" s="1246"/>
      <c r="N100" s="1240"/>
      <c r="O100" s="1241"/>
      <c r="P100" s="1238"/>
      <c r="Q100" s="1239"/>
      <c r="R100" s="685"/>
      <c r="S100" s="685"/>
      <c r="T100" s="685"/>
      <c r="U100" s="1245"/>
      <c r="V100" s="1246"/>
      <c r="W100" s="1240"/>
      <c r="X100" s="1241"/>
      <c r="Y100" s="1238"/>
      <c r="Z100" s="1239"/>
      <c r="AA100" s="687"/>
      <c r="AB100" s="687"/>
      <c r="AC100" s="687"/>
      <c r="AD100" s="1245"/>
      <c r="AE100" s="1246"/>
      <c r="AF100" s="1240"/>
      <c r="AG100" s="1241"/>
      <c r="AH100" s="1238"/>
      <c r="AI100" s="1239"/>
      <c r="AJ100" s="687"/>
      <c r="AK100" s="687"/>
      <c r="AL100" s="687"/>
      <c r="AM100" s="1235"/>
      <c r="AN100" s="1236"/>
      <c r="AO100" s="1237"/>
      <c r="AP100" s="688"/>
      <c r="AQ100" s="689"/>
      <c r="AR100" s="690"/>
    </row>
    <row r="101" spans="1:44" ht="14.1" customHeight="1" x14ac:dyDescent="0.15">
      <c r="A101" s="691"/>
      <c r="B101" s="645"/>
      <c r="C101" s="646"/>
      <c r="D101" s="646"/>
      <c r="E101" s="646"/>
      <c r="F101" s="646"/>
      <c r="G101" s="647"/>
      <c r="H101" s="645" t="s">
        <v>1592</v>
      </c>
      <c r="I101" s="648"/>
      <c r="J101" s="648"/>
      <c r="K101" s="647"/>
      <c r="L101" s="1172"/>
      <c r="M101" s="1173"/>
      <c r="N101" s="645"/>
      <c r="O101" s="647"/>
      <c r="P101" s="692"/>
      <c r="Q101" s="693"/>
      <c r="R101" s="646"/>
      <c r="S101" s="646"/>
      <c r="T101" s="646"/>
      <c r="U101" s="1172"/>
      <c r="V101" s="1173"/>
      <c r="W101" s="645"/>
      <c r="X101" s="647"/>
      <c r="Y101" s="692"/>
      <c r="Z101" s="693"/>
      <c r="AA101" s="648"/>
      <c r="AB101" s="648"/>
      <c r="AC101" s="648"/>
      <c r="AD101" s="1172"/>
      <c r="AE101" s="1173"/>
      <c r="AF101" s="645"/>
      <c r="AG101" s="647"/>
      <c r="AH101" s="692"/>
      <c r="AI101" s="693"/>
      <c r="AJ101" s="648"/>
      <c r="AK101" s="648"/>
      <c r="AL101" s="648"/>
      <c r="AM101" s="694"/>
      <c r="AN101" s="695"/>
      <c r="AO101" s="696"/>
      <c r="AP101" s="660"/>
      <c r="AQ101" s="660"/>
      <c r="AR101" s="661"/>
    </row>
    <row r="102" spans="1:44" ht="14.1" customHeight="1" x14ac:dyDescent="0.15">
      <c r="A102" s="697"/>
      <c r="B102" s="651" t="s">
        <v>1382</v>
      </c>
      <c r="C102" s="652"/>
      <c r="D102" s="652"/>
      <c r="E102" s="652"/>
      <c r="F102" s="698"/>
      <c r="G102" s="678"/>
      <c r="H102" s="679" t="s">
        <v>1132</v>
      </c>
      <c r="I102" s="662"/>
      <c r="J102" s="662"/>
      <c r="K102" s="656"/>
      <c r="L102" s="1218" t="s">
        <v>724</v>
      </c>
      <c r="M102" s="1219"/>
      <c r="N102" s="1164" t="s">
        <v>737</v>
      </c>
      <c r="O102" s="1165"/>
      <c r="P102" s="1214"/>
      <c r="Q102" s="1215"/>
      <c r="R102" s="1159"/>
      <c r="S102" s="1160"/>
      <c r="T102" s="1161"/>
      <c r="U102" s="1162" t="s">
        <v>1374</v>
      </c>
      <c r="V102" s="1163"/>
      <c r="W102" s="1164" t="s">
        <v>1133</v>
      </c>
      <c r="X102" s="1165"/>
      <c r="Y102" s="1157"/>
      <c r="Z102" s="1158"/>
      <c r="AA102" s="1159"/>
      <c r="AB102" s="1160"/>
      <c r="AC102" s="1161"/>
      <c r="AD102" s="1230">
        <v>12.32</v>
      </c>
      <c r="AE102" s="1231"/>
      <c r="AF102" s="1164" t="s">
        <v>1130</v>
      </c>
      <c r="AG102" s="1165"/>
      <c r="AH102" s="1157"/>
      <c r="AI102" s="1158"/>
      <c r="AJ102" s="1159"/>
      <c r="AK102" s="1160"/>
      <c r="AL102" s="1161"/>
      <c r="AM102" s="1159"/>
      <c r="AN102" s="1160"/>
      <c r="AO102" s="1161"/>
      <c r="AP102" s="654" t="s">
        <v>1547</v>
      </c>
      <c r="AQ102" s="660"/>
      <c r="AR102" s="661"/>
    </row>
    <row r="103" spans="1:44" ht="14.1" customHeight="1" x14ac:dyDescent="0.15">
      <c r="A103" s="707"/>
      <c r="B103" s="645" t="s">
        <v>1147</v>
      </c>
      <c r="C103" s="646"/>
      <c r="D103" s="646"/>
      <c r="E103" s="646"/>
      <c r="F103" s="646"/>
      <c r="G103" s="647"/>
      <c r="H103" s="645" t="s">
        <v>1592</v>
      </c>
      <c r="I103" s="648"/>
      <c r="J103" s="648"/>
      <c r="K103" s="647"/>
      <c r="L103" s="1172"/>
      <c r="M103" s="1173"/>
      <c r="N103" s="645"/>
      <c r="O103" s="647"/>
      <c r="P103" s="692"/>
      <c r="Q103" s="693"/>
      <c r="R103" s="646"/>
      <c r="S103" s="646"/>
      <c r="T103" s="646"/>
      <c r="U103" s="1172"/>
      <c r="V103" s="1173"/>
      <c r="W103" s="645"/>
      <c r="X103" s="647"/>
      <c r="Y103" s="692"/>
      <c r="Z103" s="693"/>
      <c r="AA103" s="648"/>
      <c r="AB103" s="648"/>
      <c r="AC103" s="648"/>
      <c r="AD103" s="1172"/>
      <c r="AE103" s="1173"/>
      <c r="AF103" s="645"/>
      <c r="AG103" s="647"/>
      <c r="AH103" s="692"/>
      <c r="AI103" s="693"/>
      <c r="AJ103" s="648"/>
      <c r="AK103" s="648"/>
      <c r="AL103" s="648"/>
      <c r="AM103" s="694"/>
      <c r="AN103" s="695"/>
      <c r="AO103" s="696"/>
      <c r="AP103" s="660"/>
      <c r="AQ103" s="646"/>
      <c r="AR103" s="647"/>
    </row>
    <row r="104" spans="1:44" ht="14.1" customHeight="1" x14ac:dyDescent="0.15">
      <c r="A104" s="707"/>
      <c r="B104" s="651" t="s">
        <v>1148</v>
      </c>
      <c r="C104" s="652"/>
      <c r="D104" s="652"/>
      <c r="E104" s="652"/>
      <c r="F104" s="698"/>
      <c r="G104" s="678"/>
      <c r="H104" s="679" t="s">
        <v>1132</v>
      </c>
      <c r="I104" s="662"/>
      <c r="J104" s="662"/>
      <c r="K104" s="656"/>
      <c r="L104" s="1218" t="s">
        <v>724</v>
      </c>
      <c r="M104" s="1219"/>
      <c r="N104" s="1164" t="s">
        <v>737</v>
      </c>
      <c r="O104" s="1165"/>
      <c r="P104" s="1214"/>
      <c r="Q104" s="1215"/>
      <c r="R104" s="1159"/>
      <c r="S104" s="1160"/>
      <c r="T104" s="1161"/>
      <c r="U104" s="1230">
        <v>0.95</v>
      </c>
      <c r="V104" s="1231"/>
      <c r="W104" s="1164" t="s">
        <v>1133</v>
      </c>
      <c r="X104" s="1165"/>
      <c r="Y104" s="1157"/>
      <c r="Z104" s="1158"/>
      <c r="AA104" s="1159"/>
      <c r="AB104" s="1160"/>
      <c r="AC104" s="1161"/>
      <c r="AD104" s="1291" t="s">
        <v>1374</v>
      </c>
      <c r="AE104" s="1292"/>
      <c r="AF104" s="1164" t="s">
        <v>1130</v>
      </c>
      <c r="AG104" s="1165"/>
      <c r="AH104" s="1157"/>
      <c r="AI104" s="1158"/>
      <c r="AJ104" s="1159"/>
      <c r="AK104" s="1160"/>
      <c r="AL104" s="1161"/>
      <c r="AM104" s="1159"/>
      <c r="AN104" s="1160"/>
      <c r="AO104" s="1161"/>
      <c r="AP104" s="654" t="s">
        <v>1547</v>
      </c>
      <c r="AQ104" s="652"/>
      <c r="AR104" s="713"/>
    </row>
    <row r="105" spans="1:44" ht="14.1" customHeight="1" x14ac:dyDescent="0.15">
      <c r="A105" s="691"/>
      <c r="B105" s="645"/>
      <c r="C105" s="646"/>
      <c r="D105" s="646"/>
      <c r="E105" s="646"/>
      <c r="F105" s="646"/>
      <c r="G105" s="647"/>
      <c r="H105" s="645"/>
      <c r="I105" s="648"/>
      <c r="J105" s="648"/>
      <c r="K105" s="647"/>
      <c r="L105" s="1172"/>
      <c r="M105" s="1173"/>
      <c r="N105" s="645"/>
      <c r="O105" s="647"/>
      <c r="P105" s="692"/>
      <c r="Q105" s="693"/>
      <c r="R105" s="646"/>
      <c r="S105" s="646"/>
      <c r="T105" s="646"/>
      <c r="U105" s="1172"/>
      <c r="V105" s="1173"/>
      <c r="W105" s="645"/>
      <c r="X105" s="647"/>
      <c r="Y105" s="692"/>
      <c r="Z105" s="693"/>
      <c r="AA105" s="648"/>
      <c r="AB105" s="648"/>
      <c r="AC105" s="648"/>
      <c r="AD105" s="1172"/>
      <c r="AE105" s="1173"/>
      <c r="AF105" s="645"/>
      <c r="AG105" s="647"/>
      <c r="AH105" s="692"/>
      <c r="AI105" s="693"/>
      <c r="AJ105" s="648"/>
      <c r="AK105" s="648"/>
      <c r="AL105" s="648"/>
      <c r="AM105" s="694"/>
      <c r="AN105" s="695"/>
      <c r="AO105" s="696"/>
      <c r="AP105" s="660"/>
      <c r="AQ105" s="660"/>
      <c r="AR105" s="661"/>
    </row>
    <row r="106" spans="1:44" ht="14.1" customHeight="1" x14ac:dyDescent="0.15">
      <c r="A106" s="707"/>
      <c r="B106" s="659"/>
      <c r="C106" s="660"/>
      <c r="D106" s="660"/>
      <c r="E106" s="660"/>
      <c r="F106" s="698"/>
      <c r="G106" s="678"/>
      <c r="H106" s="679"/>
      <c r="I106" s="662"/>
      <c r="J106" s="662"/>
      <c r="K106" s="680"/>
      <c r="L106" s="1218"/>
      <c r="M106" s="1219"/>
      <c r="N106" s="1164"/>
      <c r="O106" s="1165"/>
      <c r="P106" s="1214"/>
      <c r="Q106" s="1215"/>
      <c r="R106" s="662"/>
      <c r="S106" s="662"/>
      <c r="T106" s="662"/>
      <c r="U106" s="1162"/>
      <c r="V106" s="1163"/>
      <c r="W106" s="1164"/>
      <c r="X106" s="1165"/>
      <c r="Y106" s="1157"/>
      <c r="Z106" s="1158"/>
      <c r="AA106" s="1180"/>
      <c r="AB106" s="1259"/>
      <c r="AC106" s="1181"/>
      <c r="AD106" s="1162"/>
      <c r="AE106" s="1163"/>
      <c r="AF106" s="1164"/>
      <c r="AG106" s="1165"/>
      <c r="AH106" s="1157"/>
      <c r="AI106" s="1158"/>
      <c r="AJ106" s="1159"/>
      <c r="AK106" s="1160"/>
      <c r="AL106" s="1161"/>
      <c r="AM106" s="1159"/>
      <c r="AN106" s="1160"/>
      <c r="AO106" s="1161"/>
      <c r="AP106" s="654"/>
      <c r="AQ106" s="660"/>
      <c r="AR106" s="661"/>
    </row>
    <row r="107" spans="1:44" ht="14.1" customHeight="1" x14ac:dyDescent="0.15">
      <c r="A107" s="691"/>
      <c r="B107" s="645"/>
      <c r="C107" s="646"/>
      <c r="D107" s="646"/>
      <c r="E107" s="646"/>
      <c r="F107" s="646"/>
      <c r="G107" s="647"/>
      <c r="H107" s="645"/>
      <c r="I107" s="648"/>
      <c r="J107" s="648"/>
      <c r="K107" s="647"/>
      <c r="L107" s="1172"/>
      <c r="M107" s="1173"/>
      <c r="N107" s="645"/>
      <c r="O107" s="647"/>
      <c r="P107" s="692"/>
      <c r="Q107" s="693"/>
      <c r="R107" s="646"/>
      <c r="S107" s="646"/>
      <c r="T107" s="646"/>
      <c r="U107" s="645"/>
      <c r="V107" s="647"/>
      <c r="W107" s="645"/>
      <c r="X107" s="647"/>
      <c r="Y107" s="692"/>
      <c r="Z107" s="693"/>
      <c r="AA107" s="648"/>
      <c r="AB107" s="648"/>
      <c r="AC107" s="648"/>
      <c r="AD107" s="645"/>
      <c r="AE107" s="647"/>
      <c r="AF107" s="645"/>
      <c r="AG107" s="647"/>
      <c r="AH107" s="692"/>
      <c r="AI107" s="693"/>
      <c r="AJ107" s="648"/>
      <c r="AK107" s="648"/>
      <c r="AL107" s="648"/>
      <c r="AM107" s="694"/>
      <c r="AN107" s="695"/>
      <c r="AO107" s="696"/>
      <c r="AP107" s="646"/>
      <c r="AQ107" s="646"/>
      <c r="AR107" s="647"/>
    </row>
    <row r="108" spans="1:44" ht="14.1" customHeight="1" x14ac:dyDescent="0.15">
      <c r="A108" s="697"/>
      <c r="B108" s="651" t="s">
        <v>1600</v>
      </c>
      <c r="C108" s="652"/>
      <c r="D108" s="652"/>
      <c r="E108" s="652"/>
      <c r="F108" s="708"/>
      <c r="G108" s="653"/>
      <c r="H108" s="654"/>
      <c r="I108" s="655"/>
      <c r="J108" s="655"/>
      <c r="K108" s="656"/>
      <c r="L108" s="1162" t="s">
        <v>724</v>
      </c>
      <c r="M108" s="1163"/>
      <c r="N108" s="1174" t="s">
        <v>737</v>
      </c>
      <c r="O108" s="1175"/>
      <c r="P108" s="1157"/>
      <c r="Q108" s="1158"/>
      <c r="R108" s="1159"/>
      <c r="S108" s="1160"/>
      <c r="T108" s="1161"/>
      <c r="U108" s="1230">
        <v>0.95</v>
      </c>
      <c r="V108" s="1231"/>
      <c r="W108" s="1174" t="s">
        <v>1133</v>
      </c>
      <c r="X108" s="1175"/>
      <c r="Y108" s="1157"/>
      <c r="Z108" s="1158"/>
      <c r="AA108" s="1159"/>
      <c r="AB108" s="1160"/>
      <c r="AC108" s="1161"/>
      <c r="AD108" s="1230">
        <v>12.32</v>
      </c>
      <c r="AE108" s="1231"/>
      <c r="AF108" s="1174" t="s">
        <v>1130</v>
      </c>
      <c r="AG108" s="1175"/>
      <c r="AH108" s="1157"/>
      <c r="AI108" s="1158"/>
      <c r="AJ108" s="1159"/>
      <c r="AK108" s="1160"/>
      <c r="AL108" s="1161"/>
      <c r="AM108" s="1159"/>
      <c r="AN108" s="1160"/>
      <c r="AO108" s="1161"/>
      <c r="AP108" s="706" t="s">
        <v>1601</v>
      </c>
      <c r="AQ108" s="652"/>
      <c r="AR108" s="713"/>
    </row>
    <row r="109" spans="1:44" ht="14.1" customHeight="1" x14ac:dyDescent="0.15">
      <c r="A109" s="707"/>
      <c r="B109" s="659"/>
      <c r="C109" s="660"/>
      <c r="D109" s="660"/>
      <c r="E109" s="660"/>
      <c r="F109" s="660"/>
      <c r="G109" s="661"/>
      <c r="H109" s="659"/>
      <c r="I109" s="662"/>
      <c r="J109" s="662"/>
      <c r="K109" s="661"/>
      <c r="L109" s="1164"/>
      <c r="M109" s="1165"/>
      <c r="N109" s="659"/>
      <c r="O109" s="661"/>
      <c r="P109" s="715"/>
      <c r="Q109" s="680"/>
      <c r="R109" s="660"/>
      <c r="S109" s="660"/>
      <c r="T109" s="660"/>
      <c r="U109" s="1164"/>
      <c r="V109" s="1165"/>
      <c r="W109" s="659"/>
      <c r="X109" s="661"/>
      <c r="Y109" s="715"/>
      <c r="Z109" s="680"/>
      <c r="AA109" s="662"/>
      <c r="AB109" s="662"/>
      <c r="AC109" s="662"/>
      <c r="AD109" s="1164"/>
      <c r="AE109" s="1165"/>
      <c r="AF109" s="659"/>
      <c r="AG109" s="661"/>
      <c r="AH109" s="715"/>
      <c r="AI109" s="680"/>
      <c r="AJ109" s="662"/>
      <c r="AK109" s="662"/>
      <c r="AL109" s="662"/>
      <c r="AM109" s="679"/>
      <c r="AN109" s="716"/>
      <c r="AO109" s="678"/>
      <c r="AP109" s="660"/>
      <c r="AQ109" s="660"/>
      <c r="AR109" s="661"/>
    </row>
    <row r="110" spans="1:44" ht="14.1" customHeight="1" x14ac:dyDescent="0.15">
      <c r="A110" s="707"/>
      <c r="B110" s="659"/>
      <c r="C110" s="660"/>
      <c r="D110" s="660"/>
      <c r="E110" s="660"/>
      <c r="F110" s="660"/>
      <c r="G110" s="678"/>
      <c r="H110" s="679"/>
      <c r="I110" s="662"/>
      <c r="J110" s="662"/>
      <c r="K110" s="680"/>
      <c r="L110" s="1218"/>
      <c r="M110" s="1219"/>
      <c r="N110" s="1164"/>
      <c r="O110" s="1165"/>
      <c r="P110" s="1214"/>
      <c r="Q110" s="1215"/>
      <c r="R110" s="662"/>
      <c r="S110" s="662"/>
      <c r="T110" s="662"/>
      <c r="U110" s="1218"/>
      <c r="V110" s="1219"/>
      <c r="W110" s="1164"/>
      <c r="X110" s="1165"/>
      <c r="Y110" s="1214"/>
      <c r="Z110" s="1215"/>
      <c r="AA110" s="1178"/>
      <c r="AB110" s="1258"/>
      <c r="AC110" s="1179"/>
      <c r="AD110" s="1218"/>
      <c r="AE110" s="1219"/>
      <c r="AF110" s="1164"/>
      <c r="AG110" s="1165"/>
      <c r="AH110" s="1214"/>
      <c r="AI110" s="1215"/>
      <c r="AJ110" s="1194"/>
      <c r="AK110" s="1195"/>
      <c r="AL110" s="1196"/>
      <c r="AM110" s="1194"/>
      <c r="AN110" s="1195"/>
      <c r="AO110" s="1196"/>
      <c r="AP110" s="679"/>
      <c r="AQ110" s="660"/>
      <c r="AR110" s="661"/>
    </row>
    <row r="111" spans="1:44" ht="14.1" customHeight="1" x14ac:dyDescent="0.15">
      <c r="A111" s="691"/>
      <c r="B111" s="645"/>
      <c r="C111" s="646"/>
      <c r="D111" s="646"/>
      <c r="E111" s="646"/>
      <c r="F111" s="646"/>
      <c r="G111" s="696"/>
      <c r="H111" s="694"/>
      <c r="I111" s="648"/>
      <c r="J111" s="648"/>
      <c r="K111" s="693"/>
      <c r="L111" s="1172"/>
      <c r="M111" s="1173"/>
      <c r="N111" s="645"/>
      <c r="O111" s="647"/>
      <c r="P111" s="692"/>
      <c r="Q111" s="693"/>
      <c r="R111" s="646"/>
      <c r="S111" s="646"/>
      <c r="T111" s="646"/>
      <c r="U111" s="765"/>
      <c r="V111" s="767"/>
      <c r="W111" s="649"/>
      <c r="X111" s="650"/>
      <c r="Y111" s="717"/>
      <c r="Z111" s="719"/>
      <c r="AA111" s="768"/>
      <c r="AB111" s="768"/>
      <c r="AC111" s="768"/>
      <c r="AD111" s="765"/>
      <c r="AE111" s="767"/>
      <c r="AF111" s="649"/>
      <c r="AG111" s="650"/>
      <c r="AH111" s="717"/>
      <c r="AI111" s="719"/>
      <c r="AJ111" s="721"/>
      <c r="AK111" s="721"/>
      <c r="AL111" s="721"/>
      <c r="AM111" s="720"/>
      <c r="AN111" s="721"/>
      <c r="AO111" s="722"/>
      <c r="AP111" s="695"/>
      <c r="AQ111" s="646"/>
      <c r="AR111" s="647"/>
    </row>
    <row r="112" spans="1:44" ht="14.1" customHeight="1" x14ac:dyDescent="0.15">
      <c r="A112" s="707"/>
      <c r="B112" s="659"/>
      <c r="C112" s="660"/>
      <c r="D112" s="660"/>
      <c r="E112" s="660"/>
      <c r="F112" s="660"/>
      <c r="G112" s="678"/>
      <c r="H112" s="679"/>
      <c r="I112" s="662"/>
      <c r="J112" s="662"/>
      <c r="K112" s="680"/>
      <c r="L112" s="1218"/>
      <c r="M112" s="1219"/>
      <c r="N112" s="1164"/>
      <c r="O112" s="1165"/>
      <c r="P112" s="1214"/>
      <c r="Q112" s="1215"/>
      <c r="R112" s="662"/>
      <c r="S112" s="662"/>
      <c r="T112" s="662"/>
      <c r="U112" s="709"/>
      <c r="V112" s="761"/>
      <c r="W112" s="663"/>
      <c r="X112" s="664"/>
      <c r="Y112" s="710"/>
      <c r="Z112" s="711"/>
      <c r="AA112" s="902"/>
      <c r="AB112" s="902"/>
      <c r="AC112" s="902"/>
      <c r="AD112" s="709"/>
      <c r="AE112" s="761"/>
      <c r="AF112" s="663"/>
      <c r="AG112" s="664"/>
      <c r="AH112" s="710"/>
      <c r="AI112" s="711"/>
      <c r="AJ112" s="763"/>
      <c r="AK112" s="763"/>
      <c r="AL112" s="763"/>
      <c r="AM112" s="762"/>
      <c r="AN112" s="763"/>
      <c r="AO112" s="764"/>
      <c r="AP112" s="716"/>
      <c r="AQ112" s="660"/>
      <c r="AR112" s="661"/>
    </row>
    <row r="113" spans="1:44" ht="14.1" customHeight="1" x14ac:dyDescent="0.15">
      <c r="A113" s="691"/>
      <c r="B113" s="645"/>
      <c r="C113" s="646"/>
      <c r="D113" s="646"/>
      <c r="E113" s="646"/>
      <c r="F113" s="646"/>
      <c r="G113" s="696"/>
      <c r="H113" s="694"/>
      <c r="I113" s="648"/>
      <c r="J113" s="648"/>
      <c r="K113" s="693"/>
      <c r="L113" s="1172"/>
      <c r="M113" s="1173"/>
      <c r="N113" s="645"/>
      <c r="O113" s="647"/>
      <c r="P113" s="692"/>
      <c r="Q113" s="693"/>
      <c r="R113" s="646"/>
      <c r="S113" s="646"/>
      <c r="T113" s="646"/>
      <c r="U113" s="765"/>
      <c r="V113" s="767"/>
      <c r="W113" s="649"/>
      <c r="X113" s="650"/>
      <c r="Y113" s="717"/>
      <c r="Z113" s="719"/>
      <c r="AA113" s="768"/>
      <c r="AB113" s="768"/>
      <c r="AC113" s="768"/>
      <c r="AD113" s="765"/>
      <c r="AE113" s="767"/>
      <c r="AF113" s="649"/>
      <c r="AG113" s="650"/>
      <c r="AH113" s="717"/>
      <c r="AI113" s="719"/>
      <c r="AJ113" s="721"/>
      <c r="AK113" s="721"/>
      <c r="AL113" s="721"/>
      <c r="AM113" s="720"/>
      <c r="AN113" s="721"/>
      <c r="AO113" s="722"/>
      <c r="AP113" s="695"/>
      <c r="AQ113" s="646"/>
      <c r="AR113" s="647"/>
    </row>
    <row r="114" spans="1:44" ht="14.1" customHeight="1" x14ac:dyDescent="0.15">
      <c r="A114" s="697"/>
      <c r="B114" s="651"/>
      <c r="C114" s="652"/>
      <c r="D114" s="652"/>
      <c r="E114" s="652"/>
      <c r="F114" s="652"/>
      <c r="G114" s="653"/>
      <c r="H114" s="654"/>
      <c r="I114" s="655"/>
      <c r="J114" s="655"/>
      <c r="K114" s="656"/>
      <c r="L114" s="1162"/>
      <c r="M114" s="1163"/>
      <c r="N114" s="1174"/>
      <c r="O114" s="1175"/>
      <c r="P114" s="1157"/>
      <c r="Q114" s="1158"/>
      <c r="R114" s="655"/>
      <c r="S114" s="655"/>
      <c r="T114" s="655"/>
      <c r="U114" s="699"/>
      <c r="V114" s="700"/>
      <c r="W114" s="657"/>
      <c r="X114" s="658"/>
      <c r="Y114" s="701"/>
      <c r="Z114" s="702"/>
      <c r="AA114" s="760"/>
      <c r="AB114" s="760"/>
      <c r="AC114" s="760"/>
      <c r="AD114" s="699"/>
      <c r="AE114" s="700"/>
      <c r="AF114" s="657"/>
      <c r="AG114" s="658"/>
      <c r="AH114" s="701"/>
      <c r="AI114" s="702"/>
      <c r="AJ114" s="704"/>
      <c r="AK114" s="704"/>
      <c r="AL114" s="704"/>
      <c r="AM114" s="703"/>
      <c r="AN114" s="704"/>
      <c r="AO114" s="705"/>
      <c r="AP114" s="706"/>
      <c r="AQ114" s="652"/>
      <c r="AR114" s="713"/>
    </row>
    <row r="115" spans="1:44" ht="14.1" customHeight="1" x14ac:dyDescent="0.15">
      <c r="A115" s="691"/>
      <c r="B115" s="645"/>
      <c r="C115" s="646"/>
      <c r="D115" s="646"/>
      <c r="E115" s="646"/>
      <c r="F115" s="646"/>
      <c r="G115" s="696"/>
      <c r="H115" s="694"/>
      <c r="I115" s="648"/>
      <c r="J115" s="648"/>
      <c r="K115" s="693"/>
      <c r="L115" s="1172"/>
      <c r="M115" s="1173"/>
      <c r="N115" s="645"/>
      <c r="O115" s="647"/>
      <c r="P115" s="692"/>
      <c r="Q115" s="693"/>
      <c r="R115" s="646"/>
      <c r="S115" s="646"/>
      <c r="T115" s="646"/>
      <c r="U115" s="765"/>
      <c r="V115" s="767"/>
      <c r="W115" s="649"/>
      <c r="X115" s="650"/>
      <c r="Y115" s="717"/>
      <c r="Z115" s="719"/>
      <c r="AA115" s="768"/>
      <c r="AB115" s="768"/>
      <c r="AC115" s="768"/>
      <c r="AD115" s="765"/>
      <c r="AE115" s="767"/>
      <c r="AF115" s="649"/>
      <c r="AG115" s="650"/>
      <c r="AH115" s="717"/>
      <c r="AI115" s="719"/>
      <c r="AJ115" s="721"/>
      <c r="AK115" s="721"/>
      <c r="AL115" s="721"/>
      <c r="AM115" s="720"/>
      <c r="AN115" s="721"/>
      <c r="AO115" s="722"/>
      <c r="AP115" s="695"/>
      <c r="AQ115" s="646"/>
      <c r="AR115" s="647"/>
    </row>
    <row r="116" spans="1:44" ht="14.1" customHeight="1" x14ac:dyDescent="0.15">
      <c r="A116" s="697"/>
      <c r="B116" s="651"/>
      <c r="C116" s="652"/>
      <c r="D116" s="652"/>
      <c r="E116" s="652"/>
      <c r="F116" s="652"/>
      <c r="G116" s="653"/>
      <c r="H116" s="654"/>
      <c r="I116" s="655"/>
      <c r="J116" s="655"/>
      <c r="K116" s="656"/>
      <c r="L116" s="1218"/>
      <c r="M116" s="1219"/>
      <c r="N116" s="1164"/>
      <c r="O116" s="1165"/>
      <c r="P116" s="1214"/>
      <c r="Q116" s="1215"/>
      <c r="R116" s="662"/>
      <c r="S116" s="662"/>
      <c r="T116" s="662"/>
      <c r="U116" s="699"/>
      <c r="V116" s="700"/>
      <c r="W116" s="657"/>
      <c r="X116" s="658"/>
      <c r="Y116" s="701"/>
      <c r="Z116" s="702"/>
      <c r="AA116" s="760"/>
      <c r="AB116" s="760"/>
      <c r="AC116" s="760"/>
      <c r="AD116" s="699"/>
      <c r="AE116" s="700"/>
      <c r="AF116" s="657"/>
      <c r="AG116" s="658"/>
      <c r="AH116" s="701"/>
      <c r="AI116" s="702"/>
      <c r="AJ116" s="704"/>
      <c r="AK116" s="704"/>
      <c r="AL116" s="704"/>
      <c r="AM116" s="703"/>
      <c r="AN116" s="704"/>
      <c r="AO116" s="705"/>
      <c r="AP116" s="706"/>
      <c r="AQ116" s="652"/>
      <c r="AR116" s="713"/>
    </row>
    <row r="117" spans="1:44" ht="14.1" customHeight="1" x14ac:dyDescent="0.15">
      <c r="A117" s="691"/>
      <c r="B117" s="645"/>
      <c r="C117" s="646"/>
      <c r="D117" s="646"/>
      <c r="E117" s="646"/>
      <c r="F117" s="646"/>
      <c r="G117" s="696"/>
      <c r="H117" s="694"/>
      <c r="I117" s="648"/>
      <c r="J117" s="648"/>
      <c r="K117" s="693"/>
      <c r="L117" s="1172"/>
      <c r="M117" s="1173"/>
      <c r="N117" s="645"/>
      <c r="O117" s="647"/>
      <c r="P117" s="692"/>
      <c r="Q117" s="693"/>
      <c r="R117" s="646"/>
      <c r="S117" s="646"/>
      <c r="T117" s="646"/>
      <c r="U117" s="765"/>
      <c r="V117" s="767"/>
      <c r="W117" s="649"/>
      <c r="X117" s="650"/>
      <c r="Y117" s="717"/>
      <c r="Z117" s="719"/>
      <c r="AA117" s="768"/>
      <c r="AB117" s="768"/>
      <c r="AC117" s="768"/>
      <c r="AD117" s="765"/>
      <c r="AE117" s="767"/>
      <c r="AF117" s="649"/>
      <c r="AG117" s="650"/>
      <c r="AH117" s="717"/>
      <c r="AI117" s="719"/>
      <c r="AJ117" s="721"/>
      <c r="AK117" s="721"/>
      <c r="AL117" s="721"/>
      <c r="AM117" s="720"/>
      <c r="AN117" s="721"/>
      <c r="AO117" s="722"/>
      <c r="AP117" s="695"/>
      <c r="AQ117" s="646"/>
      <c r="AR117" s="647"/>
    </row>
    <row r="118" spans="1:44" ht="14.1" customHeight="1" x14ac:dyDescent="0.15">
      <c r="A118" s="697"/>
      <c r="B118" s="651"/>
      <c r="C118" s="652"/>
      <c r="D118" s="652"/>
      <c r="E118" s="652"/>
      <c r="F118" s="652"/>
      <c r="G118" s="653"/>
      <c r="H118" s="654"/>
      <c r="I118" s="655"/>
      <c r="J118" s="655"/>
      <c r="K118" s="656"/>
      <c r="L118" s="1218"/>
      <c r="M118" s="1219"/>
      <c r="N118" s="1164"/>
      <c r="O118" s="1165"/>
      <c r="P118" s="1214"/>
      <c r="Q118" s="1215"/>
      <c r="R118" s="662"/>
      <c r="S118" s="662"/>
      <c r="T118" s="662"/>
      <c r="U118" s="699"/>
      <c r="V118" s="700"/>
      <c r="W118" s="657"/>
      <c r="X118" s="658"/>
      <c r="Y118" s="701"/>
      <c r="Z118" s="702"/>
      <c r="AA118" s="760"/>
      <c r="AB118" s="760"/>
      <c r="AC118" s="760"/>
      <c r="AD118" s="699"/>
      <c r="AE118" s="700"/>
      <c r="AF118" s="657"/>
      <c r="AG118" s="658"/>
      <c r="AH118" s="701"/>
      <c r="AI118" s="702"/>
      <c r="AJ118" s="704"/>
      <c r="AK118" s="704"/>
      <c r="AL118" s="704"/>
      <c r="AM118" s="703"/>
      <c r="AN118" s="704"/>
      <c r="AO118" s="705"/>
      <c r="AP118" s="706"/>
      <c r="AQ118" s="652"/>
      <c r="AR118" s="713"/>
    </row>
    <row r="119" spans="1:44" ht="14.1" customHeight="1" x14ac:dyDescent="0.15">
      <c r="A119" s="691"/>
      <c r="B119" s="645"/>
      <c r="C119" s="646"/>
      <c r="D119" s="646"/>
      <c r="E119" s="646"/>
      <c r="F119" s="646"/>
      <c r="G119" s="696"/>
      <c r="H119" s="694"/>
      <c r="I119" s="648"/>
      <c r="J119" s="648"/>
      <c r="K119" s="693"/>
      <c r="L119" s="1172"/>
      <c r="M119" s="1173"/>
      <c r="N119" s="645"/>
      <c r="O119" s="647"/>
      <c r="P119" s="692"/>
      <c r="Q119" s="693"/>
      <c r="R119" s="646"/>
      <c r="S119" s="646"/>
      <c r="T119" s="646"/>
      <c r="U119" s="765"/>
      <c r="V119" s="767"/>
      <c r="W119" s="649"/>
      <c r="X119" s="650"/>
      <c r="Y119" s="717"/>
      <c r="Z119" s="719"/>
      <c r="AA119" s="768"/>
      <c r="AB119" s="768"/>
      <c r="AC119" s="768"/>
      <c r="AD119" s="765"/>
      <c r="AE119" s="767"/>
      <c r="AF119" s="649"/>
      <c r="AG119" s="650"/>
      <c r="AH119" s="717"/>
      <c r="AI119" s="719"/>
      <c r="AJ119" s="721"/>
      <c r="AK119" s="721"/>
      <c r="AL119" s="721"/>
      <c r="AM119" s="720"/>
      <c r="AN119" s="721"/>
      <c r="AO119" s="722"/>
      <c r="AP119" s="695"/>
      <c r="AQ119" s="646"/>
      <c r="AR119" s="647"/>
    </row>
    <row r="120" spans="1:44" ht="14.1" customHeight="1" x14ac:dyDescent="0.15">
      <c r="A120" s="697"/>
      <c r="B120" s="651"/>
      <c r="C120" s="652"/>
      <c r="D120" s="652"/>
      <c r="E120" s="652"/>
      <c r="F120" s="652"/>
      <c r="G120" s="653"/>
      <c r="H120" s="654"/>
      <c r="I120" s="655"/>
      <c r="J120" s="655"/>
      <c r="K120" s="656"/>
      <c r="L120" s="1218"/>
      <c r="M120" s="1219"/>
      <c r="N120" s="1164"/>
      <c r="O120" s="1165"/>
      <c r="P120" s="1214"/>
      <c r="Q120" s="1215"/>
      <c r="R120" s="662"/>
      <c r="S120" s="662"/>
      <c r="T120" s="662"/>
      <c r="U120" s="699"/>
      <c r="V120" s="700"/>
      <c r="W120" s="657"/>
      <c r="X120" s="658"/>
      <c r="Y120" s="701"/>
      <c r="Z120" s="702"/>
      <c r="AA120" s="760"/>
      <c r="AB120" s="760"/>
      <c r="AC120" s="760"/>
      <c r="AD120" s="699"/>
      <c r="AE120" s="700"/>
      <c r="AF120" s="657"/>
      <c r="AG120" s="658"/>
      <c r="AH120" s="701"/>
      <c r="AI120" s="702"/>
      <c r="AJ120" s="704"/>
      <c r="AK120" s="704"/>
      <c r="AL120" s="704"/>
      <c r="AM120" s="703"/>
      <c r="AN120" s="704"/>
      <c r="AO120" s="705"/>
      <c r="AP120" s="706"/>
      <c r="AQ120" s="652"/>
      <c r="AR120" s="713"/>
    </row>
    <row r="121" spans="1:44" ht="14.1" customHeight="1" x14ac:dyDescent="0.15">
      <c r="A121" s="691"/>
      <c r="B121" s="645"/>
      <c r="C121" s="646"/>
      <c r="D121" s="646"/>
      <c r="E121" s="646"/>
      <c r="F121" s="646"/>
      <c r="G121" s="696"/>
      <c r="H121" s="694"/>
      <c r="I121" s="648"/>
      <c r="J121" s="648"/>
      <c r="K121" s="693"/>
      <c r="L121" s="1172"/>
      <c r="M121" s="1173"/>
      <c r="N121" s="645"/>
      <c r="O121" s="647"/>
      <c r="P121" s="692"/>
      <c r="Q121" s="693"/>
      <c r="R121" s="646"/>
      <c r="S121" s="646"/>
      <c r="T121" s="646"/>
      <c r="U121" s="765"/>
      <c r="V121" s="767"/>
      <c r="W121" s="649"/>
      <c r="X121" s="650"/>
      <c r="Y121" s="717"/>
      <c r="Z121" s="719"/>
      <c r="AA121" s="768"/>
      <c r="AB121" s="768"/>
      <c r="AC121" s="768"/>
      <c r="AD121" s="765"/>
      <c r="AE121" s="767"/>
      <c r="AF121" s="649"/>
      <c r="AG121" s="650"/>
      <c r="AH121" s="717"/>
      <c r="AI121" s="719"/>
      <c r="AJ121" s="721"/>
      <c r="AK121" s="721"/>
      <c r="AL121" s="721"/>
      <c r="AM121" s="720"/>
      <c r="AN121" s="721"/>
      <c r="AO121" s="722"/>
      <c r="AP121" s="695"/>
      <c r="AQ121" s="646"/>
      <c r="AR121" s="647"/>
    </row>
    <row r="122" spans="1:44" ht="14.1" customHeight="1" x14ac:dyDescent="0.15">
      <c r="A122" s="697"/>
      <c r="B122" s="651"/>
      <c r="C122" s="652"/>
      <c r="D122" s="652"/>
      <c r="E122" s="652"/>
      <c r="F122" s="652"/>
      <c r="G122" s="653"/>
      <c r="H122" s="654"/>
      <c r="I122" s="655"/>
      <c r="J122" s="655"/>
      <c r="K122" s="656"/>
      <c r="L122" s="1218"/>
      <c r="M122" s="1219"/>
      <c r="N122" s="1164"/>
      <c r="O122" s="1165"/>
      <c r="P122" s="1214"/>
      <c r="Q122" s="1215"/>
      <c r="R122" s="662"/>
      <c r="S122" s="662"/>
      <c r="T122" s="662"/>
      <c r="U122" s="699"/>
      <c r="V122" s="700"/>
      <c r="W122" s="657"/>
      <c r="X122" s="658"/>
      <c r="Y122" s="701"/>
      <c r="Z122" s="702"/>
      <c r="AA122" s="760"/>
      <c r="AB122" s="760"/>
      <c r="AC122" s="760"/>
      <c r="AD122" s="699"/>
      <c r="AE122" s="700"/>
      <c r="AF122" s="657"/>
      <c r="AG122" s="658"/>
      <c r="AH122" s="701"/>
      <c r="AI122" s="702"/>
      <c r="AJ122" s="704"/>
      <c r="AK122" s="704"/>
      <c r="AL122" s="704"/>
      <c r="AM122" s="703"/>
      <c r="AN122" s="704"/>
      <c r="AO122" s="705"/>
      <c r="AP122" s="706"/>
      <c r="AQ122" s="652"/>
      <c r="AR122" s="713"/>
    </row>
    <row r="123" spans="1:44" ht="14.1" customHeight="1" x14ac:dyDescent="0.15">
      <c r="A123" s="691"/>
      <c r="B123" s="645"/>
      <c r="C123" s="646"/>
      <c r="D123" s="646"/>
      <c r="E123" s="646"/>
      <c r="F123" s="646"/>
      <c r="G123" s="696"/>
      <c r="H123" s="694"/>
      <c r="I123" s="648"/>
      <c r="J123" s="648"/>
      <c r="K123" s="693"/>
      <c r="L123" s="1172"/>
      <c r="M123" s="1173"/>
      <c r="N123" s="645"/>
      <c r="O123" s="647"/>
      <c r="P123" s="692"/>
      <c r="Q123" s="693"/>
      <c r="R123" s="646"/>
      <c r="S123" s="646"/>
      <c r="T123" s="646"/>
      <c r="U123" s="765"/>
      <c r="V123" s="767"/>
      <c r="W123" s="649"/>
      <c r="X123" s="650"/>
      <c r="Y123" s="717"/>
      <c r="Z123" s="719"/>
      <c r="AA123" s="768"/>
      <c r="AB123" s="768"/>
      <c r="AC123" s="768"/>
      <c r="AD123" s="765"/>
      <c r="AE123" s="767"/>
      <c r="AF123" s="649"/>
      <c r="AG123" s="650"/>
      <c r="AH123" s="717"/>
      <c r="AI123" s="719"/>
      <c r="AJ123" s="721"/>
      <c r="AK123" s="721"/>
      <c r="AL123" s="721"/>
      <c r="AM123" s="720"/>
      <c r="AN123" s="721"/>
      <c r="AO123" s="722"/>
      <c r="AP123" s="695"/>
      <c r="AQ123" s="646"/>
      <c r="AR123" s="647"/>
    </row>
    <row r="124" spans="1:44" ht="14.1" customHeight="1" x14ac:dyDescent="0.15">
      <c r="A124" s="697"/>
      <c r="B124" s="651"/>
      <c r="C124" s="652"/>
      <c r="D124" s="652"/>
      <c r="E124" s="652"/>
      <c r="F124" s="652"/>
      <c r="G124" s="653"/>
      <c r="H124" s="654"/>
      <c r="I124" s="655"/>
      <c r="J124" s="655"/>
      <c r="K124" s="656"/>
      <c r="L124" s="1218"/>
      <c r="M124" s="1219"/>
      <c r="N124" s="1164"/>
      <c r="O124" s="1165"/>
      <c r="P124" s="1214"/>
      <c r="Q124" s="1215"/>
      <c r="R124" s="662"/>
      <c r="S124" s="662"/>
      <c r="T124" s="662"/>
      <c r="U124" s="699"/>
      <c r="V124" s="700"/>
      <c r="W124" s="657"/>
      <c r="X124" s="658"/>
      <c r="Y124" s="701"/>
      <c r="Z124" s="702"/>
      <c r="AA124" s="760"/>
      <c r="AB124" s="760"/>
      <c r="AC124" s="760"/>
      <c r="AD124" s="699"/>
      <c r="AE124" s="700"/>
      <c r="AF124" s="657"/>
      <c r="AG124" s="658"/>
      <c r="AH124" s="701"/>
      <c r="AI124" s="702"/>
      <c r="AJ124" s="704"/>
      <c r="AK124" s="704"/>
      <c r="AL124" s="704"/>
      <c r="AM124" s="703"/>
      <c r="AN124" s="704"/>
      <c r="AO124" s="705"/>
      <c r="AP124" s="706"/>
      <c r="AQ124" s="652"/>
      <c r="AR124" s="713"/>
    </row>
    <row r="125" spans="1:44" ht="14.1" customHeight="1" x14ac:dyDescent="0.15">
      <c r="A125" s="691"/>
      <c r="B125" s="645"/>
      <c r="C125" s="646"/>
      <c r="D125" s="646"/>
      <c r="E125" s="646"/>
      <c r="F125" s="646"/>
      <c r="G125" s="696"/>
      <c r="H125" s="694"/>
      <c r="I125" s="648"/>
      <c r="J125" s="648"/>
      <c r="K125" s="693"/>
      <c r="L125" s="1172"/>
      <c r="M125" s="1173"/>
      <c r="N125" s="645"/>
      <c r="O125" s="647"/>
      <c r="P125" s="692"/>
      <c r="Q125" s="693"/>
      <c r="R125" s="646"/>
      <c r="S125" s="646"/>
      <c r="T125" s="646"/>
      <c r="U125" s="765"/>
      <c r="V125" s="767"/>
      <c r="W125" s="649"/>
      <c r="X125" s="650"/>
      <c r="Y125" s="717"/>
      <c r="Z125" s="719"/>
      <c r="AA125" s="768"/>
      <c r="AB125" s="768"/>
      <c r="AC125" s="768"/>
      <c r="AD125" s="765"/>
      <c r="AE125" s="767"/>
      <c r="AF125" s="649"/>
      <c r="AG125" s="650"/>
      <c r="AH125" s="717"/>
      <c r="AI125" s="719"/>
      <c r="AJ125" s="721"/>
      <c r="AK125" s="721"/>
      <c r="AL125" s="721"/>
      <c r="AM125" s="720"/>
      <c r="AN125" s="721"/>
      <c r="AO125" s="722"/>
      <c r="AP125" s="695"/>
      <c r="AQ125" s="646"/>
      <c r="AR125" s="647"/>
    </row>
    <row r="126" spans="1:44" ht="14.1" customHeight="1" x14ac:dyDescent="0.15">
      <c r="A126" s="697"/>
      <c r="B126" s="651"/>
      <c r="C126" s="652"/>
      <c r="D126" s="652"/>
      <c r="E126" s="652"/>
      <c r="F126" s="652"/>
      <c r="G126" s="653"/>
      <c r="H126" s="654"/>
      <c r="I126" s="655"/>
      <c r="J126" s="655"/>
      <c r="K126" s="656"/>
      <c r="L126" s="1218"/>
      <c r="M126" s="1219"/>
      <c r="N126" s="1164"/>
      <c r="O126" s="1165"/>
      <c r="P126" s="1214"/>
      <c r="Q126" s="1215"/>
      <c r="R126" s="662"/>
      <c r="S126" s="662"/>
      <c r="T126" s="662"/>
      <c r="U126" s="699"/>
      <c r="V126" s="700"/>
      <c r="W126" s="657"/>
      <c r="X126" s="658"/>
      <c r="Y126" s="701"/>
      <c r="Z126" s="702"/>
      <c r="AA126" s="760"/>
      <c r="AB126" s="760"/>
      <c r="AC126" s="760"/>
      <c r="AD126" s="699"/>
      <c r="AE126" s="700"/>
      <c r="AF126" s="657"/>
      <c r="AG126" s="658"/>
      <c r="AH126" s="701"/>
      <c r="AI126" s="702"/>
      <c r="AJ126" s="704"/>
      <c r="AK126" s="704"/>
      <c r="AL126" s="704"/>
      <c r="AM126" s="703"/>
      <c r="AN126" s="704"/>
      <c r="AO126" s="705"/>
      <c r="AP126" s="706"/>
      <c r="AQ126" s="652"/>
      <c r="AR126" s="713"/>
    </row>
    <row r="127" spans="1:44" ht="14.1" customHeight="1" x14ac:dyDescent="0.15">
      <c r="A127" s="691"/>
      <c r="B127" s="645"/>
      <c r="C127" s="646"/>
      <c r="D127" s="646"/>
      <c r="E127" s="646"/>
      <c r="F127" s="646"/>
      <c r="G127" s="696"/>
      <c r="H127" s="694"/>
      <c r="I127" s="648"/>
      <c r="J127" s="648"/>
      <c r="K127" s="693"/>
      <c r="L127" s="1172"/>
      <c r="M127" s="1173"/>
      <c r="N127" s="645"/>
      <c r="O127" s="647"/>
      <c r="P127" s="692"/>
      <c r="Q127" s="693"/>
      <c r="R127" s="646"/>
      <c r="S127" s="646"/>
      <c r="T127" s="646"/>
      <c r="U127" s="765"/>
      <c r="V127" s="767"/>
      <c r="W127" s="649"/>
      <c r="X127" s="650"/>
      <c r="Y127" s="717"/>
      <c r="Z127" s="719"/>
      <c r="AA127" s="768"/>
      <c r="AB127" s="768"/>
      <c r="AC127" s="768"/>
      <c r="AD127" s="765"/>
      <c r="AE127" s="767"/>
      <c r="AF127" s="649"/>
      <c r="AG127" s="650"/>
      <c r="AH127" s="717"/>
      <c r="AI127" s="719"/>
      <c r="AJ127" s="721"/>
      <c r="AK127" s="721"/>
      <c r="AL127" s="721"/>
      <c r="AM127" s="720"/>
      <c r="AN127" s="721"/>
      <c r="AO127" s="722"/>
      <c r="AP127" s="695"/>
      <c r="AQ127" s="646"/>
      <c r="AR127" s="647"/>
    </row>
    <row r="128" spans="1:44" ht="14.1" customHeight="1" x14ac:dyDescent="0.15">
      <c r="A128" s="697"/>
      <c r="B128" s="651"/>
      <c r="C128" s="652"/>
      <c r="D128" s="652"/>
      <c r="E128" s="652"/>
      <c r="F128" s="652"/>
      <c r="G128" s="653"/>
      <c r="H128" s="654"/>
      <c r="I128" s="655"/>
      <c r="J128" s="655"/>
      <c r="K128" s="656"/>
      <c r="L128" s="1218"/>
      <c r="M128" s="1219"/>
      <c r="N128" s="1164"/>
      <c r="O128" s="1165"/>
      <c r="P128" s="1214"/>
      <c r="Q128" s="1215"/>
      <c r="R128" s="662"/>
      <c r="S128" s="662"/>
      <c r="T128" s="662"/>
      <c r="U128" s="699"/>
      <c r="V128" s="700"/>
      <c r="W128" s="657"/>
      <c r="X128" s="658"/>
      <c r="Y128" s="701"/>
      <c r="Z128" s="702"/>
      <c r="AA128" s="760"/>
      <c r="AB128" s="760"/>
      <c r="AC128" s="760"/>
      <c r="AD128" s="699"/>
      <c r="AE128" s="700"/>
      <c r="AF128" s="657"/>
      <c r="AG128" s="658"/>
      <c r="AH128" s="701"/>
      <c r="AI128" s="702"/>
      <c r="AJ128" s="704"/>
      <c r="AK128" s="704"/>
      <c r="AL128" s="704"/>
      <c r="AM128" s="703"/>
      <c r="AN128" s="704"/>
      <c r="AO128" s="705"/>
      <c r="AP128" s="706"/>
      <c r="AQ128" s="652"/>
      <c r="AR128" s="713"/>
    </row>
    <row r="129" spans="1:44" ht="14.1" customHeight="1" x14ac:dyDescent="0.15">
      <c r="A129" s="691"/>
      <c r="B129" s="645"/>
      <c r="C129" s="646"/>
      <c r="D129" s="646"/>
      <c r="E129" s="646"/>
      <c r="F129" s="646"/>
      <c r="G129" s="696"/>
      <c r="H129" s="694"/>
      <c r="I129" s="648"/>
      <c r="J129" s="648"/>
      <c r="K129" s="693"/>
      <c r="L129" s="1172"/>
      <c r="M129" s="1173"/>
      <c r="N129" s="645"/>
      <c r="O129" s="647"/>
      <c r="P129" s="692"/>
      <c r="Q129" s="693"/>
      <c r="R129" s="646"/>
      <c r="S129" s="646"/>
      <c r="T129" s="646"/>
      <c r="U129" s="765"/>
      <c r="V129" s="767"/>
      <c r="W129" s="649"/>
      <c r="X129" s="650"/>
      <c r="Y129" s="717"/>
      <c r="Z129" s="719"/>
      <c r="AA129" s="768"/>
      <c r="AB129" s="768"/>
      <c r="AC129" s="768"/>
      <c r="AD129" s="765"/>
      <c r="AE129" s="767"/>
      <c r="AF129" s="649"/>
      <c r="AG129" s="650"/>
      <c r="AH129" s="717"/>
      <c r="AI129" s="719"/>
      <c r="AJ129" s="721"/>
      <c r="AK129" s="721"/>
      <c r="AL129" s="721"/>
      <c r="AM129" s="720"/>
      <c r="AN129" s="721"/>
      <c r="AO129" s="722"/>
      <c r="AP129" s="695"/>
      <c r="AQ129" s="646"/>
      <c r="AR129" s="647"/>
    </row>
    <row r="130" spans="1:44" ht="14.1" customHeight="1" x14ac:dyDescent="0.15">
      <c r="A130" s="697"/>
      <c r="B130" s="651"/>
      <c r="C130" s="652"/>
      <c r="D130" s="652"/>
      <c r="E130" s="652"/>
      <c r="F130" s="652"/>
      <c r="G130" s="653"/>
      <c r="H130" s="654"/>
      <c r="I130" s="655"/>
      <c r="J130" s="655"/>
      <c r="K130" s="656"/>
      <c r="L130" s="1218"/>
      <c r="M130" s="1219"/>
      <c r="N130" s="1164"/>
      <c r="O130" s="1165"/>
      <c r="P130" s="1214"/>
      <c r="Q130" s="1215"/>
      <c r="R130" s="662"/>
      <c r="S130" s="662"/>
      <c r="T130" s="662"/>
      <c r="U130" s="699"/>
      <c r="V130" s="700"/>
      <c r="W130" s="657"/>
      <c r="X130" s="658"/>
      <c r="Y130" s="701"/>
      <c r="Z130" s="702"/>
      <c r="AA130" s="760"/>
      <c r="AB130" s="760"/>
      <c r="AC130" s="760"/>
      <c r="AD130" s="699"/>
      <c r="AE130" s="700"/>
      <c r="AF130" s="657"/>
      <c r="AG130" s="658"/>
      <c r="AH130" s="701"/>
      <c r="AI130" s="702"/>
      <c r="AJ130" s="704"/>
      <c r="AK130" s="704"/>
      <c r="AL130" s="704"/>
      <c r="AM130" s="703"/>
      <c r="AN130" s="704"/>
      <c r="AO130" s="705"/>
      <c r="AP130" s="706"/>
      <c r="AQ130" s="652"/>
      <c r="AR130" s="713"/>
    </row>
    <row r="131" spans="1:44" ht="14.1" customHeight="1" x14ac:dyDescent="0.15">
      <c r="A131" s="691"/>
      <c r="B131" s="645"/>
      <c r="C131" s="646"/>
      <c r="D131" s="646"/>
      <c r="E131" s="646"/>
      <c r="F131" s="646"/>
      <c r="G131" s="696"/>
      <c r="H131" s="694"/>
      <c r="I131" s="648"/>
      <c r="J131" s="648"/>
      <c r="K131" s="693"/>
      <c r="L131" s="1172"/>
      <c r="M131" s="1173"/>
      <c r="N131" s="645"/>
      <c r="O131" s="647"/>
      <c r="P131" s="692"/>
      <c r="Q131" s="693"/>
      <c r="R131" s="646"/>
      <c r="S131" s="646"/>
      <c r="T131" s="646"/>
      <c r="U131" s="765"/>
      <c r="V131" s="767"/>
      <c r="W131" s="649"/>
      <c r="X131" s="650"/>
      <c r="Y131" s="717"/>
      <c r="Z131" s="719"/>
      <c r="AA131" s="768"/>
      <c r="AB131" s="768"/>
      <c r="AC131" s="768"/>
      <c r="AD131" s="765"/>
      <c r="AE131" s="767"/>
      <c r="AF131" s="649"/>
      <c r="AG131" s="650"/>
      <c r="AH131" s="717"/>
      <c r="AI131" s="719"/>
      <c r="AJ131" s="721"/>
      <c r="AK131" s="721"/>
      <c r="AL131" s="721"/>
      <c r="AM131" s="720"/>
      <c r="AN131" s="721"/>
      <c r="AO131" s="722"/>
      <c r="AP131" s="695"/>
      <c r="AQ131" s="646"/>
      <c r="AR131" s="647"/>
    </row>
    <row r="132" spans="1:44" ht="14.1" customHeight="1" x14ac:dyDescent="0.15">
      <c r="A132" s="697"/>
      <c r="B132" s="651"/>
      <c r="C132" s="652"/>
      <c r="D132" s="652"/>
      <c r="E132" s="652"/>
      <c r="F132" s="652"/>
      <c r="G132" s="653"/>
      <c r="H132" s="654"/>
      <c r="I132" s="655"/>
      <c r="J132" s="655"/>
      <c r="K132" s="656"/>
      <c r="L132" s="1218"/>
      <c r="M132" s="1219"/>
      <c r="N132" s="1164"/>
      <c r="O132" s="1165"/>
      <c r="P132" s="1214"/>
      <c r="Q132" s="1215"/>
      <c r="R132" s="662"/>
      <c r="S132" s="662"/>
      <c r="T132" s="662"/>
      <c r="U132" s="699"/>
      <c r="V132" s="700"/>
      <c r="W132" s="657"/>
      <c r="X132" s="658"/>
      <c r="Y132" s="701"/>
      <c r="Z132" s="702"/>
      <c r="AA132" s="760"/>
      <c r="AB132" s="760"/>
      <c r="AC132" s="760"/>
      <c r="AD132" s="699"/>
      <c r="AE132" s="700"/>
      <c r="AF132" s="657"/>
      <c r="AG132" s="658"/>
      <c r="AH132" s="701"/>
      <c r="AI132" s="702"/>
      <c r="AJ132" s="704"/>
      <c r="AK132" s="704"/>
      <c r="AL132" s="704"/>
      <c r="AM132" s="703"/>
      <c r="AN132" s="704"/>
      <c r="AO132" s="705"/>
      <c r="AP132" s="706"/>
      <c r="AQ132" s="652"/>
      <c r="AR132" s="713"/>
    </row>
    <row r="133" spans="1:44" ht="14.1" customHeight="1" x14ac:dyDescent="0.15">
      <c r="A133" s="691"/>
      <c r="B133" s="645"/>
      <c r="C133" s="646"/>
      <c r="D133" s="646"/>
      <c r="E133" s="646"/>
      <c r="F133" s="646"/>
      <c r="G133" s="696"/>
      <c r="H133" s="694"/>
      <c r="I133" s="648"/>
      <c r="J133" s="648"/>
      <c r="K133" s="693"/>
      <c r="L133" s="1172"/>
      <c r="M133" s="1173"/>
      <c r="N133" s="645"/>
      <c r="O133" s="647"/>
      <c r="P133" s="692"/>
      <c r="Q133" s="693"/>
      <c r="R133" s="646"/>
      <c r="S133" s="646"/>
      <c r="T133" s="646"/>
      <c r="U133" s="765"/>
      <c r="V133" s="767"/>
      <c r="W133" s="649"/>
      <c r="X133" s="650"/>
      <c r="Y133" s="717"/>
      <c r="Z133" s="719"/>
      <c r="AA133" s="768"/>
      <c r="AB133" s="768"/>
      <c r="AC133" s="768"/>
      <c r="AD133" s="765"/>
      <c r="AE133" s="767"/>
      <c r="AF133" s="649"/>
      <c r="AG133" s="650"/>
      <c r="AH133" s="717"/>
      <c r="AI133" s="719"/>
      <c r="AJ133" s="721"/>
      <c r="AK133" s="721"/>
      <c r="AL133" s="721"/>
      <c r="AM133" s="720"/>
      <c r="AN133" s="721"/>
      <c r="AO133" s="722"/>
      <c r="AP133" s="695"/>
      <c r="AQ133" s="646"/>
      <c r="AR133" s="647"/>
    </row>
    <row r="134" spans="1:44" ht="14.1" customHeight="1" x14ac:dyDescent="0.15">
      <c r="A134" s="697"/>
      <c r="B134" s="651"/>
      <c r="C134" s="652"/>
      <c r="D134" s="652"/>
      <c r="E134" s="652"/>
      <c r="F134" s="652"/>
      <c r="G134" s="653"/>
      <c r="H134" s="654"/>
      <c r="I134" s="655"/>
      <c r="J134" s="655"/>
      <c r="K134" s="656"/>
      <c r="L134" s="1218"/>
      <c r="M134" s="1219"/>
      <c r="N134" s="1164"/>
      <c r="O134" s="1165"/>
      <c r="P134" s="1214"/>
      <c r="Q134" s="1215"/>
      <c r="R134" s="662"/>
      <c r="S134" s="662"/>
      <c r="T134" s="662"/>
      <c r="U134" s="699"/>
      <c r="V134" s="700"/>
      <c r="W134" s="657"/>
      <c r="X134" s="658"/>
      <c r="Y134" s="701"/>
      <c r="Z134" s="702"/>
      <c r="AA134" s="760"/>
      <c r="AB134" s="760"/>
      <c r="AC134" s="760"/>
      <c r="AD134" s="699"/>
      <c r="AE134" s="700"/>
      <c r="AF134" s="657"/>
      <c r="AG134" s="658"/>
      <c r="AH134" s="701"/>
      <c r="AI134" s="702"/>
      <c r="AJ134" s="704"/>
      <c r="AK134" s="704"/>
      <c r="AL134" s="704"/>
      <c r="AM134" s="703"/>
      <c r="AN134" s="704"/>
      <c r="AO134" s="705"/>
      <c r="AP134" s="706"/>
      <c r="AQ134" s="652"/>
      <c r="AR134" s="713"/>
    </row>
    <row r="135" spans="1:44" ht="14.1" customHeight="1" x14ac:dyDescent="0.15">
      <c r="A135" s="707"/>
      <c r="B135" s="666"/>
      <c r="C135" s="667"/>
      <c r="D135" s="667"/>
      <c r="E135" s="667"/>
      <c r="F135" s="667"/>
      <c r="G135" s="668"/>
      <c r="H135" s="733"/>
      <c r="I135" s="734"/>
      <c r="J135" s="734"/>
      <c r="K135" s="668"/>
      <c r="L135" s="645"/>
      <c r="M135" s="647"/>
      <c r="N135" s="645"/>
      <c r="O135" s="647"/>
      <c r="P135" s="692"/>
      <c r="Q135" s="693"/>
      <c r="R135" s="646"/>
      <c r="S135" s="646"/>
      <c r="T135" s="646"/>
      <c r="U135" s="733"/>
      <c r="V135" s="668"/>
      <c r="W135" s="733"/>
      <c r="X135" s="668"/>
      <c r="Y135" s="735"/>
      <c r="Z135" s="736"/>
      <c r="AA135" s="734"/>
      <c r="AB135" s="734"/>
      <c r="AC135" s="734"/>
      <c r="AD135" s="733"/>
      <c r="AE135" s="668"/>
      <c r="AF135" s="733"/>
      <c r="AG135" s="668"/>
      <c r="AH135" s="735"/>
      <c r="AI135" s="736"/>
      <c r="AJ135" s="734"/>
      <c r="AK135" s="734"/>
      <c r="AL135" s="734"/>
      <c r="AM135" s="737"/>
      <c r="AN135" s="738"/>
      <c r="AO135" s="683"/>
      <c r="AP135" s="667"/>
      <c r="AQ135" s="667"/>
      <c r="AR135" s="668"/>
    </row>
    <row r="136" spans="1:44" ht="14.1" customHeight="1" x14ac:dyDescent="0.15">
      <c r="A136" s="707"/>
      <c r="B136" s="741"/>
      <c r="C136" s="667"/>
      <c r="D136" s="667"/>
      <c r="E136" s="667"/>
      <c r="F136" s="667"/>
      <c r="G136" s="683"/>
      <c r="H136" s="737"/>
      <c r="I136" s="734"/>
      <c r="J136" s="734"/>
      <c r="K136" s="736"/>
      <c r="L136" s="903"/>
      <c r="M136" s="904"/>
      <c r="N136" s="659"/>
      <c r="O136" s="661"/>
      <c r="P136" s="715"/>
      <c r="Q136" s="680"/>
      <c r="R136" s="662"/>
      <c r="S136" s="662"/>
      <c r="T136" s="662"/>
      <c r="U136" s="735"/>
      <c r="V136" s="736"/>
      <c r="W136" s="733"/>
      <c r="X136" s="668"/>
      <c r="Y136" s="735"/>
      <c r="Z136" s="736"/>
      <c r="AA136" s="739"/>
      <c r="AB136" s="739"/>
      <c r="AC136" s="739"/>
      <c r="AD136" s="735"/>
      <c r="AE136" s="736"/>
      <c r="AF136" s="733"/>
      <c r="AG136" s="668"/>
      <c r="AH136" s="735"/>
      <c r="AI136" s="736"/>
      <c r="AJ136" s="739"/>
      <c r="AK136" s="739"/>
      <c r="AL136" s="739"/>
      <c r="AM136" s="875"/>
      <c r="AN136" s="876"/>
      <c r="AO136" s="877"/>
      <c r="AP136" s="738"/>
      <c r="AQ136" s="667"/>
      <c r="AR136" s="668"/>
    </row>
    <row r="137" spans="1:44" ht="14.1" customHeight="1" x14ac:dyDescent="0.15">
      <c r="A137" s="742"/>
      <c r="B137" s="743"/>
      <c r="C137" s="744"/>
      <c r="D137" s="744"/>
      <c r="E137" s="744"/>
      <c r="F137" s="744"/>
      <c r="G137" s="745"/>
      <c r="H137" s="743"/>
      <c r="I137" s="746"/>
      <c r="J137" s="746"/>
      <c r="K137" s="745"/>
      <c r="L137" s="743"/>
      <c r="M137" s="745"/>
      <c r="N137" s="743"/>
      <c r="O137" s="745"/>
      <c r="P137" s="747"/>
      <c r="Q137" s="748"/>
      <c r="R137" s="746"/>
      <c r="S137" s="746"/>
      <c r="T137" s="748"/>
      <c r="U137" s="743"/>
      <c r="V137" s="745"/>
      <c r="W137" s="743"/>
      <c r="X137" s="745"/>
      <c r="Y137" s="747"/>
      <c r="Z137" s="748"/>
      <c r="AA137" s="746"/>
      <c r="AB137" s="746"/>
      <c r="AC137" s="746"/>
      <c r="AD137" s="743"/>
      <c r="AE137" s="745"/>
      <c r="AF137" s="743"/>
      <c r="AG137" s="745"/>
      <c r="AH137" s="747"/>
      <c r="AI137" s="748"/>
      <c r="AJ137" s="746"/>
      <c r="AK137" s="746"/>
      <c r="AL137" s="746"/>
      <c r="AM137" s="749"/>
      <c r="AN137" s="750"/>
      <c r="AO137" s="751"/>
      <c r="AP137" s="744"/>
      <c r="AQ137" s="744"/>
      <c r="AR137" s="745"/>
    </row>
    <row r="138" spans="1:44" ht="14.1" customHeight="1" x14ac:dyDescent="0.15">
      <c r="A138" s="752"/>
      <c r="B138" s="1252"/>
      <c r="C138" s="1254"/>
      <c r="D138" s="1254"/>
      <c r="E138" s="1254"/>
      <c r="F138" s="1254"/>
      <c r="G138" s="1253"/>
      <c r="H138" s="753"/>
      <c r="I138" s="754"/>
      <c r="J138" s="754"/>
      <c r="K138" s="755"/>
      <c r="L138" s="1250"/>
      <c r="M138" s="1251"/>
      <c r="N138" s="1252"/>
      <c r="O138" s="1253"/>
      <c r="P138" s="1250"/>
      <c r="Q138" s="1251"/>
      <c r="R138" s="756"/>
      <c r="S138" s="756"/>
      <c r="T138" s="878"/>
      <c r="U138" s="1250"/>
      <c r="V138" s="1251"/>
      <c r="W138" s="1252"/>
      <c r="X138" s="1253"/>
      <c r="Y138" s="1250"/>
      <c r="Z138" s="1251"/>
      <c r="AA138" s="756"/>
      <c r="AB138" s="756"/>
      <c r="AC138" s="756"/>
      <c r="AD138" s="1250"/>
      <c r="AE138" s="1251"/>
      <c r="AF138" s="1252"/>
      <c r="AG138" s="1253"/>
      <c r="AH138" s="1250"/>
      <c r="AI138" s="1251"/>
      <c r="AJ138" s="756"/>
      <c r="AK138" s="756"/>
      <c r="AL138" s="756"/>
      <c r="AM138" s="1255"/>
      <c r="AN138" s="1256"/>
      <c r="AO138" s="1257"/>
      <c r="AP138" s="757"/>
      <c r="AQ138" s="758"/>
      <c r="AR138" s="759"/>
    </row>
    <row r="139" spans="1:44" ht="15" customHeight="1" x14ac:dyDescent="0.15"/>
    <row r="140" spans="1:44" ht="15" customHeight="1" x14ac:dyDescent="0.15">
      <c r="A140" s="1220" t="s">
        <v>1807</v>
      </c>
      <c r="B140" s="1220"/>
      <c r="C140" s="1220"/>
      <c r="D140" s="1220"/>
      <c r="E140" s="1220"/>
      <c r="F140" s="1220"/>
      <c r="G140" s="1220"/>
      <c r="H140" s="1220"/>
      <c r="I140" s="1220"/>
      <c r="J140" s="1220"/>
      <c r="K140" s="1220"/>
      <c r="L140" s="1220"/>
      <c r="M140" s="1220"/>
      <c r="N140" s="1220"/>
      <c r="O140" s="1220"/>
      <c r="P140" s="1220"/>
      <c r="Q140" s="1220"/>
      <c r="R140" s="1220"/>
      <c r="S140" s="1220"/>
      <c r="T140" s="1220"/>
      <c r="U140" s="1220"/>
      <c r="V140" s="1220"/>
      <c r="W140" s="1220"/>
      <c r="X140" s="1220"/>
      <c r="Y140" s="1220"/>
      <c r="Z140" s="1220"/>
      <c r="AA140" s="1220"/>
      <c r="AB140" s="1220"/>
      <c r="AC140" s="1220"/>
      <c r="AD140" s="1220"/>
      <c r="AE140" s="1220"/>
      <c r="AF140" s="1220"/>
      <c r="AG140" s="1220"/>
      <c r="AH140" s="1220"/>
      <c r="AI140" s="1220"/>
      <c r="AJ140" s="1220"/>
      <c r="AK140" s="1220"/>
      <c r="AL140" s="1220"/>
      <c r="AM140" s="1220"/>
      <c r="AN140" s="1220"/>
      <c r="AO140" s="1220"/>
      <c r="AP140" s="1220"/>
      <c r="AQ140" s="1220"/>
      <c r="AR140" s="1220"/>
    </row>
    <row r="141" spans="1:44" ht="15" customHeight="1" x14ac:dyDescent="0.15">
      <c r="A141" s="1220"/>
      <c r="B141" s="1220"/>
      <c r="C141" s="1220"/>
      <c r="D141" s="1220"/>
      <c r="E141" s="1220"/>
      <c r="F141" s="1220"/>
      <c r="G141" s="1220"/>
      <c r="H141" s="1220"/>
      <c r="I141" s="1220"/>
      <c r="J141" s="1220"/>
      <c r="K141" s="1220"/>
      <c r="L141" s="1220"/>
      <c r="M141" s="1220"/>
      <c r="N141" s="1220"/>
      <c r="O141" s="1220"/>
      <c r="P141" s="1220"/>
      <c r="Q141" s="1220"/>
      <c r="R141" s="1220"/>
      <c r="S141" s="1220"/>
      <c r="T141" s="1220"/>
      <c r="U141" s="1220"/>
      <c r="V141" s="1220"/>
      <c r="W141" s="1220"/>
      <c r="X141" s="1220"/>
      <c r="Y141" s="1220"/>
      <c r="Z141" s="1220"/>
      <c r="AA141" s="1220"/>
      <c r="AB141" s="1220"/>
      <c r="AC141" s="1220"/>
      <c r="AD141" s="1220"/>
      <c r="AE141" s="1220"/>
      <c r="AF141" s="1220"/>
      <c r="AG141" s="1220"/>
      <c r="AH141" s="1220"/>
      <c r="AI141" s="1220"/>
      <c r="AJ141" s="1220"/>
      <c r="AK141" s="1220"/>
      <c r="AL141" s="1220"/>
      <c r="AM141" s="1220"/>
      <c r="AN141" s="1220"/>
      <c r="AO141" s="1220"/>
      <c r="AP141" s="1220"/>
      <c r="AQ141" s="1220"/>
      <c r="AR141" s="1220"/>
    </row>
    <row r="142" spans="1:44" ht="15" customHeight="1" x14ac:dyDescent="0.15">
      <c r="B142" s="642" t="s">
        <v>2240</v>
      </c>
      <c r="AP142" s="643"/>
      <c r="AQ142" s="644" t="s">
        <v>1118</v>
      </c>
      <c r="AR142" s="636">
        <v>4</v>
      </c>
    </row>
    <row r="143" spans="1:44" ht="14.1" customHeight="1" x14ac:dyDescent="0.15">
      <c r="A143" s="1272" t="s">
        <v>580</v>
      </c>
      <c r="B143" s="1269" t="s">
        <v>1119</v>
      </c>
      <c r="C143" s="1270"/>
      <c r="D143" s="1270"/>
      <c r="E143" s="1270"/>
      <c r="F143" s="1270"/>
      <c r="G143" s="1270"/>
      <c r="H143" s="1269" t="s">
        <v>1120</v>
      </c>
      <c r="I143" s="1270"/>
      <c r="J143" s="1270"/>
      <c r="K143" s="1271"/>
      <c r="L143" s="1247" t="s">
        <v>1734</v>
      </c>
      <c r="M143" s="1248"/>
      <c r="N143" s="1248"/>
      <c r="O143" s="1248"/>
      <c r="P143" s="1248"/>
      <c r="Q143" s="1248"/>
      <c r="R143" s="1248"/>
      <c r="S143" s="1248"/>
      <c r="T143" s="1249"/>
      <c r="U143" s="1247" t="s">
        <v>1121</v>
      </c>
      <c r="V143" s="1248"/>
      <c r="W143" s="1248"/>
      <c r="X143" s="1248"/>
      <c r="Y143" s="1248"/>
      <c r="Z143" s="1248"/>
      <c r="AA143" s="1248"/>
      <c r="AB143" s="1248"/>
      <c r="AC143" s="1249"/>
      <c r="AD143" s="1247" t="s">
        <v>1122</v>
      </c>
      <c r="AE143" s="1248"/>
      <c r="AF143" s="1248"/>
      <c r="AG143" s="1248"/>
      <c r="AH143" s="1248"/>
      <c r="AI143" s="1248"/>
      <c r="AJ143" s="1248"/>
      <c r="AK143" s="1248"/>
      <c r="AL143" s="1249"/>
      <c r="AM143" s="1274"/>
      <c r="AN143" s="1275"/>
      <c r="AO143" s="1276"/>
      <c r="AP143" s="1269" t="s">
        <v>1123</v>
      </c>
      <c r="AQ143" s="1270"/>
      <c r="AR143" s="1271"/>
    </row>
    <row r="144" spans="1:44" ht="14.1" customHeight="1" x14ac:dyDescent="0.15">
      <c r="A144" s="1273"/>
      <c r="B144" s="1242"/>
      <c r="C144" s="1244"/>
      <c r="D144" s="1244"/>
      <c r="E144" s="1244"/>
      <c r="F144" s="1244"/>
      <c r="G144" s="1244"/>
      <c r="H144" s="1242"/>
      <c r="I144" s="1244"/>
      <c r="J144" s="1244"/>
      <c r="K144" s="1243"/>
      <c r="L144" s="1242" t="s">
        <v>1124</v>
      </c>
      <c r="M144" s="1243"/>
      <c r="N144" s="1244" t="s">
        <v>1125</v>
      </c>
      <c r="O144" s="1244"/>
      <c r="P144" s="1227"/>
      <c r="Q144" s="1229"/>
      <c r="R144" s="1227"/>
      <c r="S144" s="1228"/>
      <c r="T144" s="1229"/>
      <c r="U144" s="1242" t="s">
        <v>1124</v>
      </c>
      <c r="V144" s="1243"/>
      <c r="W144" s="1242" t="s">
        <v>1125</v>
      </c>
      <c r="X144" s="1243"/>
      <c r="Y144" s="1227"/>
      <c r="Z144" s="1229"/>
      <c r="AA144" s="1227"/>
      <c r="AB144" s="1228"/>
      <c r="AC144" s="1229"/>
      <c r="AD144" s="1242" t="s">
        <v>1124</v>
      </c>
      <c r="AE144" s="1243"/>
      <c r="AF144" s="1242" t="s">
        <v>1125</v>
      </c>
      <c r="AG144" s="1243"/>
      <c r="AH144" s="1227"/>
      <c r="AI144" s="1229"/>
      <c r="AJ144" s="1227"/>
      <c r="AK144" s="1228"/>
      <c r="AL144" s="1229"/>
      <c r="AM144" s="1277"/>
      <c r="AN144" s="1278"/>
      <c r="AO144" s="1279"/>
      <c r="AP144" s="1242"/>
      <c r="AQ144" s="1244"/>
      <c r="AR144" s="1243"/>
    </row>
    <row r="145" spans="1:44" ht="14.1" customHeight="1" x14ac:dyDescent="0.15">
      <c r="A145" s="665"/>
      <c r="B145" s="666"/>
      <c r="C145" s="667"/>
      <c r="D145" s="667"/>
      <c r="E145" s="667"/>
      <c r="F145" s="667"/>
      <c r="G145" s="668"/>
      <c r="H145" s="669"/>
      <c r="I145" s="670"/>
      <c r="J145" s="670"/>
      <c r="K145" s="672"/>
      <c r="L145" s="669"/>
      <c r="M145" s="672"/>
      <c r="N145" s="669"/>
      <c r="O145" s="672"/>
      <c r="P145" s="673"/>
      <c r="Q145" s="674"/>
      <c r="R145" s="671"/>
      <c r="S145" s="671"/>
      <c r="T145" s="671"/>
      <c r="U145" s="669"/>
      <c r="V145" s="672"/>
      <c r="W145" s="669"/>
      <c r="X145" s="672"/>
      <c r="Y145" s="673"/>
      <c r="Z145" s="674"/>
      <c r="AA145" s="670"/>
      <c r="AB145" s="670"/>
      <c r="AC145" s="670"/>
      <c r="AD145" s="669"/>
      <c r="AE145" s="672"/>
      <c r="AF145" s="669"/>
      <c r="AG145" s="672"/>
      <c r="AH145" s="673"/>
      <c r="AI145" s="674"/>
      <c r="AJ145" s="670"/>
      <c r="AK145" s="670"/>
      <c r="AL145" s="670"/>
      <c r="AM145" s="675"/>
      <c r="AN145" s="676"/>
      <c r="AO145" s="677"/>
      <c r="AP145" s="671"/>
      <c r="AQ145" s="671"/>
      <c r="AR145" s="672"/>
    </row>
    <row r="146" spans="1:44" ht="14.1" customHeight="1" x14ac:dyDescent="0.15">
      <c r="A146" s="681">
        <v>4</v>
      </c>
      <c r="B146" s="682" t="s">
        <v>1157</v>
      </c>
      <c r="C146" s="667"/>
      <c r="D146" s="667"/>
      <c r="E146" s="667"/>
      <c r="F146" s="667"/>
      <c r="G146" s="683"/>
      <c r="H146" s="684"/>
      <c r="I146" s="685"/>
      <c r="J146" s="685"/>
      <c r="K146" s="686"/>
      <c r="L146" s="1245"/>
      <c r="M146" s="1246"/>
      <c r="N146" s="1240"/>
      <c r="O146" s="1241"/>
      <c r="P146" s="1238"/>
      <c r="Q146" s="1239"/>
      <c r="R146" s="685"/>
      <c r="S146" s="685"/>
      <c r="T146" s="685"/>
      <c r="U146" s="1245"/>
      <c r="V146" s="1246"/>
      <c r="W146" s="1240"/>
      <c r="X146" s="1241"/>
      <c r="Y146" s="1238"/>
      <c r="Z146" s="1239"/>
      <c r="AA146" s="687"/>
      <c r="AB146" s="687"/>
      <c r="AC146" s="687"/>
      <c r="AD146" s="1245"/>
      <c r="AE146" s="1246"/>
      <c r="AF146" s="1240"/>
      <c r="AG146" s="1241"/>
      <c r="AH146" s="1238"/>
      <c r="AI146" s="1239"/>
      <c r="AJ146" s="687"/>
      <c r="AK146" s="687"/>
      <c r="AL146" s="687"/>
      <c r="AM146" s="1235"/>
      <c r="AN146" s="1236"/>
      <c r="AO146" s="1237"/>
      <c r="AP146" s="688"/>
      <c r="AQ146" s="689"/>
      <c r="AR146" s="690"/>
    </row>
    <row r="147" spans="1:44" ht="14.1" customHeight="1" x14ac:dyDescent="0.15">
      <c r="A147" s="691"/>
      <c r="B147" s="645"/>
      <c r="C147" s="646"/>
      <c r="D147" s="646"/>
      <c r="E147" s="646"/>
      <c r="F147" s="646"/>
      <c r="G147" s="647"/>
      <c r="H147" s="645" t="s">
        <v>1596</v>
      </c>
      <c r="I147" s="648"/>
      <c r="J147" s="648"/>
      <c r="K147" s="647"/>
      <c r="L147" s="1172"/>
      <c r="M147" s="1173"/>
      <c r="N147" s="645"/>
      <c r="O147" s="647"/>
      <c r="P147" s="692"/>
      <c r="Q147" s="693"/>
      <c r="R147" s="646"/>
      <c r="S147" s="646"/>
      <c r="T147" s="646"/>
      <c r="U147" s="1172"/>
      <c r="V147" s="1173"/>
      <c r="W147" s="645"/>
      <c r="X147" s="647"/>
      <c r="Y147" s="692"/>
      <c r="Z147" s="693"/>
      <c r="AA147" s="648"/>
      <c r="AB147" s="648"/>
      <c r="AC147" s="648"/>
      <c r="AD147" s="1172"/>
      <c r="AE147" s="1173"/>
      <c r="AF147" s="645"/>
      <c r="AG147" s="647"/>
      <c r="AH147" s="692"/>
      <c r="AI147" s="693"/>
      <c r="AJ147" s="648"/>
      <c r="AK147" s="648"/>
      <c r="AL147" s="648"/>
      <c r="AM147" s="694"/>
      <c r="AN147" s="695"/>
      <c r="AO147" s="696"/>
      <c r="AP147" s="698" t="s">
        <v>1599</v>
      </c>
      <c r="AQ147" s="660"/>
      <c r="AR147" s="661"/>
    </row>
    <row r="148" spans="1:44" ht="14.1" customHeight="1" x14ac:dyDescent="0.15">
      <c r="A148" s="697"/>
      <c r="B148" s="651" t="s">
        <v>1158</v>
      </c>
      <c r="C148" s="652"/>
      <c r="D148" s="652"/>
      <c r="E148" s="652"/>
      <c r="F148" s="698"/>
      <c r="G148" s="678"/>
      <c r="H148" s="679" t="s">
        <v>1597</v>
      </c>
      <c r="I148" s="662"/>
      <c r="J148" s="662"/>
      <c r="K148" s="656"/>
      <c r="L148" s="1218" t="s">
        <v>724</v>
      </c>
      <c r="M148" s="1219"/>
      <c r="N148" s="1164" t="s">
        <v>737</v>
      </c>
      <c r="O148" s="1165"/>
      <c r="P148" s="1214"/>
      <c r="Q148" s="1215"/>
      <c r="R148" s="1159"/>
      <c r="S148" s="1160"/>
      <c r="T148" s="1161"/>
      <c r="U148" s="1162" t="s">
        <v>727</v>
      </c>
      <c r="V148" s="1163"/>
      <c r="W148" s="1164" t="s">
        <v>1133</v>
      </c>
      <c r="X148" s="1165"/>
      <c r="Y148" s="1157"/>
      <c r="Z148" s="1158"/>
      <c r="AA148" s="1159"/>
      <c r="AB148" s="1160"/>
      <c r="AC148" s="1161"/>
      <c r="AD148" s="1230">
        <v>413.29</v>
      </c>
      <c r="AE148" s="1231"/>
      <c r="AF148" s="1164" t="s">
        <v>1130</v>
      </c>
      <c r="AG148" s="1165"/>
      <c r="AH148" s="1157"/>
      <c r="AI148" s="1158"/>
      <c r="AJ148" s="1159"/>
      <c r="AK148" s="1160"/>
      <c r="AL148" s="1161"/>
      <c r="AM148" s="1159"/>
      <c r="AN148" s="1160"/>
      <c r="AO148" s="1161"/>
      <c r="AP148" s="654" t="s">
        <v>1547</v>
      </c>
      <c r="AQ148" s="660"/>
      <c r="AR148" s="661"/>
    </row>
    <row r="149" spans="1:44" ht="14.1" customHeight="1" x14ac:dyDescent="0.15">
      <c r="A149" s="707"/>
      <c r="B149" s="645"/>
      <c r="C149" s="646"/>
      <c r="D149" s="646"/>
      <c r="E149" s="646"/>
      <c r="F149" s="646"/>
      <c r="G149" s="647"/>
      <c r="H149" s="645" t="s">
        <v>1581</v>
      </c>
      <c r="I149" s="648"/>
      <c r="J149" s="648"/>
      <c r="K149" s="647"/>
      <c r="L149" s="1172"/>
      <c r="M149" s="1173"/>
      <c r="N149" s="645"/>
      <c r="O149" s="647"/>
      <c r="P149" s="692"/>
      <c r="Q149" s="693"/>
      <c r="R149" s="646"/>
      <c r="S149" s="646"/>
      <c r="T149" s="646"/>
      <c r="U149" s="1172"/>
      <c r="V149" s="1173"/>
      <c r="W149" s="645"/>
      <c r="X149" s="647"/>
      <c r="Y149" s="692"/>
      <c r="Z149" s="693"/>
      <c r="AA149" s="648"/>
      <c r="AB149" s="648"/>
      <c r="AC149" s="648"/>
      <c r="AD149" s="1172"/>
      <c r="AE149" s="1173"/>
      <c r="AF149" s="645"/>
      <c r="AG149" s="647"/>
      <c r="AH149" s="692"/>
      <c r="AI149" s="693"/>
      <c r="AJ149" s="648"/>
      <c r="AK149" s="648"/>
      <c r="AL149" s="648"/>
      <c r="AM149" s="694"/>
      <c r="AN149" s="695"/>
      <c r="AO149" s="696"/>
      <c r="AP149" s="660"/>
      <c r="AQ149" s="646"/>
      <c r="AR149" s="647"/>
    </row>
    <row r="150" spans="1:44" ht="14.1" customHeight="1" x14ac:dyDescent="0.15">
      <c r="A150" s="707"/>
      <c r="B150" s="651" t="s">
        <v>1158</v>
      </c>
      <c r="C150" s="652"/>
      <c r="D150" s="652"/>
      <c r="E150" s="652"/>
      <c r="F150" s="698"/>
      <c r="G150" s="678"/>
      <c r="H150" s="679" t="s">
        <v>1598</v>
      </c>
      <c r="I150" s="662"/>
      <c r="J150" s="662"/>
      <c r="K150" s="656"/>
      <c r="L150" s="1218" t="s">
        <v>724</v>
      </c>
      <c r="M150" s="1219"/>
      <c r="N150" s="1164" t="s">
        <v>737</v>
      </c>
      <c r="O150" s="1165"/>
      <c r="P150" s="1214"/>
      <c r="Q150" s="1215"/>
      <c r="R150" s="1159"/>
      <c r="S150" s="1160"/>
      <c r="T150" s="1161"/>
      <c r="U150" s="1162" t="s">
        <v>727</v>
      </c>
      <c r="V150" s="1163"/>
      <c r="W150" s="1164" t="s">
        <v>1133</v>
      </c>
      <c r="X150" s="1165"/>
      <c r="Y150" s="1157"/>
      <c r="Z150" s="1158"/>
      <c r="AA150" s="1159"/>
      <c r="AB150" s="1160"/>
      <c r="AC150" s="1161"/>
      <c r="AD150" s="1230">
        <v>413.29</v>
      </c>
      <c r="AE150" s="1231"/>
      <c r="AF150" s="1164" t="s">
        <v>1130</v>
      </c>
      <c r="AG150" s="1165"/>
      <c r="AH150" s="1157"/>
      <c r="AI150" s="1158"/>
      <c r="AJ150" s="1159"/>
      <c r="AK150" s="1160"/>
      <c r="AL150" s="1161"/>
      <c r="AM150" s="1159"/>
      <c r="AN150" s="1160"/>
      <c r="AO150" s="1161"/>
      <c r="AP150" s="654" t="s">
        <v>1547</v>
      </c>
      <c r="AQ150" s="652"/>
      <c r="AR150" s="713"/>
    </row>
    <row r="151" spans="1:44" ht="14.1" customHeight="1" x14ac:dyDescent="0.15">
      <c r="A151" s="691"/>
      <c r="B151" s="645"/>
      <c r="C151" s="646"/>
      <c r="D151" s="646"/>
      <c r="E151" s="646"/>
      <c r="F151" s="646"/>
      <c r="G151" s="647"/>
      <c r="H151" s="645"/>
      <c r="I151" s="648"/>
      <c r="J151" s="648"/>
      <c r="K151" s="647"/>
      <c r="L151" s="1172"/>
      <c r="M151" s="1173"/>
      <c r="N151" s="645"/>
      <c r="O151" s="647"/>
      <c r="P151" s="692"/>
      <c r="Q151" s="693"/>
      <c r="R151" s="646"/>
      <c r="S151" s="646"/>
      <c r="T151" s="646"/>
      <c r="U151" s="1172"/>
      <c r="V151" s="1173"/>
      <c r="W151" s="645"/>
      <c r="X151" s="647"/>
      <c r="Y151" s="692"/>
      <c r="Z151" s="693"/>
      <c r="AA151" s="648"/>
      <c r="AB151" s="648"/>
      <c r="AC151" s="648"/>
      <c r="AD151" s="1172"/>
      <c r="AE151" s="1173"/>
      <c r="AF151" s="645"/>
      <c r="AG151" s="647"/>
      <c r="AH151" s="692"/>
      <c r="AI151" s="693"/>
      <c r="AJ151" s="648"/>
      <c r="AK151" s="648"/>
      <c r="AL151" s="648"/>
      <c r="AM151" s="694"/>
      <c r="AN151" s="695"/>
      <c r="AO151" s="696"/>
      <c r="AP151" s="660"/>
      <c r="AQ151" s="660"/>
      <c r="AR151" s="661"/>
    </row>
    <row r="152" spans="1:44" ht="14.1" customHeight="1" x14ac:dyDescent="0.15">
      <c r="A152" s="707"/>
      <c r="B152" s="659"/>
      <c r="C152" s="660"/>
      <c r="D152" s="660"/>
      <c r="E152" s="660"/>
      <c r="F152" s="698"/>
      <c r="G152" s="678"/>
      <c r="H152" s="679"/>
      <c r="I152" s="662"/>
      <c r="J152" s="662"/>
      <c r="K152" s="680"/>
      <c r="L152" s="1218"/>
      <c r="M152" s="1219"/>
      <c r="N152" s="1164"/>
      <c r="O152" s="1165"/>
      <c r="P152" s="1214"/>
      <c r="Q152" s="1215"/>
      <c r="R152" s="662"/>
      <c r="S152" s="662"/>
      <c r="T152" s="662"/>
      <c r="U152" s="1162"/>
      <c r="V152" s="1163"/>
      <c r="W152" s="1164"/>
      <c r="X152" s="1165"/>
      <c r="Y152" s="1157"/>
      <c r="Z152" s="1158"/>
      <c r="AA152" s="1180"/>
      <c r="AB152" s="1259"/>
      <c r="AC152" s="1181"/>
      <c r="AD152" s="1162"/>
      <c r="AE152" s="1163"/>
      <c r="AF152" s="1164"/>
      <c r="AG152" s="1165"/>
      <c r="AH152" s="1157"/>
      <c r="AI152" s="1158"/>
      <c r="AJ152" s="1159"/>
      <c r="AK152" s="1160"/>
      <c r="AL152" s="1161"/>
      <c r="AM152" s="1159"/>
      <c r="AN152" s="1160"/>
      <c r="AO152" s="1161"/>
      <c r="AP152" s="654"/>
      <c r="AQ152" s="660"/>
      <c r="AR152" s="661"/>
    </row>
    <row r="153" spans="1:44" ht="14.1" customHeight="1" x14ac:dyDescent="0.15">
      <c r="A153" s="691"/>
      <c r="B153" s="645"/>
      <c r="C153" s="646"/>
      <c r="D153" s="646"/>
      <c r="E153" s="646"/>
      <c r="F153" s="646"/>
      <c r="G153" s="647"/>
      <c r="H153" s="645"/>
      <c r="I153" s="648"/>
      <c r="J153" s="648"/>
      <c r="K153" s="647"/>
      <c r="L153" s="1172"/>
      <c r="M153" s="1173"/>
      <c r="N153" s="645"/>
      <c r="O153" s="647"/>
      <c r="P153" s="692"/>
      <c r="Q153" s="693"/>
      <c r="R153" s="646"/>
      <c r="S153" s="646"/>
      <c r="T153" s="646"/>
      <c r="U153" s="645"/>
      <c r="V153" s="647"/>
      <c r="W153" s="645"/>
      <c r="X153" s="647"/>
      <c r="Y153" s="692"/>
      <c r="Z153" s="693"/>
      <c r="AA153" s="648"/>
      <c r="AB153" s="648"/>
      <c r="AC153" s="648"/>
      <c r="AD153" s="645"/>
      <c r="AE153" s="647"/>
      <c r="AF153" s="645"/>
      <c r="AG153" s="647"/>
      <c r="AH153" s="692"/>
      <c r="AI153" s="693"/>
      <c r="AJ153" s="648"/>
      <c r="AK153" s="648"/>
      <c r="AL153" s="648"/>
      <c r="AM153" s="694"/>
      <c r="AN153" s="695"/>
      <c r="AO153" s="696"/>
      <c r="AP153" s="660"/>
      <c r="AQ153" s="646"/>
      <c r="AR153" s="647"/>
    </row>
    <row r="154" spans="1:44" ht="14.1" customHeight="1" x14ac:dyDescent="0.15">
      <c r="A154" s="697"/>
      <c r="B154" s="651" t="s">
        <v>1600</v>
      </c>
      <c r="C154" s="652"/>
      <c r="D154" s="652"/>
      <c r="E154" s="652"/>
      <c r="F154" s="708"/>
      <c r="G154" s="653"/>
      <c r="H154" s="654"/>
      <c r="I154" s="655"/>
      <c r="J154" s="655"/>
      <c r="K154" s="656"/>
      <c r="L154" s="1218" t="s">
        <v>724</v>
      </c>
      <c r="M154" s="1219"/>
      <c r="N154" s="1164" t="s">
        <v>737</v>
      </c>
      <c r="O154" s="1165"/>
      <c r="P154" s="1214"/>
      <c r="Q154" s="1215"/>
      <c r="R154" s="1159"/>
      <c r="S154" s="1160"/>
      <c r="T154" s="1161"/>
      <c r="U154" s="1162" t="s">
        <v>727</v>
      </c>
      <c r="V154" s="1163"/>
      <c r="W154" s="1174" t="s">
        <v>1133</v>
      </c>
      <c r="X154" s="1175"/>
      <c r="Y154" s="1157"/>
      <c r="Z154" s="1158"/>
      <c r="AA154" s="1159"/>
      <c r="AB154" s="1160"/>
      <c r="AC154" s="1161"/>
      <c r="AD154" s="1230">
        <v>413.29</v>
      </c>
      <c r="AE154" s="1231"/>
      <c r="AF154" s="1174" t="s">
        <v>1130</v>
      </c>
      <c r="AG154" s="1175"/>
      <c r="AH154" s="1157"/>
      <c r="AI154" s="1158"/>
      <c r="AJ154" s="1159"/>
      <c r="AK154" s="1160"/>
      <c r="AL154" s="1161"/>
      <c r="AM154" s="1159"/>
      <c r="AN154" s="1160"/>
      <c r="AO154" s="1161"/>
      <c r="AP154" s="654"/>
      <c r="AQ154" s="652"/>
      <c r="AR154" s="713"/>
    </row>
    <row r="155" spans="1:44" ht="14.1" customHeight="1" x14ac:dyDescent="0.15">
      <c r="A155" s="707"/>
      <c r="B155" s="659"/>
      <c r="C155" s="660"/>
      <c r="D155" s="660"/>
      <c r="E155" s="660"/>
      <c r="F155" s="646"/>
      <c r="G155" s="661"/>
      <c r="H155" s="645"/>
      <c r="I155" s="662"/>
      <c r="J155" s="662"/>
      <c r="K155" s="661"/>
      <c r="L155" s="1172"/>
      <c r="M155" s="1173"/>
      <c r="N155" s="645"/>
      <c r="O155" s="647"/>
      <c r="P155" s="692"/>
      <c r="Q155" s="693"/>
      <c r="R155" s="646"/>
      <c r="S155" s="646"/>
      <c r="T155" s="646"/>
      <c r="U155" s="1172"/>
      <c r="V155" s="1173"/>
      <c r="W155" s="645"/>
      <c r="X155" s="647"/>
      <c r="Y155" s="692"/>
      <c r="Z155" s="693"/>
      <c r="AA155" s="648"/>
      <c r="AB155" s="648"/>
      <c r="AC155" s="648"/>
      <c r="AD155" s="1172"/>
      <c r="AE155" s="1173"/>
      <c r="AF155" s="645"/>
      <c r="AG155" s="647"/>
      <c r="AH155" s="692"/>
      <c r="AI155" s="693"/>
      <c r="AJ155" s="648"/>
      <c r="AK155" s="648"/>
      <c r="AL155" s="648"/>
      <c r="AM155" s="694"/>
      <c r="AN155" s="695"/>
      <c r="AO155" s="696"/>
      <c r="AP155" s="660"/>
      <c r="AQ155" s="660"/>
      <c r="AR155" s="661"/>
    </row>
    <row r="156" spans="1:44" ht="14.1" customHeight="1" x14ac:dyDescent="0.15">
      <c r="A156" s="707"/>
      <c r="B156" s="659"/>
      <c r="C156" s="660"/>
      <c r="D156" s="660"/>
      <c r="E156" s="660"/>
      <c r="F156" s="660"/>
      <c r="G156" s="678"/>
      <c r="H156" s="679"/>
      <c r="I156" s="662"/>
      <c r="J156" s="662"/>
      <c r="K156" s="680"/>
      <c r="L156" s="1218"/>
      <c r="M156" s="1219"/>
      <c r="N156" s="1164"/>
      <c r="O156" s="1165"/>
      <c r="P156" s="1214"/>
      <c r="Q156" s="1215"/>
      <c r="R156" s="662"/>
      <c r="S156" s="662"/>
      <c r="T156" s="662"/>
      <c r="U156" s="1218"/>
      <c r="V156" s="1219"/>
      <c r="W156" s="1164"/>
      <c r="X156" s="1165"/>
      <c r="Y156" s="1214"/>
      <c r="Z156" s="1215"/>
      <c r="AA156" s="1178"/>
      <c r="AB156" s="1258"/>
      <c r="AC156" s="1179"/>
      <c r="AD156" s="1218"/>
      <c r="AE156" s="1219"/>
      <c r="AF156" s="1164"/>
      <c r="AG156" s="1165"/>
      <c r="AH156" s="1214"/>
      <c r="AI156" s="1215"/>
      <c r="AJ156" s="1194"/>
      <c r="AK156" s="1195"/>
      <c r="AL156" s="1196"/>
      <c r="AM156" s="1194"/>
      <c r="AN156" s="1195"/>
      <c r="AO156" s="1196"/>
      <c r="AP156" s="679"/>
      <c r="AQ156" s="660"/>
      <c r="AR156" s="661"/>
    </row>
    <row r="157" spans="1:44" ht="14.1" customHeight="1" x14ac:dyDescent="0.15">
      <c r="A157" s="691"/>
      <c r="B157" s="645"/>
      <c r="C157" s="646"/>
      <c r="D157" s="646"/>
      <c r="E157" s="646"/>
      <c r="F157" s="646"/>
      <c r="G157" s="696"/>
      <c r="H157" s="694"/>
      <c r="I157" s="648"/>
      <c r="J157" s="648"/>
      <c r="K157" s="693"/>
      <c r="L157" s="1172"/>
      <c r="M157" s="1173"/>
      <c r="N157" s="645"/>
      <c r="O157" s="647"/>
      <c r="P157" s="692"/>
      <c r="Q157" s="693"/>
      <c r="R157" s="646"/>
      <c r="S157" s="646"/>
      <c r="T157" s="646"/>
      <c r="U157" s="765"/>
      <c r="V157" s="767"/>
      <c r="W157" s="649"/>
      <c r="X157" s="650"/>
      <c r="Y157" s="717"/>
      <c r="Z157" s="719"/>
      <c r="AA157" s="768"/>
      <c r="AB157" s="768"/>
      <c r="AC157" s="768"/>
      <c r="AD157" s="765"/>
      <c r="AE157" s="767"/>
      <c r="AF157" s="649"/>
      <c r="AG157" s="650"/>
      <c r="AH157" s="717"/>
      <c r="AI157" s="719"/>
      <c r="AJ157" s="721"/>
      <c r="AK157" s="721"/>
      <c r="AL157" s="721"/>
      <c r="AM157" s="720"/>
      <c r="AN157" s="721"/>
      <c r="AO157" s="722"/>
      <c r="AP157" s="695"/>
      <c r="AQ157" s="646"/>
      <c r="AR157" s="647"/>
    </row>
    <row r="158" spans="1:44" ht="14.1" customHeight="1" x14ac:dyDescent="0.15">
      <c r="A158" s="707"/>
      <c r="B158" s="659"/>
      <c r="C158" s="660"/>
      <c r="D158" s="660"/>
      <c r="E158" s="660"/>
      <c r="F158" s="660"/>
      <c r="G158" s="678"/>
      <c r="H158" s="679"/>
      <c r="I158" s="662"/>
      <c r="J158" s="662"/>
      <c r="K158" s="680"/>
      <c r="L158" s="1218"/>
      <c r="M158" s="1219"/>
      <c r="N158" s="1164"/>
      <c r="O158" s="1165"/>
      <c r="P158" s="1214"/>
      <c r="Q158" s="1215"/>
      <c r="R158" s="662"/>
      <c r="S158" s="662"/>
      <c r="T158" s="662"/>
      <c r="U158" s="709"/>
      <c r="V158" s="761"/>
      <c r="W158" s="663"/>
      <c r="X158" s="664"/>
      <c r="Y158" s="710"/>
      <c r="Z158" s="711"/>
      <c r="AA158" s="902"/>
      <c r="AB158" s="902"/>
      <c r="AC158" s="902"/>
      <c r="AD158" s="709"/>
      <c r="AE158" s="761"/>
      <c r="AF158" s="663"/>
      <c r="AG158" s="664"/>
      <c r="AH158" s="710"/>
      <c r="AI158" s="711"/>
      <c r="AJ158" s="763"/>
      <c r="AK158" s="763"/>
      <c r="AL158" s="763"/>
      <c r="AM158" s="762"/>
      <c r="AN158" s="763"/>
      <c r="AO158" s="764"/>
      <c r="AP158" s="716"/>
      <c r="AQ158" s="660"/>
      <c r="AR158" s="661"/>
    </row>
    <row r="159" spans="1:44" ht="14.1" customHeight="1" x14ac:dyDescent="0.15">
      <c r="A159" s="691"/>
      <c r="B159" s="645"/>
      <c r="C159" s="646"/>
      <c r="D159" s="646"/>
      <c r="E159" s="646"/>
      <c r="F159" s="646"/>
      <c r="G159" s="696"/>
      <c r="H159" s="694"/>
      <c r="I159" s="648"/>
      <c r="J159" s="648"/>
      <c r="K159" s="693"/>
      <c r="L159" s="1172"/>
      <c r="M159" s="1173"/>
      <c r="N159" s="645"/>
      <c r="O159" s="647"/>
      <c r="P159" s="692"/>
      <c r="Q159" s="693"/>
      <c r="R159" s="646"/>
      <c r="S159" s="646"/>
      <c r="T159" s="646"/>
      <c r="U159" s="765"/>
      <c r="V159" s="767"/>
      <c r="W159" s="649"/>
      <c r="X159" s="650"/>
      <c r="Y159" s="717"/>
      <c r="Z159" s="719"/>
      <c r="AA159" s="768"/>
      <c r="AB159" s="768"/>
      <c r="AC159" s="768"/>
      <c r="AD159" s="765"/>
      <c r="AE159" s="767"/>
      <c r="AF159" s="649"/>
      <c r="AG159" s="650"/>
      <c r="AH159" s="717"/>
      <c r="AI159" s="719"/>
      <c r="AJ159" s="721"/>
      <c r="AK159" s="721"/>
      <c r="AL159" s="721"/>
      <c r="AM159" s="720"/>
      <c r="AN159" s="721"/>
      <c r="AO159" s="722"/>
      <c r="AP159" s="695"/>
      <c r="AQ159" s="646"/>
      <c r="AR159" s="647"/>
    </row>
    <row r="160" spans="1:44" ht="14.1" customHeight="1" x14ac:dyDescent="0.15">
      <c r="A160" s="697"/>
      <c r="B160" s="651"/>
      <c r="C160" s="652"/>
      <c r="D160" s="652"/>
      <c r="E160" s="652"/>
      <c r="F160" s="652"/>
      <c r="G160" s="653"/>
      <c r="H160" s="654"/>
      <c r="I160" s="655"/>
      <c r="J160" s="655"/>
      <c r="K160" s="656"/>
      <c r="L160" s="1162"/>
      <c r="M160" s="1163"/>
      <c r="N160" s="1174"/>
      <c r="O160" s="1175"/>
      <c r="P160" s="1157"/>
      <c r="Q160" s="1158"/>
      <c r="R160" s="655"/>
      <c r="S160" s="655"/>
      <c r="T160" s="655"/>
      <c r="U160" s="699"/>
      <c r="V160" s="700"/>
      <c r="W160" s="657"/>
      <c r="X160" s="658"/>
      <c r="Y160" s="701"/>
      <c r="Z160" s="702"/>
      <c r="AA160" s="760"/>
      <c r="AB160" s="760"/>
      <c r="AC160" s="760"/>
      <c r="AD160" s="699"/>
      <c r="AE160" s="700"/>
      <c r="AF160" s="657"/>
      <c r="AG160" s="658"/>
      <c r="AH160" s="701"/>
      <c r="AI160" s="702"/>
      <c r="AJ160" s="704"/>
      <c r="AK160" s="704"/>
      <c r="AL160" s="704"/>
      <c r="AM160" s="703"/>
      <c r="AN160" s="704"/>
      <c r="AO160" s="705"/>
      <c r="AP160" s="706"/>
      <c r="AQ160" s="652"/>
      <c r="AR160" s="713"/>
    </row>
    <row r="161" spans="1:44" ht="14.1" customHeight="1" x14ac:dyDescent="0.15">
      <c r="A161" s="691"/>
      <c r="B161" s="645"/>
      <c r="C161" s="646"/>
      <c r="D161" s="646"/>
      <c r="E161" s="646"/>
      <c r="F161" s="646"/>
      <c r="G161" s="696"/>
      <c r="H161" s="694"/>
      <c r="I161" s="648"/>
      <c r="J161" s="648"/>
      <c r="K161" s="693"/>
      <c r="L161" s="1172"/>
      <c r="M161" s="1173"/>
      <c r="N161" s="645"/>
      <c r="O161" s="647"/>
      <c r="P161" s="692"/>
      <c r="Q161" s="693"/>
      <c r="R161" s="646"/>
      <c r="S161" s="646"/>
      <c r="T161" s="646"/>
      <c r="U161" s="765"/>
      <c r="V161" s="767"/>
      <c r="W161" s="649"/>
      <c r="X161" s="650"/>
      <c r="Y161" s="717"/>
      <c r="Z161" s="719"/>
      <c r="AA161" s="768"/>
      <c r="AB161" s="768"/>
      <c r="AC161" s="768"/>
      <c r="AD161" s="765"/>
      <c r="AE161" s="767"/>
      <c r="AF161" s="649"/>
      <c r="AG161" s="650"/>
      <c r="AH161" s="717"/>
      <c r="AI161" s="719"/>
      <c r="AJ161" s="721"/>
      <c r="AK161" s="721"/>
      <c r="AL161" s="721"/>
      <c r="AM161" s="720"/>
      <c r="AN161" s="721"/>
      <c r="AO161" s="722"/>
      <c r="AP161" s="695"/>
      <c r="AQ161" s="646"/>
      <c r="AR161" s="647"/>
    </row>
    <row r="162" spans="1:44" ht="14.1" customHeight="1" x14ac:dyDescent="0.15">
      <c r="A162" s="697"/>
      <c r="B162" s="651"/>
      <c r="C162" s="652"/>
      <c r="D162" s="652"/>
      <c r="E162" s="652"/>
      <c r="F162" s="652"/>
      <c r="G162" s="653"/>
      <c r="H162" s="654"/>
      <c r="I162" s="655"/>
      <c r="J162" s="655"/>
      <c r="K162" s="656"/>
      <c r="L162" s="1218"/>
      <c r="M162" s="1219"/>
      <c r="N162" s="1164"/>
      <c r="O162" s="1165"/>
      <c r="P162" s="1214"/>
      <c r="Q162" s="1215"/>
      <c r="R162" s="662"/>
      <c r="S162" s="662"/>
      <c r="T162" s="662"/>
      <c r="U162" s="699"/>
      <c r="V162" s="700"/>
      <c r="W162" s="657"/>
      <c r="X162" s="658"/>
      <c r="Y162" s="701"/>
      <c r="Z162" s="702"/>
      <c r="AA162" s="760"/>
      <c r="AB162" s="760"/>
      <c r="AC162" s="760"/>
      <c r="AD162" s="699"/>
      <c r="AE162" s="700"/>
      <c r="AF162" s="657"/>
      <c r="AG162" s="658"/>
      <c r="AH162" s="701"/>
      <c r="AI162" s="702"/>
      <c r="AJ162" s="704"/>
      <c r="AK162" s="704"/>
      <c r="AL162" s="704"/>
      <c r="AM162" s="703"/>
      <c r="AN162" s="704"/>
      <c r="AO162" s="705"/>
      <c r="AP162" s="706"/>
      <c r="AQ162" s="652"/>
      <c r="AR162" s="713"/>
    </row>
    <row r="163" spans="1:44" ht="14.1" customHeight="1" x14ac:dyDescent="0.15">
      <c r="A163" s="691"/>
      <c r="B163" s="645"/>
      <c r="C163" s="646"/>
      <c r="D163" s="646"/>
      <c r="E163" s="646"/>
      <c r="F163" s="646"/>
      <c r="G163" s="696"/>
      <c r="H163" s="694"/>
      <c r="I163" s="648"/>
      <c r="J163" s="648"/>
      <c r="K163" s="693"/>
      <c r="L163" s="1172"/>
      <c r="M163" s="1173"/>
      <c r="N163" s="645"/>
      <c r="O163" s="647"/>
      <c r="P163" s="692"/>
      <c r="Q163" s="693"/>
      <c r="R163" s="646"/>
      <c r="S163" s="646"/>
      <c r="T163" s="646"/>
      <c r="U163" s="765"/>
      <c r="V163" s="767"/>
      <c r="W163" s="649"/>
      <c r="X163" s="650"/>
      <c r="Y163" s="717"/>
      <c r="Z163" s="719"/>
      <c r="AA163" s="768"/>
      <c r="AB163" s="768"/>
      <c r="AC163" s="768"/>
      <c r="AD163" s="765"/>
      <c r="AE163" s="767"/>
      <c r="AF163" s="649"/>
      <c r="AG163" s="650"/>
      <c r="AH163" s="717"/>
      <c r="AI163" s="719"/>
      <c r="AJ163" s="721"/>
      <c r="AK163" s="721"/>
      <c r="AL163" s="721"/>
      <c r="AM163" s="720"/>
      <c r="AN163" s="721"/>
      <c r="AO163" s="722"/>
      <c r="AP163" s="695"/>
      <c r="AQ163" s="646"/>
      <c r="AR163" s="647"/>
    </row>
    <row r="164" spans="1:44" ht="14.1" customHeight="1" x14ac:dyDescent="0.15">
      <c r="A164" s="697"/>
      <c r="B164" s="651"/>
      <c r="C164" s="652"/>
      <c r="D164" s="652"/>
      <c r="E164" s="652"/>
      <c r="F164" s="652"/>
      <c r="G164" s="653"/>
      <c r="H164" s="654"/>
      <c r="I164" s="655"/>
      <c r="J164" s="655"/>
      <c r="K164" s="656"/>
      <c r="L164" s="1218"/>
      <c r="M164" s="1219"/>
      <c r="N164" s="1164"/>
      <c r="O164" s="1165"/>
      <c r="P164" s="1214"/>
      <c r="Q164" s="1215"/>
      <c r="R164" s="662"/>
      <c r="S164" s="662"/>
      <c r="T164" s="662"/>
      <c r="U164" s="699"/>
      <c r="V164" s="700"/>
      <c r="W164" s="657"/>
      <c r="X164" s="658"/>
      <c r="Y164" s="701"/>
      <c r="Z164" s="702"/>
      <c r="AA164" s="760"/>
      <c r="AB164" s="760"/>
      <c r="AC164" s="760"/>
      <c r="AD164" s="699"/>
      <c r="AE164" s="700"/>
      <c r="AF164" s="657"/>
      <c r="AG164" s="658"/>
      <c r="AH164" s="701"/>
      <c r="AI164" s="702"/>
      <c r="AJ164" s="704"/>
      <c r="AK164" s="704"/>
      <c r="AL164" s="704"/>
      <c r="AM164" s="703"/>
      <c r="AN164" s="704"/>
      <c r="AO164" s="705"/>
      <c r="AP164" s="706"/>
      <c r="AQ164" s="652"/>
      <c r="AR164" s="713"/>
    </row>
    <row r="165" spans="1:44" ht="14.1" customHeight="1" x14ac:dyDescent="0.15">
      <c r="A165" s="691"/>
      <c r="B165" s="645"/>
      <c r="C165" s="646"/>
      <c r="D165" s="646"/>
      <c r="E165" s="646"/>
      <c r="F165" s="646"/>
      <c r="G165" s="696"/>
      <c r="H165" s="694"/>
      <c r="I165" s="648"/>
      <c r="J165" s="648"/>
      <c r="K165" s="693"/>
      <c r="L165" s="1172"/>
      <c r="M165" s="1173"/>
      <c r="N165" s="645"/>
      <c r="O165" s="647"/>
      <c r="P165" s="692"/>
      <c r="Q165" s="693"/>
      <c r="R165" s="646"/>
      <c r="S165" s="646"/>
      <c r="T165" s="646"/>
      <c r="U165" s="765"/>
      <c r="V165" s="767"/>
      <c r="W165" s="649"/>
      <c r="X165" s="650"/>
      <c r="Y165" s="717"/>
      <c r="Z165" s="719"/>
      <c r="AA165" s="768"/>
      <c r="AB165" s="768"/>
      <c r="AC165" s="768"/>
      <c r="AD165" s="765"/>
      <c r="AE165" s="767"/>
      <c r="AF165" s="649"/>
      <c r="AG165" s="650"/>
      <c r="AH165" s="717"/>
      <c r="AI165" s="719"/>
      <c r="AJ165" s="721"/>
      <c r="AK165" s="721"/>
      <c r="AL165" s="721"/>
      <c r="AM165" s="720"/>
      <c r="AN165" s="721"/>
      <c r="AO165" s="722"/>
      <c r="AP165" s="695"/>
      <c r="AQ165" s="646"/>
      <c r="AR165" s="647"/>
    </row>
    <row r="166" spans="1:44" ht="14.1" customHeight="1" x14ac:dyDescent="0.15">
      <c r="A166" s="697"/>
      <c r="B166" s="651"/>
      <c r="C166" s="652"/>
      <c r="D166" s="652"/>
      <c r="E166" s="652"/>
      <c r="F166" s="652"/>
      <c r="G166" s="653"/>
      <c r="H166" s="654"/>
      <c r="I166" s="655"/>
      <c r="J166" s="655"/>
      <c r="K166" s="656"/>
      <c r="L166" s="1218"/>
      <c r="M166" s="1219"/>
      <c r="N166" s="1164"/>
      <c r="O166" s="1165"/>
      <c r="P166" s="1214"/>
      <c r="Q166" s="1215"/>
      <c r="R166" s="662"/>
      <c r="S166" s="662"/>
      <c r="T166" s="662"/>
      <c r="U166" s="699"/>
      <c r="V166" s="700"/>
      <c r="W166" s="657"/>
      <c r="X166" s="658"/>
      <c r="Y166" s="701"/>
      <c r="Z166" s="702"/>
      <c r="AA166" s="760"/>
      <c r="AB166" s="760"/>
      <c r="AC166" s="760"/>
      <c r="AD166" s="699"/>
      <c r="AE166" s="700"/>
      <c r="AF166" s="657"/>
      <c r="AG166" s="658"/>
      <c r="AH166" s="701"/>
      <c r="AI166" s="702"/>
      <c r="AJ166" s="704"/>
      <c r="AK166" s="704"/>
      <c r="AL166" s="704"/>
      <c r="AM166" s="703"/>
      <c r="AN166" s="704"/>
      <c r="AO166" s="705"/>
      <c r="AP166" s="706"/>
      <c r="AQ166" s="652"/>
      <c r="AR166" s="713"/>
    </row>
    <row r="167" spans="1:44" ht="14.1" customHeight="1" x14ac:dyDescent="0.15">
      <c r="A167" s="691"/>
      <c r="B167" s="645"/>
      <c r="C167" s="646"/>
      <c r="D167" s="646"/>
      <c r="E167" s="646"/>
      <c r="F167" s="646"/>
      <c r="G167" s="696"/>
      <c r="H167" s="694"/>
      <c r="I167" s="648"/>
      <c r="J167" s="648"/>
      <c r="K167" s="693"/>
      <c r="L167" s="1172"/>
      <c r="M167" s="1173"/>
      <c r="N167" s="645"/>
      <c r="O167" s="647"/>
      <c r="P167" s="692"/>
      <c r="Q167" s="693"/>
      <c r="R167" s="646"/>
      <c r="S167" s="646"/>
      <c r="T167" s="646"/>
      <c r="U167" s="765"/>
      <c r="V167" s="767"/>
      <c r="W167" s="649"/>
      <c r="X167" s="650"/>
      <c r="Y167" s="717"/>
      <c r="Z167" s="719"/>
      <c r="AA167" s="768"/>
      <c r="AB167" s="768"/>
      <c r="AC167" s="768"/>
      <c r="AD167" s="765"/>
      <c r="AE167" s="767"/>
      <c r="AF167" s="649"/>
      <c r="AG167" s="650"/>
      <c r="AH167" s="717"/>
      <c r="AI167" s="719"/>
      <c r="AJ167" s="721"/>
      <c r="AK167" s="721"/>
      <c r="AL167" s="721"/>
      <c r="AM167" s="720"/>
      <c r="AN167" s="721"/>
      <c r="AO167" s="722"/>
      <c r="AP167" s="695"/>
      <c r="AQ167" s="646"/>
      <c r="AR167" s="647"/>
    </row>
    <row r="168" spans="1:44" ht="14.1" customHeight="1" x14ac:dyDescent="0.15">
      <c r="A168" s="697"/>
      <c r="B168" s="651"/>
      <c r="C168" s="652"/>
      <c r="D168" s="652"/>
      <c r="E168" s="652"/>
      <c r="F168" s="652"/>
      <c r="G168" s="653"/>
      <c r="H168" s="654"/>
      <c r="I168" s="655"/>
      <c r="J168" s="655"/>
      <c r="K168" s="656"/>
      <c r="L168" s="1218"/>
      <c r="M168" s="1219"/>
      <c r="N168" s="1164"/>
      <c r="O168" s="1165"/>
      <c r="P168" s="1214"/>
      <c r="Q168" s="1215"/>
      <c r="R168" s="662"/>
      <c r="S168" s="662"/>
      <c r="T168" s="662"/>
      <c r="U168" s="699"/>
      <c r="V168" s="700"/>
      <c r="W168" s="657"/>
      <c r="X168" s="658"/>
      <c r="Y168" s="701"/>
      <c r="Z168" s="702"/>
      <c r="AA168" s="760"/>
      <c r="AB168" s="760"/>
      <c r="AC168" s="760"/>
      <c r="AD168" s="699"/>
      <c r="AE168" s="700"/>
      <c r="AF168" s="657"/>
      <c r="AG168" s="658"/>
      <c r="AH168" s="701"/>
      <c r="AI168" s="702"/>
      <c r="AJ168" s="704"/>
      <c r="AK168" s="704"/>
      <c r="AL168" s="704"/>
      <c r="AM168" s="703"/>
      <c r="AN168" s="704"/>
      <c r="AO168" s="705"/>
      <c r="AP168" s="706"/>
      <c r="AQ168" s="652"/>
      <c r="AR168" s="713"/>
    </row>
    <row r="169" spans="1:44" ht="14.1" customHeight="1" x14ac:dyDescent="0.15">
      <c r="A169" s="691"/>
      <c r="B169" s="645"/>
      <c r="C169" s="646"/>
      <c r="D169" s="646"/>
      <c r="E169" s="646"/>
      <c r="F169" s="646"/>
      <c r="G169" s="696"/>
      <c r="H169" s="694"/>
      <c r="I169" s="648"/>
      <c r="J169" s="648"/>
      <c r="K169" s="693"/>
      <c r="L169" s="1172"/>
      <c r="M169" s="1173"/>
      <c r="N169" s="645"/>
      <c r="O169" s="647"/>
      <c r="P169" s="692"/>
      <c r="Q169" s="693"/>
      <c r="R169" s="646"/>
      <c r="S169" s="646"/>
      <c r="T169" s="646"/>
      <c r="U169" s="765"/>
      <c r="V169" s="767"/>
      <c r="W169" s="649"/>
      <c r="X169" s="650"/>
      <c r="Y169" s="717"/>
      <c r="Z169" s="719"/>
      <c r="AA169" s="768"/>
      <c r="AB169" s="768"/>
      <c r="AC169" s="768"/>
      <c r="AD169" s="765"/>
      <c r="AE169" s="767"/>
      <c r="AF169" s="649"/>
      <c r="AG169" s="650"/>
      <c r="AH169" s="717"/>
      <c r="AI169" s="719"/>
      <c r="AJ169" s="721"/>
      <c r="AK169" s="721"/>
      <c r="AL169" s="721"/>
      <c r="AM169" s="720"/>
      <c r="AN169" s="721"/>
      <c r="AO169" s="722"/>
      <c r="AP169" s="695"/>
      <c r="AQ169" s="646"/>
      <c r="AR169" s="647"/>
    </row>
    <row r="170" spans="1:44" ht="14.1" customHeight="1" x14ac:dyDescent="0.15">
      <c r="A170" s="697"/>
      <c r="B170" s="651"/>
      <c r="C170" s="652"/>
      <c r="D170" s="652"/>
      <c r="E170" s="652"/>
      <c r="F170" s="652"/>
      <c r="G170" s="653"/>
      <c r="H170" s="654"/>
      <c r="I170" s="655"/>
      <c r="J170" s="655"/>
      <c r="K170" s="656"/>
      <c r="L170" s="1218"/>
      <c r="M170" s="1219"/>
      <c r="N170" s="1164"/>
      <c r="O170" s="1165"/>
      <c r="P170" s="1214"/>
      <c r="Q170" s="1215"/>
      <c r="R170" s="662"/>
      <c r="S170" s="662"/>
      <c r="T170" s="662"/>
      <c r="U170" s="699"/>
      <c r="V170" s="700"/>
      <c r="W170" s="657"/>
      <c r="X170" s="658"/>
      <c r="Y170" s="701"/>
      <c r="Z170" s="702"/>
      <c r="AA170" s="760"/>
      <c r="AB170" s="760"/>
      <c r="AC170" s="760"/>
      <c r="AD170" s="699"/>
      <c r="AE170" s="700"/>
      <c r="AF170" s="657"/>
      <c r="AG170" s="658"/>
      <c r="AH170" s="701"/>
      <c r="AI170" s="702"/>
      <c r="AJ170" s="704"/>
      <c r="AK170" s="704"/>
      <c r="AL170" s="704"/>
      <c r="AM170" s="703"/>
      <c r="AN170" s="704"/>
      <c r="AO170" s="705"/>
      <c r="AP170" s="706"/>
      <c r="AQ170" s="652"/>
      <c r="AR170" s="713"/>
    </row>
    <row r="171" spans="1:44" ht="14.1" customHeight="1" x14ac:dyDescent="0.15">
      <c r="A171" s="691"/>
      <c r="B171" s="645"/>
      <c r="C171" s="646"/>
      <c r="D171" s="646"/>
      <c r="E171" s="646"/>
      <c r="F171" s="646"/>
      <c r="G171" s="696"/>
      <c r="H171" s="694"/>
      <c r="I171" s="648"/>
      <c r="J171" s="648"/>
      <c r="K171" s="693"/>
      <c r="L171" s="1172"/>
      <c r="M171" s="1173"/>
      <c r="N171" s="645"/>
      <c r="O171" s="647"/>
      <c r="P171" s="692"/>
      <c r="Q171" s="693"/>
      <c r="R171" s="646"/>
      <c r="S171" s="646"/>
      <c r="T171" s="646"/>
      <c r="U171" s="765"/>
      <c r="V171" s="767"/>
      <c r="W171" s="649"/>
      <c r="X171" s="650"/>
      <c r="Y171" s="717"/>
      <c r="Z171" s="719"/>
      <c r="AA171" s="768"/>
      <c r="AB171" s="768"/>
      <c r="AC171" s="768"/>
      <c r="AD171" s="765"/>
      <c r="AE171" s="767"/>
      <c r="AF171" s="649"/>
      <c r="AG171" s="650"/>
      <c r="AH171" s="717"/>
      <c r="AI171" s="719"/>
      <c r="AJ171" s="721"/>
      <c r="AK171" s="721"/>
      <c r="AL171" s="721"/>
      <c r="AM171" s="720"/>
      <c r="AN171" s="721"/>
      <c r="AO171" s="722"/>
      <c r="AP171" s="695"/>
      <c r="AQ171" s="646"/>
      <c r="AR171" s="647"/>
    </row>
    <row r="172" spans="1:44" ht="14.1" customHeight="1" x14ac:dyDescent="0.15">
      <c r="A172" s="697"/>
      <c r="B172" s="651"/>
      <c r="C172" s="652"/>
      <c r="D172" s="652"/>
      <c r="E172" s="652"/>
      <c r="F172" s="652"/>
      <c r="G172" s="653"/>
      <c r="H172" s="654"/>
      <c r="I172" s="655"/>
      <c r="J172" s="655"/>
      <c r="K172" s="656"/>
      <c r="L172" s="1218"/>
      <c r="M172" s="1219"/>
      <c r="N172" s="1164"/>
      <c r="O172" s="1165"/>
      <c r="P172" s="1214"/>
      <c r="Q172" s="1215"/>
      <c r="R172" s="662"/>
      <c r="S172" s="662"/>
      <c r="T172" s="662"/>
      <c r="U172" s="699"/>
      <c r="V172" s="700"/>
      <c r="W172" s="657"/>
      <c r="X172" s="658"/>
      <c r="Y172" s="701"/>
      <c r="Z172" s="702"/>
      <c r="AA172" s="760"/>
      <c r="AB172" s="760"/>
      <c r="AC172" s="760"/>
      <c r="AD172" s="699"/>
      <c r="AE172" s="700"/>
      <c r="AF172" s="657"/>
      <c r="AG172" s="658"/>
      <c r="AH172" s="701"/>
      <c r="AI172" s="702"/>
      <c r="AJ172" s="704"/>
      <c r="AK172" s="704"/>
      <c r="AL172" s="704"/>
      <c r="AM172" s="703"/>
      <c r="AN172" s="704"/>
      <c r="AO172" s="705"/>
      <c r="AP172" s="706"/>
      <c r="AQ172" s="652"/>
      <c r="AR172" s="713"/>
    </row>
    <row r="173" spans="1:44" ht="14.1" customHeight="1" x14ac:dyDescent="0.15">
      <c r="A173" s="691"/>
      <c r="B173" s="645"/>
      <c r="C173" s="646"/>
      <c r="D173" s="646"/>
      <c r="E173" s="646"/>
      <c r="F173" s="646"/>
      <c r="G173" s="696"/>
      <c r="H173" s="694"/>
      <c r="I173" s="648"/>
      <c r="J173" s="648"/>
      <c r="K173" s="693"/>
      <c r="L173" s="1172"/>
      <c r="M173" s="1173"/>
      <c r="N173" s="645"/>
      <c r="O173" s="647"/>
      <c r="P173" s="692"/>
      <c r="Q173" s="693"/>
      <c r="R173" s="646"/>
      <c r="S173" s="646"/>
      <c r="T173" s="646"/>
      <c r="U173" s="765"/>
      <c r="V173" s="767"/>
      <c r="W173" s="649"/>
      <c r="X173" s="650"/>
      <c r="Y173" s="717"/>
      <c r="Z173" s="719"/>
      <c r="AA173" s="768"/>
      <c r="AB173" s="768"/>
      <c r="AC173" s="768"/>
      <c r="AD173" s="765"/>
      <c r="AE173" s="767"/>
      <c r="AF173" s="649"/>
      <c r="AG173" s="650"/>
      <c r="AH173" s="717"/>
      <c r="AI173" s="719"/>
      <c r="AJ173" s="721"/>
      <c r="AK173" s="721"/>
      <c r="AL173" s="721"/>
      <c r="AM173" s="720"/>
      <c r="AN173" s="721"/>
      <c r="AO173" s="722"/>
      <c r="AP173" s="695"/>
      <c r="AQ173" s="646"/>
      <c r="AR173" s="647"/>
    </row>
    <row r="174" spans="1:44" ht="14.1" customHeight="1" x14ac:dyDescent="0.15">
      <c r="A174" s="697"/>
      <c r="B174" s="651"/>
      <c r="C174" s="652"/>
      <c r="D174" s="652"/>
      <c r="E174" s="652"/>
      <c r="F174" s="652"/>
      <c r="G174" s="653"/>
      <c r="H174" s="654"/>
      <c r="I174" s="655"/>
      <c r="J174" s="655"/>
      <c r="K174" s="656"/>
      <c r="L174" s="1218"/>
      <c r="M174" s="1219"/>
      <c r="N174" s="1164"/>
      <c r="O174" s="1165"/>
      <c r="P174" s="1214"/>
      <c r="Q174" s="1215"/>
      <c r="R174" s="662"/>
      <c r="S174" s="662"/>
      <c r="T174" s="662"/>
      <c r="U174" s="699"/>
      <c r="V174" s="700"/>
      <c r="W174" s="657"/>
      <c r="X174" s="658"/>
      <c r="Y174" s="701"/>
      <c r="Z174" s="702"/>
      <c r="AA174" s="760"/>
      <c r="AB174" s="760"/>
      <c r="AC174" s="760"/>
      <c r="AD174" s="699"/>
      <c r="AE174" s="700"/>
      <c r="AF174" s="657"/>
      <c r="AG174" s="658"/>
      <c r="AH174" s="701"/>
      <c r="AI174" s="702"/>
      <c r="AJ174" s="704"/>
      <c r="AK174" s="704"/>
      <c r="AL174" s="704"/>
      <c r="AM174" s="703"/>
      <c r="AN174" s="704"/>
      <c r="AO174" s="705"/>
      <c r="AP174" s="706"/>
      <c r="AQ174" s="652"/>
      <c r="AR174" s="713"/>
    </row>
    <row r="175" spans="1:44" ht="14.1" customHeight="1" x14ac:dyDescent="0.15">
      <c r="A175" s="691"/>
      <c r="B175" s="645"/>
      <c r="C175" s="646"/>
      <c r="D175" s="646"/>
      <c r="E175" s="646"/>
      <c r="F175" s="646"/>
      <c r="G175" s="696"/>
      <c r="H175" s="694"/>
      <c r="I175" s="648"/>
      <c r="J175" s="648"/>
      <c r="K175" s="693"/>
      <c r="L175" s="1172"/>
      <c r="M175" s="1173"/>
      <c r="N175" s="645"/>
      <c r="O175" s="647"/>
      <c r="P175" s="692"/>
      <c r="Q175" s="693"/>
      <c r="R175" s="646"/>
      <c r="S175" s="646"/>
      <c r="T175" s="646"/>
      <c r="U175" s="765"/>
      <c r="V175" s="767"/>
      <c r="W175" s="649"/>
      <c r="X175" s="650"/>
      <c r="Y175" s="717"/>
      <c r="Z175" s="719"/>
      <c r="AA175" s="768"/>
      <c r="AB175" s="768"/>
      <c r="AC175" s="768"/>
      <c r="AD175" s="765"/>
      <c r="AE175" s="767"/>
      <c r="AF175" s="649"/>
      <c r="AG175" s="650"/>
      <c r="AH175" s="717"/>
      <c r="AI175" s="719"/>
      <c r="AJ175" s="721"/>
      <c r="AK175" s="721"/>
      <c r="AL175" s="721"/>
      <c r="AM175" s="720"/>
      <c r="AN175" s="721"/>
      <c r="AO175" s="722"/>
      <c r="AP175" s="695"/>
      <c r="AQ175" s="646"/>
      <c r="AR175" s="647"/>
    </row>
    <row r="176" spans="1:44" ht="14.1" customHeight="1" x14ac:dyDescent="0.15">
      <c r="A176" s="697"/>
      <c r="B176" s="651"/>
      <c r="C176" s="652"/>
      <c r="D176" s="652"/>
      <c r="E176" s="652"/>
      <c r="F176" s="652"/>
      <c r="G176" s="653"/>
      <c r="H176" s="654"/>
      <c r="I176" s="655"/>
      <c r="J176" s="655"/>
      <c r="K176" s="656"/>
      <c r="L176" s="1218"/>
      <c r="M176" s="1219"/>
      <c r="N176" s="1164"/>
      <c r="O176" s="1165"/>
      <c r="P176" s="1214"/>
      <c r="Q176" s="1215"/>
      <c r="R176" s="662"/>
      <c r="S176" s="662"/>
      <c r="T176" s="662"/>
      <c r="U176" s="699"/>
      <c r="V176" s="700"/>
      <c r="W176" s="657"/>
      <c r="X176" s="658"/>
      <c r="Y176" s="701"/>
      <c r="Z176" s="702"/>
      <c r="AA176" s="760"/>
      <c r="AB176" s="760"/>
      <c r="AC176" s="760"/>
      <c r="AD176" s="699"/>
      <c r="AE176" s="700"/>
      <c r="AF176" s="657"/>
      <c r="AG176" s="658"/>
      <c r="AH176" s="701"/>
      <c r="AI176" s="702"/>
      <c r="AJ176" s="704"/>
      <c r="AK176" s="704"/>
      <c r="AL176" s="704"/>
      <c r="AM176" s="703"/>
      <c r="AN176" s="704"/>
      <c r="AO176" s="705"/>
      <c r="AP176" s="706"/>
      <c r="AQ176" s="652"/>
      <c r="AR176" s="713"/>
    </row>
    <row r="177" spans="1:44" ht="14.1" customHeight="1" x14ac:dyDescent="0.15">
      <c r="A177" s="691"/>
      <c r="B177" s="645"/>
      <c r="C177" s="646"/>
      <c r="D177" s="646"/>
      <c r="E177" s="646"/>
      <c r="F177" s="646"/>
      <c r="G177" s="696"/>
      <c r="H177" s="694"/>
      <c r="I177" s="648"/>
      <c r="J177" s="648"/>
      <c r="K177" s="693"/>
      <c r="L177" s="1172"/>
      <c r="M177" s="1173"/>
      <c r="N177" s="645"/>
      <c r="O177" s="647"/>
      <c r="P177" s="692"/>
      <c r="Q177" s="693"/>
      <c r="R177" s="646"/>
      <c r="S177" s="646"/>
      <c r="T177" s="646"/>
      <c r="U177" s="765"/>
      <c r="V177" s="767"/>
      <c r="W177" s="649"/>
      <c r="X177" s="650"/>
      <c r="Y177" s="717"/>
      <c r="Z177" s="719"/>
      <c r="AA177" s="768"/>
      <c r="AB177" s="768"/>
      <c r="AC177" s="768"/>
      <c r="AD177" s="765"/>
      <c r="AE177" s="767"/>
      <c r="AF177" s="649"/>
      <c r="AG177" s="650"/>
      <c r="AH177" s="717"/>
      <c r="AI177" s="719"/>
      <c r="AJ177" s="721"/>
      <c r="AK177" s="721"/>
      <c r="AL177" s="721"/>
      <c r="AM177" s="720"/>
      <c r="AN177" s="721"/>
      <c r="AO177" s="722"/>
      <c r="AP177" s="695"/>
      <c r="AQ177" s="646"/>
      <c r="AR177" s="647"/>
    </row>
    <row r="178" spans="1:44" ht="14.1" customHeight="1" x14ac:dyDescent="0.15">
      <c r="A178" s="697"/>
      <c r="B178" s="651"/>
      <c r="C178" s="652"/>
      <c r="D178" s="652"/>
      <c r="E178" s="652"/>
      <c r="F178" s="652"/>
      <c r="G178" s="653"/>
      <c r="H178" s="654"/>
      <c r="I178" s="655"/>
      <c r="J178" s="655"/>
      <c r="K178" s="656"/>
      <c r="L178" s="1218"/>
      <c r="M178" s="1219"/>
      <c r="N178" s="1164"/>
      <c r="O178" s="1165"/>
      <c r="P178" s="1214"/>
      <c r="Q178" s="1215"/>
      <c r="R178" s="662"/>
      <c r="S178" s="662"/>
      <c r="T178" s="662"/>
      <c r="U178" s="699"/>
      <c r="V178" s="700"/>
      <c r="W178" s="657"/>
      <c r="X178" s="658"/>
      <c r="Y178" s="701"/>
      <c r="Z178" s="702"/>
      <c r="AA178" s="760"/>
      <c r="AB178" s="760"/>
      <c r="AC178" s="760"/>
      <c r="AD178" s="699"/>
      <c r="AE178" s="700"/>
      <c r="AF178" s="657"/>
      <c r="AG178" s="658"/>
      <c r="AH178" s="701"/>
      <c r="AI178" s="702"/>
      <c r="AJ178" s="704"/>
      <c r="AK178" s="704"/>
      <c r="AL178" s="704"/>
      <c r="AM178" s="703"/>
      <c r="AN178" s="704"/>
      <c r="AO178" s="705"/>
      <c r="AP178" s="706"/>
      <c r="AQ178" s="652"/>
      <c r="AR178" s="713"/>
    </row>
    <row r="179" spans="1:44" ht="14.1" customHeight="1" x14ac:dyDescent="0.15">
      <c r="A179" s="691"/>
      <c r="B179" s="645"/>
      <c r="C179" s="646"/>
      <c r="D179" s="646"/>
      <c r="E179" s="646"/>
      <c r="F179" s="646"/>
      <c r="G179" s="696"/>
      <c r="H179" s="694"/>
      <c r="I179" s="648"/>
      <c r="J179" s="648"/>
      <c r="K179" s="693"/>
      <c r="L179" s="1172"/>
      <c r="M179" s="1173"/>
      <c r="N179" s="645"/>
      <c r="O179" s="647"/>
      <c r="P179" s="692"/>
      <c r="Q179" s="693"/>
      <c r="R179" s="646"/>
      <c r="S179" s="646"/>
      <c r="T179" s="646"/>
      <c r="U179" s="765"/>
      <c r="V179" s="767"/>
      <c r="W179" s="649"/>
      <c r="X179" s="650"/>
      <c r="Y179" s="717"/>
      <c r="Z179" s="719"/>
      <c r="AA179" s="768"/>
      <c r="AB179" s="768"/>
      <c r="AC179" s="768"/>
      <c r="AD179" s="765"/>
      <c r="AE179" s="767"/>
      <c r="AF179" s="649"/>
      <c r="AG179" s="650"/>
      <c r="AH179" s="717"/>
      <c r="AI179" s="719"/>
      <c r="AJ179" s="721"/>
      <c r="AK179" s="721"/>
      <c r="AL179" s="721"/>
      <c r="AM179" s="720"/>
      <c r="AN179" s="721"/>
      <c r="AO179" s="722"/>
      <c r="AP179" s="695"/>
      <c r="AQ179" s="646"/>
      <c r="AR179" s="647"/>
    </row>
    <row r="180" spans="1:44" ht="14.1" customHeight="1" x14ac:dyDescent="0.15">
      <c r="A180" s="697"/>
      <c r="B180" s="651"/>
      <c r="C180" s="652"/>
      <c r="D180" s="652"/>
      <c r="E180" s="652"/>
      <c r="F180" s="652"/>
      <c r="G180" s="653"/>
      <c r="H180" s="654"/>
      <c r="I180" s="655"/>
      <c r="J180" s="655"/>
      <c r="K180" s="656"/>
      <c r="L180" s="1218"/>
      <c r="M180" s="1219"/>
      <c r="N180" s="1164"/>
      <c r="O180" s="1165"/>
      <c r="P180" s="1214"/>
      <c r="Q180" s="1215"/>
      <c r="R180" s="662"/>
      <c r="S180" s="662"/>
      <c r="T180" s="662"/>
      <c r="U180" s="699"/>
      <c r="V180" s="700"/>
      <c r="W180" s="657"/>
      <c r="X180" s="658"/>
      <c r="Y180" s="701"/>
      <c r="Z180" s="702"/>
      <c r="AA180" s="760"/>
      <c r="AB180" s="760"/>
      <c r="AC180" s="760"/>
      <c r="AD180" s="699"/>
      <c r="AE180" s="700"/>
      <c r="AF180" s="657"/>
      <c r="AG180" s="658"/>
      <c r="AH180" s="701"/>
      <c r="AI180" s="702"/>
      <c r="AJ180" s="704"/>
      <c r="AK180" s="704"/>
      <c r="AL180" s="704"/>
      <c r="AM180" s="703"/>
      <c r="AN180" s="704"/>
      <c r="AO180" s="705"/>
      <c r="AP180" s="706"/>
      <c r="AQ180" s="652"/>
      <c r="AR180" s="713"/>
    </row>
    <row r="181" spans="1:44" ht="14.1" customHeight="1" x14ac:dyDescent="0.15">
      <c r="A181" s="707"/>
      <c r="B181" s="666"/>
      <c r="C181" s="667"/>
      <c r="D181" s="667"/>
      <c r="E181" s="667"/>
      <c r="F181" s="667"/>
      <c r="G181" s="668"/>
      <c r="H181" s="733"/>
      <c r="I181" s="734"/>
      <c r="J181" s="734"/>
      <c r="K181" s="668"/>
      <c r="L181" s="645"/>
      <c r="M181" s="647"/>
      <c r="N181" s="645"/>
      <c r="O181" s="647"/>
      <c r="P181" s="692"/>
      <c r="Q181" s="693"/>
      <c r="R181" s="646"/>
      <c r="S181" s="646"/>
      <c r="T181" s="646"/>
      <c r="U181" s="733"/>
      <c r="V181" s="668"/>
      <c r="W181" s="733"/>
      <c r="X181" s="668"/>
      <c r="Y181" s="735"/>
      <c r="Z181" s="736"/>
      <c r="AA181" s="734"/>
      <c r="AB181" s="734"/>
      <c r="AC181" s="734"/>
      <c r="AD181" s="733"/>
      <c r="AE181" s="668"/>
      <c r="AF181" s="733"/>
      <c r="AG181" s="668"/>
      <c r="AH181" s="735"/>
      <c r="AI181" s="736"/>
      <c r="AJ181" s="734"/>
      <c r="AK181" s="734"/>
      <c r="AL181" s="734"/>
      <c r="AM181" s="737"/>
      <c r="AN181" s="738"/>
      <c r="AO181" s="683"/>
      <c r="AP181" s="667"/>
      <c r="AQ181" s="667"/>
      <c r="AR181" s="668"/>
    </row>
    <row r="182" spans="1:44" ht="14.1" customHeight="1" x14ac:dyDescent="0.15">
      <c r="A182" s="707"/>
      <c r="B182" s="741"/>
      <c r="C182" s="667"/>
      <c r="D182" s="667"/>
      <c r="E182" s="667"/>
      <c r="F182" s="667"/>
      <c r="G182" s="683"/>
      <c r="H182" s="737"/>
      <c r="I182" s="734"/>
      <c r="J182" s="734"/>
      <c r="K182" s="736"/>
      <c r="L182" s="903"/>
      <c r="M182" s="904"/>
      <c r="N182" s="659"/>
      <c r="O182" s="661"/>
      <c r="P182" s="715"/>
      <c r="Q182" s="680"/>
      <c r="R182" s="662"/>
      <c r="S182" s="662"/>
      <c r="T182" s="662"/>
      <c r="U182" s="735"/>
      <c r="V182" s="736"/>
      <c r="W182" s="733"/>
      <c r="X182" s="668"/>
      <c r="Y182" s="735"/>
      <c r="Z182" s="736"/>
      <c r="AA182" s="739"/>
      <c r="AB182" s="739"/>
      <c r="AC182" s="739"/>
      <c r="AD182" s="735"/>
      <c r="AE182" s="736"/>
      <c r="AF182" s="733"/>
      <c r="AG182" s="668"/>
      <c r="AH182" s="735"/>
      <c r="AI182" s="736"/>
      <c r="AJ182" s="739"/>
      <c r="AK182" s="739"/>
      <c r="AL182" s="739"/>
      <c r="AM182" s="875"/>
      <c r="AN182" s="876"/>
      <c r="AO182" s="877"/>
      <c r="AP182" s="738"/>
      <c r="AQ182" s="667"/>
      <c r="AR182" s="668"/>
    </row>
    <row r="183" spans="1:44" ht="14.1" customHeight="1" x14ac:dyDescent="0.15">
      <c r="A183" s="742"/>
      <c r="B183" s="743"/>
      <c r="C183" s="744"/>
      <c r="D183" s="744"/>
      <c r="E183" s="744"/>
      <c r="F183" s="744"/>
      <c r="G183" s="745"/>
      <c r="H183" s="743"/>
      <c r="I183" s="746"/>
      <c r="J183" s="746"/>
      <c r="K183" s="745"/>
      <c r="L183" s="743"/>
      <c r="M183" s="745"/>
      <c r="N183" s="743"/>
      <c r="O183" s="745"/>
      <c r="P183" s="747"/>
      <c r="Q183" s="748"/>
      <c r="R183" s="746"/>
      <c r="S183" s="746"/>
      <c r="T183" s="748"/>
      <c r="U183" s="743"/>
      <c r="V183" s="745"/>
      <c r="W183" s="743"/>
      <c r="X183" s="745"/>
      <c r="Y183" s="747"/>
      <c r="Z183" s="748"/>
      <c r="AA183" s="746"/>
      <c r="AB183" s="746"/>
      <c r="AC183" s="746"/>
      <c r="AD183" s="743"/>
      <c r="AE183" s="745"/>
      <c r="AF183" s="743"/>
      <c r="AG183" s="745"/>
      <c r="AH183" s="747"/>
      <c r="AI183" s="748"/>
      <c r="AJ183" s="746"/>
      <c r="AK183" s="746"/>
      <c r="AL183" s="746"/>
      <c r="AM183" s="749"/>
      <c r="AN183" s="750"/>
      <c r="AO183" s="751"/>
      <c r="AP183" s="744"/>
      <c r="AQ183" s="744"/>
      <c r="AR183" s="745"/>
    </row>
    <row r="184" spans="1:44" ht="14.1" customHeight="1" x14ac:dyDescent="0.15">
      <c r="A184" s="752"/>
      <c r="B184" s="1252"/>
      <c r="C184" s="1254"/>
      <c r="D184" s="1254"/>
      <c r="E184" s="1254"/>
      <c r="F184" s="1254"/>
      <c r="G184" s="1253"/>
      <c r="H184" s="753"/>
      <c r="I184" s="754"/>
      <c r="J184" s="754"/>
      <c r="K184" s="755"/>
      <c r="L184" s="1250"/>
      <c r="M184" s="1251"/>
      <c r="N184" s="1252"/>
      <c r="O184" s="1253"/>
      <c r="P184" s="1250"/>
      <c r="Q184" s="1251"/>
      <c r="R184" s="756"/>
      <c r="S184" s="756"/>
      <c r="T184" s="878"/>
      <c r="U184" s="1250"/>
      <c r="V184" s="1251"/>
      <c r="W184" s="1252"/>
      <c r="X184" s="1253"/>
      <c r="Y184" s="1250"/>
      <c r="Z184" s="1251"/>
      <c r="AA184" s="756"/>
      <c r="AB184" s="756"/>
      <c r="AC184" s="756"/>
      <c r="AD184" s="1250"/>
      <c r="AE184" s="1251"/>
      <c r="AF184" s="1252"/>
      <c r="AG184" s="1253"/>
      <c r="AH184" s="1250"/>
      <c r="AI184" s="1251"/>
      <c r="AJ184" s="756"/>
      <c r="AK184" s="756"/>
      <c r="AL184" s="756"/>
      <c r="AM184" s="1255"/>
      <c r="AN184" s="1256"/>
      <c r="AO184" s="1257"/>
      <c r="AP184" s="757"/>
      <c r="AQ184" s="758"/>
      <c r="AR184" s="759"/>
    </row>
    <row r="185" spans="1:44" ht="15" customHeight="1" x14ac:dyDescent="0.15"/>
    <row r="186" spans="1:44" ht="15" customHeight="1" x14ac:dyDescent="0.15">
      <c r="A186" s="1220" t="s">
        <v>1807</v>
      </c>
      <c r="B186" s="1220"/>
      <c r="C186" s="1220"/>
      <c r="D186" s="1220"/>
      <c r="E186" s="1220"/>
      <c r="F186" s="1220"/>
      <c r="G186" s="1220"/>
      <c r="H186" s="1220"/>
      <c r="I186" s="1220"/>
      <c r="J186" s="1220"/>
      <c r="K186" s="1220"/>
      <c r="L186" s="1220"/>
      <c r="M186" s="1220"/>
      <c r="N186" s="1220"/>
      <c r="O186" s="1220"/>
      <c r="P186" s="1220"/>
      <c r="Q186" s="1220"/>
      <c r="R186" s="1220"/>
      <c r="S186" s="1220"/>
      <c r="T186" s="1220"/>
      <c r="U186" s="1220"/>
      <c r="V186" s="1220"/>
      <c r="W186" s="1220"/>
      <c r="X186" s="1220"/>
      <c r="Y186" s="1220"/>
      <c r="Z186" s="1220"/>
      <c r="AA186" s="1220"/>
      <c r="AB186" s="1220"/>
      <c r="AC186" s="1220"/>
      <c r="AD186" s="1220"/>
      <c r="AE186" s="1220"/>
      <c r="AF186" s="1220"/>
      <c r="AG186" s="1220"/>
      <c r="AH186" s="1220"/>
      <c r="AI186" s="1220"/>
      <c r="AJ186" s="1220"/>
      <c r="AK186" s="1220"/>
      <c r="AL186" s="1220"/>
      <c r="AM186" s="1220"/>
      <c r="AN186" s="1220"/>
      <c r="AO186" s="1220"/>
      <c r="AP186" s="1220"/>
      <c r="AQ186" s="1220"/>
      <c r="AR186" s="1220"/>
    </row>
    <row r="187" spans="1:44" ht="15" customHeight="1" x14ac:dyDescent="0.15">
      <c r="A187" s="1220"/>
      <c r="B187" s="1220"/>
      <c r="C187" s="1220"/>
      <c r="D187" s="1220"/>
      <c r="E187" s="1220"/>
      <c r="F187" s="1220"/>
      <c r="G187" s="1220"/>
      <c r="H187" s="1220"/>
      <c r="I187" s="1220"/>
      <c r="J187" s="1220"/>
      <c r="K187" s="1220"/>
      <c r="L187" s="1220"/>
      <c r="M187" s="1220"/>
      <c r="N187" s="1220"/>
      <c r="O187" s="1220"/>
      <c r="P187" s="1220"/>
      <c r="Q187" s="1220"/>
      <c r="R187" s="1220"/>
      <c r="S187" s="1220"/>
      <c r="T187" s="1220"/>
      <c r="U187" s="1220"/>
      <c r="V187" s="1220"/>
      <c r="W187" s="1220"/>
      <c r="X187" s="1220"/>
      <c r="Y187" s="1220"/>
      <c r="Z187" s="1220"/>
      <c r="AA187" s="1220"/>
      <c r="AB187" s="1220"/>
      <c r="AC187" s="1220"/>
      <c r="AD187" s="1220"/>
      <c r="AE187" s="1220"/>
      <c r="AF187" s="1220"/>
      <c r="AG187" s="1220"/>
      <c r="AH187" s="1220"/>
      <c r="AI187" s="1220"/>
      <c r="AJ187" s="1220"/>
      <c r="AK187" s="1220"/>
      <c r="AL187" s="1220"/>
      <c r="AM187" s="1220"/>
      <c r="AN187" s="1220"/>
      <c r="AO187" s="1220"/>
      <c r="AP187" s="1220"/>
      <c r="AQ187" s="1220"/>
      <c r="AR187" s="1220"/>
    </row>
    <row r="188" spans="1:44" ht="15" customHeight="1" x14ac:dyDescent="0.15">
      <c r="B188" s="642" t="s">
        <v>2240</v>
      </c>
      <c r="AP188" s="643"/>
      <c r="AQ188" s="644" t="s">
        <v>1118</v>
      </c>
      <c r="AR188" s="636">
        <v>5</v>
      </c>
    </row>
    <row r="189" spans="1:44" ht="14.1" customHeight="1" x14ac:dyDescent="0.15">
      <c r="A189" s="1272" t="s">
        <v>580</v>
      </c>
      <c r="B189" s="1269" t="s">
        <v>1119</v>
      </c>
      <c r="C189" s="1270"/>
      <c r="D189" s="1270"/>
      <c r="E189" s="1270"/>
      <c r="F189" s="1270"/>
      <c r="G189" s="1270"/>
      <c r="H189" s="1269" t="s">
        <v>1120</v>
      </c>
      <c r="I189" s="1270"/>
      <c r="J189" s="1270"/>
      <c r="K189" s="1271"/>
      <c r="L189" s="1247" t="s">
        <v>1734</v>
      </c>
      <c r="M189" s="1248"/>
      <c r="N189" s="1248"/>
      <c r="O189" s="1248"/>
      <c r="P189" s="1248"/>
      <c r="Q189" s="1248"/>
      <c r="R189" s="1248"/>
      <c r="S189" s="1248"/>
      <c r="T189" s="1249"/>
      <c r="U189" s="1247" t="s">
        <v>1121</v>
      </c>
      <c r="V189" s="1248"/>
      <c r="W189" s="1248"/>
      <c r="X189" s="1248"/>
      <c r="Y189" s="1248"/>
      <c r="Z189" s="1248"/>
      <c r="AA189" s="1248"/>
      <c r="AB189" s="1248"/>
      <c r="AC189" s="1249"/>
      <c r="AD189" s="1247" t="s">
        <v>1122</v>
      </c>
      <c r="AE189" s="1248"/>
      <c r="AF189" s="1248"/>
      <c r="AG189" s="1248"/>
      <c r="AH189" s="1248"/>
      <c r="AI189" s="1248"/>
      <c r="AJ189" s="1248"/>
      <c r="AK189" s="1248"/>
      <c r="AL189" s="1249"/>
      <c r="AM189" s="1274"/>
      <c r="AN189" s="1275"/>
      <c r="AO189" s="1276"/>
      <c r="AP189" s="1269" t="s">
        <v>1123</v>
      </c>
      <c r="AQ189" s="1270"/>
      <c r="AR189" s="1271"/>
    </row>
    <row r="190" spans="1:44" ht="14.1" customHeight="1" x14ac:dyDescent="0.15">
      <c r="A190" s="1273"/>
      <c r="B190" s="1242"/>
      <c r="C190" s="1244"/>
      <c r="D190" s="1244"/>
      <c r="E190" s="1244"/>
      <c r="F190" s="1244"/>
      <c r="G190" s="1244"/>
      <c r="H190" s="1242"/>
      <c r="I190" s="1244"/>
      <c r="J190" s="1244"/>
      <c r="K190" s="1243"/>
      <c r="L190" s="1242" t="s">
        <v>1124</v>
      </c>
      <c r="M190" s="1243"/>
      <c r="N190" s="1244" t="s">
        <v>1125</v>
      </c>
      <c r="O190" s="1244"/>
      <c r="P190" s="1227"/>
      <c r="Q190" s="1229"/>
      <c r="R190" s="1227"/>
      <c r="S190" s="1228"/>
      <c r="T190" s="1229"/>
      <c r="U190" s="1242" t="s">
        <v>1124</v>
      </c>
      <c r="V190" s="1243"/>
      <c r="W190" s="1242" t="s">
        <v>1125</v>
      </c>
      <c r="X190" s="1243"/>
      <c r="Y190" s="1227"/>
      <c r="Z190" s="1229"/>
      <c r="AA190" s="1227"/>
      <c r="AB190" s="1228"/>
      <c r="AC190" s="1229"/>
      <c r="AD190" s="1242" t="s">
        <v>1124</v>
      </c>
      <c r="AE190" s="1243"/>
      <c r="AF190" s="1242" t="s">
        <v>1125</v>
      </c>
      <c r="AG190" s="1243"/>
      <c r="AH190" s="1227"/>
      <c r="AI190" s="1229"/>
      <c r="AJ190" s="1227"/>
      <c r="AK190" s="1228"/>
      <c r="AL190" s="1229"/>
      <c r="AM190" s="1277"/>
      <c r="AN190" s="1278"/>
      <c r="AO190" s="1279"/>
      <c r="AP190" s="1242"/>
      <c r="AQ190" s="1244"/>
      <c r="AR190" s="1243"/>
    </row>
    <row r="191" spans="1:44" ht="14.1" customHeight="1" x14ac:dyDescent="0.15">
      <c r="A191" s="665"/>
      <c r="B191" s="666"/>
      <c r="C191" s="667"/>
      <c r="D191" s="667"/>
      <c r="E191" s="667"/>
      <c r="F191" s="667"/>
      <c r="G191" s="668"/>
      <c r="H191" s="669"/>
      <c r="I191" s="670"/>
      <c r="J191" s="670"/>
      <c r="K191" s="672"/>
      <c r="L191" s="669"/>
      <c r="M191" s="672"/>
      <c r="N191" s="669"/>
      <c r="O191" s="672"/>
      <c r="P191" s="673"/>
      <c r="Q191" s="674"/>
      <c r="R191" s="671"/>
      <c r="S191" s="671"/>
      <c r="T191" s="671"/>
      <c r="U191" s="669"/>
      <c r="V191" s="672"/>
      <c r="W191" s="669"/>
      <c r="X191" s="672"/>
      <c r="Y191" s="673"/>
      <c r="Z191" s="674"/>
      <c r="AA191" s="670"/>
      <c r="AB191" s="670"/>
      <c r="AC191" s="670"/>
      <c r="AD191" s="669"/>
      <c r="AE191" s="672"/>
      <c r="AF191" s="669"/>
      <c r="AG191" s="672"/>
      <c r="AH191" s="673"/>
      <c r="AI191" s="674"/>
      <c r="AJ191" s="670"/>
      <c r="AK191" s="670"/>
      <c r="AL191" s="670"/>
      <c r="AM191" s="675"/>
      <c r="AN191" s="676"/>
      <c r="AO191" s="677"/>
      <c r="AP191" s="671"/>
      <c r="AQ191" s="671"/>
      <c r="AR191" s="672"/>
    </row>
    <row r="192" spans="1:44" ht="14.1" customHeight="1" x14ac:dyDescent="0.15">
      <c r="A192" s="681">
        <v>5</v>
      </c>
      <c r="B192" s="682" t="s">
        <v>1149</v>
      </c>
      <c r="C192" s="667"/>
      <c r="D192" s="667"/>
      <c r="E192" s="667"/>
      <c r="F192" s="667"/>
      <c r="G192" s="683"/>
      <c r="H192" s="684"/>
      <c r="I192" s="685"/>
      <c r="J192" s="685"/>
      <c r="K192" s="686"/>
      <c r="L192" s="1245"/>
      <c r="M192" s="1246"/>
      <c r="N192" s="1240"/>
      <c r="O192" s="1241"/>
      <c r="P192" s="1238"/>
      <c r="Q192" s="1239"/>
      <c r="R192" s="685"/>
      <c r="S192" s="685"/>
      <c r="T192" s="685"/>
      <c r="U192" s="1245"/>
      <c r="V192" s="1246"/>
      <c r="W192" s="1240"/>
      <c r="X192" s="1241"/>
      <c r="Y192" s="1238"/>
      <c r="Z192" s="1239"/>
      <c r="AA192" s="687"/>
      <c r="AB192" s="687"/>
      <c r="AC192" s="687"/>
      <c r="AD192" s="1245"/>
      <c r="AE192" s="1246"/>
      <c r="AF192" s="1240"/>
      <c r="AG192" s="1241"/>
      <c r="AH192" s="1238"/>
      <c r="AI192" s="1239"/>
      <c r="AJ192" s="687"/>
      <c r="AK192" s="687"/>
      <c r="AL192" s="687"/>
      <c r="AM192" s="1235"/>
      <c r="AN192" s="1236"/>
      <c r="AO192" s="1237"/>
      <c r="AP192" s="688"/>
      <c r="AQ192" s="689"/>
      <c r="AR192" s="690"/>
    </row>
    <row r="193" spans="1:44" ht="14.1" customHeight="1" x14ac:dyDescent="0.15">
      <c r="A193" s="691"/>
      <c r="B193" s="645"/>
      <c r="C193" s="646"/>
      <c r="D193" s="646"/>
      <c r="E193" s="646"/>
      <c r="F193" s="646"/>
      <c r="G193" s="647"/>
      <c r="H193" s="645" t="s">
        <v>1592</v>
      </c>
      <c r="I193" s="648"/>
      <c r="J193" s="648"/>
      <c r="K193" s="647"/>
      <c r="L193" s="1172"/>
      <c r="M193" s="1173"/>
      <c r="N193" s="645"/>
      <c r="O193" s="647"/>
      <c r="P193" s="692"/>
      <c r="Q193" s="693"/>
      <c r="R193" s="646"/>
      <c r="S193" s="646"/>
      <c r="T193" s="646"/>
      <c r="U193" s="1172"/>
      <c r="V193" s="1173"/>
      <c r="W193" s="645"/>
      <c r="X193" s="647"/>
      <c r="Y193" s="692"/>
      <c r="Z193" s="693"/>
      <c r="AA193" s="648"/>
      <c r="AB193" s="648"/>
      <c r="AC193" s="648"/>
      <c r="AD193" s="1172"/>
      <c r="AE193" s="1173"/>
      <c r="AF193" s="645"/>
      <c r="AG193" s="647"/>
      <c r="AH193" s="692"/>
      <c r="AI193" s="693"/>
      <c r="AJ193" s="648"/>
      <c r="AK193" s="648"/>
      <c r="AL193" s="648"/>
      <c r="AM193" s="694"/>
      <c r="AN193" s="695"/>
      <c r="AO193" s="696"/>
      <c r="AP193" s="660"/>
      <c r="AQ193" s="660"/>
      <c r="AR193" s="661"/>
    </row>
    <row r="194" spans="1:44" ht="14.1" customHeight="1" x14ac:dyDescent="0.15">
      <c r="A194" s="697"/>
      <c r="B194" s="651" t="s">
        <v>1150</v>
      </c>
      <c r="C194" s="652"/>
      <c r="D194" s="652"/>
      <c r="E194" s="652"/>
      <c r="F194" s="698"/>
      <c r="G194" s="678"/>
      <c r="H194" s="679" t="s">
        <v>1132</v>
      </c>
      <c r="I194" s="662"/>
      <c r="J194" s="662"/>
      <c r="K194" s="656"/>
      <c r="L194" s="1218" t="s">
        <v>724</v>
      </c>
      <c r="M194" s="1219"/>
      <c r="N194" s="1164" t="s">
        <v>737</v>
      </c>
      <c r="O194" s="1165"/>
      <c r="P194" s="1214"/>
      <c r="Q194" s="1215"/>
      <c r="R194" s="1159"/>
      <c r="S194" s="1160"/>
      <c r="T194" s="1161"/>
      <c r="U194" s="1230">
        <v>182.06</v>
      </c>
      <c r="V194" s="1231"/>
      <c r="W194" s="1164" t="s">
        <v>1133</v>
      </c>
      <c r="X194" s="1165"/>
      <c r="Y194" s="1157"/>
      <c r="Z194" s="1158"/>
      <c r="AA194" s="1159"/>
      <c r="AB194" s="1160"/>
      <c r="AC194" s="1161"/>
      <c r="AD194" s="1162" t="s">
        <v>1374</v>
      </c>
      <c r="AE194" s="1163"/>
      <c r="AF194" s="1164" t="s">
        <v>1130</v>
      </c>
      <c r="AG194" s="1165"/>
      <c r="AH194" s="1157"/>
      <c r="AI194" s="1158"/>
      <c r="AJ194" s="1159"/>
      <c r="AK194" s="1160"/>
      <c r="AL194" s="1161"/>
      <c r="AM194" s="1159"/>
      <c r="AN194" s="1160"/>
      <c r="AO194" s="1161"/>
      <c r="AP194" s="654" t="s">
        <v>1384</v>
      </c>
      <c r="AQ194" s="660"/>
      <c r="AR194" s="661"/>
    </row>
    <row r="195" spans="1:44" ht="14.1" customHeight="1" x14ac:dyDescent="0.15">
      <c r="A195" s="707"/>
      <c r="B195" s="645"/>
      <c r="C195" s="646"/>
      <c r="D195" s="646"/>
      <c r="E195" s="660"/>
      <c r="F195" s="646"/>
      <c r="G195" s="647"/>
      <c r="H195" s="645" t="s">
        <v>1592</v>
      </c>
      <c r="I195" s="648"/>
      <c r="J195" s="648"/>
      <c r="K195" s="647"/>
      <c r="L195" s="1172"/>
      <c r="M195" s="1173"/>
      <c r="N195" s="645"/>
      <c r="O195" s="647"/>
      <c r="P195" s="692"/>
      <c r="Q195" s="693"/>
      <c r="R195" s="646"/>
      <c r="S195" s="646"/>
      <c r="T195" s="646"/>
      <c r="U195" s="1172"/>
      <c r="V195" s="1173"/>
      <c r="W195" s="645"/>
      <c r="X195" s="647"/>
      <c r="Y195" s="692"/>
      <c r="Z195" s="693"/>
      <c r="AA195" s="648"/>
      <c r="AB195" s="648"/>
      <c r="AC195" s="648"/>
      <c r="AD195" s="1172"/>
      <c r="AE195" s="1173"/>
      <c r="AF195" s="645"/>
      <c r="AG195" s="647"/>
      <c r="AH195" s="692"/>
      <c r="AI195" s="693"/>
      <c r="AJ195" s="648"/>
      <c r="AK195" s="648"/>
      <c r="AL195" s="648"/>
      <c r="AM195" s="694"/>
      <c r="AN195" s="695"/>
      <c r="AO195" s="696"/>
      <c r="AP195" s="660"/>
      <c r="AQ195" s="646"/>
      <c r="AR195" s="647"/>
    </row>
    <row r="196" spans="1:44" ht="14.1" customHeight="1" x14ac:dyDescent="0.15">
      <c r="A196" s="707"/>
      <c r="B196" s="659" t="s">
        <v>1151</v>
      </c>
      <c r="C196" s="660"/>
      <c r="D196" s="660"/>
      <c r="E196" s="660"/>
      <c r="F196" s="708"/>
      <c r="G196" s="653"/>
      <c r="H196" s="679" t="s">
        <v>1132</v>
      </c>
      <c r="I196" s="662"/>
      <c r="J196" s="662"/>
      <c r="K196" s="656"/>
      <c r="L196" s="1218" t="s">
        <v>724</v>
      </c>
      <c r="M196" s="1219"/>
      <c r="N196" s="1164" t="s">
        <v>737</v>
      </c>
      <c r="O196" s="1165"/>
      <c r="P196" s="1214"/>
      <c r="Q196" s="1215"/>
      <c r="R196" s="1159"/>
      <c r="S196" s="1160"/>
      <c r="T196" s="1161"/>
      <c r="U196" s="1230">
        <v>100.51</v>
      </c>
      <c r="V196" s="1231"/>
      <c r="W196" s="1164" t="s">
        <v>1133</v>
      </c>
      <c r="X196" s="1165"/>
      <c r="Y196" s="1157"/>
      <c r="Z196" s="1158"/>
      <c r="AA196" s="1159"/>
      <c r="AB196" s="1160"/>
      <c r="AC196" s="1161"/>
      <c r="AD196" s="1162" t="s">
        <v>1374</v>
      </c>
      <c r="AE196" s="1163"/>
      <c r="AF196" s="1164" t="s">
        <v>1130</v>
      </c>
      <c r="AG196" s="1165"/>
      <c r="AH196" s="1157"/>
      <c r="AI196" s="1158"/>
      <c r="AJ196" s="1159"/>
      <c r="AK196" s="1160"/>
      <c r="AL196" s="1161"/>
      <c r="AM196" s="1159"/>
      <c r="AN196" s="1160"/>
      <c r="AO196" s="1161"/>
      <c r="AP196" s="654" t="s">
        <v>1384</v>
      </c>
      <c r="AQ196" s="652"/>
      <c r="AR196" s="713"/>
    </row>
    <row r="197" spans="1:44" ht="14.1" customHeight="1" x14ac:dyDescent="0.15">
      <c r="A197" s="691"/>
      <c r="B197" s="645"/>
      <c r="C197" s="646"/>
      <c r="D197" s="646"/>
      <c r="E197" s="646"/>
      <c r="F197" s="646"/>
      <c r="G197" s="647"/>
      <c r="H197" s="645" t="s">
        <v>1592</v>
      </c>
      <c r="I197" s="648"/>
      <c r="J197" s="648"/>
      <c r="K197" s="647"/>
      <c r="L197" s="1172"/>
      <c r="M197" s="1173"/>
      <c r="N197" s="645"/>
      <c r="O197" s="647"/>
      <c r="P197" s="692"/>
      <c r="Q197" s="693"/>
      <c r="R197" s="646"/>
      <c r="S197" s="646"/>
      <c r="T197" s="646"/>
      <c r="U197" s="1172"/>
      <c r="V197" s="1173"/>
      <c r="W197" s="645"/>
      <c r="X197" s="647"/>
      <c r="Y197" s="692"/>
      <c r="Z197" s="693"/>
      <c r="AA197" s="648"/>
      <c r="AB197" s="648"/>
      <c r="AC197" s="648"/>
      <c r="AD197" s="1172"/>
      <c r="AE197" s="1173"/>
      <c r="AF197" s="645"/>
      <c r="AG197" s="647"/>
      <c r="AH197" s="692"/>
      <c r="AI197" s="693"/>
      <c r="AJ197" s="648"/>
      <c r="AK197" s="648"/>
      <c r="AL197" s="648"/>
      <c r="AM197" s="694"/>
      <c r="AN197" s="695"/>
      <c r="AO197" s="696"/>
      <c r="AP197" s="660"/>
      <c r="AQ197" s="660"/>
      <c r="AR197" s="661"/>
    </row>
    <row r="198" spans="1:44" ht="14.1" customHeight="1" x14ac:dyDescent="0.15">
      <c r="A198" s="707"/>
      <c r="B198" s="659" t="s">
        <v>1152</v>
      </c>
      <c r="C198" s="660"/>
      <c r="D198" s="660"/>
      <c r="E198" s="660"/>
      <c r="F198" s="698"/>
      <c r="G198" s="678"/>
      <c r="H198" s="679" t="s">
        <v>1132</v>
      </c>
      <c r="I198" s="662"/>
      <c r="J198" s="662"/>
      <c r="K198" s="656"/>
      <c r="L198" s="1218" t="s">
        <v>724</v>
      </c>
      <c r="M198" s="1219"/>
      <c r="N198" s="1164" t="s">
        <v>737</v>
      </c>
      <c r="O198" s="1165"/>
      <c r="P198" s="1214"/>
      <c r="Q198" s="1215"/>
      <c r="R198" s="1159"/>
      <c r="S198" s="1160"/>
      <c r="T198" s="1161"/>
      <c r="U198" s="1230">
        <v>75.38</v>
      </c>
      <c r="V198" s="1231"/>
      <c r="W198" s="1164" t="s">
        <v>1133</v>
      </c>
      <c r="X198" s="1165"/>
      <c r="Y198" s="1157"/>
      <c r="Z198" s="1158"/>
      <c r="AA198" s="1159"/>
      <c r="AB198" s="1160"/>
      <c r="AC198" s="1161"/>
      <c r="AD198" s="1162" t="s">
        <v>1374</v>
      </c>
      <c r="AE198" s="1163"/>
      <c r="AF198" s="1164" t="s">
        <v>1130</v>
      </c>
      <c r="AG198" s="1165"/>
      <c r="AH198" s="1157"/>
      <c r="AI198" s="1158"/>
      <c r="AJ198" s="1159"/>
      <c r="AK198" s="1160"/>
      <c r="AL198" s="1161"/>
      <c r="AM198" s="1159"/>
      <c r="AN198" s="1160"/>
      <c r="AO198" s="1161"/>
      <c r="AP198" s="654" t="s">
        <v>1384</v>
      </c>
      <c r="AQ198" s="660"/>
      <c r="AR198" s="661"/>
    </row>
    <row r="199" spans="1:44" ht="14.1" customHeight="1" x14ac:dyDescent="0.15">
      <c r="A199" s="691"/>
      <c r="B199" s="645"/>
      <c r="C199" s="646"/>
      <c r="D199" s="646"/>
      <c r="E199" s="646"/>
      <c r="F199" s="646"/>
      <c r="G199" s="647"/>
      <c r="H199" s="645" t="s">
        <v>1592</v>
      </c>
      <c r="I199" s="648"/>
      <c r="J199" s="648"/>
      <c r="K199" s="647"/>
      <c r="L199" s="1172"/>
      <c r="M199" s="1173"/>
      <c r="N199" s="645"/>
      <c r="O199" s="647"/>
      <c r="P199" s="692"/>
      <c r="Q199" s="693"/>
      <c r="R199" s="646"/>
      <c r="S199" s="646"/>
      <c r="T199" s="646"/>
      <c r="U199" s="1172"/>
      <c r="V199" s="1173"/>
      <c r="W199" s="645"/>
      <c r="X199" s="647"/>
      <c r="Y199" s="692"/>
      <c r="Z199" s="693"/>
      <c r="AA199" s="648"/>
      <c r="AB199" s="648"/>
      <c r="AC199" s="648"/>
      <c r="AD199" s="1172"/>
      <c r="AE199" s="1173"/>
      <c r="AF199" s="645"/>
      <c r="AG199" s="647"/>
      <c r="AH199" s="692"/>
      <c r="AI199" s="693"/>
      <c r="AJ199" s="648"/>
      <c r="AK199" s="648"/>
      <c r="AL199" s="648"/>
      <c r="AM199" s="694"/>
      <c r="AN199" s="695"/>
      <c r="AO199" s="696"/>
      <c r="AP199" s="660"/>
      <c r="AQ199" s="646"/>
      <c r="AR199" s="647"/>
    </row>
    <row r="200" spans="1:44" ht="14.1" customHeight="1" x14ac:dyDescent="0.15">
      <c r="A200" s="697"/>
      <c r="B200" s="651" t="s">
        <v>1153</v>
      </c>
      <c r="C200" s="652"/>
      <c r="D200" s="652"/>
      <c r="E200" s="652"/>
      <c r="F200" s="660"/>
      <c r="G200" s="653"/>
      <c r="H200" s="679" t="s">
        <v>1132</v>
      </c>
      <c r="I200" s="662"/>
      <c r="J200" s="662"/>
      <c r="K200" s="656"/>
      <c r="L200" s="1218" t="s">
        <v>724</v>
      </c>
      <c r="M200" s="1219"/>
      <c r="N200" s="1164" t="s">
        <v>737</v>
      </c>
      <c r="O200" s="1165"/>
      <c r="P200" s="1214"/>
      <c r="Q200" s="1215"/>
      <c r="R200" s="1159"/>
      <c r="S200" s="1160"/>
      <c r="T200" s="1161"/>
      <c r="U200" s="1162" t="s">
        <v>1374</v>
      </c>
      <c r="V200" s="1163"/>
      <c r="W200" s="1164" t="s">
        <v>1133</v>
      </c>
      <c r="X200" s="1165"/>
      <c r="Y200" s="1157"/>
      <c r="Z200" s="1158"/>
      <c r="AA200" s="1159"/>
      <c r="AB200" s="1160"/>
      <c r="AC200" s="1161"/>
      <c r="AD200" s="1230">
        <v>502.8</v>
      </c>
      <c r="AE200" s="1231"/>
      <c r="AF200" s="1164" t="s">
        <v>1130</v>
      </c>
      <c r="AG200" s="1165"/>
      <c r="AH200" s="1157"/>
      <c r="AI200" s="1158"/>
      <c r="AJ200" s="1159"/>
      <c r="AK200" s="1160"/>
      <c r="AL200" s="1161"/>
      <c r="AM200" s="1159"/>
      <c r="AN200" s="1160"/>
      <c r="AO200" s="1161"/>
      <c r="AP200" s="654" t="s">
        <v>1384</v>
      </c>
      <c r="AQ200" s="652"/>
      <c r="AR200" s="713"/>
    </row>
    <row r="201" spans="1:44" ht="14.1" customHeight="1" x14ac:dyDescent="0.15">
      <c r="A201" s="707"/>
      <c r="B201" s="659"/>
      <c r="C201" s="660"/>
      <c r="D201" s="660"/>
      <c r="E201" s="660"/>
      <c r="F201" s="646"/>
      <c r="G201" s="661"/>
      <c r="H201" s="645" t="s">
        <v>1592</v>
      </c>
      <c r="I201" s="648"/>
      <c r="J201" s="648"/>
      <c r="K201" s="647"/>
      <c r="L201" s="1172"/>
      <c r="M201" s="1173"/>
      <c r="N201" s="645"/>
      <c r="O201" s="647"/>
      <c r="P201" s="692"/>
      <c r="Q201" s="693"/>
      <c r="R201" s="646"/>
      <c r="S201" s="646"/>
      <c r="T201" s="646"/>
      <c r="U201" s="1172"/>
      <c r="V201" s="1173"/>
      <c r="W201" s="645"/>
      <c r="X201" s="647"/>
      <c r="Y201" s="692"/>
      <c r="Z201" s="693"/>
      <c r="AA201" s="648"/>
      <c r="AB201" s="648"/>
      <c r="AC201" s="648"/>
      <c r="AD201" s="1172"/>
      <c r="AE201" s="1173"/>
      <c r="AF201" s="645"/>
      <c r="AG201" s="647"/>
      <c r="AH201" s="692"/>
      <c r="AI201" s="693"/>
      <c r="AJ201" s="648"/>
      <c r="AK201" s="648"/>
      <c r="AL201" s="648"/>
      <c r="AM201" s="694"/>
      <c r="AN201" s="695"/>
      <c r="AO201" s="696"/>
      <c r="AP201" s="660"/>
      <c r="AQ201" s="660"/>
      <c r="AR201" s="661"/>
    </row>
    <row r="202" spans="1:44" ht="14.1" customHeight="1" x14ac:dyDescent="0.15">
      <c r="A202" s="707"/>
      <c r="B202" s="659" t="s">
        <v>1154</v>
      </c>
      <c r="C202" s="660"/>
      <c r="D202" s="660"/>
      <c r="E202" s="660"/>
      <c r="F202" s="660"/>
      <c r="G202" s="678"/>
      <c r="H202" s="679" t="s">
        <v>1132</v>
      </c>
      <c r="I202" s="662"/>
      <c r="J202" s="662"/>
      <c r="K202" s="656"/>
      <c r="L202" s="1218" t="s">
        <v>724</v>
      </c>
      <c r="M202" s="1219"/>
      <c r="N202" s="1164" t="s">
        <v>737</v>
      </c>
      <c r="O202" s="1165"/>
      <c r="P202" s="1214"/>
      <c r="Q202" s="1215"/>
      <c r="R202" s="1159"/>
      <c r="S202" s="1160"/>
      <c r="T202" s="1161"/>
      <c r="U202" s="1230">
        <v>340.23</v>
      </c>
      <c r="V202" s="1231"/>
      <c r="W202" s="1164" t="s">
        <v>1133</v>
      </c>
      <c r="X202" s="1165"/>
      <c r="Y202" s="1157"/>
      <c r="Z202" s="1158"/>
      <c r="AA202" s="1159"/>
      <c r="AB202" s="1160"/>
      <c r="AC202" s="1161"/>
      <c r="AD202" s="1162" t="s">
        <v>1374</v>
      </c>
      <c r="AE202" s="1163"/>
      <c r="AF202" s="1164" t="s">
        <v>1130</v>
      </c>
      <c r="AG202" s="1165"/>
      <c r="AH202" s="1157"/>
      <c r="AI202" s="1158"/>
      <c r="AJ202" s="1159"/>
      <c r="AK202" s="1160"/>
      <c r="AL202" s="1161"/>
      <c r="AM202" s="1159"/>
      <c r="AN202" s="1160"/>
      <c r="AO202" s="1161"/>
      <c r="AP202" s="654" t="s">
        <v>1384</v>
      </c>
      <c r="AQ202" s="652"/>
      <c r="AR202" s="713"/>
    </row>
    <row r="203" spans="1:44" ht="14.1" customHeight="1" x14ac:dyDescent="0.15">
      <c r="A203" s="691"/>
      <c r="B203" s="645"/>
      <c r="C203" s="646"/>
      <c r="D203" s="646"/>
      <c r="E203" s="646"/>
      <c r="F203" s="646"/>
      <c r="G203" s="647"/>
      <c r="H203" s="645" t="s">
        <v>1592</v>
      </c>
      <c r="I203" s="648"/>
      <c r="J203" s="648"/>
      <c r="K203" s="647"/>
      <c r="L203" s="1172"/>
      <c r="M203" s="1173"/>
      <c r="N203" s="645"/>
      <c r="O203" s="647"/>
      <c r="P203" s="692"/>
      <c r="Q203" s="693"/>
      <c r="R203" s="646"/>
      <c r="S203" s="646"/>
      <c r="T203" s="646"/>
      <c r="U203" s="1172"/>
      <c r="V203" s="1173"/>
      <c r="W203" s="645"/>
      <c r="X203" s="647"/>
      <c r="Y203" s="692"/>
      <c r="Z203" s="693"/>
      <c r="AA203" s="648"/>
      <c r="AB203" s="648"/>
      <c r="AC203" s="648"/>
      <c r="AD203" s="1172"/>
      <c r="AE203" s="1173"/>
      <c r="AF203" s="645"/>
      <c r="AG203" s="647"/>
      <c r="AH203" s="692"/>
      <c r="AI203" s="693"/>
      <c r="AJ203" s="648"/>
      <c r="AK203" s="648"/>
      <c r="AL203" s="648"/>
      <c r="AM203" s="694"/>
      <c r="AN203" s="695"/>
      <c r="AO203" s="696"/>
      <c r="AP203" s="660"/>
      <c r="AQ203" s="646"/>
      <c r="AR203" s="647"/>
    </row>
    <row r="204" spans="1:44" ht="14.1" customHeight="1" x14ac:dyDescent="0.15">
      <c r="A204" s="707"/>
      <c r="B204" s="659" t="s">
        <v>1155</v>
      </c>
      <c r="C204" s="660"/>
      <c r="D204" s="660"/>
      <c r="E204" s="660"/>
      <c r="F204" s="660"/>
      <c r="G204" s="678"/>
      <c r="H204" s="679" t="s">
        <v>1132</v>
      </c>
      <c r="I204" s="662"/>
      <c r="J204" s="662"/>
      <c r="K204" s="680"/>
      <c r="L204" s="1218" t="s">
        <v>724</v>
      </c>
      <c r="M204" s="1219"/>
      <c r="N204" s="1164" t="s">
        <v>737</v>
      </c>
      <c r="O204" s="1165"/>
      <c r="P204" s="1214"/>
      <c r="Q204" s="1215"/>
      <c r="R204" s="1159"/>
      <c r="S204" s="1160"/>
      <c r="T204" s="1161"/>
      <c r="U204" s="1218" t="s">
        <v>1383</v>
      </c>
      <c r="V204" s="1219"/>
      <c r="W204" s="1164" t="s">
        <v>1133</v>
      </c>
      <c r="X204" s="1165"/>
      <c r="Y204" s="1157"/>
      <c r="Z204" s="1158"/>
      <c r="AA204" s="1194"/>
      <c r="AB204" s="1195"/>
      <c r="AC204" s="1196"/>
      <c r="AD204" s="1221">
        <v>0.628</v>
      </c>
      <c r="AE204" s="1222"/>
      <c r="AF204" s="1164" t="s">
        <v>1130</v>
      </c>
      <c r="AG204" s="1165"/>
      <c r="AH204" s="1157"/>
      <c r="AI204" s="1158"/>
      <c r="AJ204" s="1194"/>
      <c r="AK204" s="1195"/>
      <c r="AL204" s="1196"/>
      <c r="AM204" s="1194"/>
      <c r="AN204" s="1195"/>
      <c r="AO204" s="1196"/>
      <c r="AP204" s="679" t="s">
        <v>1547</v>
      </c>
      <c r="AQ204" s="660"/>
      <c r="AR204" s="661"/>
    </row>
    <row r="205" spans="1:44" ht="14.1" customHeight="1" x14ac:dyDescent="0.15">
      <c r="A205" s="691"/>
      <c r="B205" s="645"/>
      <c r="C205" s="646"/>
      <c r="D205" s="646"/>
      <c r="E205" s="646"/>
      <c r="F205" s="646"/>
      <c r="G205" s="647"/>
      <c r="H205" s="645" t="s">
        <v>1592</v>
      </c>
      <c r="I205" s="648"/>
      <c r="J205" s="648"/>
      <c r="K205" s="647"/>
      <c r="L205" s="1172"/>
      <c r="M205" s="1173"/>
      <c r="N205" s="645"/>
      <c r="O205" s="647"/>
      <c r="P205" s="692"/>
      <c r="Q205" s="693"/>
      <c r="R205" s="646"/>
      <c r="S205" s="646"/>
      <c r="T205" s="646"/>
      <c r="U205" s="1172"/>
      <c r="V205" s="1173"/>
      <c r="W205" s="645"/>
      <c r="X205" s="647"/>
      <c r="Y205" s="692"/>
      <c r="Z205" s="693"/>
      <c r="AA205" s="648"/>
      <c r="AB205" s="648"/>
      <c r="AC205" s="648"/>
      <c r="AD205" s="1172"/>
      <c r="AE205" s="1173"/>
      <c r="AF205" s="645"/>
      <c r="AG205" s="647"/>
      <c r="AH205" s="692"/>
      <c r="AI205" s="693"/>
      <c r="AJ205" s="648"/>
      <c r="AK205" s="648"/>
      <c r="AL205" s="648"/>
      <c r="AM205" s="694"/>
      <c r="AN205" s="695"/>
      <c r="AO205" s="696"/>
      <c r="AP205" s="646"/>
      <c r="AQ205" s="646"/>
      <c r="AR205" s="647"/>
    </row>
    <row r="206" spans="1:44" ht="14.1" customHeight="1" x14ac:dyDescent="0.15">
      <c r="A206" s="697"/>
      <c r="B206" s="651" t="s">
        <v>1156</v>
      </c>
      <c r="C206" s="652"/>
      <c r="D206" s="652"/>
      <c r="E206" s="652"/>
      <c r="F206" s="652"/>
      <c r="G206" s="653"/>
      <c r="H206" s="679" t="s">
        <v>1132</v>
      </c>
      <c r="I206" s="655"/>
      <c r="J206" s="655"/>
      <c r="K206" s="656"/>
      <c r="L206" s="1218" t="s">
        <v>724</v>
      </c>
      <c r="M206" s="1219"/>
      <c r="N206" s="1164" t="s">
        <v>737</v>
      </c>
      <c r="O206" s="1165"/>
      <c r="P206" s="1214"/>
      <c r="Q206" s="1215"/>
      <c r="R206" s="1159"/>
      <c r="S206" s="1160"/>
      <c r="T206" s="1161"/>
      <c r="U206" s="1230">
        <v>110.09</v>
      </c>
      <c r="V206" s="1231"/>
      <c r="W206" s="1174" t="s">
        <v>1133</v>
      </c>
      <c r="X206" s="1175"/>
      <c r="Y206" s="1157"/>
      <c r="Z206" s="1158"/>
      <c r="AA206" s="1159"/>
      <c r="AB206" s="1160"/>
      <c r="AC206" s="1161"/>
      <c r="AD206" s="1162" t="s">
        <v>1374</v>
      </c>
      <c r="AE206" s="1163"/>
      <c r="AF206" s="1174" t="s">
        <v>1130</v>
      </c>
      <c r="AG206" s="1175"/>
      <c r="AH206" s="1157"/>
      <c r="AI206" s="1158"/>
      <c r="AJ206" s="1159"/>
      <c r="AK206" s="1160"/>
      <c r="AL206" s="1161"/>
      <c r="AM206" s="1159"/>
      <c r="AN206" s="1160"/>
      <c r="AO206" s="1161"/>
      <c r="AP206" s="654" t="s">
        <v>1384</v>
      </c>
      <c r="AQ206" s="652"/>
      <c r="AR206" s="713"/>
    </row>
    <row r="207" spans="1:44" ht="14.1" customHeight="1" x14ac:dyDescent="0.15">
      <c r="A207" s="707"/>
      <c r="B207" s="659"/>
      <c r="C207" s="660"/>
      <c r="D207" s="660"/>
      <c r="E207" s="660"/>
      <c r="F207" s="660"/>
      <c r="G207" s="661"/>
      <c r="H207" s="645" t="s">
        <v>1592</v>
      </c>
      <c r="I207" s="662"/>
      <c r="J207" s="662"/>
      <c r="K207" s="661"/>
      <c r="L207" s="1172"/>
      <c r="M207" s="1173"/>
      <c r="N207" s="645"/>
      <c r="O207" s="647"/>
      <c r="P207" s="692"/>
      <c r="Q207" s="693"/>
      <c r="R207" s="646"/>
      <c r="S207" s="646"/>
      <c r="T207" s="646"/>
      <c r="U207" s="1164"/>
      <c r="V207" s="1165"/>
      <c r="W207" s="659"/>
      <c r="X207" s="661"/>
      <c r="Y207" s="692"/>
      <c r="Z207" s="693"/>
      <c r="AA207" s="662"/>
      <c r="AB207" s="662"/>
      <c r="AC207" s="662"/>
      <c r="AD207" s="1164"/>
      <c r="AE207" s="1165"/>
      <c r="AF207" s="659"/>
      <c r="AG207" s="661"/>
      <c r="AH207" s="692"/>
      <c r="AI207" s="693"/>
      <c r="AJ207" s="662"/>
      <c r="AK207" s="662"/>
      <c r="AL207" s="662"/>
      <c r="AM207" s="679"/>
      <c r="AN207" s="716"/>
      <c r="AO207" s="678"/>
      <c r="AP207" s="660"/>
      <c r="AQ207" s="660"/>
      <c r="AR207" s="661"/>
    </row>
    <row r="208" spans="1:44" ht="14.1" customHeight="1" x14ac:dyDescent="0.15">
      <c r="A208" s="697"/>
      <c r="B208" s="651" t="s">
        <v>1385</v>
      </c>
      <c r="C208" s="652"/>
      <c r="D208" s="652"/>
      <c r="E208" s="652"/>
      <c r="F208" s="652"/>
      <c r="G208" s="653"/>
      <c r="H208" s="679" t="s">
        <v>1132</v>
      </c>
      <c r="I208" s="662"/>
      <c r="J208" s="662"/>
      <c r="K208" s="656"/>
      <c r="L208" s="1218" t="s">
        <v>724</v>
      </c>
      <c r="M208" s="1219"/>
      <c r="N208" s="1164" t="s">
        <v>737</v>
      </c>
      <c r="O208" s="1165"/>
      <c r="P208" s="1214"/>
      <c r="Q208" s="1215"/>
      <c r="R208" s="1159"/>
      <c r="S208" s="1160"/>
      <c r="T208" s="1161"/>
      <c r="U208" s="1230">
        <v>0.27</v>
      </c>
      <c r="V208" s="1231"/>
      <c r="W208" s="1164" t="s">
        <v>1133</v>
      </c>
      <c r="X208" s="1165"/>
      <c r="Y208" s="1157"/>
      <c r="Z208" s="1158"/>
      <c r="AA208" s="1159"/>
      <c r="AB208" s="1160"/>
      <c r="AC208" s="1161"/>
      <c r="AD208" s="1162" t="s">
        <v>1383</v>
      </c>
      <c r="AE208" s="1163"/>
      <c r="AF208" s="1164" t="s">
        <v>1130</v>
      </c>
      <c r="AG208" s="1165"/>
      <c r="AH208" s="1157"/>
      <c r="AI208" s="1158"/>
      <c r="AJ208" s="1159"/>
      <c r="AK208" s="1160"/>
      <c r="AL208" s="1161"/>
      <c r="AM208" s="1159"/>
      <c r="AN208" s="1160"/>
      <c r="AO208" s="1161"/>
      <c r="AP208" s="654" t="s">
        <v>1547</v>
      </c>
      <c r="AQ208" s="660"/>
      <c r="AR208" s="661"/>
    </row>
    <row r="209" spans="1:44" ht="14.1" customHeight="1" x14ac:dyDescent="0.15">
      <c r="A209" s="707"/>
      <c r="B209" s="659"/>
      <c r="C209" s="660"/>
      <c r="D209" s="660"/>
      <c r="E209" s="660"/>
      <c r="F209" s="660"/>
      <c r="G209" s="661"/>
      <c r="H209" s="645" t="s">
        <v>1592</v>
      </c>
      <c r="I209" s="648"/>
      <c r="J209" s="648"/>
      <c r="K209" s="647"/>
      <c r="L209" s="1172"/>
      <c r="M209" s="1173"/>
      <c r="N209" s="645"/>
      <c r="O209" s="647"/>
      <c r="P209" s="692"/>
      <c r="Q209" s="693"/>
      <c r="R209" s="646"/>
      <c r="S209" s="646"/>
      <c r="T209" s="646"/>
      <c r="U209" s="1172"/>
      <c r="V209" s="1173"/>
      <c r="W209" s="645"/>
      <c r="X209" s="647"/>
      <c r="Y209" s="692"/>
      <c r="Z209" s="693"/>
      <c r="AA209" s="648"/>
      <c r="AB209" s="648"/>
      <c r="AC209" s="648"/>
      <c r="AD209" s="1172"/>
      <c r="AE209" s="1173"/>
      <c r="AF209" s="645"/>
      <c r="AG209" s="647"/>
      <c r="AH209" s="692"/>
      <c r="AI209" s="693"/>
      <c r="AJ209" s="648"/>
      <c r="AK209" s="648"/>
      <c r="AL209" s="648"/>
      <c r="AM209" s="694"/>
      <c r="AN209" s="695"/>
      <c r="AO209" s="696"/>
      <c r="AP209" s="660"/>
      <c r="AQ209" s="646"/>
      <c r="AR209" s="647"/>
    </row>
    <row r="210" spans="1:44" ht="14.1" customHeight="1" x14ac:dyDescent="0.15">
      <c r="A210" s="707"/>
      <c r="B210" s="659" t="s">
        <v>1386</v>
      </c>
      <c r="C210" s="660"/>
      <c r="D210" s="660"/>
      <c r="E210" s="660"/>
      <c r="F210" s="660"/>
      <c r="G210" s="678"/>
      <c r="H210" s="679" t="s">
        <v>1132</v>
      </c>
      <c r="I210" s="662"/>
      <c r="J210" s="662"/>
      <c r="K210" s="656"/>
      <c r="L210" s="1218" t="s">
        <v>724</v>
      </c>
      <c r="M210" s="1219"/>
      <c r="N210" s="1164" t="s">
        <v>737</v>
      </c>
      <c r="O210" s="1165"/>
      <c r="P210" s="1214"/>
      <c r="Q210" s="1215"/>
      <c r="R210" s="1159"/>
      <c r="S210" s="1160"/>
      <c r="T210" s="1161"/>
      <c r="U210" s="1230">
        <v>0.06</v>
      </c>
      <c r="V210" s="1231"/>
      <c r="W210" s="1164" t="s">
        <v>1133</v>
      </c>
      <c r="X210" s="1165"/>
      <c r="Y210" s="1157"/>
      <c r="Z210" s="1158"/>
      <c r="AA210" s="1159"/>
      <c r="AB210" s="1160"/>
      <c r="AC210" s="1161"/>
      <c r="AD210" s="1162" t="s">
        <v>1383</v>
      </c>
      <c r="AE210" s="1163"/>
      <c r="AF210" s="1164" t="s">
        <v>1130</v>
      </c>
      <c r="AG210" s="1165"/>
      <c r="AH210" s="1157"/>
      <c r="AI210" s="1158"/>
      <c r="AJ210" s="1159"/>
      <c r="AK210" s="1160"/>
      <c r="AL210" s="1161"/>
      <c r="AM210" s="1159"/>
      <c r="AN210" s="1160"/>
      <c r="AO210" s="1161"/>
      <c r="AP210" s="654" t="s">
        <v>1547</v>
      </c>
      <c r="AQ210" s="652"/>
      <c r="AR210" s="713"/>
    </row>
    <row r="211" spans="1:44" ht="14.1" customHeight="1" x14ac:dyDescent="0.15">
      <c r="A211" s="691"/>
      <c r="B211" s="645"/>
      <c r="C211" s="646"/>
      <c r="D211" s="646"/>
      <c r="E211" s="646"/>
      <c r="F211" s="646"/>
      <c r="G211" s="696"/>
      <c r="H211" s="645"/>
      <c r="I211" s="648"/>
      <c r="J211" s="648"/>
      <c r="K211" s="647"/>
      <c r="L211" s="1172"/>
      <c r="M211" s="1173"/>
      <c r="N211" s="645"/>
      <c r="O211" s="647"/>
      <c r="P211" s="692"/>
      <c r="Q211" s="693"/>
      <c r="R211" s="646"/>
      <c r="S211" s="646"/>
      <c r="T211" s="646"/>
      <c r="U211" s="1172"/>
      <c r="V211" s="1173"/>
      <c r="W211" s="645"/>
      <c r="X211" s="647"/>
      <c r="Y211" s="692"/>
      <c r="Z211" s="693"/>
      <c r="AA211" s="648"/>
      <c r="AB211" s="648"/>
      <c r="AC211" s="648"/>
      <c r="AD211" s="1172"/>
      <c r="AE211" s="1173"/>
      <c r="AF211" s="645"/>
      <c r="AG211" s="647"/>
      <c r="AH211" s="692"/>
      <c r="AI211" s="693"/>
      <c r="AJ211" s="648"/>
      <c r="AK211" s="648"/>
      <c r="AL211" s="648"/>
      <c r="AM211" s="694"/>
      <c r="AN211" s="695"/>
      <c r="AO211" s="696"/>
      <c r="AP211" s="645"/>
      <c r="AQ211" s="646"/>
      <c r="AR211" s="647"/>
    </row>
    <row r="212" spans="1:44" ht="14.1" customHeight="1" x14ac:dyDescent="0.15">
      <c r="A212" s="697"/>
      <c r="B212" s="651"/>
      <c r="C212" s="652"/>
      <c r="D212" s="652"/>
      <c r="E212" s="652"/>
      <c r="F212" s="652"/>
      <c r="G212" s="653"/>
      <c r="H212" s="679"/>
      <c r="I212" s="662"/>
      <c r="J212" s="662"/>
      <c r="K212" s="656"/>
      <c r="L212" s="1218"/>
      <c r="M212" s="1219"/>
      <c r="N212" s="1164"/>
      <c r="O212" s="1165"/>
      <c r="P212" s="1214"/>
      <c r="Q212" s="1215"/>
      <c r="R212" s="662"/>
      <c r="S212" s="662"/>
      <c r="T212" s="662"/>
      <c r="U212" s="1162"/>
      <c r="V212" s="1163"/>
      <c r="W212" s="1164"/>
      <c r="X212" s="1165"/>
      <c r="Y212" s="1157"/>
      <c r="Z212" s="1158"/>
      <c r="AA212" s="1159"/>
      <c r="AB212" s="1160"/>
      <c r="AC212" s="1161"/>
      <c r="AD212" s="1162"/>
      <c r="AE212" s="1163"/>
      <c r="AF212" s="1164"/>
      <c r="AG212" s="1165"/>
      <c r="AH212" s="1157"/>
      <c r="AI212" s="1158"/>
      <c r="AJ212" s="1159"/>
      <c r="AK212" s="1160"/>
      <c r="AL212" s="1161"/>
      <c r="AM212" s="1159"/>
      <c r="AN212" s="1160"/>
      <c r="AO212" s="1161"/>
      <c r="AP212" s="881"/>
      <c r="AQ212" s="652"/>
      <c r="AR212" s="713"/>
    </row>
    <row r="213" spans="1:44" ht="14.1" customHeight="1" x14ac:dyDescent="0.15">
      <c r="A213" s="691"/>
      <c r="B213" s="645"/>
      <c r="C213" s="646"/>
      <c r="D213" s="646"/>
      <c r="E213" s="646"/>
      <c r="F213" s="646"/>
      <c r="G213" s="647"/>
      <c r="H213" s="645"/>
      <c r="I213" s="648"/>
      <c r="J213" s="648"/>
      <c r="K213" s="647"/>
      <c r="L213" s="1172"/>
      <c r="M213" s="1173"/>
      <c r="N213" s="645"/>
      <c r="O213" s="647"/>
      <c r="P213" s="692"/>
      <c r="Q213" s="693"/>
      <c r="R213" s="646"/>
      <c r="S213" s="646"/>
      <c r="T213" s="646"/>
      <c r="U213" s="645"/>
      <c r="V213" s="647"/>
      <c r="W213" s="645"/>
      <c r="X213" s="647"/>
      <c r="Y213" s="692"/>
      <c r="Z213" s="693"/>
      <c r="AA213" s="648"/>
      <c r="AB213" s="648"/>
      <c r="AC213" s="648"/>
      <c r="AD213" s="645"/>
      <c r="AE213" s="647"/>
      <c r="AF213" s="645"/>
      <c r="AG213" s="647"/>
      <c r="AH213" s="692"/>
      <c r="AI213" s="693"/>
      <c r="AJ213" s="648"/>
      <c r="AK213" s="648"/>
      <c r="AL213" s="648"/>
      <c r="AM213" s="694"/>
      <c r="AN213" s="695"/>
      <c r="AO213" s="696"/>
      <c r="AP213" s="723"/>
      <c r="AQ213" s="723"/>
      <c r="AR213" s="724"/>
    </row>
    <row r="214" spans="1:44" ht="14.1" customHeight="1" x14ac:dyDescent="0.15">
      <c r="A214" s="697"/>
      <c r="B214" s="651" t="s">
        <v>1600</v>
      </c>
      <c r="C214" s="652"/>
      <c r="D214" s="652"/>
      <c r="E214" s="652"/>
      <c r="F214" s="708"/>
      <c r="G214" s="653"/>
      <c r="H214" s="654"/>
      <c r="I214" s="655"/>
      <c r="J214" s="655"/>
      <c r="K214" s="656"/>
      <c r="L214" s="1162"/>
      <c r="M214" s="1163"/>
      <c r="N214" s="1174"/>
      <c r="O214" s="1175"/>
      <c r="P214" s="1157"/>
      <c r="Q214" s="1158"/>
      <c r="R214" s="655"/>
      <c r="S214" s="655"/>
      <c r="T214" s="655"/>
      <c r="U214" s="1230">
        <v>808.6</v>
      </c>
      <c r="V214" s="1231"/>
      <c r="W214" s="1174" t="s">
        <v>1133</v>
      </c>
      <c r="X214" s="1175"/>
      <c r="Y214" s="1157"/>
      <c r="Z214" s="1158"/>
      <c r="AA214" s="1159"/>
      <c r="AB214" s="1160"/>
      <c r="AC214" s="1161"/>
      <c r="AD214" s="1230">
        <v>503.428</v>
      </c>
      <c r="AE214" s="1231"/>
      <c r="AF214" s="1174" t="s">
        <v>1130</v>
      </c>
      <c r="AG214" s="1175"/>
      <c r="AH214" s="1157"/>
      <c r="AI214" s="1158"/>
      <c r="AJ214" s="1159"/>
      <c r="AK214" s="1160"/>
      <c r="AL214" s="1161"/>
      <c r="AM214" s="1159"/>
      <c r="AN214" s="1160"/>
      <c r="AO214" s="1161"/>
      <c r="AP214" s="706" t="s">
        <v>1601</v>
      </c>
      <c r="AQ214" s="689"/>
      <c r="AR214" s="690"/>
    </row>
    <row r="215" spans="1:44" ht="14.1" customHeight="1" x14ac:dyDescent="0.15">
      <c r="A215" s="707"/>
      <c r="B215" s="733"/>
      <c r="C215" s="667"/>
      <c r="D215" s="667"/>
      <c r="E215" s="667"/>
      <c r="F215" s="667"/>
      <c r="G215" s="668"/>
      <c r="H215" s="733"/>
      <c r="I215" s="734"/>
      <c r="J215" s="734"/>
      <c r="K215" s="668"/>
      <c r="L215" s="1172"/>
      <c r="M215" s="1173"/>
      <c r="N215" s="645"/>
      <c r="O215" s="647"/>
      <c r="P215" s="692"/>
      <c r="Q215" s="693"/>
      <c r="R215" s="646"/>
      <c r="S215" s="646"/>
      <c r="T215" s="646"/>
      <c r="U215" s="733"/>
      <c r="V215" s="668"/>
      <c r="W215" s="733"/>
      <c r="X215" s="668"/>
      <c r="Y215" s="735"/>
      <c r="Z215" s="736"/>
      <c r="AA215" s="734"/>
      <c r="AB215" s="734"/>
      <c r="AC215" s="734"/>
      <c r="AD215" s="733"/>
      <c r="AE215" s="668"/>
      <c r="AF215" s="733"/>
      <c r="AG215" s="668"/>
      <c r="AH215" s="735"/>
      <c r="AI215" s="736"/>
      <c r="AJ215" s="734"/>
      <c r="AK215" s="734"/>
      <c r="AL215" s="734"/>
      <c r="AM215" s="737"/>
      <c r="AN215" s="738"/>
      <c r="AO215" s="683"/>
      <c r="AP215" s="667"/>
      <c r="AQ215" s="667"/>
      <c r="AR215" s="668"/>
    </row>
    <row r="216" spans="1:44" ht="14.1" customHeight="1" x14ac:dyDescent="0.15">
      <c r="A216" s="707"/>
      <c r="B216" s="733"/>
      <c r="C216" s="667"/>
      <c r="D216" s="667"/>
      <c r="E216" s="667"/>
      <c r="F216" s="667"/>
      <c r="G216" s="683"/>
      <c r="H216" s="737"/>
      <c r="I216" s="734"/>
      <c r="J216" s="734"/>
      <c r="K216" s="736"/>
      <c r="L216" s="1218"/>
      <c r="M216" s="1219"/>
      <c r="N216" s="1164"/>
      <c r="O216" s="1165"/>
      <c r="P216" s="1214"/>
      <c r="Q216" s="1215"/>
      <c r="R216" s="662"/>
      <c r="S216" s="662"/>
      <c r="T216" s="662"/>
      <c r="U216" s="1263"/>
      <c r="V216" s="1264"/>
      <c r="W216" s="1265"/>
      <c r="X216" s="1266"/>
      <c r="Y216" s="1263"/>
      <c r="Z216" s="1264"/>
      <c r="AA216" s="739"/>
      <c r="AB216" s="739"/>
      <c r="AC216" s="739"/>
      <c r="AD216" s="1263"/>
      <c r="AE216" s="1264"/>
      <c r="AF216" s="1265"/>
      <c r="AG216" s="1266"/>
      <c r="AH216" s="1263"/>
      <c r="AI216" s="1264"/>
      <c r="AJ216" s="739"/>
      <c r="AK216" s="739"/>
      <c r="AL216" s="739"/>
      <c r="AM216" s="1235"/>
      <c r="AN216" s="1236"/>
      <c r="AO216" s="1237"/>
      <c r="AP216" s="738"/>
      <c r="AQ216" s="667"/>
      <c r="AR216" s="668"/>
    </row>
    <row r="217" spans="1:44" ht="14.1" customHeight="1" x14ac:dyDescent="0.15">
      <c r="A217" s="691"/>
      <c r="B217" s="725"/>
      <c r="C217" s="723"/>
      <c r="D217" s="723"/>
      <c r="E217" s="723"/>
      <c r="F217" s="723"/>
      <c r="G217" s="724"/>
      <c r="H217" s="725"/>
      <c r="I217" s="726"/>
      <c r="J217" s="726"/>
      <c r="K217" s="724"/>
      <c r="L217" s="1172"/>
      <c r="M217" s="1173"/>
      <c r="N217" s="645"/>
      <c r="O217" s="647"/>
      <c r="P217" s="692"/>
      <c r="Q217" s="693"/>
      <c r="R217" s="646"/>
      <c r="S217" s="646"/>
      <c r="T217" s="646"/>
      <c r="U217" s="725"/>
      <c r="V217" s="724"/>
      <c r="W217" s="725"/>
      <c r="X217" s="724"/>
      <c r="Y217" s="727"/>
      <c r="Z217" s="728"/>
      <c r="AA217" s="726"/>
      <c r="AB217" s="726"/>
      <c r="AC217" s="726"/>
      <c r="AD217" s="725"/>
      <c r="AE217" s="724"/>
      <c r="AF217" s="725"/>
      <c r="AG217" s="724"/>
      <c r="AH217" s="727"/>
      <c r="AI217" s="728"/>
      <c r="AJ217" s="726"/>
      <c r="AK217" s="726"/>
      <c r="AL217" s="726"/>
      <c r="AM217" s="729"/>
      <c r="AN217" s="730"/>
      <c r="AO217" s="731"/>
      <c r="AP217" s="723"/>
      <c r="AQ217" s="723"/>
      <c r="AR217" s="724"/>
    </row>
    <row r="218" spans="1:44" ht="14.1" customHeight="1" x14ac:dyDescent="0.15">
      <c r="A218" s="697"/>
      <c r="B218" s="740"/>
      <c r="C218" s="689"/>
      <c r="D218" s="689"/>
      <c r="E218" s="689"/>
      <c r="F218" s="689"/>
      <c r="G218" s="732"/>
      <c r="H218" s="684"/>
      <c r="I218" s="685"/>
      <c r="J218" s="685"/>
      <c r="K218" s="686"/>
      <c r="L218" s="1218"/>
      <c r="M218" s="1219"/>
      <c r="N218" s="1164"/>
      <c r="O218" s="1165"/>
      <c r="P218" s="1214"/>
      <c r="Q218" s="1215"/>
      <c r="R218" s="662"/>
      <c r="S218" s="662"/>
      <c r="T218" s="662"/>
      <c r="U218" s="1238"/>
      <c r="V218" s="1239"/>
      <c r="W218" s="1240"/>
      <c r="X218" s="1241"/>
      <c r="Y218" s="1238"/>
      <c r="Z218" s="1239"/>
      <c r="AA218" s="687"/>
      <c r="AB218" s="687"/>
      <c r="AC218" s="687"/>
      <c r="AD218" s="1238"/>
      <c r="AE218" s="1239"/>
      <c r="AF218" s="1240"/>
      <c r="AG218" s="1241"/>
      <c r="AH218" s="1238"/>
      <c r="AI218" s="1239"/>
      <c r="AJ218" s="687"/>
      <c r="AK218" s="687"/>
      <c r="AL218" s="687"/>
      <c r="AM218" s="1235"/>
      <c r="AN218" s="1236"/>
      <c r="AO218" s="1237"/>
      <c r="AP218" s="688"/>
      <c r="AQ218" s="689"/>
      <c r="AR218" s="690"/>
    </row>
    <row r="219" spans="1:44" ht="14.1" customHeight="1" x14ac:dyDescent="0.15">
      <c r="A219" s="707"/>
      <c r="B219" s="733"/>
      <c r="C219" s="667"/>
      <c r="D219" s="667"/>
      <c r="E219" s="667"/>
      <c r="F219" s="667"/>
      <c r="G219" s="668"/>
      <c r="H219" s="733"/>
      <c r="I219" s="734"/>
      <c r="J219" s="734"/>
      <c r="K219" s="668"/>
      <c r="L219" s="1172"/>
      <c r="M219" s="1173"/>
      <c r="N219" s="645"/>
      <c r="O219" s="647"/>
      <c r="P219" s="692"/>
      <c r="Q219" s="693"/>
      <c r="R219" s="646"/>
      <c r="S219" s="646"/>
      <c r="T219" s="646"/>
      <c r="U219" s="733"/>
      <c r="V219" s="668"/>
      <c r="W219" s="733"/>
      <c r="X219" s="668"/>
      <c r="Y219" s="735"/>
      <c r="Z219" s="736"/>
      <c r="AA219" s="734"/>
      <c r="AB219" s="734"/>
      <c r="AC219" s="734"/>
      <c r="AD219" s="733"/>
      <c r="AE219" s="668"/>
      <c r="AF219" s="733"/>
      <c r="AG219" s="668"/>
      <c r="AH219" s="735"/>
      <c r="AI219" s="736"/>
      <c r="AJ219" s="734"/>
      <c r="AK219" s="734"/>
      <c r="AL219" s="734"/>
      <c r="AM219" s="737"/>
      <c r="AN219" s="738"/>
      <c r="AO219" s="683"/>
      <c r="AP219" s="667"/>
      <c r="AQ219" s="667"/>
      <c r="AR219" s="668"/>
    </row>
    <row r="220" spans="1:44" ht="14.1" customHeight="1" x14ac:dyDescent="0.15">
      <c r="A220" s="707"/>
      <c r="B220" s="733"/>
      <c r="C220" s="667"/>
      <c r="D220" s="667"/>
      <c r="E220" s="667"/>
      <c r="F220" s="667"/>
      <c r="G220" s="683"/>
      <c r="H220" s="737"/>
      <c r="I220" s="734"/>
      <c r="J220" s="734"/>
      <c r="K220" s="736"/>
      <c r="L220" s="1218"/>
      <c r="M220" s="1219"/>
      <c r="N220" s="1164"/>
      <c r="O220" s="1165"/>
      <c r="P220" s="1214"/>
      <c r="Q220" s="1215"/>
      <c r="R220" s="662"/>
      <c r="S220" s="662"/>
      <c r="T220" s="662"/>
      <c r="U220" s="1263"/>
      <c r="V220" s="1264"/>
      <c r="W220" s="1265"/>
      <c r="X220" s="1266"/>
      <c r="Y220" s="1263"/>
      <c r="Z220" s="1264"/>
      <c r="AA220" s="739"/>
      <c r="AB220" s="739"/>
      <c r="AC220" s="739"/>
      <c r="AD220" s="1263"/>
      <c r="AE220" s="1264"/>
      <c r="AF220" s="1265"/>
      <c r="AG220" s="1266"/>
      <c r="AH220" s="1263"/>
      <c r="AI220" s="1264"/>
      <c r="AJ220" s="739"/>
      <c r="AK220" s="739"/>
      <c r="AL220" s="739"/>
      <c r="AM220" s="1235"/>
      <c r="AN220" s="1236"/>
      <c r="AO220" s="1237"/>
      <c r="AP220" s="738"/>
      <c r="AQ220" s="667"/>
      <c r="AR220" s="668"/>
    </row>
    <row r="221" spans="1:44" ht="14.1" customHeight="1" x14ac:dyDescent="0.15">
      <c r="A221" s="691"/>
      <c r="B221" s="725"/>
      <c r="C221" s="723"/>
      <c r="D221" s="723"/>
      <c r="E221" s="723"/>
      <c r="F221" s="723"/>
      <c r="G221" s="724"/>
      <c r="H221" s="725"/>
      <c r="I221" s="726"/>
      <c r="J221" s="726"/>
      <c r="K221" s="724"/>
      <c r="L221" s="1172"/>
      <c r="M221" s="1173"/>
      <c r="N221" s="645"/>
      <c r="O221" s="647"/>
      <c r="P221" s="692"/>
      <c r="Q221" s="693"/>
      <c r="R221" s="646"/>
      <c r="S221" s="646"/>
      <c r="T221" s="646"/>
      <c r="U221" s="725"/>
      <c r="V221" s="724"/>
      <c r="W221" s="725"/>
      <c r="X221" s="724"/>
      <c r="Y221" s="727"/>
      <c r="Z221" s="728"/>
      <c r="AA221" s="726"/>
      <c r="AB221" s="726"/>
      <c r="AC221" s="726"/>
      <c r="AD221" s="725"/>
      <c r="AE221" s="724"/>
      <c r="AF221" s="725"/>
      <c r="AG221" s="724"/>
      <c r="AH221" s="727"/>
      <c r="AI221" s="728"/>
      <c r="AJ221" s="726"/>
      <c r="AK221" s="726"/>
      <c r="AL221" s="726"/>
      <c r="AM221" s="729"/>
      <c r="AN221" s="730"/>
      <c r="AO221" s="731"/>
      <c r="AP221" s="723"/>
      <c r="AQ221" s="723"/>
      <c r="AR221" s="724"/>
    </row>
    <row r="222" spans="1:44" ht="14.1" customHeight="1" x14ac:dyDescent="0.15">
      <c r="A222" s="697"/>
      <c r="B222" s="740"/>
      <c r="C222" s="689"/>
      <c r="D222" s="689"/>
      <c r="E222" s="689"/>
      <c r="F222" s="689"/>
      <c r="G222" s="732"/>
      <c r="H222" s="684"/>
      <c r="I222" s="685"/>
      <c r="J222" s="685"/>
      <c r="K222" s="686"/>
      <c r="L222" s="1218"/>
      <c r="M222" s="1219"/>
      <c r="N222" s="1164"/>
      <c r="O222" s="1165"/>
      <c r="P222" s="1214"/>
      <c r="Q222" s="1215"/>
      <c r="R222" s="662"/>
      <c r="S222" s="662"/>
      <c r="T222" s="662"/>
      <c r="U222" s="1238"/>
      <c r="V222" s="1239"/>
      <c r="W222" s="1240"/>
      <c r="X222" s="1241"/>
      <c r="Y222" s="1238"/>
      <c r="Z222" s="1239"/>
      <c r="AA222" s="687"/>
      <c r="AB222" s="687"/>
      <c r="AC222" s="687"/>
      <c r="AD222" s="1238"/>
      <c r="AE222" s="1239"/>
      <c r="AF222" s="1240"/>
      <c r="AG222" s="1241"/>
      <c r="AH222" s="1238"/>
      <c r="AI222" s="1239"/>
      <c r="AJ222" s="687"/>
      <c r="AK222" s="687"/>
      <c r="AL222" s="687"/>
      <c r="AM222" s="1235"/>
      <c r="AN222" s="1236"/>
      <c r="AO222" s="1237"/>
      <c r="AP222" s="688"/>
      <c r="AQ222" s="689"/>
      <c r="AR222" s="690"/>
    </row>
    <row r="223" spans="1:44" ht="14.1" customHeight="1" x14ac:dyDescent="0.15">
      <c r="A223" s="707"/>
      <c r="B223" s="733"/>
      <c r="C223" s="667"/>
      <c r="D223" s="667"/>
      <c r="E223" s="667"/>
      <c r="F223" s="667"/>
      <c r="G223" s="668"/>
      <c r="H223" s="733"/>
      <c r="I223" s="734"/>
      <c r="J223" s="734"/>
      <c r="K223" s="668"/>
      <c r="L223" s="1172"/>
      <c r="M223" s="1173"/>
      <c r="N223" s="645"/>
      <c r="O223" s="647"/>
      <c r="P223" s="692"/>
      <c r="Q223" s="693"/>
      <c r="R223" s="646"/>
      <c r="S223" s="646"/>
      <c r="T223" s="646"/>
      <c r="U223" s="733"/>
      <c r="V223" s="668"/>
      <c r="W223" s="733"/>
      <c r="X223" s="668"/>
      <c r="Y223" s="735"/>
      <c r="Z223" s="736"/>
      <c r="AA223" s="734"/>
      <c r="AB223" s="734"/>
      <c r="AC223" s="734"/>
      <c r="AD223" s="733"/>
      <c r="AE223" s="668"/>
      <c r="AF223" s="733"/>
      <c r="AG223" s="668"/>
      <c r="AH223" s="735"/>
      <c r="AI223" s="736"/>
      <c r="AJ223" s="734"/>
      <c r="AK223" s="734"/>
      <c r="AL223" s="734"/>
      <c r="AM223" s="737"/>
      <c r="AN223" s="738"/>
      <c r="AO223" s="683"/>
      <c r="AP223" s="667"/>
      <c r="AQ223" s="667"/>
      <c r="AR223" s="668"/>
    </row>
    <row r="224" spans="1:44" ht="14.1" customHeight="1" x14ac:dyDescent="0.15">
      <c r="A224" s="707"/>
      <c r="B224" s="733"/>
      <c r="C224" s="667"/>
      <c r="D224" s="667"/>
      <c r="E224" s="667"/>
      <c r="F224" s="667"/>
      <c r="G224" s="683"/>
      <c r="H224" s="737"/>
      <c r="I224" s="734"/>
      <c r="J224" s="734"/>
      <c r="K224" s="736"/>
      <c r="L224" s="1218"/>
      <c r="M224" s="1219"/>
      <c r="N224" s="1164"/>
      <c r="O224" s="1165"/>
      <c r="P224" s="1214"/>
      <c r="Q224" s="1215"/>
      <c r="R224" s="662"/>
      <c r="S224" s="662"/>
      <c r="T224" s="662"/>
      <c r="U224" s="1263"/>
      <c r="V224" s="1264"/>
      <c r="W224" s="1265"/>
      <c r="X224" s="1266"/>
      <c r="Y224" s="1263"/>
      <c r="Z224" s="1264"/>
      <c r="AA224" s="739"/>
      <c r="AB224" s="739"/>
      <c r="AC224" s="739"/>
      <c r="AD224" s="1263"/>
      <c r="AE224" s="1264"/>
      <c r="AF224" s="1265"/>
      <c r="AG224" s="1266"/>
      <c r="AH224" s="1263"/>
      <c r="AI224" s="1264"/>
      <c r="AJ224" s="739"/>
      <c r="AK224" s="739"/>
      <c r="AL224" s="739"/>
      <c r="AM224" s="1235"/>
      <c r="AN224" s="1236"/>
      <c r="AO224" s="1237"/>
      <c r="AP224" s="738"/>
      <c r="AQ224" s="667"/>
      <c r="AR224" s="668"/>
    </row>
    <row r="225" spans="1:44" ht="14.1" customHeight="1" x14ac:dyDescent="0.15">
      <c r="A225" s="691"/>
      <c r="B225" s="725"/>
      <c r="C225" s="723"/>
      <c r="D225" s="723"/>
      <c r="E225" s="723"/>
      <c r="F225" s="723"/>
      <c r="G225" s="724"/>
      <c r="H225" s="725"/>
      <c r="I225" s="726"/>
      <c r="J225" s="726"/>
      <c r="K225" s="724"/>
      <c r="L225" s="1172"/>
      <c r="M225" s="1173"/>
      <c r="N225" s="645"/>
      <c r="O225" s="647"/>
      <c r="P225" s="692"/>
      <c r="Q225" s="693"/>
      <c r="R225" s="646"/>
      <c r="S225" s="646"/>
      <c r="T225" s="646"/>
      <c r="U225" s="725"/>
      <c r="V225" s="724"/>
      <c r="W225" s="725"/>
      <c r="X225" s="724"/>
      <c r="Y225" s="727"/>
      <c r="Z225" s="728"/>
      <c r="AA225" s="726"/>
      <c r="AB225" s="726"/>
      <c r="AC225" s="726"/>
      <c r="AD225" s="725"/>
      <c r="AE225" s="724"/>
      <c r="AF225" s="725"/>
      <c r="AG225" s="724"/>
      <c r="AH225" s="727"/>
      <c r="AI225" s="728"/>
      <c r="AJ225" s="726"/>
      <c r="AK225" s="726"/>
      <c r="AL225" s="726"/>
      <c r="AM225" s="729"/>
      <c r="AN225" s="730"/>
      <c r="AO225" s="731"/>
      <c r="AP225" s="723"/>
      <c r="AQ225" s="723"/>
      <c r="AR225" s="724"/>
    </row>
    <row r="226" spans="1:44" ht="14.1" customHeight="1" x14ac:dyDescent="0.15">
      <c r="A226" s="697"/>
      <c r="B226" s="740"/>
      <c r="C226" s="689"/>
      <c r="D226" s="689"/>
      <c r="E226" s="689"/>
      <c r="F226" s="689"/>
      <c r="G226" s="732"/>
      <c r="H226" s="684"/>
      <c r="I226" s="685"/>
      <c r="J226" s="685"/>
      <c r="K226" s="686"/>
      <c r="L226" s="1218"/>
      <c r="M226" s="1219"/>
      <c r="N226" s="1164"/>
      <c r="O226" s="1165"/>
      <c r="P226" s="1214"/>
      <c r="Q226" s="1215"/>
      <c r="R226" s="662"/>
      <c r="S226" s="662"/>
      <c r="T226" s="662"/>
      <c r="U226" s="1238"/>
      <c r="V226" s="1239"/>
      <c r="W226" s="1240"/>
      <c r="X226" s="1241"/>
      <c r="Y226" s="1238"/>
      <c r="Z226" s="1239"/>
      <c r="AA226" s="687"/>
      <c r="AB226" s="687"/>
      <c r="AC226" s="687"/>
      <c r="AD226" s="1238"/>
      <c r="AE226" s="1239"/>
      <c r="AF226" s="1240"/>
      <c r="AG226" s="1241"/>
      <c r="AH226" s="1238"/>
      <c r="AI226" s="1239"/>
      <c r="AJ226" s="687"/>
      <c r="AK226" s="687"/>
      <c r="AL226" s="687"/>
      <c r="AM226" s="1235"/>
      <c r="AN226" s="1236"/>
      <c r="AO226" s="1237"/>
      <c r="AP226" s="688"/>
      <c r="AQ226" s="689"/>
      <c r="AR226" s="690"/>
    </row>
    <row r="227" spans="1:44" ht="14.1" customHeight="1" x14ac:dyDescent="0.15">
      <c r="A227" s="707"/>
      <c r="B227" s="666"/>
      <c r="C227" s="667"/>
      <c r="D227" s="667"/>
      <c r="E227" s="667"/>
      <c r="F227" s="667"/>
      <c r="G227" s="668"/>
      <c r="H227" s="733"/>
      <c r="I227" s="734"/>
      <c r="J227" s="734"/>
      <c r="K227" s="668"/>
      <c r="L227" s="645"/>
      <c r="M227" s="647"/>
      <c r="N227" s="645"/>
      <c r="O227" s="647"/>
      <c r="P227" s="692"/>
      <c r="Q227" s="693"/>
      <c r="R227" s="646"/>
      <c r="S227" s="646"/>
      <c r="T227" s="646"/>
      <c r="U227" s="733"/>
      <c r="V227" s="668"/>
      <c r="W227" s="733"/>
      <c r="X227" s="668"/>
      <c r="Y227" s="735"/>
      <c r="Z227" s="736"/>
      <c r="AA227" s="734"/>
      <c r="AB227" s="734"/>
      <c r="AC227" s="734"/>
      <c r="AD227" s="733"/>
      <c r="AE227" s="668"/>
      <c r="AF227" s="733"/>
      <c r="AG227" s="668"/>
      <c r="AH227" s="735"/>
      <c r="AI227" s="736"/>
      <c r="AJ227" s="734"/>
      <c r="AK227" s="734"/>
      <c r="AL227" s="734"/>
      <c r="AM227" s="737"/>
      <c r="AN227" s="738"/>
      <c r="AO227" s="683"/>
      <c r="AP227" s="667"/>
      <c r="AQ227" s="667"/>
      <c r="AR227" s="668"/>
    </row>
    <row r="228" spans="1:44" ht="14.1" customHeight="1" x14ac:dyDescent="0.15">
      <c r="A228" s="707"/>
      <c r="B228" s="741"/>
      <c r="C228" s="667"/>
      <c r="D228" s="667"/>
      <c r="E228" s="667"/>
      <c r="F228" s="667"/>
      <c r="G228" s="683"/>
      <c r="H228" s="737"/>
      <c r="I228" s="734"/>
      <c r="J228" s="734"/>
      <c r="K228" s="736"/>
      <c r="L228" s="903"/>
      <c r="M228" s="904"/>
      <c r="N228" s="659"/>
      <c r="O228" s="661"/>
      <c r="P228" s="715"/>
      <c r="Q228" s="680"/>
      <c r="R228" s="662"/>
      <c r="S228" s="662"/>
      <c r="T228" s="662"/>
      <c r="U228" s="1263"/>
      <c r="V228" s="1264"/>
      <c r="W228" s="1265"/>
      <c r="X228" s="1266"/>
      <c r="Y228" s="1263"/>
      <c r="Z228" s="1264"/>
      <c r="AA228" s="739"/>
      <c r="AB228" s="739"/>
      <c r="AC228" s="739"/>
      <c r="AD228" s="1263"/>
      <c r="AE228" s="1264"/>
      <c r="AF228" s="1265"/>
      <c r="AG228" s="1266"/>
      <c r="AH228" s="1263"/>
      <c r="AI228" s="1264"/>
      <c r="AJ228" s="739"/>
      <c r="AK228" s="739"/>
      <c r="AL228" s="739"/>
      <c r="AM228" s="1232"/>
      <c r="AN228" s="1233"/>
      <c r="AO228" s="1234"/>
      <c r="AP228" s="738"/>
      <c r="AQ228" s="667"/>
      <c r="AR228" s="668"/>
    </row>
    <row r="229" spans="1:44" ht="14.1" customHeight="1" x14ac:dyDescent="0.15">
      <c r="A229" s="742"/>
      <c r="B229" s="743"/>
      <c r="C229" s="744"/>
      <c r="D229" s="744"/>
      <c r="E229" s="744"/>
      <c r="F229" s="744"/>
      <c r="G229" s="745"/>
      <c r="H229" s="743"/>
      <c r="I229" s="746"/>
      <c r="J229" s="746"/>
      <c r="K229" s="745"/>
      <c r="L229" s="743"/>
      <c r="M229" s="745"/>
      <c r="N229" s="743"/>
      <c r="O229" s="745"/>
      <c r="P229" s="747"/>
      <c r="Q229" s="748"/>
      <c r="R229" s="746"/>
      <c r="S229" s="746"/>
      <c r="T229" s="748"/>
      <c r="U229" s="743"/>
      <c r="V229" s="745"/>
      <c r="W229" s="743"/>
      <c r="X229" s="745"/>
      <c r="Y229" s="747"/>
      <c r="Z229" s="748"/>
      <c r="AA229" s="746"/>
      <c r="AB229" s="746"/>
      <c r="AC229" s="746"/>
      <c r="AD229" s="743"/>
      <c r="AE229" s="745"/>
      <c r="AF229" s="743"/>
      <c r="AG229" s="745"/>
      <c r="AH229" s="747"/>
      <c r="AI229" s="748"/>
      <c r="AJ229" s="746"/>
      <c r="AK229" s="746"/>
      <c r="AL229" s="746"/>
      <c r="AM229" s="749"/>
      <c r="AN229" s="750"/>
      <c r="AO229" s="751"/>
      <c r="AP229" s="744"/>
      <c r="AQ229" s="744"/>
      <c r="AR229" s="745"/>
    </row>
    <row r="230" spans="1:44" ht="14.1" customHeight="1" x14ac:dyDescent="0.15">
      <c r="A230" s="752"/>
      <c r="B230" s="1252"/>
      <c r="C230" s="1254"/>
      <c r="D230" s="1254"/>
      <c r="E230" s="1254"/>
      <c r="F230" s="1254"/>
      <c r="G230" s="1253"/>
      <c r="H230" s="753"/>
      <c r="I230" s="754"/>
      <c r="J230" s="754"/>
      <c r="K230" s="755"/>
      <c r="L230" s="1250"/>
      <c r="M230" s="1251"/>
      <c r="N230" s="1252"/>
      <c r="O230" s="1253"/>
      <c r="P230" s="1250"/>
      <c r="Q230" s="1251"/>
      <c r="R230" s="756"/>
      <c r="S230" s="756"/>
      <c r="T230" s="878"/>
      <c r="U230" s="1250"/>
      <c r="V230" s="1251"/>
      <c r="W230" s="1252"/>
      <c r="X230" s="1253"/>
      <c r="Y230" s="1250"/>
      <c r="Z230" s="1251"/>
      <c r="AA230" s="756"/>
      <c r="AB230" s="756"/>
      <c r="AC230" s="756"/>
      <c r="AD230" s="1250"/>
      <c r="AE230" s="1251"/>
      <c r="AF230" s="1252"/>
      <c r="AG230" s="1253"/>
      <c r="AH230" s="1250"/>
      <c r="AI230" s="1251"/>
      <c r="AJ230" s="756"/>
      <c r="AK230" s="756"/>
      <c r="AL230" s="756"/>
      <c r="AM230" s="1255"/>
      <c r="AN230" s="1256"/>
      <c r="AO230" s="1257"/>
      <c r="AP230" s="757"/>
      <c r="AQ230" s="758"/>
      <c r="AR230" s="759"/>
    </row>
    <row r="231" spans="1:44" ht="15" customHeight="1" x14ac:dyDescent="0.15"/>
    <row r="232" spans="1:44" ht="15" customHeight="1" x14ac:dyDescent="0.15">
      <c r="A232" s="1220" t="s">
        <v>1807</v>
      </c>
      <c r="B232" s="1220"/>
      <c r="C232" s="1220"/>
      <c r="D232" s="1220"/>
      <c r="E232" s="1220"/>
      <c r="F232" s="1220"/>
      <c r="G232" s="1220"/>
      <c r="H232" s="1220"/>
      <c r="I232" s="1220"/>
      <c r="J232" s="1220"/>
      <c r="K232" s="1220"/>
      <c r="L232" s="1220"/>
      <c r="M232" s="1220"/>
      <c r="N232" s="1220"/>
      <c r="O232" s="1220"/>
      <c r="P232" s="1220"/>
      <c r="Q232" s="1220"/>
      <c r="R232" s="1220"/>
      <c r="S232" s="1220"/>
      <c r="T232" s="1220"/>
      <c r="U232" s="1220"/>
      <c r="V232" s="1220"/>
      <c r="W232" s="1220"/>
      <c r="X232" s="1220"/>
      <c r="Y232" s="1220"/>
      <c r="Z232" s="1220"/>
      <c r="AA232" s="1220"/>
      <c r="AB232" s="1220"/>
      <c r="AC232" s="1220"/>
      <c r="AD232" s="1220"/>
      <c r="AE232" s="1220"/>
      <c r="AF232" s="1220"/>
      <c r="AG232" s="1220"/>
      <c r="AH232" s="1220"/>
      <c r="AI232" s="1220"/>
      <c r="AJ232" s="1220"/>
      <c r="AK232" s="1220"/>
      <c r="AL232" s="1220"/>
      <c r="AM232" s="1220"/>
      <c r="AN232" s="1220"/>
      <c r="AO232" s="1220"/>
      <c r="AP232" s="1220"/>
      <c r="AQ232" s="1220"/>
      <c r="AR232" s="1220"/>
    </row>
    <row r="233" spans="1:44" ht="15" customHeight="1" x14ac:dyDescent="0.15">
      <c r="A233" s="1220"/>
      <c r="B233" s="1220"/>
      <c r="C233" s="1220"/>
      <c r="D233" s="1220"/>
      <c r="E233" s="1220"/>
      <c r="F233" s="1220"/>
      <c r="G233" s="1220"/>
      <c r="H233" s="1220"/>
      <c r="I233" s="1220"/>
      <c r="J233" s="1220"/>
      <c r="K233" s="1220"/>
      <c r="L233" s="1220"/>
      <c r="M233" s="1220"/>
      <c r="N233" s="1220"/>
      <c r="O233" s="1220"/>
      <c r="P233" s="1220"/>
      <c r="Q233" s="1220"/>
      <c r="R233" s="1220"/>
      <c r="S233" s="1220"/>
      <c r="T233" s="1220"/>
      <c r="U233" s="1220"/>
      <c r="V233" s="1220"/>
      <c r="W233" s="1220"/>
      <c r="X233" s="1220"/>
      <c r="Y233" s="1220"/>
      <c r="Z233" s="1220"/>
      <c r="AA233" s="1220"/>
      <c r="AB233" s="1220"/>
      <c r="AC233" s="1220"/>
      <c r="AD233" s="1220"/>
      <c r="AE233" s="1220"/>
      <c r="AF233" s="1220"/>
      <c r="AG233" s="1220"/>
      <c r="AH233" s="1220"/>
      <c r="AI233" s="1220"/>
      <c r="AJ233" s="1220"/>
      <c r="AK233" s="1220"/>
      <c r="AL233" s="1220"/>
      <c r="AM233" s="1220"/>
      <c r="AN233" s="1220"/>
      <c r="AO233" s="1220"/>
      <c r="AP233" s="1220"/>
      <c r="AQ233" s="1220"/>
      <c r="AR233" s="1220"/>
    </row>
    <row r="234" spans="1:44" ht="15" customHeight="1" x14ac:dyDescent="0.15">
      <c r="B234" s="642" t="s">
        <v>2240</v>
      </c>
      <c r="AP234" s="643"/>
      <c r="AQ234" s="644" t="s">
        <v>1118</v>
      </c>
      <c r="AR234" s="636">
        <v>6</v>
      </c>
    </row>
    <row r="235" spans="1:44" ht="14.1" customHeight="1" x14ac:dyDescent="0.15">
      <c r="A235" s="1272" t="s">
        <v>580</v>
      </c>
      <c r="B235" s="1269" t="s">
        <v>1119</v>
      </c>
      <c r="C235" s="1270"/>
      <c r="D235" s="1270"/>
      <c r="E235" s="1270"/>
      <c r="F235" s="1270"/>
      <c r="G235" s="1270"/>
      <c r="H235" s="1269" t="s">
        <v>1120</v>
      </c>
      <c r="I235" s="1270"/>
      <c r="J235" s="1270"/>
      <c r="K235" s="1271"/>
      <c r="L235" s="1247" t="s">
        <v>1734</v>
      </c>
      <c r="M235" s="1248"/>
      <c r="N235" s="1248"/>
      <c r="O235" s="1248"/>
      <c r="P235" s="1248"/>
      <c r="Q235" s="1248"/>
      <c r="R235" s="1248"/>
      <c r="S235" s="1248"/>
      <c r="T235" s="1249"/>
      <c r="U235" s="1247" t="s">
        <v>1121</v>
      </c>
      <c r="V235" s="1248"/>
      <c r="W235" s="1248"/>
      <c r="X235" s="1248"/>
      <c r="Y235" s="1248"/>
      <c r="Z235" s="1248"/>
      <c r="AA235" s="1248"/>
      <c r="AB235" s="1248"/>
      <c r="AC235" s="1249"/>
      <c r="AD235" s="1247" t="s">
        <v>1122</v>
      </c>
      <c r="AE235" s="1248"/>
      <c r="AF235" s="1248"/>
      <c r="AG235" s="1248"/>
      <c r="AH235" s="1248"/>
      <c r="AI235" s="1248"/>
      <c r="AJ235" s="1248"/>
      <c r="AK235" s="1248"/>
      <c r="AL235" s="1249"/>
      <c r="AM235" s="1274"/>
      <c r="AN235" s="1275"/>
      <c r="AO235" s="1276"/>
      <c r="AP235" s="1269" t="s">
        <v>1123</v>
      </c>
      <c r="AQ235" s="1270"/>
      <c r="AR235" s="1271"/>
    </row>
    <row r="236" spans="1:44" ht="14.1" customHeight="1" x14ac:dyDescent="0.15">
      <c r="A236" s="1273"/>
      <c r="B236" s="1242"/>
      <c r="C236" s="1244"/>
      <c r="D236" s="1244"/>
      <c r="E236" s="1244"/>
      <c r="F236" s="1244"/>
      <c r="G236" s="1244"/>
      <c r="H236" s="1242"/>
      <c r="I236" s="1244"/>
      <c r="J236" s="1244"/>
      <c r="K236" s="1243"/>
      <c r="L236" s="1242" t="s">
        <v>1124</v>
      </c>
      <c r="M236" s="1243"/>
      <c r="N236" s="1244" t="s">
        <v>1125</v>
      </c>
      <c r="O236" s="1244"/>
      <c r="P236" s="1227"/>
      <c r="Q236" s="1229"/>
      <c r="R236" s="1227"/>
      <c r="S236" s="1228"/>
      <c r="T236" s="1229"/>
      <c r="U236" s="1242" t="s">
        <v>1124</v>
      </c>
      <c r="V236" s="1243"/>
      <c r="W236" s="1242" t="s">
        <v>1125</v>
      </c>
      <c r="X236" s="1243"/>
      <c r="Y236" s="1227"/>
      <c r="Z236" s="1229"/>
      <c r="AA236" s="1227"/>
      <c r="AB236" s="1228"/>
      <c r="AC236" s="1229"/>
      <c r="AD236" s="1242" t="s">
        <v>1124</v>
      </c>
      <c r="AE236" s="1243"/>
      <c r="AF236" s="1242" t="s">
        <v>1125</v>
      </c>
      <c r="AG236" s="1243"/>
      <c r="AH236" s="1227"/>
      <c r="AI236" s="1229"/>
      <c r="AJ236" s="1227"/>
      <c r="AK236" s="1228"/>
      <c r="AL236" s="1229"/>
      <c r="AM236" s="1277"/>
      <c r="AN236" s="1278"/>
      <c r="AO236" s="1279"/>
      <c r="AP236" s="1242"/>
      <c r="AQ236" s="1244"/>
      <c r="AR236" s="1243"/>
    </row>
    <row r="237" spans="1:44" ht="14.1" customHeight="1" x14ac:dyDescent="0.15">
      <c r="A237" s="665"/>
      <c r="B237" s="666"/>
      <c r="C237" s="667"/>
      <c r="D237" s="667"/>
      <c r="E237" s="667"/>
      <c r="F237" s="667"/>
      <c r="G237" s="668"/>
      <c r="H237" s="669"/>
      <c r="I237" s="670"/>
      <c r="J237" s="670"/>
      <c r="K237" s="672"/>
      <c r="L237" s="669"/>
      <c r="M237" s="672"/>
      <c r="N237" s="669"/>
      <c r="O237" s="672"/>
      <c r="P237" s="673"/>
      <c r="Q237" s="674"/>
      <c r="R237" s="671"/>
      <c r="S237" s="671"/>
      <c r="T237" s="671"/>
      <c r="U237" s="669"/>
      <c r="V237" s="672"/>
      <c r="W237" s="669"/>
      <c r="X237" s="672"/>
      <c r="Y237" s="673"/>
      <c r="Z237" s="674"/>
      <c r="AA237" s="670"/>
      <c r="AB237" s="670"/>
      <c r="AC237" s="670"/>
      <c r="AD237" s="669"/>
      <c r="AE237" s="672"/>
      <c r="AF237" s="669"/>
      <c r="AG237" s="672"/>
      <c r="AH237" s="673"/>
      <c r="AI237" s="674"/>
      <c r="AJ237" s="670"/>
      <c r="AK237" s="670"/>
      <c r="AL237" s="670"/>
      <c r="AM237" s="675"/>
      <c r="AN237" s="676"/>
      <c r="AO237" s="677"/>
      <c r="AP237" s="671"/>
      <c r="AQ237" s="671"/>
      <c r="AR237" s="672"/>
    </row>
    <row r="238" spans="1:44" ht="14.1" customHeight="1" x14ac:dyDescent="0.15">
      <c r="A238" s="780" t="s">
        <v>1397</v>
      </c>
      <c r="B238" s="682" t="s">
        <v>1159</v>
      </c>
      <c r="C238" s="667"/>
      <c r="D238" s="667"/>
      <c r="E238" s="667"/>
      <c r="F238" s="667"/>
      <c r="G238" s="683"/>
      <c r="H238" s="684"/>
      <c r="I238" s="685"/>
      <c r="J238" s="685"/>
      <c r="K238" s="686"/>
      <c r="L238" s="1245"/>
      <c r="M238" s="1246"/>
      <c r="N238" s="1240"/>
      <c r="O238" s="1241"/>
      <c r="P238" s="1238"/>
      <c r="Q238" s="1239"/>
      <c r="R238" s="685"/>
      <c r="S238" s="685"/>
      <c r="T238" s="685"/>
      <c r="U238" s="1245"/>
      <c r="V238" s="1246"/>
      <c r="W238" s="1240"/>
      <c r="X238" s="1241"/>
      <c r="Y238" s="1238"/>
      <c r="Z238" s="1239"/>
      <c r="AA238" s="687"/>
      <c r="AB238" s="687"/>
      <c r="AC238" s="687"/>
      <c r="AD238" s="1245"/>
      <c r="AE238" s="1246"/>
      <c r="AF238" s="1240"/>
      <c r="AG238" s="1241"/>
      <c r="AH238" s="1238"/>
      <c r="AI238" s="1239"/>
      <c r="AJ238" s="687"/>
      <c r="AK238" s="687"/>
      <c r="AL238" s="687"/>
      <c r="AM238" s="1235"/>
      <c r="AN238" s="1236"/>
      <c r="AO238" s="1237"/>
      <c r="AP238" s="688"/>
      <c r="AQ238" s="689"/>
      <c r="AR238" s="690"/>
    </row>
    <row r="239" spans="1:44" ht="14.1" customHeight="1" x14ac:dyDescent="0.15">
      <c r="A239" s="691"/>
      <c r="B239" s="645" t="s">
        <v>629</v>
      </c>
      <c r="C239" s="646"/>
      <c r="D239" s="646"/>
      <c r="E239" s="646"/>
      <c r="F239" s="646"/>
      <c r="G239" s="647"/>
      <c r="H239" s="645"/>
      <c r="I239" s="648"/>
      <c r="J239" s="648"/>
      <c r="K239" s="647"/>
      <c r="L239" s="1172"/>
      <c r="M239" s="1173"/>
      <c r="N239" s="645"/>
      <c r="O239" s="647"/>
      <c r="P239" s="692"/>
      <c r="Q239" s="693"/>
      <c r="R239" s="646"/>
      <c r="S239" s="646"/>
      <c r="T239" s="646"/>
      <c r="U239" s="1172"/>
      <c r="V239" s="1173"/>
      <c r="W239" s="645"/>
      <c r="X239" s="647"/>
      <c r="Y239" s="692"/>
      <c r="Z239" s="693"/>
      <c r="AA239" s="648"/>
      <c r="AB239" s="648"/>
      <c r="AC239" s="648"/>
      <c r="AD239" s="1172"/>
      <c r="AE239" s="1173"/>
      <c r="AF239" s="645"/>
      <c r="AG239" s="647"/>
      <c r="AH239" s="692"/>
      <c r="AI239" s="693"/>
      <c r="AJ239" s="648"/>
      <c r="AK239" s="648"/>
      <c r="AL239" s="648"/>
      <c r="AM239" s="694"/>
      <c r="AN239" s="695"/>
      <c r="AO239" s="696"/>
      <c r="AP239" s="645"/>
      <c r="AQ239" s="646"/>
      <c r="AR239" s="647"/>
    </row>
    <row r="240" spans="1:44" ht="14.1" customHeight="1" x14ac:dyDescent="0.15">
      <c r="A240" s="697"/>
      <c r="B240" s="651" t="s">
        <v>630</v>
      </c>
      <c r="C240" s="652"/>
      <c r="D240" s="652"/>
      <c r="E240" s="652"/>
      <c r="F240" s="698"/>
      <c r="G240" s="678"/>
      <c r="H240" s="679" t="s">
        <v>1399</v>
      </c>
      <c r="I240" s="662"/>
      <c r="J240" s="662"/>
      <c r="K240" s="656"/>
      <c r="L240" s="1218" t="s">
        <v>724</v>
      </c>
      <c r="M240" s="1219"/>
      <c r="N240" s="1164" t="s">
        <v>737</v>
      </c>
      <c r="O240" s="1165"/>
      <c r="P240" s="1214"/>
      <c r="Q240" s="1215"/>
      <c r="R240" s="1159"/>
      <c r="S240" s="1160"/>
      <c r="T240" s="1161"/>
      <c r="U240" s="1162" t="s">
        <v>1390</v>
      </c>
      <c r="V240" s="1163"/>
      <c r="W240" s="1164" t="s">
        <v>1133</v>
      </c>
      <c r="X240" s="1165"/>
      <c r="Y240" s="1157"/>
      <c r="Z240" s="1158"/>
      <c r="AA240" s="1159"/>
      <c r="AB240" s="1160"/>
      <c r="AC240" s="1161"/>
      <c r="AD240" s="1162" t="s">
        <v>1390</v>
      </c>
      <c r="AE240" s="1163"/>
      <c r="AF240" s="1164" t="s">
        <v>1130</v>
      </c>
      <c r="AG240" s="1165"/>
      <c r="AH240" s="1157"/>
      <c r="AI240" s="1158"/>
      <c r="AJ240" s="1159"/>
      <c r="AK240" s="1160"/>
      <c r="AL240" s="1161"/>
      <c r="AM240" s="1159"/>
      <c r="AN240" s="1160"/>
      <c r="AO240" s="1161"/>
      <c r="AP240" s="881" t="s">
        <v>1393</v>
      </c>
      <c r="AQ240" s="652"/>
      <c r="AR240" s="713"/>
    </row>
    <row r="241" spans="1:44" ht="14.1" customHeight="1" x14ac:dyDescent="0.15">
      <c r="A241" s="707"/>
      <c r="B241" s="645" t="s">
        <v>632</v>
      </c>
      <c r="C241" s="646"/>
      <c r="D241" s="646"/>
      <c r="E241" s="660"/>
      <c r="F241" s="646"/>
      <c r="G241" s="647"/>
      <c r="H241" s="645"/>
      <c r="I241" s="648"/>
      <c r="J241" s="648"/>
      <c r="K241" s="647"/>
      <c r="L241" s="1172"/>
      <c r="M241" s="1173"/>
      <c r="N241" s="645"/>
      <c r="O241" s="647"/>
      <c r="P241" s="692"/>
      <c r="Q241" s="693"/>
      <c r="R241" s="646"/>
      <c r="S241" s="646"/>
      <c r="T241" s="646"/>
      <c r="U241" s="1172"/>
      <c r="V241" s="1173"/>
      <c r="W241" s="645"/>
      <c r="X241" s="647"/>
      <c r="Y241" s="692"/>
      <c r="Z241" s="693"/>
      <c r="AA241" s="648"/>
      <c r="AB241" s="648"/>
      <c r="AC241" s="648"/>
      <c r="AD241" s="1172"/>
      <c r="AE241" s="1173"/>
      <c r="AF241" s="645"/>
      <c r="AG241" s="647"/>
      <c r="AH241" s="692"/>
      <c r="AI241" s="693"/>
      <c r="AJ241" s="648"/>
      <c r="AK241" s="648"/>
      <c r="AL241" s="648"/>
      <c r="AM241" s="694"/>
      <c r="AN241" s="695"/>
      <c r="AO241" s="696"/>
      <c r="AP241" s="645"/>
      <c r="AQ241" s="646"/>
      <c r="AR241" s="647"/>
    </row>
    <row r="242" spans="1:44" ht="14.1" customHeight="1" x14ac:dyDescent="0.15">
      <c r="A242" s="707"/>
      <c r="B242" s="659" t="s">
        <v>630</v>
      </c>
      <c r="C242" s="660"/>
      <c r="D242" s="660"/>
      <c r="E242" s="660"/>
      <c r="F242" s="708"/>
      <c r="G242" s="653"/>
      <c r="H242" s="679" t="s">
        <v>1399</v>
      </c>
      <c r="I242" s="662"/>
      <c r="J242" s="662"/>
      <c r="K242" s="656"/>
      <c r="L242" s="1218" t="s">
        <v>724</v>
      </c>
      <c r="M242" s="1219"/>
      <c r="N242" s="1164" t="s">
        <v>737</v>
      </c>
      <c r="O242" s="1165"/>
      <c r="P242" s="1214"/>
      <c r="Q242" s="1215"/>
      <c r="R242" s="1159"/>
      <c r="S242" s="1160"/>
      <c r="T242" s="1161"/>
      <c r="U242" s="1162" t="s">
        <v>724</v>
      </c>
      <c r="V242" s="1163"/>
      <c r="W242" s="1164" t="s">
        <v>1133</v>
      </c>
      <c r="X242" s="1165"/>
      <c r="Y242" s="1157"/>
      <c r="Z242" s="1158"/>
      <c r="AA242" s="1159"/>
      <c r="AB242" s="1160"/>
      <c r="AC242" s="1161"/>
      <c r="AD242" s="1162" t="s">
        <v>724</v>
      </c>
      <c r="AE242" s="1163"/>
      <c r="AF242" s="1164" t="s">
        <v>1130</v>
      </c>
      <c r="AG242" s="1165"/>
      <c r="AH242" s="1157"/>
      <c r="AI242" s="1158"/>
      <c r="AJ242" s="1159"/>
      <c r="AK242" s="1160"/>
      <c r="AL242" s="1161"/>
      <c r="AM242" s="1159"/>
      <c r="AN242" s="1160"/>
      <c r="AO242" s="1161"/>
      <c r="AP242" s="881" t="s">
        <v>1393</v>
      </c>
      <c r="AQ242" s="652"/>
      <c r="AR242" s="713"/>
    </row>
    <row r="243" spans="1:44" ht="14.1" customHeight="1" x14ac:dyDescent="0.15">
      <c r="A243" s="691"/>
      <c r="B243" s="645" t="s">
        <v>629</v>
      </c>
      <c r="C243" s="646"/>
      <c r="D243" s="646"/>
      <c r="E243" s="646"/>
      <c r="F243" s="646"/>
      <c r="G243" s="647"/>
      <c r="H243" s="645"/>
      <c r="I243" s="648"/>
      <c r="J243" s="648"/>
      <c r="K243" s="647"/>
      <c r="L243" s="1172"/>
      <c r="M243" s="1173"/>
      <c r="N243" s="645"/>
      <c r="O243" s="647"/>
      <c r="P243" s="692"/>
      <c r="Q243" s="693"/>
      <c r="R243" s="646"/>
      <c r="S243" s="646"/>
      <c r="T243" s="646"/>
      <c r="U243" s="1172"/>
      <c r="V243" s="1173"/>
      <c r="W243" s="645"/>
      <c r="X243" s="647"/>
      <c r="Y243" s="692"/>
      <c r="Z243" s="693"/>
      <c r="AA243" s="648"/>
      <c r="AB243" s="648"/>
      <c r="AC243" s="648"/>
      <c r="AD243" s="1172"/>
      <c r="AE243" s="1173"/>
      <c r="AF243" s="645"/>
      <c r="AG243" s="647"/>
      <c r="AH243" s="692"/>
      <c r="AI243" s="693"/>
      <c r="AJ243" s="648"/>
      <c r="AK243" s="648"/>
      <c r="AL243" s="648"/>
      <c r="AM243" s="694"/>
      <c r="AN243" s="695"/>
      <c r="AO243" s="696"/>
      <c r="AP243" s="645"/>
      <c r="AQ243" s="646"/>
      <c r="AR243" s="647"/>
    </row>
    <row r="244" spans="1:44" ht="14.1" customHeight="1" x14ac:dyDescent="0.15">
      <c r="A244" s="707"/>
      <c r="B244" s="659" t="s">
        <v>636</v>
      </c>
      <c r="C244" s="660"/>
      <c r="D244" s="660"/>
      <c r="E244" s="660"/>
      <c r="F244" s="698"/>
      <c r="G244" s="678"/>
      <c r="H244" s="679" t="s">
        <v>1399</v>
      </c>
      <c r="I244" s="662"/>
      <c r="J244" s="662"/>
      <c r="K244" s="656"/>
      <c r="L244" s="1218" t="s">
        <v>724</v>
      </c>
      <c r="M244" s="1219"/>
      <c r="N244" s="1164" t="s">
        <v>737</v>
      </c>
      <c r="O244" s="1165"/>
      <c r="P244" s="1214"/>
      <c r="Q244" s="1215"/>
      <c r="R244" s="1159"/>
      <c r="S244" s="1160"/>
      <c r="T244" s="1161"/>
      <c r="U244" s="1162" t="s">
        <v>724</v>
      </c>
      <c r="V244" s="1163"/>
      <c r="W244" s="1164" t="s">
        <v>1133</v>
      </c>
      <c r="X244" s="1165"/>
      <c r="Y244" s="1157"/>
      <c r="Z244" s="1158"/>
      <c r="AA244" s="1159"/>
      <c r="AB244" s="1160"/>
      <c r="AC244" s="1161"/>
      <c r="AD244" s="1162" t="s">
        <v>724</v>
      </c>
      <c r="AE244" s="1163"/>
      <c r="AF244" s="1164" t="s">
        <v>1130</v>
      </c>
      <c r="AG244" s="1165"/>
      <c r="AH244" s="1157"/>
      <c r="AI244" s="1158"/>
      <c r="AJ244" s="1159"/>
      <c r="AK244" s="1160"/>
      <c r="AL244" s="1161"/>
      <c r="AM244" s="1159"/>
      <c r="AN244" s="1160"/>
      <c r="AO244" s="1161"/>
      <c r="AP244" s="881" t="s">
        <v>1393</v>
      </c>
      <c r="AQ244" s="652"/>
      <c r="AR244" s="713"/>
    </row>
    <row r="245" spans="1:44" ht="14.1" customHeight="1" x14ac:dyDescent="0.15">
      <c r="A245" s="691"/>
      <c r="B245" s="645" t="s">
        <v>632</v>
      </c>
      <c r="C245" s="646"/>
      <c r="D245" s="646"/>
      <c r="E245" s="646"/>
      <c r="F245" s="646"/>
      <c r="G245" s="647"/>
      <c r="H245" s="645"/>
      <c r="I245" s="648"/>
      <c r="J245" s="648"/>
      <c r="K245" s="647"/>
      <c r="L245" s="1172"/>
      <c r="M245" s="1173"/>
      <c r="N245" s="645"/>
      <c r="O245" s="647"/>
      <c r="P245" s="692"/>
      <c r="Q245" s="693"/>
      <c r="R245" s="646"/>
      <c r="S245" s="646"/>
      <c r="T245" s="646"/>
      <c r="U245" s="1172"/>
      <c r="V245" s="1173"/>
      <c r="W245" s="645"/>
      <c r="X245" s="647"/>
      <c r="Y245" s="692"/>
      <c r="Z245" s="693"/>
      <c r="AA245" s="648"/>
      <c r="AB245" s="648"/>
      <c r="AC245" s="648"/>
      <c r="AD245" s="1172"/>
      <c r="AE245" s="1173"/>
      <c r="AF245" s="645"/>
      <c r="AG245" s="647"/>
      <c r="AH245" s="692"/>
      <c r="AI245" s="693"/>
      <c r="AJ245" s="648"/>
      <c r="AK245" s="648"/>
      <c r="AL245" s="648"/>
      <c r="AM245" s="694"/>
      <c r="AN245" s="695"/>
      <c r="AO245" s="696"/>
      <c r="AP245" s="645"/>
      <c r="AQ245" s="646"/>
      <c r="AR245" s="647"/>
    </row>
    <row r="246" spans="1:44" ht="14.1" customHeight="1" x14ac:dyDescent="0.15">
      <c r="A246" s="697"/>
      <c r="B246" s="651" t="s">
        <v>636</v>
      </c>
      <c r="C246" s="652"/>
      <c r="D246" s="652"/>
      <c r="E246" s="652"/>
      <c r="F246" s="660"/>
      <c r="G246" s="653"/>
      <c r="H246" s="679" t="s">
        <v>1399</v>
      </c>
      <c r="I246" s="662"/>
      <c r="J246" s="662"/>
      <c r="K246" s="656"/>
      <c r="L246" s="1218" t="s">
        <v>724</v>
      </c>
      <c r="M246" s="1219"/>
      <c r="N246" s="1164" t="s">
        <v>737</v>
      </c>
      <c r="O246" s="1165"/>
      <c r="P246" s="1214"/>
      <c r="Q246" s="1215"/>
      <c r="R246" s="1159"/>
      <c r="S246" s="1160"/>
      <c r="T246" s="1161"/>
      <c r="U246" s="1162" t="s">
        <v>724</v>
      </c>
      <c r="V246" s="1163"/>
      <c r="W246" s="1164" t="s">
        <v>1133</v>
      </c>
      <c r="X246" s="1165"/>
      <c r="Y246" s="1157"/>
      <c r="Z246" s="1158"/>
      <c r="AA246" s="1159"/>
      <c r="AB246" s="1160"/>
      <c r="AC246" s="1161"/>
      <c r="AD246" s="1162" t="s">
        <v>724</v>
      </c>
      <c r="AE246" s="1163"/>
      <c r="AF246" s="1164" t="s">
        <v>1130</v>
      </c>
      <c r="AG246" s="1165"/>
      <c r="AH246" s="1157"/>
      <c r="AI246" s="1158"/>
      <c r="AJ246" s="1159"/>
      <c r="AK246" s="1160"/>
      <c r="AL246" s="1161"/>
      <c r="AM246" s="1159"/>
      <c r="AN246" s="1160"/>
      <c r="AO246" s="1161"/>
      <c r="AP246" s="881" t="s">
        <v>1393</v>
      </c>
      <c r="AQ246" s="652"/>
      <c r="AR246" s="713"/>
    </row>
    <row r="247" spans="1:44" ht="14.1" customHeight="1" x14ac:dyDescent="0.15">
      <c r="A247" s="707"/>
      <c r="B247" s="659" t="s">
        <v>638</v>
      </c>
      <c r="C247" s="660"/>
      <c r="D247" s="660"/>
      <c r="E247" s="660"/>
      <c r="F247" s="646"/>
      <c r="G247" s="661"/>
      <c r="H247" s="645"/>
      <c r="I247" s="648"/>
      <c r="J247" s="648"/>
      <c r="K247" s="647"/>
      <c r="L247" s="1172"/>
      <c r="M247" s="1173"/>
      <c r="N247" s="645"/>
      <c r="O247" s="647"/>
      <c r="P247" s="692"/>
      <c r="Q247" s="693"/>
      <c r="R247" s="646"/>
      <c r="S247" s="646"/>
      <c r="T247" s="646"/>
      <c r="U247" s="1172"/>
      <c r="V247" s="1173"/>
      <c r="W247" s="645"/>
      <c r="X247" s="647"/>
      <c r="Y247" s="692"/>
      <c r="Z247" s="693"/>
      <c r="AA247" s="648"/>
      <c r="AB247" s="648"/>
      <c r="AC247" s="648"/>
      <c r="AD247" s="1172"/>
      <c r="AE247" s="1173"/>
      <c r="AF247" s="645"/>
      <c r="AG247" s="647"/>
      <c r="AH247" s="692"/>
      <c r="AI247" s="693"/>
      <c r="AJ247" s="648"/>
      <c r="AK247" s="648"/>
      <c r="AL247" s="648"/>
      <c r="AM247" s="694"/>
      <c r="AN247" s="695"/>
      <c r="AO247" s="696"/>
      <c r="AP247" s="645"/>
      <c r="AQ247" s="646"/>
      <c r="AR247" s="647"/>
    </row>
    <row r="248" spans="1:44" ht="14.1" customHeight="1" x14ac:dyDescent="0.15">
      <c r="A248" s="707"/>
      <c r="B248" s="659" t="s">
        <v>637</v>
      </c>
      <c r="C248" s="660"/>
      <c r="D248" s="660"/>
      <c r="E248" s="660"/>
      <c r="F248" s="660"/>
      <c r="G248" s="678"/>
      <c r="H248" s="679" t="s">
        <v>1399</v>
      </c>
      <c r="I248" s="662"/>
      <c r="J248" s="662"/>
      <c r="K248" s="656"/>
      <c r="L248" s="1218" t="s">
        <v>724</v>
      </c>
      <c r="M248" s="1219"/>
      <c r="N248" s="1164" t="s">
        <v>737</v>
      </c>
      <c r="O248" s="1165"/>
      <c r="P248" s="1214"/>
      <c r="Q248" s="1215"/>
      <c r="R248" s="1159"/>
      <c r="S248" s="1160"/>
      <c r="T248" s="1161"/>
      <c r="U248" s="1162" t="s">
        <v>724</v>
      </c>
      <c r="V248" s="1163"/>
      <c r="W248" s="1164" t="s">
        <v>1133</v>
      </c>
      <c r="X248" s="1165"/>
      <c r="Y248" s="1157"/>
      <c r="Z248" s="1158"/>
      <c r="AA248" s="1159"/>
      <c r="AB248" s="1160"/>
      <c r="AC248" s="1161"/>
      <c r="AD248" s="1162" t="s">
        <v>724</v>
      </c>
      <c r="AE248" s="1163"/>
      <c r="AF248" s="1164" t="s">
        <v>1130</v>
      </c>
      <c r="AG248" s="1165"/>
      <c r="AH248" s="1157"/>
      <c r="AI248" s="1158"/>
      <c r="AJ248" s="1159"/>
      <c r="AK248" s="1160"/>
      <c r="AL248" s="1161"/>
      <c r="AM248" s="1159"/>
      <c r="AN248" s="1160"/>
      <c r="AO248" s="1161"/>
      <c r="AP248" s="881" t="s">
        <v>1393</v>
      </c>
      <c r="AQ248" s="652"/>
      <c r="AR248" s="713"/>
    </row>
    <row r="249" spans="1:44" ht="14.1" customHeight="1" x14ac:dyDescent="0.15">
      <c r="A249" s="691"/>
      <c r="B249" s="645" t="s">
        <v>1392</v>
      </c>
      <c r="C249" s="646"/>
      <c r="D249" s="646"/>
      <c r="E249" s="646"/>
      <c r="F249" s="646"/>
      <c r="G249" s="647"/>
      <c r="H249" s="645" t="s">
        <v>1593</v>
      </c>
      <c r="I249" s="648"/>
      <c r="J249" s="648"/>
      <c r="K249" s="647"/>
      <c r="L249" s="1172"/>
      <c r="M249" s="1173"/>
      <c r="N249" s="645"/>
      <c r="O249" s="647"/>
      <c r="P249" s="692"/>
      <c r="Q249" s="693"/>
      <c r="R249" s="646"/>
      <c r="S249" s="646"/>
      <c r="T249" s="646"/>
      <c r="U249" s="1172"/>
      <c r="V249" s="1173"/>
      <c r="W249" s="645"/>
      <c r="X249" s="647"/>
      <c r="Y249" s="692"/>
      <c r="Z249" s="693"/>
      <c r="AA249" s="648"/>
      <c r="AB249" s="648"/>
      <c r="AC249" s="648"/>
      <c r="AD249" s="1172"/>
      <c r="AE249" s="1173"/>
      <c r="AF249" s="645"/>
      <c r="AG249" s="647"/>
      <c r="AH249" s="692"/>
      <c r="AI249" s="693"/>
      <c r="AJ249" s="648"/>
      <c r="AK249" s="648"/>
      <c r="AL249" s="648"/>
      <c r="AM249" s="694"/>
      <c r="AN249" s="695"/>
      <c r="AO249" s="696"/>
      <c r="AP249" s="660"/>
      <c r="AQ249" s="646"/>
      <c r="AR249" s="647"/>
    </row>
    <row r="250" spans="1:44" ht="14.1" customHeight="1" x14ac:dyDescent="0.15">
      <c r="A250" s="707"/>
      <c r="B250" s="659" t="s">
        <v>1391</v>
      </c>
      <c r="C250" s="660"/>
      <c r="D250" s="660"/>
      <c r="E250" s="660"/>
      <c r="F250" s="660"/>
      <c r="G250" s="678"/>
      <c r="H250" s="679" t="s">
        <v>1132</v>
      </c>
      <c r="I250" s="662"/>
      <c r="J250" s="662"/>
      <c r="K250" s="680"/>
      <c r="L250" s="1218" t="s">
        <v>724</v>
      </c>
      <c r="M250" s="1219"/>
      <c r="N250" s="1164" t="s">
        <v>737</v>
      </c>
      <c r="O250" s="1165"/>
      <c r="P250" s="1214"/>
      <c r="Q250" s="1215"/>
      <c r="R250" s="1159"/>
      <c r="S250" s="1160"/>
      <c r="T250" s="1161"/>
      <c r="U250" s="1218" t="s">
        <v>1374</v>
      </c>
      <c r="V250" s="1219"/>
      <c r="W250" s="1164" t="s">
        <v>1133</v>
      </c>
      <c r="X250" s="1165"/>
      <c r="Y250" s="1157"/>
      <c r="Z250" s="1158"/>
      <c r="AA250" s="1194"/>
      <c r="AB250" s="1195"/>
      <c r="AC250" s="1196"/>
      <c r="AD250" s="1221">
        <v>0.23</v>
      </c>
      <c r="AE250" s="1222"/>
      <c r="AF250" s="1164" t="s">
        <v>1130</v>
      </c>
      <c r="AG250" s="1165"/>
      <c r="AH250" s="1157"/>
      <c r="AI250" s="1158"/>
      <c r="AJ250" s="1194"/>
      <c r="AK250" s="1195"/>
      <c r="AL250" s="1196"/>
      <c r="AM250" s="1194"/>
      <c r="AN250" s="1195"/>
      <c r="AO250" s="1196"/>
      <c r="AP250" s="679" t="s">
        <v>1547</v>
      </c>
      <c r="AQ250" s="660"/>
      <c r="AR250" s="661"/>
    </row>
    <row r="251" spans="1:44" ht="14.1" customHeight="1" x14ac:dyDescent="0.15">
      <c r="A251" s="691"/>
      <c r="B251" s="645" t="s">
        <v>1398</v>
      </c>
      <c r="C251" s="646"/>
      <c r="D251" s="646"/>
      <c r="E251" s="646"/>
      <c r="F251" s="646"/>
      <c r="G251" s="647"/>
      <c r="H251" s="645" t="s">
        <v>1593</v>
      </c>
      <c r="I251" s="648"/>
      <c r="J251" s="648"/>
      <c r="K251" s="647"/>
      <c r="L251" s="1172"/>
      <c r="M251" s="1173"/>
      <c r="N251" s="645"/>
      <c r="O251" s="647"/>
      <c r="P251" s="692"/>
      <c r="Q251" s="693"/>
      <c r="R251" s="646"/>
      <c r="S251" s="646"/>
      <c r="T251" s="646"/>
      <c r="U251" s="1172"/>
      <c r="V251" s="1173"/>
      <c r="W251" s="645"/>
      <c r="X251" s="647"/>
      <c r="Y251" s="692"/>
      <c r="Z251" s="693"/>
      <c r="AA251" s="648"/>
      <c r="AB251" s="648"/>
      <c r="AC251" s="648"/>
      <c r="AD251" s="1172"/>
      <c r="AE251" s="1173"/>
      <c r="AF251" s="645"/>
      <c r="AG251" s="647"/>
      <c r="AH251" s="692"/>
      <c r="AI251" s="693"/>
      <c r="AJ251" s="648"/>
      <c r="AK251" s="648"/>
      <c r="AL251" s="648"/>
      <c r="AM251" s="694"/>
      <c r="AN251" s="695"/>
      <c r="AO251" s="696"/>
      <c r="AP251" s="646"/>
      <c r="AQ251" s="646"/>
      <c r="AR251" s="647"/>
    </row>
    <row r="252" spans="1:44" ht="14.1" customHeight="1" x14ac:dyDescent="0.15">
      <c r="A252" s="697"/>
      <c r="B252" s="651" t="s">
        <v>1394</v>
      </c>
      <c r="C252" s="652"/>
      <c r="D252" s="652"/>
      <c r="E252" s="652"/>
      <c r="F252" s="652"/>
      <c r="G252" s="653"/>
      <c r="H252" s="654" t="s">
        <v>1132</v>
      </c>
      <c r="I252" s="655"/>
      <c r="J252" s="655"/>
      <c r="K252" s="656"/>
      <c r="L252" s="1162" t="s">
        <v>724</v>
      </c>
      <c r="M252" s="1163"/>
      <c r="N252" s="1174" t="s">
        <v>737</v>
      </c>
      <c r="O252" s="1175"/>
      <c r="P252" s="1214"/>
      <c r="Q252" s="1215"/>
      <c r="R252" s="1159"/>
      <c r="S252" s="1160"/>
      <c r="T252" s="1161"/>
      <c r="U252" s="1162" t="s">
        <v>1374</v>
      </c>
      <c r="V252" s="1163"/>
      <c r="W252" s="1174" t="s">
        <v>1133</v>
      </c>
      <c r="X252" s="1175"/>
      <c r="Y252" s="1157"/>
      <c r="Z252" s="1158"/>
      <c r="AA252" s="1159"/>
      <c r="AB252" s="1160"/>
      <c r="AC252" s="1161"/>
      <c r="AD252" s="1230">
        <v>0.15</v>
      </c>
      <c r="AE252" s="1231"/>
      <c r="AF252" s="1174" t="s">
        <v>1130</v>
      </c>
      <c r="AG252" s="1175"/>
      <c r="AH252" s="1157"/>
      <c r="AI252" s="1158"/>
      <c r="AJ252" s="1159"/>
      <c r="AK252" s="1160"/>
      <c r="AL252" s="1161"/>
      <c r="AM252" s="1159"/>
      <c r="AN252" s="1160"/>
      <c r="AO252" s="1161"/>
      <c r="AP252" s="654" t="s">
        <v>1547</v>
      </c>
      <c r="AQ252" s="652"/>
      <c r="AR252" s="713"/>
    </row>
    <row r="253" spans="1:44" ht="14.1" customHeight="1" x14ac:dyDescent="0.15">
      <c r="A253" s="691"/>
      <c r="B253" s="645" t="s">
        <v>1395</v>
      </c>
      <c r="C253" s="646"/>
      <c r="D253" s="646"/>
      <c r="E253" s="646"/>
      <c r="F253" s="646"/>
      <c r="G253" s="647"/>
      <c r="H253" s="645"/>
      <c r="I253" s="648"/>
      <c r="J253" s="648"/>
      <c r="K253" s="647"/>
      <c r="L253" s="1172"/>
      <c r="M253" s="1173"/>
      <c r="N253" s="645"/>
      <c r="O253" s="647"/>
      <c r="P253" s="692"/>
      <c r="Q253" s="693"/>
      <c r="R253" s="646"/>
      <c r="S253" s="646"/>
      <c r="T253" s="646"/>
      <c r="U253" s="1172"/>
      <c r="V253" s="1173"/>
      <c r="W253" s="645"/>
      <c r="X253" s="647"/>
      <c r="Y253" s="692"/>
      <c r="Z253" s="693"/>
      <c r="AA253" s="648"/>
      <c r="AB253" s="648"/>
      <c r="AC253" s="648"/>
      <c r="AD253" s="1172"/>
      <c r="AE253" s="1173"/>
      <c r="AF253" s="645"/>
      <c r="AG253" s="647"/>
      <c r="AH253" s="692"/>
      <c r="AI253" s="693"/>
      <c r="AJ253" s="648"/>
      <c r="AK253" s="648"/>
      <c r="AL253" s="648"/>
      <c r="AM253" s="694"/>
      <c r="AN253" s="695"/>
      <c r="AO253" s="696"/>
      <c r="AP253" s="660"/>
      <c r="AQ253" s="646"/>
      <c r="AR253" s="647"/>
    </row>
    <row r="254" spans="1:44" ht="14.1" customHeight="1" x14ac:dyDescent="0.15">
      <c r="A254" s="697"/>
      <c r="B254" s="651" t="s">
        <v>1394</v>
      </c>
      <c r="C254" s="652"/>
      <c r="D254" s="652"/>
      <c r="E254" s="652"/>
      <c r="F254" s="652"/>
      <c r="G254" s="653"/>
      <c r="H254" s="679" t="s">
        <v>1399</v>
      </c>
      <c r="I254" s="662"/>
      <c r="J254" s="662"/>
      <c r="K254" s="656"/>
      <c r="L254" s="1218" t="s">
        <v>724</v>
      </c>
      <c r="M254" s="1219"/>
      <c r="N254" s="1164" t="s">
        <v>737</v>
      </c>
      <c r="O254" s="1165"/>
      <c r="P254" s="1214"/>
      <c r="Q254" s="1215"/>
      <c r="R254" s="1159"/>
      <c r="S254" s="1160"/>
      <c r="T254" s="1161"/>
      <c r="U254" s="1162" t="s">
        <v>724</v>
      </c>
      <c r="V254" s="1163"/>
      <c r="W254" s="1164" t="s">
        <v>1133</v>
      </c>
      <c r="X254" s="1165"/>
      <c r="Y254" s="1157"/>
      <c r="Z254" s="1158"/>
      <c r="AA254" s="1159"/>
      <c r="AB254" s="1160"/>
      <c r="AC254" s="1161"/>
      <c r="AD254" s="1162" t="s">
        <v>724</v>
      </c>
      <c r="AE254" s="1163"/>
      <c r="AF254" s="1164" t="s">
        <v>1130</v>
      </c>
      <c r="AG254" s="1165"/>
      <c r="AH254" s="1157"/>
      <c r="AI254" s="1158"/>
      <c r="AJ254" s="1159"/>
      <c r="AK254" s="1160"/>
      <c r="AL254" s="1161"/>
      <c r="AM254" s="1159"/>
      <c r="AN254" s="1160"/>
      <c r="AO254" s="1161"/>
      <c r="AP254" s="881" t="s">
        <v>1393</v>
      </c>
      <c r="AQ254" s="652"/>
      <c r="AR254" s="713"/>
    </row>
    <row r="255" spans="1:44" ht="14.1" customHeight="1" x14ac:dyDescent="0.15">
      <c r="A255" s="707"/>
      <c r="B255" s="659" t="s">
        <v>1396</v>
      </c>
      <c r="C255" s="660"/>
      <c r="D255" s="660"/>
      <c r="E255" s="660"/>
      <c r="F255" s="660"/>
      <c r="G255" s="661"/>
      <c r="H255" s="645" t="s">
        <v>1593</v>
      </c>
      <c r="I255" s="648"/>
      <c r="J255" s="648"/>
      <c r="K255" s="647"/>
      <c r="L255" s="1172"/>
      <c r="M255" s="1173"/>
      <c r="N255" s="645"/>
      <c r="O255" s="647"/>
      <c r="P255" s="692"/>
      <c r="Q255" s="693"/>
      <c r="R255" s="646"/>
      <c r="S255" s="646"/>
      <c r="T255" s="646"/>
      <c r="U255" s="1172"/>
      <c r="V255" s="1173"/>
      <c r="W255" s="645"/>
      <c r="X255" s="647"/>
      <c r="Y255" s="692"/>
      <c r="Z255" s="693"/>
      <c r="AA255" s="648"/>
      <c r="AB255" s="648"/>
      <c r="AC255" s="648"/>
      <c r="AD255" s="1172"/>
      <c r="AE255" s="1173"/>
      <c r="AF255" s="645"/>
      <c r="AG255" s="647"/>
      <c r="AH255" s="692"/>
      <c r="AI255" s="693"/>
      <c r="AJ255" s="648"/>
      <c r="AK255" s="648"/>
      <c r="AL255" s="648"/>
      <c r="AM255" s="694"/>
      <c r="AN255" s="695"/>
      <c r="AO255" s="696"/>
      <c r="AP255" s="660"/>
      <c r="AQ255" s="646"/>
      <c r="AR255" s="661"/>
    </row>
    <row r="256" spans="1:44" ht="14.1" customHeight="1" x14ac:dyDescent="0.15">
      <c r="A256" s="707"/>
      <c r="B256" s="659" t="s">
        <v>1394</v>
      </c>
      <c r="C256" s="660"/>
      <c r="D256" s="660"/>
      <c r="E256" s="660"/>
      <c r="F256" s="660"/>
      <c r="G256" s="678"/>
      <c r="H256" s="679" t="s">
        <v>1132</v>
      </c>
      <c r="I256" s="662"/>
      <c r="J256" s="662"/>
      <c r="K256" s="680"/>
      <c r="L256" s="1218" t="s">
        <v>724</v>
      </c>
      <c r="M256" s="1219"/>
      <c r="N256" s="1164" t="s">
        <v>737</v>
      </c>
      <c r="O256" s="1165"/>
      <c r="P256" s="1214"/>
      <c r="Q256" s="1215"/>
      <c r="R256" s="1194"/>
      <c r="S256" s="1195"/>
      <c r="T256" s="1196"/>
      <c r="U256" s="1303">
        <v>2E-3</v>
      </c>
      <c r="V256" s="1304"/>
      <c r="W256" s="1164" t="s">
        <v>1133</v>
      </c>
      <c r="X256" s="1165"/>
      <c r="Y256" s="1214"/>
      <c r="Z256" s="1215"/>
      <c r="AA256" s="1194"/>
      <c r="AB256" s="1195"/>
      <c r="AC256" s="1196"/>
      <c r="AD256" s="1267" t="s">
        <v>1374</v>
      </c>
      <c r="AE256" s="1268"/>
      <c r="AF256" s="1164" t="s">
        <v>1130</v>
      </c>
      <c r="AG256" s="1165"/>
      <c r="AH256" s="1214"/>
      <c r="AI256" s="1215"/>
      <c r="AJ256" s="1194"/>
      <c r="AK256" s="1195"/>
      <c r="AL256" s="1196"/>
      <c r="AM256" s="1194"/>
      <c r="AN256" s="1195"/>
      <c r="AO256" s="1196"/>
      <c r="AP256" s="679" t="s">
        <v>1547</v>
      </c>
      <c r="AQ256" s="660"/>
      <c r="AR256" s="661"/>
    </row>
    <row r="257" spans="1:44" ht="14.1" customHeight="1" x14ac:dyDescent="0.15">
      <c r="A257" s="691"/>
      <c r="B257" s="645" t="s">
        <v>1613</v>
      </c>
      <c r="C257" s="646"/>
      <c r="D257" s="646"/>
      <c r="E257" s="646"/>
      <c r="F257" s="646"/>
      <c r="G257" s="647"/>
      <c r="H257" s="645"/>
      <c r="I257" s="648"/>
      <c r="J257" s="648"/>
      <c r="K257" s="647"/>
      <c r="L257" s="1172"/>
      <c r="M257" s="1173"/>
      <c r="N257" s="645"/>
      <c r="O257" s="647"/>
      <c r="P257" s="692"/>
      <c r="Q257" s="693"/>
      <c r="R257" s="646"/>
      <c r="S257" s="646"/>
      <c r="T257" s="646"/>
      <c r="U257" s="1172"/>
      <c r="V257" s="1173"/>
      <c r="W257" s="645"/>
      <c r="X257" s="647"/>
      <c r="Y257" s="692"/>
      <c r="Z257" s="693"/>
      <c r="AA257" s="648"/>
      <c r="AB257" s="648"/>
      <c r="AC257" s="648"/>
      <c r="AD257" s="1172"/>
      <c r="AE257" s="1173"/>
      <c r="AF257" s="645"/>
      <c r="AG257" s="647"/>
      <c r="AH257" s="692"/>
      <c r="AI257" s="693"/>
      <c r="AJ257" s="648"/>
      <c r="AK257" s="648"/>
      <c r="AL257" s="648"/>
      <c r="AM257" s="694"/>
      <c r="AN257" s="695"/>
      <c r="AO257" s="696"/>
      <c r="AP257" s="645"/>
      <c r="AQ257" s="646"/>
      <c r="AR257" s="647"/>
    </row>
    <row r="258" spans="1:44" ht="14.1" customHeight="1" x14ac:dyDescent="0.15">
      <c r="A258" s="697"/>
      <c r="B258" s="651" t="s">
        <v>637</v>
      </c>
      <c r="C258" s="652"/>
      <c r="D258" s="652"/>
      <c r="E258" s="652"/>
      <c r="F258" s="652"/>
      <c r="G258" s="653"/>
      <c r="H258" s="679" t="s">
        <v>600</v>
      </c>
      <c r="I258" s="662"/>
      <c r="J258" s="662"/>
      <c r="K258" s="656"/>
      <c r="L258" s="1218" t="s">
        <v>724</v>
      </c>
      <c r="M258" s="1219"/>
      <c r="N258" s="1164" t="s">
        <v>737</v>
      </c>
      <c r="O258" s="1165"/>
      <c r="P258" s="1214"/>
      <c r="Q258" s="1215"/>
      <c r="R258" s="1159"/>
      <c r="S258" s="1160"/>
      <c r="T258" s="1161"/>
      <c r="U258" s="1162" t="s">
        <v>724</v>
      </c>
      <c r="V258" s="1163"/>
      <c r="W258" s="1164" t="s">
        <v>1133</v>
      </c>
      <c r="X258" s="1165"/>
      <c r="Y258" s="1157"/>
      <c r="Z258" s="1158"/>
      <c r="AA258" s="1159"/>
      <c r="AB258" s="1160"/>
      <c r="AC258" s="1161"/>
      <c r="AD258" s="1162" t="s">
        <v>724</v>
      </c>
      <c r="AE258" s="1163"/>
      <c r="AF258" s="1164" t="s">
        <v>1130</v>
      </c>
      <c r="AG258" s="1165"/>
      <c r="AH258" s="1157"/>
      <c r="AI258" s="1158"/>
      <c r="AJ258" s="1159"/>
      <c r="AK258" s="1160"/>
      <c r="AL258" s="1161"/>
      <c r="AM258" s="1159"/>
      <c r="AN258" s="1160"/>
      <c r="AO258" s="1161"/>
      <c r="AP258" s="881" t="s">
        <v>1393</v>
      </c>
      <c r="AQ258" s="652"/>
      <c r="AR258" s="713"/>
    </row>
    <row r="259" spans="1:44" ht="14.1" customHeight="1" x14ac:dyDescent="0.15">
      <c r="A259" s="691"/>
      <c r="B259" s="645"/>
      <c r="C259" s="723"/>
      <c r="D259" s="723"/>
      <c r="E259" s="723"/>
      <c r="F259" s="723"/>
      <c r="G259" s="724"/>
      <c r="H259" s="725"/>
      <c r="I259" s="726"/>
      <c r="J259" s="726"/>
      <c r="K259" s="724"/>
      <c r="L259" s="1172"/>
      <c r="M259" s="1173"/>
      <c r="N259" s="645"/>
      <c r="O259" s="647"/>
      <c r="P259" s="692"/>
      <c r="Q259" s="693"/>
      <c r="R259" s="646"/>
      <c r="S259" s="646"/>
      <c r="T259" s="646"/>
      <c r="U259" s="725"/>
      <c r="V259" s="724"/>
      <c r="W259" s="725"/>
      <c r="X259" s="724"/>
      <c r="Y259" s="727"/>
      <c r="Z259" s="728"/>
      <c r="AA259" s="726"/>
      <c r="AB259" s="726"/>
      <c r="AC259" s="726"/>
      <c r="AD259" s="725"/>
      <c r="AE259" s="724"/>
      <c r="AF259" s="725"/>
      <c r="AG259" s="724"/>
      <c r="AH259" s="727"/>
      <c r="AI259" s="728"/>
      <c r="AJ259" s="726"/>
      <c r="AK259" s="726"/>
      <c r="AL259" s="726"/>
      <c r="AM259" s="729"/>
      <c r="AN259" s="730"/>
      <c r="AO259" s="731"/>
      <c r="AP259" s="723"/>
      <c r="AQ259" s="723"/>
      <c r="AR259" s="724"/>
    </row>
    <row r="260" spans="1:44" ht="14.1" customHeight="1" x14ac:dyDescent="0.15">
      <c r="A260" s="697"/>
      <c r="B260" s="651"/>
      <c r="C260" s="689"/>
      <c r="D260" s="689"/>
      <c r="E260" s="689"/>
      <c r="F260" s="689"/>
      <c r="G260" s="732"/>
      <c r="H260" s="684"/>
      <c r="I260" s="685"/>
      <c r="J260" s="685"/>
      <c r="K260" s="686"/>
      <c r="L260" s="1218"/>
      <c r="M260" s="1219"/>
      <c r="N260" s="1164"/>
      <c r="O260" s="1165"/>
      <c r="P260" s="1214"/>
      <c r="Q260" s="1215"/>
      <c r="R260" s="662"/>
      <c r="S260" s="662"/>
      <c r="T260" s="662"/>
      <c r="U260" s="1238"/>
      <c r="V260" s="1239"/>
      <c r="W260" s="1240"/>
      <c r="X260" s="1241"/>
      <c r="Y260" s="1238"/>
      <c r="Z260" s="1239"/>
      <c r="AA260" s="687"/>
      <c r="AB260" s="687"/>
      <c r="AC260" s="687"/>
      <c r="AD260" s="1238"/>
      <c r="AE260" s="1239"/>
      <c r="AF260" s="1240"/>
      <c r="AG260" s="1241"/>
      <c r="AH260" s="1238"/>
      <c r="AI260" s="1239"/>
      <c r="AJ260" s="687"/>
      <c r="AK260" s="687"/>
      <c r="AL260" s="687"/>
      <c r="AM260" s="1235"/>
      <c r="AN260" s="1236"/>
      <c r="AO260" s="1237"/>
      <c r="AP260" s="688"/>
      <c r="AQ260" s="689"/>
      <c r="AR260" s="690"/>
    </row>
    <row r="261" spans="1:44" ht="14.1" customHeight="1" x14ac:dyDescent="0.15">
      <c r="A261" s="691"/>
      <c r="B261" s="645"/>
      <c r="C261" s="646"/>
      <c r="D261" s="646"/>
      <c r="E261" s="646"/>
      <c r="F261" s="646"/>
      <c r="G261" s="647"/>
      <c r="H261" s="645"/>
      <c r="I261" s="648"/>
      <c r="J261" s="648"/>
      <c r="K261" s="647"/>
      <c r="L261" s="1172"/>
      <c r="M261" s="1173"/>
      <c r="N261" s="645"/>
      <c r="O261" s="647"/>
      <c r="P261" s="692"/>
      <c r="Q261" s="693"/>
      <c r="R261" s="646"/>
      <c r="S261" s="646"/>
      <c r="T261" s="646"/>
      <c r="U261" s="645"/>
      <c r="V261" s="647"/>
      <c r="W261" s="645"/>
      <c r="X261" s="647"/>
      <c r="Y261" s="692"/>
      <c r="Z261" s="693"/>
      <c r="AA261" s="648"/>
      <c r="AB261" s="648"/>
      <c r="AC261" s="648"/>
      <c r="AD261" s="645"/>
      <c r="AE261" s="647"/>
      <c r="AF261" s="645"/>
      <c r="AG261" s="647"/>
      <c r="AH261" s="692"/>
      <c r="AI261" s="693"/>
      <c r="AJ261" s="648"/>
      <c r="AK261" s="648"/>
      <c r="AL261" s="648"/>
      <c r="AM261" s="694"/>
      <c r="AN261" s="695"/>
      <c r="AO261" s="696"/>
      <c r="AP261" s="723"/>
      <c r="AQ261" s="723"/>
      <c r="AR261" s="724"/>
    </row>
    <row r="262" spans="1:44" ht="14.1" customHeight="1" x14ac:dyDescent="0.15">
      <c r="A262" s="697"/>
      <c r="B262" s="651" t="s">
        <v>1600</v>
      </c>
      <c r="C262" s="652"/>
      <c r="D262" s="652"/>
      <c r="E262" s="652"/>
      <c r="F262" s="708"/>
      <c r="G262" s="653"/>
      <c r="H262" s="654"/>
      <c r="I262" s="655"/>
      <c r="J262" s="655"/>
      <c r="K262" s="656"/>
      <c r="L262" s="1162"/>
      <c r="M262" s="1163"/>
      <c r="N262" s="1174"/>
      <c r="O262" s="1175"/>
      <c r="P262" s="1157"/>
      <c r="Q262" s="1158"/>
      <c r="R262" s="655"/>
      <c r="S262" s="655"/>
      <c r="T262" s="655"/>
      <c r="U262" s="1282">
        <v>2E-3</v>
      </c>
      <c r="V262" s="1283"/>
      <c r="W262" s="1174" t="s">
        <v>1133</v>
      </c>
      <c r="X262" s="1175"/>
      <c r="Y262" s="1157"/>
      <c r="Z262" s="1158"/>
      <c r="AA262" s="1159"/>
      <c r="AB262" s="1160"/>
      <c r="AC262" s="1161"/>
      <c r="AD262" s="1230">
        <v>0.38</v>
      </c>
      <c r="AE262" s="1231"/>
      <c r="AF262" s="1174" t="s">
        <v>1130</v>
      </c>
      <c r="AG262" s="1175"/>
      <c r="AH262" s="1157"/>
      <c r="AI262" s="1158"/>
      <c r="AJ262" s="1159"/>
      <c r="AK262" s="1160"/>
      <c r="AL262" s="1161"/>
      <c r="AM262" s="1159"/>
      <c r="AN262" s="1160"/>
      <c r="AO262" s="1161"/>
      <c r="AP262" s="706" t="s">
        <v>1601</v>
      </c>
      <c r="AQ262" s="689"/>
      <c r="AR262" s="690"/>
    </row>
    <row r="263" spans="1:44" ht="14.1" customHeight="1" x14ac:dyDescent="0.15">
      <c r="A263" s="691"/>
      <c r="B263" s="645"/>
      <c r="C263" s="723"/>
      <c r="D263" s="723"/>
      <c r="E263" s="723"/>
      <c r="F263" s="723"/>
      <c r="G263" s="724"/>
      <c r="H263" s="725"/>
      <c r="I263" s="726"/>
      <c r="J263" s="726"/>
      <c r="K263" s="724"/>
      <c r="L263" s="1172"/>
      <c r="M263" s="1173"/>
      <c r="N263" s="645"/>
      <c r="O263" s="647"/>
      <c r="P263" s="692"/>
      <c r="Q263" s="693"/>
      <c r="R263" s="646"/>
      <c r="S263" s="646"/>
      <c r="T263" s="646"/>
      <c r="U263" s="725"/>
      <c r="V263" s="724"/>
      <c r="W263" s="725"/>
      <c r="X263" s="724"/>
      <c r="Y263" s="727"/>
      <c r="Z263" s="728"/>
      <c r="AA263" s="726"/>
      <c r="AB263" s="726"/>
      <c r="AC263" s="726"/>
      <c r="AD263" s="725"/>
      <c r="AE263" s="724"/>
      <c r="AF263" s="725"/>
      <c r="AG263" s="724"/>
      <c r="AH263" s="727"/>
      <c r="AI263" s="728"/>
      <c r="AJ263" s="726"/>
      <c r="AK263" s="726"/>
      <c r="AL263" s="726"/>
      <c r="AM263" s="729"/>
      <c r="AN263" s="730"/>
      <c r="AO263" s="731"/>
      <c r="AP263" s="723"/>
      <c r="AQ263" s="723"/>
      <c r="AR263" s="724"/>
    </row>
    <row r="264" spans="1:44" ht="14.1" customHeight="1" x14ac:dyDescent="0.15">
      <c r="A264" s="697"/>
      <c r="B264" s="651"/>
      <c r="C264" s="689"/>
      <c r="D264" s="689"/>
      <c r="E264" s="689"/>
      <c r="F264" s="689"/>
      <c r="G264" s="732"/>
      <c r="H264" s="684"/>
      <c r="I264" s="685"/>
      <c r="J264" s="685"/>
      <c r="K264" s="686"/>
      <c r="L264" s="1218"/>
      <c r="M264" s="1219"/>
      <c r="N264" s="1164"/>
      <c r="O264" s="1165"/>
      <c r="P264" s="1214"/>
      <c r="Q264" s="1215"/>
      <c r="R264" s="662"/>
      <c r="S264" s="662"/>
      <c r="T264" s="662"/>
      <c r="U264" s="1238"/>
      <c r="V264" s="1239"/>
      <c r="W264" s="1240"/>
      <c r="X264" s="1241"/>
      <c r="Y264" s="1238"/>
      <c r="Z264" s="1239"/>
      <c r="AA264" s="687"/>
      <c r="AB264" s="687"/>
      <c r="AC264" s="687"/>
      <c r="AD264" s="1238"/>
      <c r="AE264" s="1239"/>
      <c r="AF264" s="1240"/>
      <c r="AG264" s="1241"/>
      <c r="AH264" s="1238"/>
      <c r="AI264" s="1239"/>
      <c r="AJ264" s="687"/>
      <c r="AK264" s="687"/>
      <c r="AL264" s="687"/>
      <c r="AM264" s="1235"/>
      <c r="AN264" s="1236"/>
      <c r="AO264" s="1237"/>
      <c r="AP264" s="688"/>
      <c r="AQ264" s="689"/>
      <c r="AR264" s="690"/>
    </row>
    <row r="265" spans="1:44" ht="14.1" customHeight="1" x14ac:dyDescent="0.15">
      <c r="A265" s="707"/>
      <c r="B265" s="659"/>
      <c r="C265" s="667"/>
      <c r="D265" s="667"/>
      <c r="E265" s="667"/>
      <c r="F265" s="667"/>
      <c r="G265" s="668"/>
      <c r="H265" s="733"/>
      <c r="I265" s="734"/>
      <c r="J265" s="734"/>
      <c r="K265" s="668"/>
      <c r="L265" s="1172"/>
      <c r="M265" s="1173"/>
      <c r="N265" s="645"/>
      <c r="O265" s="647"/>
      <c r="P265" s="692"/>
      <c r="Q265" s="693"/>
      <c r="R265" s="646"/>
      <c r="S265" s="646"/>
      <c r="T265" s="646"/>
      <c r="U265" s="733"/>
      <c r="V265" s="668"/>
      <c r="W265" s="733"/>
      <c r="X265" s="668"/>
      <c r="Y265" s="735"/>
      <c r="Z265" s="736"/>
      <c r="AA265" s="734"/>
      <c r="AB265" s="734"/>
      <c r="AC265" s="734"/>
      <c r="AD265" s="733"/>
      <c r="AE265" s="668"/>
      <c r="AF265" s="733"/>
      <c r="AG265" s="668"/>
      <c r="AH265" s="735"/>
      <c r="AI265" s="736"/>
      <c r="AJ265" s="734"/>
      <c r="AK265" s="734"/>
      <c r="AL265" s="734"/>
      <c r="AM265" s="737"/>
      <c r="AN265" s="738"/>
      <c r="AO265" s="683"/>
      <c r="AP265" s="667"/>
      <c r="AQ265" s="667"/>
      <c r="AR265" s="668"/>
    </row>
    <row r="266" spans="1:44" ht="14.1" customHeight="1" x14ac:dyDescent="0.15">
      <c r="A266" s="707"/>
      <c r="B266" s="659"/>
      <c r="C266" s="667"/>
      <c r="D266" s="667"/>
      <c r="E266" s="667"/>
      <c r="F266" s="667"/>
      <c r="G266" s="683"/>
      <c r="H266" s="737"/>
      <c r="I266" s="734"/>
      <c r="J266" s="734"/>
      <c r="K266" s="736"/>
      <c r="L266" s="1218"/>
      <c r="M266" s="1219"/>
      <c r="N266" s="1164"/>
      <c r="O266" s="1165"/>
      <c r="P266" s="1214"/>
      <c r="Q266" s="1215"/>
      <c r="R266" s="662"/>
      <c r="S266" s="662"/>
      <c r="T266" s="662"/>
      <c r="U266" s="1263"/>
      <c r="V266" s="1264"/>
      <c r="W266" s="1265"/>
      <c r="X266" s="1266"/>
      <c r="Y266" s="1263"/>
      <c r="Z266" s="1264"/>
      <c r="AA266" s="739"/>
      <c r="AB266" s="739"/>
      <c r="AC266" s="739"/>
      <c r="AD266" s="1263"/>
      <c r="AE266" s="1264"/>
      <c r="AF266" s="1265"/>
      <c r="AG266" s="1266"/>
      <c r="AH266" s="1263"/>
      <c r="AI266" s="1264"/>
      <c r="AJ266" s="739"/>
      <c r="AK266" s="739"/>
      <c r="AL266" s="739"/>
      <c r="AM266" s="1235"/>
      <c r="AN266" s="1236"/>
      <c r="AO266" s="1237"/>
      <c r="AP266" s="738"/>
      <c r="AQ266" s="667"/>
      <c r="AR266" s="668"/>
    </row>
    <row r="267" spans="1:44" ht="14.1" customHeight="1" x14ac:dyDescent="0.15">
      <c r="A267" s="691"/>
      <c r="B267" s="645"/>
      <c r="C267" s="723"/>
      <c r="D267" s="723"/>
      <c r="E267" s="723"/>
      <c r="F267" s="723"/>
      <c r="G267" s="724"/>
      <c r="H267" s="725"/>
      <c r="I267" s="726"/>
      <c r="J267" s="726"/>
      <c r="K267" s="724"/>
      <c r="L267" s="1172"/>
      <c r="M267" s="1173"/>
      <c r="N267" s="645"/>
      <c r="O267" s="647"/>
      <c r="P267" s="692"/>
      <c r="Q267" s="693"/>
      <c r="R267" s="646"/>
      <c r="S267" s="646"/>
      <c r="T267" s="646"/>
      <c r="U267" s="725"/>
      <c r="V267" s="724"/>
      <c r="W267" s="725"/>
      <c r="X267" s="724"/>
      <c r="Y267" s="727"/>
      <c r="Z267" s="728"/>
      <c r="AA267" s="726"/>
      <c r="AB267" s="726"/>
      <c r="AC267" s="726"/>
      <c r="AD267" s="725"/>
      <c r="AE267" s="724"/>
      <c r="AF267" s="725"/>
      <c r="AG267" s="724"/>
      <c r="AH267" s="727"/>
      <c r="AI267" s="728"/>
      <c r="AJ267" s="726"/>
      <c r="AK267" s="726"/>
      <c r="AL267" s="726"/>
      <c r="AM267" s="729"/>
      <c r="AN267" s="730"/>
      <c r="AO267" s="731"/>
      <c r="AP267" s="723"/>
      <c r="AQ267" s="723"/>
      <c r="AR267" s="724"/>
    </row>
    <row r="268" spans="1:44" ht="14.1" customHeight="1" x14ac:dyDescent="0.15">
      <c r="A268" s="697"/>
      <c r="B268" s="651"/>
      <c r="C268" s="689"/>
      <c r="D268" s="689"/>
      <c r="E268" s="689"/>
      <c r="F268" s="689"/>
      <c r="G268" s="732"/>
      <c r="H268" s="684"/>
      <c r="I268" s="685"/>
      <c r="J268" s="685"/>
      <c r="K268" s="686"/>
      <c r="L268" s="1218"/>
      <c r="M268" s="1219"/>
      <c r="N268" s="1164"/>
      <c r="O268" s="1165"/>
      <c r="P268" s="1214"/>
      <c r="Q268" s="1215"/>
      <c r="R268" s="662"/>
      <c r="S268" s="662"/>
      <c r="T268" s="662"/>
      <c r="U268" s="1238"/>
      <c r="V268" s="1239"/>
      <c r="W268" s="1240"/>
      <c r="X268" s="1241"/>
      <c r="Y268" s="1238"/>
      <c r="Z268" s="1239"/>
      <c r="AA268" s="687"/>
      <c r="AB268" s="687"/>
      <c r="AC268" s="687"/>
      <c r="AD268" s="1238"/>
      <c r="AE268" s="1239"/>
      <c r="AF268" s="1240"/>
      <c r="AG268" s="1241"/>
      <c r="AH268" s="1238"/>
      <c r="AI268" s="1239"/>
      <c r="AJ268" s="687"/>
      <c r="AK268" s="687"/>
      <c r="AL268" s="687"/>
      <c r="AM268" s="1235"/>
      <c r="AN268" s="1236"/>
      <c r="AO268" s="1237"/>
      <c r="AP268" s="688"/>
      <c r="AQ268" s="689"/>
      <c r="AR268" s="690"/>
    </row>
    <row r="269" spans="1:44" ht="14.1" customHeight="1" x14ac:dyDescent="0.15">
      <c r="A269" s="707"/>
      <c r="B269" s="659"/>
      <c r="C269" s="667"/>
      <c r="D269" s="667"/>
      <c r="E269" s="667"/>
      <c r="F269" s="667"/>
      <c r="G269" s="668"/>
      <c r="H269" s="733"/>
      <c r="I269" s="734"/>
      <c r="J269" s="734"/>
      <c r="K269" s="668"/>
      <c r="L269" s="1172"/>
      <c r="M269" s="1173"/>
      <c r="N269" s="645"/>
      <c r="O269" s="647"/>
      <c r="P269" s="692"/>
      <c r="Q269" s="693"/>
      <c r="R269" s="646"/>
      <c r="S269" s="646"/>
      <c r="T269" s="646"/>
      <c r="U269" s="733"/>
      <c r="V269" s="668"/>
      <c r="W269" s="733"/>
      <c r="X269" s="668"/>
      <c r="Y269" s="735"/>
      <c r="Z269" s="736"/>
      <c r="AA269" s="734"/>
      <c r="AB269" s="734"/>
      <c r="AC269" s="734"/>
      <c r="AD269" s="733"/>
      <c r="AE269" s="668"/>
      <c r="AF269" s="733"/>
      <c r="AG269" s="668"/>
      <c r="AH269" s="735"/>
      <c r="AI269" s="736"/>
      <c r="AJ269" s="734"/>
      <c r="AK269" s="734"/>
      <c r="AL269" s="734"/>
      <c r="AM269" s="737"/>
      <c r="AN269" s="738"/>
      <c r="AO269" s="683"/>
      <c r="AP269" s="667"/>
      <c r="AQ269" s="667"/>
      <c r="AR269" s="668"/>
    </row>
    <row r="270" spans="1:44" ht="14.1" customHeight="1" x14ac:dyDescent="0.15">
      <c r="A270" s="707"/>
      <c r="B270" s="659"/>
      <c r="C270" s="667"/>
      <c r="D270" s="667"/>
      <c r="E270" s="667"/>
      <c r="F270" s="667"/>
      <c r="G270" s="683"/>
      <c r="H270" s="737"/>
      <c r="I270" s="734"/>
      <c r="J270" s="734"/>
      <c r="K270" s="736"/>
      <c r="L270" s="1218"/>
      <c r="M270" s="1219"/>
      <c r="N270" s="1164"/>
      <c r="O270" s="1165"/>
      <c r="P270" s="1214"/>
      <c r="Q270" s="1215"/>
      <c r="R270" s="662"/>
      <c r="S270" s="662"/>
      <c r="T270" s="662"/>
      <c r="U270" s="1263"/>
      <c r="V270" s="1264"/>
      <c r="W270" s="1265"/>
      <c r="X270" s="1266"/>
      <c r="Y270" s="1263"/>
      <c r="Z270" s="1264"/>
      <c r="AA270" s="739"/>
      <c r="AB270" s="739"/>
      <c r="AC270" s="739"/>
      <c r="AD270" s="1263"/>
      <c r="AE270" s="1264"/>
      <c r="AF270" s="1265"/>
      <c r="AG270" s="1266"/>
      <c r="AH270" s="1263"/>
      <c r="AI270" s="1264"/>
      <c r="AJ270" s="739"/>
      <c r="AK270" s="739"/>
      <c r="AL270" s="739"/>
      <c r="AM270" s="1235"/>
      <c r="AN270" s="1236"/>
      <c r="AO270" s="1237"/>
      <c r="AP270" s="738"/>
      <c r="AQ270" s="667"/>
      <c r="AR270" s="668"/>
    </row>
    <row r="271" spans="1:44" ht="14.1" customHeight="1" x14ac:dyDescent="0.15">
      <c r="A271" s="691"/>
      <c r="B271" s="645"/>
      <c r="C271" s="723"/>
      <c r="D271" s="723"/>
      <c r="E271" s="723"/>
      <c r="F271" s="723"/>
      <c r="G271" s="724"/>
      <c r="H271" s="725"/>
      <c r="I271" s="726"/>
      <c r="J271" s="726"/>
      <c r="K271" s="724"/>
      <c r="L271" s="1172"/>
      <c r="M271" s="1173"/>
      <c r="N271" s="645"/>
      <c r="O271" s="647"/>
      <c r="P271" s="692"/>
      <c r="Q271" s="693"/>
      <c r="R271" s="646"/>
      <c r="S271" s="646"/>
      <c r="T271" s="646"/>
      <c r="U271" s="725"/>
      <c r="V271" s="724"/>
      <c r="W271" s="725"/>
      <c r="X271" s="724"/>
      <c r="Y271" s="727"/>
      <c r="Z271" s="728"/>
      <c r="AA271" s="726"/>
      <c r="AB271" s="726"/>
      <c r="AC271" s="726"/>
      <c r="AD271" s="725"/>
      <c r="AE271" s="724"/>
      <c r="AF271" s="725"/>
      <c r="AG271" s="724"/>
      <c r="AH271" s="727"/>
      <c r="AI271" s="728"/>
      <c r="AJ271" s="726"/>
      <c r="AK271" s="726"/>
      <c r="AL271" s="726"/>
      <c r="AM271" s="729"/>
      <c r="AN271" s="730"/>
      <c r="AO271" s="731"/>
      <c r="AP271" s="723"/>
      <c r="AQ271" s="723"/>
      <c r="AR271" s="724"/>
    </row>
    <row r="272" spans="1:44" ht="14.1" customHeight="1" x14ac:dyDescent="0.15">
      <c r="A272" s="697"/>
      <c r="B272" s="651"/>
      <c r="C272" s="689"/>
      <c r="D272" s="689"/>
      <c r="E272" s="689"/>
      <c r="F272" s="689"/>
      <c r="G272" s="732"/>
      <c r="H272" s="684"/>
      <c r="I272" s="685"/>
      <c r="J272" s="685"/>
      <c r="K272" s="686"/>
      <c r="L272" s="1218"/>
      <c r="M272" s="1219"/>
      <c r="N272" s="1164"/>
      <c r="O272" s="1165"/>
      <c r="P272" s="1214"/>
      <c r="Q272" s="1215"/>
      <c r="R272" s="662"/>
      <c r="S272" s="662"/>
      <c r="T272" s="662"/>
      <c r="U272" s="1238"/>
      <c r="V272" s="1239"/>
      <c r="W272" s="1240"/>
      <c r="X272" s="1241"/>
      <c r="Y272" s="1238"/>
      <c r="Z272" s="1239"/>
      <c r="AA272" s="687"/>
      <c r="AB272" s="687"/>
      <c r="AC272" s="687"/>
      <c r="AD272" s="1238"/>
      <c r="AE272" s="1239"/>
      <c r="AF272" s="1240"/>
      <c r="AG272" s="1241"/>
      <c r="AH272" s="1238"/>
      <c r="AI272" s="1239"/>
      <c r="AJ272" s="687"/>
      <c r="AK272" s="687"/>
      <c r="AL272" s="687"/>
      <c r="AM272" s="1235"/>
      <c r="AN272" s="1236"/>
      <c r="AO272" s="1237"/>
      <c r="AP272" s="688"/>
      <c r="AQ272" s="689"/>
      <c r="AR272" s="690"/>
    </row>
    <row r="273" spans="1:44" ht="14.1" customHeight="1" x14ac:dyDescent="0.15">
      <c r="A273" s="707"/>
      <c r="B273" s="666"/>
      <c r="C273" s="667"/>
      <c r="D273" s="667"/>
      <c r="E273" s="667"/>
      <c r="F273" s="667"/>
      <c r="G273" s="668"/>
      <c r="H273" s="733"/>
      <c r="I273" s="734"/>
      <c r="J273" s="734"/>
      <c r="K273" s="668"/>
      <c r="L273" s="645"/>
      <c r="M273" s="647"/>
      <c r="N273" s="645"/>
      <c r="O273" s="647"/>
      <c r="P273" s="692"/>
      <c r="Q273" s="693"/>
      <c r="R273" s="646"/>
      <c r="S273" s="646"/>
      <c r="T273" s="646"/>
      <c r="U273" s="733"/>
      <c r="V273" s="668"/>
      <c r="W273" s="733"/>
      <c r="X273" s="668"/>
      <c r="Y273" s="735"/>
      <c r="Z273" s="736"/>
      <c r="AA273" s="734"/>
      <c r="AB273" s="734"/>
      <c r="AC273" s="734"/>
      <c r="AD273" s="733"/>
      <c r="AE273" s="668"/>
      <c r="AF273" s="733"/>
      <c r="AG273" s="668"/>
      <c r="AH273" s="735"/>
      <c r="AI273" s="736"/>
      <c r="AJ273" s="734"/>
      <c r="AK273" s="734"/>
      <c r="AL273" s="734"/>
      <c r="AM273" s="737"/>
      <c r="AN273" s="738"/>
      <c r="AO273" s="683"/>
      <c r="AP273" s="667"/>
      <c r="AQ273" s="667"/>
      <c r="AR273" s="668"/>
    </row>
    <row r="274" spans="1:44" ht="14.1" customHeight="1" x14ac:dyDescent="0.15">
      <c r="A274" s="707"/>
      <c r="B274" s="741"/>
      <c r="C274" s="667"/>
      <c r="D274" s="667"/>
      <c r="E274" s="667"/>
      <c r="F274" s="667"/>
      <c r="G274" s="683"/>
      <c r="H274" s="737"/>
      <c r="I274" s="734"/>
      <c r="J274" s="734"/>
      <c r="K274" s="736"/>
      <c r="L274" s="903"/>
      <c r="M274" s="904"/>
      <c r="N274" s="659"/>
      <c r="O274" s="661"/>
      <c r="P274" s="715"/>
      <c r="Q274" s="680"/>
      <c r="R274" s="662"/>
      <c r="S274" s="662"/>
      <c r="T274" s="662"/>
      <c r="U274" s="1263"/>
      <c r="V274" s="1264"/>
      <c r="W274" s="1265"/>
      <c r="X274" s="1266"/>
      <c r="Y274" s="1263"/>
      <c r="Z274" s="1264"/>
      <c r="AA274" s="739"/>
      <c r="AB274" s="739"/>
      <c r="AC274" s="739"/>
      <c r="AD274" s="1263"/>
      <c r="AE274" s="1264"/>
      <c r="AF274" s="1265"/>
      <c r="AG274" s="1266"/>
      <c r="AH274" s="1263"/>
      <c r="AI274" s="1264"/>
      <c r="AJ274" s="739"/>
      <c r="AK274" s="739"/>
      <c r="AL274" s="739"/>
      <c r="AM274" s="1232"/>
      <c r="AN274" s="1233"/>
      <c r="AO274" s="1234"/>
      <c r="AP274" s="738"/>
      <c r="AQ274" s="667"/>
      <c r="AR274" s="668"/>
    </row>
    <row r="275" spans="1:44" ht="14.1" customHeight="1" x14ac:dyDescent="0.15">
      <c r="A275" s="742"/>
      <c r="B275" s="743"/>
      <c r="C275" s="744"/>
      <c r="D275" s="744"/>
      <c r="E275" s="744"/>
      <c r="F275" s="744"/>
      <c r="G275" s="745"/>
      <c r="H275" s="743"/>
      <c r="I275" s="746"/>
      <c r="J275" s="746"/>
      <c r="K275" s="745"/>
      <c r="L275" s="743"/>
      <c r="M275" s="745"/>
      <c r="N275" s="743"/>
      <c r="O275" s="745"/>
      <c r="P275" s="747"/>
      <c r="Q275" s="748"/>
      <c r="R275" s="746"/>
      <c r="S275" s="746"/>
      <c r="T275" s="748"/>
      <c r="U275" s="743"/>
      <c r="V275" s="745"/>
      <c r="W275" s="743"/>
      <c r="X275" s="745"/>
      <c r="Y275" s="747"/>
      <c r="Z275" s="748"/>
      <c r="AA275" s="746"/>
      <c r="AB275" s="746"/>
      <c r="AC275" s="746"/>
      <c r="AD275" s="743"/>
      <c r="AE275" s="745"/>
      <c r="AF275" s="743"/>
      <c r="AG275" s="745"/>
      <c r="AH275" s="747"/>
      <c r="AI275" s="748"/>
      <c r="AJ275" s="746"/>
      <c r="AK275" s="746"/>
      <c r="AL275" s="746"/>
      <c r="AM275" s="749"/>
      <c r="AN275" s="750"/>
      <c r="AO275" s="751"/>
      <c r="AP275" s="744"/>
      <c r="AQ275" s="744"/>
      <c r="AR275" s="745"/>
    </row>
    <row r="276" spans="1:44" ht="14.1" customHeight="1" x14ac:dyDescent="0.15">
      <c r="A276" s="752"/>
      <c r="B276" s="1252"/>
      <c r="C276" s="1254"/>
      <c r="D276" s="1254"/>
      <c r="E276" s="1254"/>
      <c r="F276" s="1254"/>
      <c r="G276" s="1253"/>
      <c r="H276" s="753"/>
      <c r="I276" s="754"/>
      <c r="J276" s="754"/>
      <c r="K276" s="755"/>
      <c r="L276" s="1250"/>
      <c r="M276" s="1251"/>
      <c r="N276" s="1252"/>
      <c r="O276" s="1253"/>
      <c r="P276" s="1250"/>
      <c r="Q276" s="1251"/>
      <c r="R276" s="756"/>
      <c r="S276" s="756"/>
      <c r="T276" s="878"/>
      <c r="U276" s="1250"/>
      <c r="V276" s="1251"/>
      <c r="W276" s="1252"/>
      <c r="X276" s="1253"/>
      <c r="Y276" s="1250"/>
      <c r="Z276" s="1251"/>
      <c r="AA276" s="756"/>
      <c r="AB276" s="756"/>
      <c r="AC276" s="756"/>
      <c r="AD276" s="1250"/>
      <c r="AE276" s="1251"/>
      <c r="AF276" s="1252"/>
      <c r="AG276" s="1253"/>
      <c r="AH276" s="1250"/>
      <c r="AI276" s="1251"/>
      <c r="AJ276" s="756"/>
      <c r="AK276" s="756"/>
      <c r="AL276" s="756"/>
      <c r="AM276" s="1260"/>
      <c r="AN276" s="1261"/>
      <c r="AO276" s="1262"/>
      <c r="AP276" s="757"/>
      <c r="AQ276" s="758"/>
      <c r="AR276" s="759"/>
    </row>
    <row r="277" spans="1:44" ht="15" customHeight="1" x14ac:dyDescent="0.15"/>
    <row r="278" spans="1:44" ht="15" customHeight="1" x14ac:dyDescent="0.15">
      <c r="A278" s="1220" t="s">
        <v>1807</v>
      </c>
      <c r="B278" s="1220"/>
      <c r="C278" s="1220"/>
      <c r="D278" s="1220"/>
      <c r="E278" s="1220"/>
      <c r="F278" s="1220"/>
      <c r="G278" s="1220"/>
      <c r="H278" s="1220"/>
      <c r="I278" s="1220"/>
      <c r="J278" s="1220"/>
      <c r="K278" s="1220"/>
      <c r="L278" s="1220"/>
      <c r="M278" s="1220"/>
      <c r="N278" s="1220"/>
      <c r="O278" s="1220"/>
      <c r="P278" s="1220"/>
      <c r="Q278" s="1220"/>
      <c r="R278" s="1220"/>
      <c r="S278" s="1220"/>
      <c r="T278" s="1220"/>
      <c r="U278" s="1220"/>
      <c r="V278" s="1220"/>
      <c r="W278" s="1220"/>
      <c r="X278" s="1220"/>
      <c r="Y278" s="1220"/>
      <c r="Z278" s="1220"/>
      <c r="AA278" s="1220"/>
      <c r="AB278" s="1220"/>
      <c r="AC278" s="1220"/>
      <c r="AD278" s="1220"/>
      <c r="AE278" s="1220"/>
      <c r="AF278" s="1220"/>
      <c r="AG278" s="1220"/>
      <c r="AH278" s="1220"/>
      <c r="AI278" s="1220"/>
      <c r="AJ278" s="1220"/>
      <c r="AK278" s="1220"/>
      <c r="AL278" s="1220"/>
      <c r="AM278" s="1220"/>
      <c r="AN278" s="1220"/>
      <c r="AO278" s="1220"/>
      <c r="AP278" s="1220"/>
      <c r="AQ278" s="1220"/>
      <c r="AR278" s="1220"/>
    </row>
    <row r="279" spans="1:44" ht="15" customHeight="1" x14ac:dyDescent="0.15">
      <c r="A279" s="1220"/>
      <c r="B279" s="1220"/>
      <c r="C279" s="1220"/>
      <c r="D279" s="1220"/>
      <c r="E279" s="1220"/>
      <c r="F279" s="1220"/>
      <c r="G279" s="1220"/>
      <c r="H279" s="1220"/>
      <c r="I279" s="1220"/>
      <c r="J279" s="1220"/>
      <c r="K279" s="1220"/>
      <c r="L279" s="1220"/>
      <c r="M279" s="1220"/>
      <c r="N279" s="1220"/>
      <c r="O279" s="1220"/>
      <c r="P279" s="1220"/>
      <c r="Q279" s="1220"/>
      <c r="R279" s="1220"/>
      <c r="S279" s="1220"/>
      <c r="T279" s="1220"/>
      <c r="U279" s="1220"/>
      <c r="V279" s="1220"/>
      <c r="W279" s="1220"/>
      <c r="X279" s="1220"/>
      <c r="Y279" s="1220"/>
      <c r="Z279" s="1220"/>
      <c r="AA279" s="1220"/>
      <c r="AB279" s="1220"/>
      <c r="AC279" s="1220"/>
      <c r="AD279" s="1220"/>
      <c r="AE279" s="1220"/>
      <c r="AF279" s="1220"/>
      <c r="AG279" s="1220"/>
      <c r="AH279" s="1220"/>
      <c r="AI279" s="1220"/>
      <c r="AJ279" s="1220"/>
      <c r="AK279" s="1220"/>
      <c r="AL279" s="1220"/>
      <c r="AM279" s="1220"/>
      <c r="AN279" s="1220"/>
      <c r="AO279" s="1220"/>
      <c r="AP279" s="1220"/>
      <c r="AQ279" s="1220"/>
      <c r="AR279" s="1220"/>
    </row>
    <row r="280" spans="1:44" ht="15" customHeight="1" x14ac:dyDescent="0.15">
      <c r="B280" s="642" t="s">
        <v>2240</v>
      </c>
      <c r="AP280" s="643"/>
      <c r="AQ280" s="644" t="s">
        <v>1118</v>
      </c>
      <c r="AR280" s="636">
        <v>7</v>
      </c>
    </row>
    <row r="281" spans="1:44" ht="14.1" customHeight="1" x14ac:dyDescent="0.15">
      <c r="A281" s="1272" t="s">
        <v>580</v>
      </c>
      <c r="B281" s="1269" t="s">
        <v>1119</v>
      </c>
      <c r="C281" s="1270"/>
      <c r="D281" s="1270"/>
      <c r="E281" s="1270"/>
      <c r="F281" s="1270"/>
      <c r="G281" s="1270"/>
      <c r="H281" s="1269" t="s">
        <v>1120</v>
      </c>
      <c r="I281" s="1270"/>
      <c r="J281" s="1270"/>
      <c r="K281" s="1271"/>
      <c r="L281" s="1247" t="s">
        <v>1734</v>
      </c>
      <c r="M281" s="1248"/>
      <c r="N281" s="1248"/>
      <c r="O281" s="1248"/>
      <c r="P281" s="1248"/>
      <c r="Q281" s="1248"/>
      <c r="R281" s="1248"/>
      <c r="S281" s="1248"/>
      <c r="T281" s="1249"/>
      <c r="U281" s="1247" t="s">
        <v>1121</v>
      </c>
      <c r="V281" s="1248"/>
      <c r="W281" s="1248"/>
      <c r="X281" s="1248"/>
      <c r="Y281" s="1248"/>
      <c r="Z281" s="1248"/>
      <c r="AA281" s="1248"/>
      <c r="AB281" s="1248"/>
      <c r="AC281" s="1249"/>
      <c r="AD281" s="1247" t="s">
        <v>1122</v>
      </c>
      <c r="AE281" s="1248"/>
      <c r="AF281" s="1248"/>
      <c r="AG281" s="1248"/>
      <c r="AH281" s="1248"/>
      <c r="AI281" s="1248"/>
      <c r="AJ281" s="1248"/>
      <c r="AK281" s="1248"/>
      <c r="AL281" s="1249"/>
      <c r="AM281" s="1274"/>
      <c r="AN281" s="1275"/>
      <c r="AO281" s="1276"/>
      <c r="AP281" s="1269" t="s">
        <v>1123</v>
      </c>
      <c r="AQ281" s="1270"/>
      <c r="AR281" s="1271"/>
    </row>
    <row r="282" spans="1:44" ht="14.1" customHeight="1" x14ac:dyDescent="0.15">
      <c r="A282" s="1273"/>
      <c r="B282" s="1242"/>
      <c r="C282" s="1244"/>
      <c r="D282" s="1244"/>
      <c r="E282" s="1244"/>
      <c r="F282" s="1244"/>
      <c r="G282" s="1244"/>
      <c r="H282" s="1242"/>
      <c r="I282" s="1244"/>
      <c r="J282" s="1244"/>
      <c r="K282" s="1243"/>
      <c r="L282" s="1242" t="s">
        <v>1124</v>
      </c>
      <c r="M282" s="1243"/>
      <c r="N282" s="1244" t="s">
        <v>1125</v>
      </c>
      <c r="O282" s="1244"/>
      <c r="P282" s="1227"/>
      <c r="Q282" s="1229"/>
      <c r="R282" s="1227"/>
      <c r="S282" s="1228"/>
      <c r="T282" s="1229"/>
      <c r="U282" s="1242" t="s">
        <v>1124</v>
      </c>
      <c r="V282" s="1243"/>
      <c r="W282" s="1242" t="s">
        <v>1125</v>
      </c>
      <c r="X282" s="1243"/>
      <c r="Y282" s="1227"/>
      <c r="Z282" s="1229"/>
      <c r="AA282" s="1227"/>
      <c r="AB282" s="1228"/>
      <c r="AC282" s="1229"/>
      <c r="AD282" s="1242" t="s">
        <v>1124</v>
      </c>
      <c r="AE282" s="1243"/>
      <c r="AF282" s="1242" t="s">
        <v>1125</v>
      </c>
      <c r="AG282" s="1243"/>
      <c r="AH282" s="1227"/>
      <c r="AI282" s="1229"/>
      <c r="AJ282" s="1227"/>
      <c r="AK282" s="1228"/>
      <c r="AL282" s="1229"/>
      <c r="AM282" s="1277"/>
      <c r="AN282" s="1278"/>
      <c r="AO282" s="1279"/>
      <c r="AP282" s="1242"/>
      <c r="AQ282" s="1244"/>
      <c r="AR282" s="1243"/>
    </row>
    <row r="283" spans="1:44" ht="14.1" customHeight="1" x14ac:dyDescent="0.15">
      <c r="A283" s="665"/>
      <c r="B283" s="666"/>
      <c r="C283" s="667"/>
      <c r="D283" s="667"/>
      <c r="E283" s="667"/>
      <c r="F283" s="667"/>
      <c r="G283" s="668"/>
      <c r="H283" s="669"/>
      <c r="I283" s="670"/>
      <c r="J283" s="670"/>
      <c r="K283" s="672"/>
      <c r="L283" s="669"/>
      <c r="M283" s="672"/>
      <c r="N283" s="669"/>
      <c r="O283" s="672"/>
      <c r="P283" s="673"/>
      <c r="Q283" s="674"/>
      <c r="R283" s="671"/>
      <c r="S283" s="671"/>
      <c r="T283" s="671"/>
      <c r="U283" s="669"/>
      <c r="V283" s="672"/>
      <c r="W283" s="669"/>
      <c r="X283" s="672"/>
      <c r="Y283" s="673"/>
      <c r="Z283" s="674"/>
      <c r="AA283" s="670"/>
      <c r="AB283" s="670"/>
      <c r="AC283" s="670"/>
      <c r="AD283" s="669"/>
      <c r="AE283" s="672"/>
      <c r="AF283" s="669"/>
      <c r="AG283" s="672"/>
      <c r="AH283" s="673"/>
      <c r="AI283" s="674"/>
      <c r="AJ283" s="670"/>
      <c r="AK283" s="670"/>
      <c r="AL283" s="670"/>
      <c r="AM283" s="675"/>
      <c r="AN283" s="676"/>
      <c r="AO283" s="677"/>
      <c r="AP283" s="671"/>
      <c r="AQ283" s="671"/>
      <c r="AR283" s="672"/>
    </row>
    <row r="284" spans="1:44" ht="14.1" customHeight="1" x14ac:dyDescent="0.15">
      <c r="A284" s="681">
        <v>7</v>
      </c>
      <c r="B284" s="682" t="s">
        <v>1160</v>
      </c>
      <c r="C284" s="667"/>
      <c r="D284" s="667"/>
      <c r="E284" s="667"/>
      <c r="F284" s="667"/>
      <c r="G284" s="683"/>
      <c r="H284" s="684"/>
      <c r="I284" s="685"/>
      <c r="J284" s="685"/>
      <c r="K284" s="686"/>
      <c r="L284" s="1245"/>
      <c r="M284" s="1246"/>
      <c r="N284" s="1240"/>
      <c r="O284" s="1241"/>
      <c r="P284" s="1238"/>
      <c r="Q284" s="1239"/>
      <c r="R284" s="685"/>
      <c r="S284" s="685"/>
      <c r="T284" s="685"/>
      <c r="U284" s="1245"/>
      <c r="V284" s="1246"/>
      <c r="W284" s="1240"/>
      <c r="X284" s="1241"/>
      <c r="Y284" s="1238"/>
      <c r="Z284" s="1239"/>
      <c r="AA284" s="687"/>
      <c r="AB284" s="687"/>
      <c r="AC284" s="687"/>
      <c r="AD284" s="1245"/>
      <c r="AE284" s="1246"/>
      <c r="AF284" s="1240"/>
      <c r="AG284" s="1241"/>
      <c r="AH284" s="1238"/>
      <c r="AI284" s="1239"/>
      <c r="AJ284" s="687"/>
      <c r="AK284" s="687"/>
      <c r="AL284" s="687"/>
      <c r="AM284" s="1235"/>
      <c r="AN284" s="1236"/>
      <c r="AO284" s="1237"/>
      <c r="AP284" s="688"/>
      <c r="AQ284" s="689"/>
      <c r="AR284" s="690"/>
    </row>
    <row r="285" spans="1:44" ht="14.1" customHeight="1" x14ac:dyDescent="0.15">
      <c r="A285" s="691"/>
      <c r="B285" s="645" t="s">
        <v>1400</v>
      </c>
      <c r="C285" s="646"/>
      <c r="D285" s="646"/>
      <c r="E285" s="646"/>
      <c r="F285" s="646"/>
      <c r="G285" s="647"/>
      <c r="H285" s="645"/>
      <c r="I285" s="648"/>
      <c r="J285" s="648"/>
      <c r="K285" s="647"/>
      <c r="L285" s="1172"/>
      <c r="M285" s="1173"/>
      <c r="N285" s="645"/>
      <c r="O285" s="647"/>
      <c r="P285" s="692"/>
      <c r="Q285" s="693"/>
      <c r="R285" s="646"/>
      <c r="S285" s="646"/>
      <c r="T285" s="646"/>
      <c r="U285" s="1172"/>
      <c r="V285" s="1173"/>
      <c r="W285" s="645"/>
      <c r="X285" s="647"/>
      <c r="Y285" s="692"/>
      <c r="Z285" s="693"/>
      <c r="AA285" s="648"/>
      <c r="AB285" s="648"/>
      <c r="AC285" s="648"/>
      <c r="AD285" s="1172"/>
      <c r="AE285" s="1173"/>
      <c r="AF285" s="645"/>
      <c r="AG285" s="647"/>
      <c r="AH285" s="692"/>
      <c r="AI285" s="693"/>
      <c r="AJ285" s="648"/>
      <c r="AK285" s="648"/>
      <c r="AL285" s="648"/>
      <c r="AM285" s="694"/>
      <c r="AN285" s="695"/>
      <c r="AO285" s="696"/>
      <c r="AP285" s="645"/>
      <c r="AQ285" s="646"/>
      <c r="AR285" s="647"/>
    </row>
    <row r="286" spans="1:44" ht="14.1" customHeight="1" x14ac:dyDescent="0.15">
      <c r="A286" s="697"/>
      <c r="B286" s="651" t="s">
        <v>1401</v>
      </c>
      <c r="C286" s="652"/>
      <c r="D286" s="652"/>
      <c r="E286" s="652"/>
      <c r="F286" s="698"/>
      <c r="G286" s="678"/>
      <c r="H286" s="679" t="s">
        <v>1399</v>
      </c>
      <c r="I286" s="662"/>
      <c r="J286" s="662"/>
      <c r="K286" s="656"/>
      <c r="L286" s="1218" t="s">
        <v>724</v>
      </c>
      <c r="M286" s="1219"/>
      <c r="N286" s="1164" t="s">
        <v>737</v>
      </c>
      <c r="O286" s="1165"/>
      <c r="P286" s="1214"/>
      <c r="Q286" s="1215"/>
      <c r="R286" s="1159"/>
      <c r="S286" s="1160"/>
      <c r="T286" s="1161"/>
      <c r="U286" s="1162" t="s">
        <v>724</v>
      </c>
      <c r="V286" s="1163"/>
      <c r="W286" s="1164" t="s">
        <v>1133</v>
      </c>
      <c r="X286" s="1165"/>
      <c r="Y286" s="1157"/>
      <c r="Z286" s="1158"/>
      <c r="AA286" s="1159"/>
      <c r="AB286" s="1160"/>
      <c r="AC286" s="1161"/>
      <c r="AD286" s="1162" t="s">
        <v>724</v>
      </c>
      <c r="AE286" s="1163"/>
      <c r="AF286" s="1164" t="s">
        <v>1130</v>
      </c>
      <c r="AG286" s="1165"/>
      <c r="AH286" s="1157"/>
      <c r="AI286" s="1158"/>
      <c r="AJ286" s="1159"/>
      <c r="AK286" s="1160"/>
      <c r="AL286" s="1161"/>
      <c r="AM286" s="1159"/>
      <c r="AN286" s="1160"/>
      <c r="AO286" s="1161"/>
      <c r="AP286" s="881" t="s">
        <v>1393</v>
      </c>
      <c r="AQ286" s="652"/>
      <c r="AR286" s="713"/>
    </row>
    <row r="287" spans="1:44" ht="14.1" customHeight="1" x14ac:dyDescent="0.15">
      <c r="A287" s="707"/>
      <c r="B287" s="645" t="s">
        <v>644</v>
      </c>
      <c r="C287" s="646"/>
      <c r="D287" s="646"/>
      <c r="E287" s="660"/>
      <c r="F287" s="646"/>
      <c r="G287" s="647"/>
      <c r="H287" s="645"/>
      <c r="I287" s="648"/>
      <c r="J287" s="648"/>
      <c r="K287" s="647"/>
      <c r="L287" s="1172"/>
      <c r="M287" s="1173"/>
      <c r="N287" s="645"/>
      <c r="O287" s="647"/>
      <c r="P287" s="692"/>
      <c r="Q287" s="693"/>
      <c r="R287" s="646"/>
      <c r="S287" s="646"/>
      <c r="T287" s="646"/>
      <c r="U287" s="1172"/>
      <c r="V287" s="1173"/>
      <c r="W287" s="645"/>
      <c r="X287" s="647"/>
      <c r="Y287" s="692"/>
      <c r="Z287" s="693"/>
      <c r="AA287" s="648"/>
      <c r="AB287" s="648"/>
      <c r="AC287" s="648"/>
      <c r="AD287" s="1172"/>
      <c r="AE287" s="1173"/>
      <c r="AF287" s="645"/>
      <c r="AG287" s="647"/>
      <c r="AH287" s="692"/>
      <c r="AI287" s="693"/>
      <c r="AJ287" s="648"/>
      <c r="AK287" s="648"/>
      <c r="AL287" s="648"/>
      <c r="AM287" s="694"/>
      <c r="AN287" s="695"/>
      <c r="AO287" s="696"/>
      <c r="AP287" s="645"/>
      <c r="AQ287" s="646"/>
      <c r="AR287" s="647"/>
    </row>
    <row r="288" spans="1:44" ht="14.1" customHeight="1" x14ac:dyDescent="0.15">
      <c r="A288" s="707"/>
      <c r="B288" s="651" t="s">
        <v>1402</v>
      </c>
      <c r="C288" s="660"/>
      <c r="D288" s="660"/>
      <c r="E288" s="660"/>
      <c r="F288" s="708"/>
      <c r="G288" s="653"/>
      <c r="H288" s="679" t="s">
        <v>1399</v>
      </c>
      <c r="I288" s="662"/>
      <c r="J288" s="662"/>
      <c r="K288" s="656"/>
      <c r="L288" s="1218" t="s">
        <v>724</v>
      </c>
      <c r="M288" s="1219"/>
      <c r="N288" s="1164" t="s">
        <v>737</v>
      </c>
      <c r="O288" s="1165"/>
      <c r="P288" s="1214"/>
      <c r="Q288" s="1215"/>
      <c r="R288" s="1159"/>
      <c r="S288" s="1160"/>
      <c r="T288" s="1161"/>
      <c r="U288" s="1162" t="s">
        <v>724</v>
      </c>
      <c r="V288" s="1163"/>
      <c r="W288" s="1164" t="s">
        <v>1133</v>
      </c>
      <c r="X288" s="1165"/>
      <c r="Y288" s="1157"/>
      <c r="Z288" s="1158"/>
      <c r="AA288" s="1159"/>
      <c r="AB288" s="1160"/>
      <c r="AC288" s="1161"/>
      <c r="AD288" s="1162" t="s">
        <v>724</v>
      </c>
      <c r="AE288" s="1163"/>
      <c r="AF288" s="1164" t="s">
        <v>1130</v>
      </c>
      <c r="AG288" s="1165"/>
      <c r="AH288" s="1157"/>
      <c r="AI288" s="1158"/>
      <c r="AJ288" s="1159"/>
      <c r="AK288" s="1160"/>
      <c r="AL288" s="1161"/>
      <c r="AM288" s="1159"/>
      <c r="AN288" s="1160"/>
      <c r="AO288" s="1161"/>
      <c r="AP288" s="881" t="s">
        <v>1393</v>
      </c>
      <c r="AQ288" s="652"/>
      <c r="AR288" s="713"/>
    </row>
    <row r="289" spans="1:44" ht="14.1" customHeight="1" x14ac:dyDescent="0.15">
      <c r="A289" s="691"/>
      <c r="B289" s="645"/>
      <c r="C289" s="646"/>
      <c r="D289" s="646"/>
      <c r="E289" s="646"/>
      <c r="F289" s="646"/>
      <c r="G289" s="647"/>
      <c r="H289" s="645"/>
      <c r="I289" s="648"/>
      <c r="J289" s="648"/>
      <c r="K289" s="647"/>
      <c r="L289" s="1172"/>
      <c r="M289" s="1173"/>
      <c r="N289" s="645"/>
      <c r="O289" s="647"/>
      <c r="P289" s="692"/>
      <c r="Q289" s="693"/>
      <c r="R289" s="646"/>
      <c r="S289" s="646"/>
      <c r="T289" s="646"/>
      <c r="U289" s="1172"/>
      <c r="V289" s="1173"/>
      <c r="W289" s="645"/>
      <c r="X289" s="647"/>
      <c r="Y289" s="692"/>
      <c r="Z289" s="693"/>
      <c r="AA289" s="648"/>
      <c r="AB289" s="648"/>
      <c r="AC289" s="648"/>
      <c r="AD289" s="1172"/>
      <c r="AE289" s="1173"/>
      <c r="AF289" s="645"/>
      <c r="AG289" s="647"/>
      <c r="AH289" s="692"/>
      <c r="AI289" s="693"/>
      <c r="AJ289" s="648"/>
      <c r="AK289" s="648"/>
      <c r="AL289" s="648"/>
      <c r="AM289" s="694"/>
      <c r="AN289" s="695"/>
      <c r="AO289" s="696"/>
      <c r="AP289" s="660"/>
      <c r="AQ289" s="660"/>
      <c r="AR289" s="661"/>
    </row>
    <row r="290" spans="1:44" ht="14.1" customHeight="1" x14ac:dyDescent="0.15">
      <c r="A290" s="707"/>
      <c r="B290" s="651"/>
      <c r="C290" s="660"/>
      <c r="D290" s="660"/>
      <c r="E290" s="660"/>
      <c r="F290" s="698"/>
      <c r="G290" s="678"/>
      <c r="H290" s="679"/>
      <c r="I290" s="662"/>
      <c r="J290" s="662"/>
      <c r="K290" s="656"/>
      <c r="L290" s="1218"/>
      <c r="M290" s="1219"/>
      <c r="N290" s="1164"/>
      <c r="O290" s="1165"/>
      <c r="P290" s="1214"/>
      <c r="Q290" s="1215"/>
      <c r="R290" s="662"/>
      <c r="S290" s="662"/>
      <c r="T290" s="662"/>
      <c r="U290" s="1225"/>
      <c r="V290" s="1226"/>
      <c r="W290" s="1164"/>
      <c r="X290" s="1165"/>
      <c r="Y290" s="1157"/>
      <c r="Z290" s="1158"/>
      <c r="AA290" s="1159"/>
      <c r="AB290" s="1160"/>
      <c r="AC290" s="1161"/>
      <c r="AD290" s="1225"/>
      <c r="AE290" s="1226"/>
      <c r="AF290" s="1164"/>
      <c r="AG290" s="1165"/>
      <c r="AH290" s="1157"/>
      <c r="AI290" s="1158"/>
      <c r="AJ290" s="1159"/>
      <c r="AK290" s="1160"/>
      <c r="AL290" s="1161"/>
      <c r="AM290" s="1159"/>
      <c r="AN290" s="1160"/>
      <c r="AO290" s="1161"/>
      <c r="AP290" s="654"/>
      <c r="AQ290" s="660"/>
      <c r="AR290" s="661"/>
    </row>
    <row r="291" spans="1:44" ht="14.1" customHeight="1" x14ac:dyDescent="0.15">
      <c r="A291" s="691"/>
      <c r="B291" s="645"/>
      <c r="C291" s="646"/>
      <c r="D291" s="646"/>
      <c r="E291" s="646"/>
      <c r="F291" s="646"/>
      <c r="G291" s="647"/>
      <c r="H291" s="645"/>
      <c r="I291" s="648"/>
      <c r="J291" s="648"/>
      <c r="K291" s="647"/>
      <c r="L291" s="1172"/>
      <c r="M291" s="1173"/>
      <c r="N291" s="645"/>
      <c r="O291" s="647"/>
      <c r="P291" s="692"/>
      <c r="Q291" s="693"/>
      <c r="R291" s="646"/>
      <c r="S291" s="646"/>
      <c r="T291" s="646"/>
      <c r="U291" s="1172"/>
      <c r="V291" s="1173"/>
      <c r="W291" s="645"/>
      <c r="X291" s="647"/>
      <c r="Y291" s="692"/>
      <c r="Z291" s="693"/>
      <c r="AA291" s="648"/>
      <c r="AB291" s="648"/>
      <c r="AC291" s="648"/>
      <c r="AD291" s="1172"/>
      <c r="AE291" s="1173"/>
      <c r="AF291" s="645"/>
      <c r="AG291" s="647"/>
      <c r="AH291" s="692"/>
      <c r="AI291" s="693"/>
      <c r="AJ291" s="648"/>
      <c r="AK291" s="648"/>
      <c r="AL291" s="648"/>
      <c r="AM291" s="694"/>
      <c r="AN291" s="695"/>
      <c r="AO291" s="696"/>
      <c r="AP291" s="660"/>
      <c r="AQ291" s="646"/>
      <c r="AR291" s="647"/>
    </row>
    <row r="292" spans="1:44" ht="14.1" customHeight="1" x14ac:dyDescent="0.15">
      <c r="A292" s="697"/>
      <c r="B292" s="651"/>
      <c r="C292" s="652"/>
      <c r="D292" s="652"/>
      <c r="E292" s="652"/>
      <c r="F292" s="660"/>
      <c r="G292" s="653"/>
      <c r="H292" s="679"/>
      <c r="I292" s="662"/>
      <c r="J292" s="662"/>
      <c r="K292" s="656"/>
      <c r="L292" s="1218"/>
      <c r="M292" s="1219"/>
      <c r="N292" s="1164"/>
      <c r="O292" s="1165"/>
      <c r="P292" s="1214"/>
      <c r="Q292" s="1215"/>
      <c r="R292" s="662"/>
      <c r="S292" s="662"/>
      <c r="T292" s="662"/>
      <c r="U292" s="1225"/>
      <c r="V292" s="1226"/>
      <c r="W292" s="1164"/>
      <c r="X292" s="1165"/>
      <c r="Y292" s="1157"/>
      <c r="Z292" s="1158"/>
      <c r="AA292" s="1159"/>
      <c r="AB292" s="1160"/>
      <c r="AC292" s="1161"/>
      <c r="AD292" s="1225"/>
      <c r="AE292" s="1226"/>
      <c r="AF292" s="1164"/>
      <c r="AG292" s="1165"/>
      <c r="AH292" s="1157"/>
      <c r="AI292" s="1158"/>
      <c r="AJ292" s="1159"/>
      <c r="AK292" s="1160"/>
      <c r="AL292" s="1161"/>
      <c r="AM292" s="1159"/>
      <c r="AN292" s="1160"/>
      <c r="AO292" s="1161"/>
      <c r="AP292" s="654"/>
      <c r="AQ292" s="652"/>
      <c r="AR292" s="713"/>
    </row>
    <row r="293" spans="1:44" ht="14.1" customHeight="1" x14ac:dyDescent="0.15">
      <c r="A293" s="707"/>
      <c r="B293" s="659"/>
      <c r="C293" s="660"/>
      <c r="D293" s="660"/>
      <c r="E293" s="660"/>
      <c r="F293" s="646"/>
      <c r="G293" s="661"/>
      <c r="H293" s="645"/>
      <c r="I293" s="648"/>
      <c r="J293" s="648"/>
      <c r="K293" s="647"/>
      <c r="L293" s="1172"/>
      <c r="M293" s="1173"/>
      <c r="N293" s="645"/>
      <c r="O293" s="647"/>
      <c r="P293" s="692"/>
      <c r="Q293" s="693"/>
      <c r="R293" s="646"/>
      <c r="S293" s="646"/>
      <c r="T293" s="646"/>
      <c r="U293" s="1172"/>
      <c r="V293" s="1173"/>
      <c r="W293" s="645"/>
      <c r="X293" s="647"/>
      <c r="Y293" s="692"/>
      <c r="Z293" s="693"/>
      <c r="AA293" s="648"/>
      <c r="AB293" s="648"/>
      <c r="AC293" s="648"/>
      <c r="AD293" s="1172"/>
      <c r="AE293" s="1173"/>
      <c r="AF293" s="645"/>
      <c r="AG293" s="647"/>
      <c r="AH293" s="692"/>
      <c r="AI293" s="693"/>
      <c r="AJ293" s="648"/>
      <c r="AK293" s="648"/>
      <c r="AL293" s="648"/>
      <c r="AM293" s="694"/>
      <c r="AN293" s="695"/>
      <c r="AO293" s="696"/>
      <c r="AP293" s="660"/>
      <c r="AQ293" s="660"/>
      <c r="AR293" s="661"/>
    </row>
    <row r="294" spans="1:44" ht="14.1" customHeight="1" x14ac:dyDescent="0.15">
      <c r="A294" s="707"/>
      <c r="B294" s="659"/>
      <c r="C294" s="660"/>
      <c r="D294" s="660"/>
      <c r="E294" s="660"/>
      <c r="F294" s="660"/>
      <c r="G294" s="678"/>
      <c r="H294" s="679"/>
      <c r="I294" s="662"/>
      <c r="J294" s="662"/>
      <c r="K294" s="656"/>
      <c r="L294" s="1218"/>
      <c r="M294" s="1219"/>
      <c r="N294" s="1164"/>
      <c r="O294" s="1165"/>
      <c r="P294" s="1214"/>
      <c r="Q294" s="1215"/>
      <c r="R294" s="662"/>
      <c r="S294" s="662"/>
      <c r="T294" s="662"/>
      <c r="U294" s="1225"/>
      <c r="V294" s="1226"/>
      <c r="W294" s="1164"/>
      <c r="X294" s="1165"/>
      <c r="Y294" s="1157"/>
      <c r="Z294" s="1158"/>
      <c r="AA294" s="1159"/>
      <c r="AB294" s="1160"/>
      <c r="AC294" s="1161"/>
      <c r="AD294" s="1225"/>
      <c r="AE294" s="1226"/>
      <c r="AF294" s="1164"/>
      <c r="AG294" s="1165"/>
      <c r="AH294" s="1157"/>
      <c r="AI294" s="1158"/>
      <c r="AJ294" s="1159"/>
      <c r="AK294" s="1160"/>
      <c r="AL294" s="1161"/>
      <c r="AM294" s="1159"/>
      <c r="AN294" s="1160"/>
      <c r="AO294" s="1161"/>
      <c r="AP294" s="654"/>
      <c r="AQ294" s="652"/>
      <c r="AR294" s="713"/>
    </row>
    <row r="295" spans="1:44" ht="14.1" customHeight="1" x14ac:dyDescent="0.15">
      <c r="A295" s="691"/>
      <c r="B295" s="645"/>
      <c r="C295" s="646"/>
      <c r="D295" s="646"/>
      <c r="E295" s="646"/>
      <c r="F295" s="646"/>
      <c r="G295" s="647"/>
      <c r="H295" s="645"/>
      <c r="I295" s="648"/>
      <c r="J295" s="648"/>
      <c r="K295" s="647"/>
      <c r="L295" s="1172"/>
      <c r="M295" s="1173"/>
      <c r="N295" s="645"/>
      <c r="O295" s="647"/>
      <c r="P295" s="692"/>
      <c r="Q295" s="693"/>
      <c r="R295" s="646"/>
      <c r="S295" s="646"/>
      <c r="T295" s="646"/>
      <c r="U295" s="1172"/>
      <c r="V295" s="1173"/>
      <c r="W295" s="645"/>
      <c r="X295" s="647"/>
      <c r="Y295" s="692"/>
      <c r="Z295" s="693"/>
      <c r="AA295" s="648"/>
      <c r="AB295" s="648"/>
      <c r="AC295" s="648"/>
      <c r="AD295" s="1172"/>
      <c r="AE295" s="1173"/>
      <c r="AF295" s="645"/>
      <c r="AG295" s="647"/>
      <c r="AH295" s="692"/>
      <c r="AI295" s="693"/>
      <c r="AJ295" s="648"/>
      <c r="AK295" s="648"/>
      <c r="AL295" s="648"/>
      <c r="AM295" s="694"/>
      <c r="AN295" s="695"/>
      <c r="AO295" s="696"/>
      <c r="AP295" s="660"/>
      <c r="AQ295" s="646"/>
      <c r="AR295" s="647"/>
    </row>
    <row r="296" spans="1:44" ht="14.1" customHeight="1" x14ac:dyDescent="0.15">
      <c r="A296" s="707"/>
      <c r="B296" s="659"/>
      <c r="C296" s="660"/>
      <c r="D296" s="660"/>
      <c r="E296" s="660"/>
      <c r="F296" s="660"/>
      <c r="G296" s="678"/>
      <c r="H296" s="679"/>
      <c r="I296" s="662"/>
      <c r="J296" s="662"/>
      <c r="K296" s="680"/>
      <c r="L296" s="1218"/>
      <c r="M296" s="1219"/>
      <c r="N296" s="1164"/>
      <c r="O296" s="1165"/>
      <c r="P296" s="1214"/>
      <c r="Q296" s="1215"/>
      <c r="R296" s="662"/>
      <c r="S296" s="662"/>
      <c r="T296" s="662"/>
      <c r="U296" s="1267"/>
      <c r="V296" s="1268"/>
      <c r="W296" s="1164"/>
      <c r="X296" s="1165"/>
      <c r="Y296" s="1214"/>
      <c r="Z296" s="1215"/>
      <c r="AA296" s="1194"/>
      <c r="AB296" s="1195"/>
      <c r="AC296" s="1196"/>
      <c r="AD296" s="1267"/>
      <c r="AE296" s="1268"/>
      <c r="AF296" s="1164"/>
      <c r="AG296" s="1165"/>
      <c r="AH296" s="1214"/>
      <c r="AI296" s="1215"/>
      <c r="AJ296" s="1194"/>
      <c r="AK296" s="1195"/>
      <c r="AL296" s="1196"/>
      <c r="AM296" s="1194"/>
      <c r="AN296" s="1195"/>
      <c r="AO296" s="1196"/>
      <c r="AP296" s="679"/>
      <c r="AQ296" s="660"/>
      <c r="AR296" s="661"/>
    </row>
    <row r="297" spans="1:44" ht="14.1" customHeight="1" x14ac:dyDescent="0.15">
      <c r="A297" s="691"/>
      <c r="B297" s="645"/>
      <c r="C297" s="646"/>
      <c r="D297" s="646"/>
      <c r="E297" s="646"/>
      <c r="F297" s="646"/>
      <c r="G297" s="647"/>
      <c r="H297" s="645"/>
      <c r="I297" s="648"/>
      <c r="J297" s="648"/>
      <c r="K297" s="647"/>
      <c r="L297" s="1172"/>
      <c r="M297" s="1173"/>
      <c r="N297" s="645"/>
      <c r="O297" s="647"/>
      <c r="P297" s="692"/>
      <c r="Q297" s="693"/>
      <c r="R297" s="646"/>
      <c r="S297" s="646"/>
      <c r="T297" s="646"/>
      <c r="U297" s="1172"/>
      <c r="V297" s="1173"/>
      <c r="W297" s="645"/>
      <c r="X297" s="647"/>
      <c r="Y297" s="692"/>
      <c r="Z297" s="693"/>
      <c r="AA297" s="648"/>
      <c r="AB297" s="648"/>
      <c r="AC297" s="648"/>
      <c r="AD297" s="1172"/>
      <c r="AE297" s="1173"/>
      <c r="AF297" s="645"/>
      <c r="AG297" s="647"/>
      <c r="AH297" s="692"/>
      <c r="AI297" s="693"/>
      <c r="AJ297" s="648"/>
      <c r="AK297" s="648"/>
      <c r="AL297" s="648"/>
      <c r="AM297" s="694"/>
      <c r="AN297" s="695"/>
      <c r="AO297" s="696"/>
      <c r="AP297" s="646"/>
      <c r="AQ297" s="646"/>
      <c r="AR297" s="647"/>
    </row>
    <row r="298" spans="1:44" ht="14.1" customHeight="1" x14ac:dyDescent="0.15">
      <c r="A298" s="697"/>
      <c r="B298" s="651"/>
      <c r="C298" s="652"/>
      <c r="D298" s="652"/>
      <c r="E298" s="652"/>
      <c r="F298" s="652"/>
      <c r="G298" s="653"/>
      <c r="H298" s="654"/>
      <c r="I298" s="655"/>
      <c r="J298" s="655"/>
      <c r="K298" s="656"/>
      <c r="L298" s="1162"/>
      <c r="M298" s="1163"/>
      <c r="N298" s="1174"/>
      <c r="O298" s="1175"/>
      <c r="P298" s="1157"/>
      <c r="Q298" s="1158"/>
      <c r="R298" s="655"/>
      <c r="S298" s="655"/>
      <c r="T298" s="655"/>
      <c r="U298" s="1280"/>
      <c r="V298" s="1281"/>
      <c r="W298" s="1174"/>
      <c r="X298" s="1175"/>
      <c r="Y298" s="1157"/>
      <c r="Z298" s="1158"/>
      <c r="AA298" s="1159"/>
      <c r="AB298" s="1160"/>
      <c r="AC298" s="1161"/>
      <c r="AD298" s="1280"/>
      <c r="AE298" s="1281"/>
      <c r="AF298" s="1174"/>
      <c r="AG298" s="1175"/>
      <c r="AH298" s="1157"/>
      <c r="AI298" s="1158"/>
      <c r="AJ298" s="1159"/>
      <c r="AK298" s="1160"/>
      <c r="AL298" s="1161"/>
      <c r="AM298" s="1159"/>
      <c r="AN298" s="1160"/>
      <c r="AO298" s="1161"/>
      <c r="AP298" s="654"/>
      <c r="AQ298" s="652"/>
      <c r="AR298" s="713"/>
    </row>
    <row r="299" spans="1:44" ht="14.1" customHeight="1" x14ac:dyDescent="0.15">
      <c r="A299" s="691"/>
      <c r="B299" s="645"/>
      <c r="C299" s="646"/>
      <c r="D299" s="646"/>
      <c r="E299" s="646"/>
      <c r="F299" s="646"/>
      <c r="G299" s="647"/>
      <c r="H299" s="645"/>
      <c r="I299" s="648"/>
      <c r="J299" s="648"/>
      <c r="K299" s="647"/>
      <c r="L299" s="1172"/>
      <c r="M299" s="1173"/>
      <c r="N299" s="645"/>
      <c r="O299" s="647"/>
      <c r="P299" s="692"/>
      <c r="Q299" s="693"/>
      <c r="R299" s="646"/>
      <c r="S299" s="646"/>
      <c r="T299" s="646"/>
      <c r="U299" s="1172"/>
      <c r="V299" s="1173"/>
      <c r="W299" s="645"/>
      <c r="X299" s="647"/>
      <c r="Y299" s="692"/>
      <c r="Z299" s="693"/>
      <c r="AA299" s="648"/>
      <c r="AB299" s="648"/>
      <c r="AC299" s="648"/>
      <c r="AD299" s="1172"/>
      <c r="AE299" s="1173"/>
      <c r="AF299" s="645"/>
      <c r="AG299" s="647"/>
      <c r="AH299" s="692"/>
      <c r="AI299" s="693"/>
      <c r="AJ299" s="648"/>
      <c r="AK299" s="648"/>
      <c r="AL299" s="648"/>
      <c r="AM299" s="694"/>
      <c r="AN299" s="695"/>
      <c r="AO299" s="696"/>
      <c r="AP299" s="660"/>
      <c r="AQ299" s="646"/>
      <c r="AR299" s="647"/>
    </row>
    <row r="300" spans="1:44" ht="14.1" customHeight="1" x14ac:dyDescent="0.15">
      <c r="A300" s="697"/>
      <c r="B300" s="651"/>
      <c r="C300" s="652"/>
      <c r="D300" s="652"/>
      <c r="E300" s="652"/>
      <c r="F300" s="652"/>
      <c r="G300" s="653"/>
      <c r="H300" s="679"/>
      <c r="I300" s="662"/>
      <c r="J300" s="662"/>
      <c r="K300" s="656"/>
      <c r="L300" s="1218"/>
      <c r="M300" s="1219"/>
      <c r="N300" s="1164"/>
      <c r="O300" s="1165"/>
      <c r="P300" s="1214"/>
      <c r="Q300" s="1215"/>
      <c r="R300" s="662"/>
      <c r="S300" s="662"/>
      <c r="T300" s="662"/>
      <c r="U300" s="1225"/>
      <c r="V300" s="1226"/>
      <c r="W300" s="1164"/>
      <c r="X300" s="1165"/>
      <c r="Y300" s="1157"/>
      <c r="Z300" s="1158"/>
      <c r="AA300" s="1159"/>
      <c r="AB300" s="1160"/>
      <c r="AC300" s="1161"/>
      <c r="AD300" s="1225"/>
      <c r="AE300" s="1226"/>
      <c r="AF300" s="1164"/>
      <c r="AG300" s="1165"/>
      <c r="AH300" s="1157"/>
      <c r="AI300" s="1158"/>
      <c r="AJ300" s="1159"/>
      <c r="AK300" s="1160"/>
      <c r="AL300" s="1161"/>
      <c r="AM300" s="1159"/>
      <c r="AN300" s="1160"/>
      <c r="AO300" s="1161"/>
      <c r="AP300" s="654"/>
      <c r="AQ300" s="652"/>
      <c r="AR300" s="713"/>
    </row>
    <row r="301" spans="1:44" ht="14.1" customHeight="1" x14ac:dyDescent="0.15">
      <c r="A301" s="691"/>
      <c r="B301" s="645"/>
      <c r="C301" s="723"/>
      <c r="D301" s="723"/>
      <c r="E301" s="723"/>
      <c r="F301" s="723"/>
      <c r="G301" s="724"/>
      <c r="H301" s="645"/>
      <c r="I301" s="648"/>
      <c r="J301" s="648"/>
      <c r="K301" s="647"/>
      <c r="L301" s="1172"/>
      <c r="M301" s="1173"/>
      <c r="N301" s="645"/>
      <c r="O301" s="647"/>
      <c r="P301" s="692"/>
      <c r="Q301" s="693"/>
      <c r="R301" s="646"/>
      <c r="S301" s="646"/>
      <c r="T301" s="646"/>
      <c r="U301" s="1172"/>
      <c r="V301" s="1173"/>
      <c r="W301" s="645"/>
      <c r="X301" s="647"/>
      <c r="Y301" s="692"/>
      <c r="Z301" s="693"/>
      <c r="AA301" s="648"/>
      <c r="AB301" s="648"/>
      <c r="AC301" s="648"/>
      <c r="AD301" s="1172"/>
      <c r="AE301" s="1173"/>
      <c r="AF301" s="645"/>
      <c r="AG301" s="647"/>
      <c r="AH301" s="692"/>
      <c r="AI301" s="693"/>
      <c r="AJ301" s="648"/>
      <c r="AK301" s="648"/>
      <c r="AL301" s="648"/>
      <c r="AM301" s="694"/>
      <c r="AN301" s="695"/>
      <c r="AO301" s="696"/>
      <c r="AP301" s="723"/>
      <c r="AQ301" s="723"/>
      <c r="AR301" s="724"/>
    </row>
    <row r="302" spans="1:44" ht="14.1" customHeight="1" x14ac:dyDescent="0.15">
      <c r="A302" s="697"/>
      <c r="B302" s="651"/>
      <c r="C302" s="689"/>
      <c r="D302" s="689"/>
      <c r="E302" s="689"/>
      <c r="F302" s="689"/>
      <c r="G302" s="732"/>
      <c r="H302" s="679"/>
      <c r="I302" s="662"/>
      <c r="J302" s="662"/>
      <c r="K302" s="656"/>
      <c r="L302" s="1218"/>
      <c r="M302" s="1219"/>
      <c r="N302" s="1164"/>
      <c r="O302" s="1165"/>
      <c r="P302" s="1214"/>
      <c r="Q302" s="1215"/>
      <c r="R302" s="662"/>
      <c r="S302" s="662"/>
      <c r="T302" s="662"/>
      <c r="U302" s="1225"/>
      <c r="V302" s="1226"/>
      <c r="W302" s="1164"/>
      <c r="X302" s="1165"/>
      <c r="Y302" s="1157"/>
      <c r="Z302" s="1158"/>
      <c r="AA302" s="1159"/>
      <c r="AB302" s="1160"/>
      <c r="AC302" s="1161"/>
      <c r="AD302" s="1225"/>
      <c r="AE302" s="1226"/>
      <c r="AF302" s="1164"/>
      <c r="AG302" s="1165"/>
      <c r="AH302" s="1157"/>
      <c r="AI302" s="1158"/>
      <c r="AJ302" s="1159"/>
      <c r="AK302" s="1160"/>
      <c r="AL302" s="1161"/>
      <c r="AM302" s="1159"/>
      <c r="AN302" s="1160"/>
      <c r="AO302" s="1161"/>
      <c r="AP302" s="688"/>
      <c r="AQ302" s="689"/>
      <c r="AR302" s="690"/>
    </row>
    <row r="303" spans="1:44" ht="14.1" customHeight="1" x14ac:dyDescent="0.15">
      <c r="A303" s="707"/>
      <c r="B303" s="645"/>
      <c r="C303" s="660"/>
      <c r="D303" s="660"/>
      <c r="E303" s="660"/>
      <c r="F303" s="660"/>
      <c r="G303" s="661"/>
      <c r="H303" s="645"/>
      <c r="I303" s="648"/>
      <c r="J303" s="648"/>
      <c r="K303" s="647"/>
      <c r="L303" s="1172"/>
      <c r="M303" s="1173"/>
      <c r="N303" s="645"/>
      <c r="O303" s="647"/>
      <c r="P303" s="692"/>
      <c r="Q303" s="693"/>
      <c r="R303" s="646"/>
      <c r="S303" s="646"/>
      <c r="T303" s="646"/>
      <c r="U303" s="1172"/>
      <c r="V303" s="1173"/>
      <c r="W303" s="645"/>
      <c r="X303" s="647"/>
      <c r="Y303" s="692"/>
      <c r="Z303" s="693"/>
      <c r="AA303" s="648"/>
      <c r="AB303" s="648"/>
      <c r="AC303" s="648"/>
      <c r="AD303" s="1172"/>
      <c r="AE303" s="1173"/>
      <c r="AF303" s="645"/>
      <c r="AG303" s="647"/>
      <c r="AH303" s="692"/>
      <c r="AI303" s="693"/>
      <c r="AJ303" s="648"/>
      <c r="AK303" s="648"/>
      <c r="AL303" s="648"/>
      <c r="AM303" s="694"/>
      <c r="AN303" s="695"/>
      <c r="AO303" s="696"/>
      <c r="AP303" s="660"/>
      <c r="AQ303" s="660"/>
      <c r="AR303" s="661"/>
    </row>
    <row r="304" spans="1:44" ht="14.1" customHeight="1" x14ac:dyDescent="0.15">
      <c r="A304" s="707"/>
      <c r="B304" s="651"/>
      <c r="C304" s="660"/>
      <c r="D304" s="660"/>
      <c r="E304" s="660"/>
      <c r="F304" s="660"/>
      <c r="G304" s="678"/>
      <c r="H304" s="679"/>
      <c r="I304" s="662"/>
      <c r="J304" s="662"/>
      <c r="K304" s="656"/>
      <c r="L304" s="1218"/>
      <c r="M304" s="1219"/>
      <c r="N304" s="1164"/>
      <c r="O304" s="1165"/>
      <c r="P304" s="1214"/>
      <c r="Q304" s="1215"/>
      <c r="R304" s="662"/>
      <c r="S304" s="662"/>
      <c r="T304" s="662"/>
      <c r="U304" s="1225"/>
      <c r="V304" s="1226"/>
      <c r="W304" s="1164"/>
      <c r="X304" s="1165"/>
      <c r="Y304" s="1157"/>
      <c r="Z304" s="1158"/>
      <c r="AA304" s="1159"/>
      <c r="AB304" s="1160"/>
      <c r="AC304" s="1161"/>
      <c r="AD304" s="1225"/>
      <c r="AE304" s="1226"/>
      <c r="AF304" s="1164"/>
      <c r="AG304" s="1165"/>
      <c r="AH304" s="1157"/>
      <c r="AI304" s="1158"/>
      <c r="AJ304" s="1159"/>
      <c r="AK304" s="1160"/>
      <c r="AL304" s="1161"/>
      <c r="AM304" s="1159"/>
      <c r="AN304" s="1160"/>
      <c r="AO304" s="1161"/>
      <c r="AP304" s="716"/>
      <c r="AQ304" s="660"/>
      <c r="AR304" s="661"/>
    </row>
    <row r="305" spans="1:44" ht="14.1" customHeight="1" x14ac:dyDescent="0.15">
      <c r="A305" s="691"/>
      <c r="B305" s="645"/>
      <c r="C305" s="723"/>
      <c r="D305" s="723"/>
      <c r="E305" s="723"/>
      <c r="F305" s="723"/>
      <c r="G305" s="724"/>
      <c r="H305" s="645"/>
      <c r="I305" s="648"/>
      <c r="J305" s="648"/>
      <c r="K305" s="647"/>
      <c r="L305" s="1172"/>
      <c r="M305" s="1173"/>
      <c r="N305" s="645"/>
      <c r="O305" s="647"/>
      <c r="P305" s="692"/>
      <c r="Q305" s="693"/>
      <c r="R305" s="646"/>
      <c r="S305" s="646"/>
      <c r="T305" s="646"/>
      <c r="U305" s="1172"/>
      <c r="V305" s="1173"/>
      <c r="W305" s="645"/>
      <c r="X305" s="647"/>
      <c r="Y305" s="692"/>
      <c r="Z305" s="693"/>
      <c r="AA305" s="648"/>
      <c r="AB305" s="648"/>
      <c r="AC305" s="648"/>
      <c r="AD305" s="1172"/>
      <c r="AE305" s="1173"/>
      <c r="AF305" s="645"/>
      <c r="AG305" s="647"/>
      <c r="AH305" s="692"/>
      <c r="AI305" s="693"/>
      <c r="AJ305" s="648"/>
      <c r="AK305" s="648"/>
      <c r="AL305" s="648"/>
      <c r="AM305" s="694"/>
      <c r="AN305" s="695"/>
      <c r="AO305" s="696"/>
      <c r="AP305" s="723"/>
      <c r="AQ305" s="723"/>
      <c r="AR305" s="724"/>
    </row>
    <row r="306" spans="1:44" ht="14.1" customHeight="1" x14ac:dyDescent="0.15">
      <c r="A306" s="697"/>
      <c r="B306" s="651"/>
      <c r="C306" s="689"/>
      <c r="D306" s="689"/>
      <c r="E306" s="689"/>
      <c r="F306" s="689"/>
      <c r="G306" s="732"/>
      <c r="H306" s="679"/>
      <c r="I306" s="662"/>
      <c r="J306" s="662"/>
      <c r="K306" s="656"/>
      <c r="L306" s="1218"/>
      <c r="M306" s="1219"/>
      <c r="N306" s="1164"/>
      <c r="O306" s="1165"/>
      <c r="P306" s="1214"/>
      <c r="Q306" s="1215"/>
      <c r="R306" s="662"/>
      <c r="S306" s="662"/>
      <c r="T306" s="662"/>
      <c r="U306" s="1225"/>
      <c r="V306" s="1226"/>
      <c r="W306" s="1164"/>
      <c r="X306" s="1165"/>
      <c r="Y306" s="1157"/>
      <c r="Z306" s="1158"/>
      <c r="AA306" s="1159"/>
      <c r="AB306" s="1160"/>
      <c r="AC306" s="1161"/>
      <c r="AD306" s="1225"/>
      <c r="AE306" s="1226"/>
      <c r="AF306" s="1164"/>
      <c r="AG306" s="1165"/>
      <c r="AH306" s="1157"/>
      <c r="AI306" s="1158"/>
      <c r="AJ306" s="1159"/>
      <c r="AK306" s="1160"/>
      <c r="AL306" s="1161"/>
      <c r="AM306" s="1159"/>
      <c r="AN306" s="1160"/>
      <c r="AO306" s="1161"/>
      <c r="AP306" s="688"/>
      <c r="AQ306" s="689"/>
      <c r="AR306" s="690"/>
    </row>
    <row r="307" spans="1:44" ht="14.1" customHeight="1" x14ac:dyDescent="0.15">
      <c r="A307" s="707"/>
      <c r="B307" s="645"/>
      <c r="C307" s="667"/>
      <c r="D307" s="667"/>
      <c r="E307" s="667"/>
      <c r="F307" s="667"/>
      <c r="G307" s="668"/>
      <c r="H307" s="645"/>
      <c r="I307" s="648"/>
      <c r="J307" s="648"/>
      <c r="K307" s="647"/>
      <c r="L307" s="1172"/>
      <c r="M307" s="1173"/>
      <c r="N307" s="645"/>
      <c r="O307" s="647"/>
      <c r="P307" s="692"/>
      <c r="Q307" s="693"/>
      <c r="R307" s="646"/>
      <c r="S307" s="646"/>
      <c r="T307" s="646"/>
      <c r="U307" s="1172"/>
      <c r="V307" s="1173"/>
      <c r="W307" s="645"/>
      <c r="X307" s="647"/>
      <c r="Y307" s="692"/>
      <c r="Z307" s="693"/>
      <c r="AA307" s="648"/>
      <c r="AB307" s="648"/>
      <c r="AC307" s="648"/>
      <c r="AD307" s="1172"/>
      <c r="AE307" s="1173"/>
      <c r="AF307" s="645"/>
      <c r="AG307" s="647"/>
      <c r="AH307" s="692"/>
      <c r="AI307" s="693"/>
      <c r="AJ307" s="648"/>
      <c r="AK307" s="648"/>
      <c r="AL307" s="648"/>
      <c r="AM307" s="694"/>
      <c r="AN307" s="695"/>
      <c r="AO307" s="696"/>
      <c r="AP307" s="667"/>
      <c r="AQ307" s="667"/>
      <c r="AR307" s="668"/>
    </row>
    <row r="308" spans="1:44" ht="14.1" customHeight="1" x14ac:dyDescent="0.15">
      <c r="A308" s="707"/>
      <c r="B308" s="651"/>
      <c r="C308" s="667"/>
      <c r="D308" s="667"/>
      <c r="E308" s="667"/>
      <c r="F308" s="667"/>
      <c r="G308" s="683"/>
      <c r="H308" s="679"/>
      <c r="I308" s="662"/>
      <c r="J308" s="662"/>
      <c r="K308" s="656"/>
      <c r="L308" s="1218"/>
      <c r="M308" s="1219"/>
      <c r="N308" s="1164"/>
      <c r="O308" s="1165"/>
      <c r="P308" s="1214"/>
      <c r="Q308" s="1215"/>
      <c r="R308" s="662"/>
      <c r="S308" s="662"/>
      <c r="T308" s="662"/>
      <c r="U308" s="1225"/>
      <c r="V308" s="1226"/>
      <c r="W308" s="1164"/>
      <c r="X308" s="1165"/>
      <c r="Y308" s="1157"/>
      <c r="Z308" s="1158"/>
      <c r="AA308" s="1159"/>
      <c r="AB308" s="1160"/>
      <c r="AC308" s="1161"/>
      <c r="AD308" s="1225"/>
      <c r="AE308" s="1226"/>
      <c r="AF308" s="1164"/>
      <c r="AG308" s="1165"/>
      <c r="AH308" s="1157"/>
      <c r="AI308" s="1158"/>
      <c r="AJ308" s="1159"/>
      <c r="AK308" s="1160"/>
      <c r="AL308" s="1161"/>
      <c r="AM308" s="1159"/>
      <c r="AN308" s="1160"/>
      <c r="AO308" s="1161"/>
      <c r="AP308" s="738"/>
      <c r="AQ308" s="667"/>
      <c r="AR308" s="668"/>
    </row>
    <row r="309" spans="1:44" ht="14.1" customHeight="1" x14ac:dyDescent="0.15">
      <c r="A309" s="691"/>
      <c r="B309" s="645"/>
      <c r="C309" s="723"/>
      <c r="D309" s="723"/>
      <c r="E309" s="723"/>
      <c r="F309" s="723"/>
      <c r="G309" s="724"/>
      <c r="H309" s="645"/>
      <c r="I309" s="648"/>
      <c r="J309" s="648"/>
      <c r="K309" s="647"/>
      <c r="L309" s="1172"/>
      <c r="M309" s="1173"/>
      <c r="N309" s="645"/>
      <c r="O309" s="647"/>
      <c r="P309" s="692"/>
      <c r="Q309" s="693"/>
      <c r="R309" s="646"/>
      <c r="S309" s="646"/>
      <c r="T309" s="646"/>
      <c r="U309" s="1172"/>
      <c r="V309" s="1173"/>
      <c r="W309" s="645"/>
      <c r="X309" s="647"/>
      <c r="Y309" s="692"/>
      <c r="Z309" s="693"/>
      <c r="AA309" s="648"/>
      <c r="AB309" s="648"/>
      <c r="AC309" s="648"/>
      <c r="AD309" s="1172"/>
      <c r="AE309" s="1173"/>
      <c r="AF309" s="645"/>
      <c r="AG309" s="647"/>
      <c r="AH309" s="692"/>
      <c r="AI309" s="693"/>
      <c r="AJ309" s="648"/>
      <c r="AK309" s="648"/>
      <c r="AL309" s="648"/>
      <c r="AM309" s="694"/>
      <c r="AN309" s="695"/>
      <c r="AO309" s="696"/>
      <c r="AP309" s="723"/>
      <c r="AQ309" s="723"/>
      <c r="AR309" s="724"/>
    </row>
    <row r="310" spans="1:44" ht="14.1" customHeight="1" x14ac:dyDescent="0.15">
      <c r="A310" s="697"/>
      <c r="B310" s="651"/>
      <c r="C310" s="689"/>
      <c r="D310" s="689"/>
      <c r="E310" s="689"/>
      <c r="F310" s="689"/>
      <c r="G310" s="732"/>
      <c r="H310" s="679"/>
      <c r="I310" s="662"/>
      <c r="J310" s="662"/>
      <c r="K310" s="656"/>
      <c r="L310" s="1218"/>
      <c r="M310" s="1219"/>
      <c r="N310" s="1164"/>
      <c r="O310" s="1165"/>
      <c r="P310" s="1214"/>
      <c r="Q310" s="1215"/>
      <c r="R310" s="662"/>
      <c r="S310" s="662"/>
      <c r="T310" s="662"/>
      <c r="U310" s="1225"/>
      <c r="V310" s="1226"/>
      <c r="W310" s="1164"/>
      <c r="X310" s="1165"/>
      <c r="Y310" s="1157"/>
      <c r="Z310" s="1158"/>
      <c r="AA310" s="1159"/>
      <c r="AB310" s="1160"/>
      <c r="AC310" s="1161"/>
      <c r="AD310" s="1225"/>
      <c r="AE310" s="1226"/>
      <c r="AF310" s="1164"/>
      <c r="AG310" s="1165"/>
      <c r="AH310" s="1157"/>
      <c r="AI310" s="1158"/>
      <c r="AJ310" s="1159"/>
      <c r="AK310" s="1160"/>
      <c r="AL310" s="1161"/>
      <c r="AM310" s="1159"/>
      <c r="AN310" s="1160"/>
      <c r="AO310" s="1161"/>
      <c r="AP310" s="688"/>
      <c r="AQ310" s="689"/>
      <c r="AR310" s="690"/>
    </row>
    <row r="311" spans="1:44" ht="14.1" customHeight="1" x14ac:dyDescent="0.15">
      <c r="A311" s="707"/>
      <c r="B311" s="645"/>
      <c r="C311" s="667"/>
      <c r="D311" s="667"/>
      <c r="E311" s="667"/>
      <c r="F311" s="667"/>
      <c r="G311" s="668"/>
      <c r="H311" s="645"/>
      <c r="I311" s="648"/>
      <c r="J311" s="648"/>
      <c r="K311" s="647"/>
      <c r="L311" s="1172"/>
      <c r="M311" s="1173"/>
      <c r="N311" s="645"/>
      <c r="O311" s="647"/>
      <c r="P311" s="692"/>
      <c r="Q311" s="693"/>
      <c r="R311" s="646"/>
      <c r="S311" s="646"/>
      <c r="T311" s="646"/>
      <c r="U311" s="1172"/>
      <c r="V311" s="1173"/>
      <c r="W311" s="645"/>
      <c r="X311" s="647"/>
      <c r="Y311" s="692"/>
      <c r="Z311" s="693"/>
      <c r="AA311" s="648"/>
      <c r="AB311" s="648"/>
      <c r="AC311" s="648"/>
      <c r="AD311" s="1172"/>
      <c r="AE311" s="1173"/>
      <c r="AF311" s="645"/>
      <c r="AG311" s="647"/>
      <c r="AH311" s="692"/>
      <c r="AI311" s="693"/>
      <c r="AJ311" s="648"/>
      <c r="AK311" s="648"/>
      <c r="AL311" s="648"/>
      <c r="AM311" s="694"/>
      <c r="AN311" s="695"/>
      <c r="AO311" s="696"/>
      <c r="AP311" s="667"/>
      <c r="AQ311" s="667"/>
      <c r="AR311" s="668"/>
    </row>
    <row r="312" spans="1:44" ht="14.1" customHeight="1" x14ac:dyDescent="0.15">
      <c r="A312" s="707"/>
      <c r="B312" s="651"/>
      <c r="C312" s="667"/>
      <c r="D312" s="667"/>
      <c r="E312" s="667"/>
      <c r="F312" s="667"/>
      <c r="G312" s="683"/>
      <c r="H312" s="679"/>
      <c r="I312" s="662"/>
      <c r="J312" s="662"/>
      <c r="K312" s="656"/>
      <c r="L312" s="1218"/>
      <c r="M312" s="1219"/>
      <c r="N312" s="1164"/>
      <c r="O312" s="1165"/>
      <c r="P312" s="1214"/>
      <c r="Q312" s="1215"/>
      <c r="R312" s="662"/>
      <c r="S312" s="662"/>
      <c r="T312" s="662"/>
      <c r="U312" s="1225"/>
      <c r="V312" s="1226"/>
      <c r="W312" s="1164"/>
      <c r="X312" s="1165"/>
      <c r="Y312" s="1157"/>
      <c r="Z312" s="1158"/>
      <c r="AA312" s="1159"/>
      <c r="AB312" s="1160"/>
      <c r="AC312" s="1161"/>
      <c r="AD312" s="1225"/>
      <c r="AE312" s="1226"/>
      <c r="AF312" s="1164"/>
      <c r="AG312" s="1165"/>
      <c r="AH312" s="1157"/>
      <c r="AI312" s="1158"/>
      <c r="AJ312" s="1159"/>
      <c r="AK312" s="1160"/>
      <c r="AL312" s="1161"/>
      <c r="AM312" s="1159"/>
      <c r="AN312" s="1160"/>
      <c r="AO312" s="1161"/>
      <c r="AP312" s="738"/>
      <c r="AQ312" s="667"/>
      <c r="AR312" s="668"/>
    </row>
    <row r="313" spans="1:44" ht="14.1" customHeight="1" x14ac:dyDescent="0.15">
      <c r="A313" s="691"/>
      <c r="B313" s="645"/>
      <c r="C313" s="723"/>
      <c r="D313" s="723"/>
      <c r="E313" s="723"/>
      <c r="F313" s="723"/>
      <c r="G313" s="724"/>
      <c r="H313" s="645"/>
      <c r="I313" s="648"/>
      <c r="J313" s="648"/>
      <c r="K313" s="647"/>
      <c r="L313" s="1172"/>
      <c r="M313" s="1173"/>
      <c r="N313" s="645"/>
      <c r="O313" s="647"/>
      <c r="P313" s="692"/>
      <c r="Q313" s="693"/>
      <c r="R313" s="646"/>
      <c r="S313" s="646"/>
      <c r="T313" s="646"/>
      <c r="U313" s="1172"/>
      <c r="V313" s="1173"/>
      <c r="W313" s="645"/>
      <c r="X313" s="647"/>
      <c r="Y313" s="692"/>
      <c r="Z313" s="693"/>
      <c r="AA313" s="648"/>
      <c r="AB313" s="648"/>
      <c r="AC313" s="648"/>
      <c r="AD313" s="1172"/>
      <c r="AE313" s="1173"/>
      <c r="AF313" s="645"/>
      <c r="AG313" s="647"/>
      <c r="AH313" s="692"/>
      <c r="AI313" s="693"/>
      <c r="AJ313" s="648"/>
      <c r="AK313" s="648"/>
      <c r="AL313" s="648"/>
      <c r="AM313" s="694"/>
      <c r="AN313" s="695"/>
      <c r="AO313" s="696"/>
      <c r="AP313" s="723"/>
      <c r="AQ313" s="723"/>
      <c r="AR313" s="724"/>
    </row>
    <row r="314" spans="1:44" ht="14.1" customHeight="1" x14ac:dyDescent="0.15">
      <c r="A314" s="707"/>
      <c r="B314" s="659"/>
      <c r="C314" s="667"/>
      <c r="D314" s="667"/>
      <c r="E314" s="667"/>
      <c r="F314" s="667"/>
      <c r="G314" s="683"/>
      <c r="H314" s="679"/>
      <c r="I314" s="662"/>
      <c r="J314" s="662"/>
      <c r="K314" s="680"/>
      <c r="L314" s="1218"/>
      <c r="M314" s="1219"/>
      <c r="N314" s="1164"/>
      <c r="O314" s="1165"/>
      <c r="P314" s="1214"/>
      <c r="Q314" s="1215"/>
      <c r="R314" s="662"/>
      <c r="S314" s="662"/>
      <c r="T314" s="662"/>
      <c r="U314" s="1267"/>
      <c r="V314" s="1268"/>
      <c r="W314" s="1164"/>
      <c r="X314" s="1165"/>
      <c r="Y314" s="1214"/>
      <c r="Z314" s="1215"/>
      <c r="AA314" s="1194"/>
      <c r="AB314" s="1195"/>
      <c r="AC314" s="1196"/>
      <c r="AD314" s="1267"/>
      <c r="AE314" s="1268"/>
      <c r="AF314" s="1164"/>
      <c r="AG314" s="1165"/>
      <c r="AH314" s="1214"/>
      <c r="AI314" s="1215"/>
      <c r="AJ314" s="1194"/>
      <c r="AK314" s="1195"/>
      <c r="AL314" s="1196"/>
      <c r="AM314" s="1194"/>
      <c r="AN314" s="1195"/>
      <c r="AO314" s="1196"/>
      <c r="AP314" s="738"/>
      <c r="AQ314" s="667"/>
      <c r="AR314" s="668"/>
    </row>
    <row r="315" spans="1:44" ht="14.1" customHeight="1" x14ac:dyDescent="0.15">
      <c r="A315" s="691"/>
      <c r="B315" s="725"/>
      <c r="C315" s="723"/>
      <c r="D315" s="723"/>
      <c r="E315" s="723"/>
      <c r="F315" s="723"/>
      <c r="G315" s="724"/>
      <c r="H315" s="725"/>
      <c r="I315" s="726"/>
      <c r="J315" s="726"/>
      <c r="K315" s="724"/>
      <c r="L315" s="1172"/>
      <c r="M315" s="1173"/>
      <c r="N315" s="645"/>
      <c r="O315" s="647"/>
      <c r="P315" s="692"/>
      <c r="Q315" s="693"/>
      <c r="R315" s="646"/>
      <c r="S315" s="646"/>
      <c r="T315" s="646"/>
      <c r="U315" s="725"/>
      <c r="V315" s="724"/>
      <c r="W315" s="725"/>
      <c r="X315" s="724"/>
      <c r="Y315" s="727"/>
      <c r="Z315" s="728"/>
      <c r="AA315" s="726"/>
      <c r="AB315" s="726"/>
      <c r="AC315" s="726"/>
      <c r="AD315" s="725"/>
      <c r="AE315" s="724"/>
      <c r="AF315" s="725"/>
      <c r="AG315" s="724"/>
      <c r="AH315" s="727"/>
      <c r="AI315" s="728"/>
      <c r="AJ315" s="726"/>
      <c r="AK315" s="726"/>
      <c r="AL315" s="726"/>
      <c r="AM315" s="729"/>
      <c r="AN315" s="730"/>
      <c r="AO315" s="731"/>
      <c r="AP315" s="723"/>
      <c r="AQ315" s="723"/>
      <c r="AR315" s="724"/>
    </row>
    <row r="316" spans="1:44" ht="14.1" customHeight="1" x14ac:dyDescent="0.15">
      <c r="A316" s="697"/>
      <c r="B316" s="740"/>
      <c r="C316" s="689"/>
      <c r="D316" s="689"/>
      <c r="E316" s="689"/>
      <c r="F316" s="689"/>
      <c r="G316" s="732"/>
      <c r="H316" s="684"/>
      <c r="I316" s="685"/>
      <c r="J316" s="685"/>
      <c r="K316" s="686"/>
      <c r="L316" s="1162"/>
      <c r="M316" s="1163"/>
      <c r="N316" s="1174"/>
      <c r="O316" s="1175"/>
      <c r="P316" s="1157"/>
      <c r="Q316" s="1158"/>
      <c r="R316" s="655"/>
      <c r="S316" s="655"/>
      <c r="T316" s="655"/>
      <c r="U316" s="1238"/>
      <c r="V316" s="1239"/>
      <c r="W316" s="1240"/>
      <c r="X316" s="1241"/>
      <c r="Y316" s="1238"/>
      <c r="Z316" s="1239"/>
      <c r="AA316" s="687"/>
      <c r="AB316" s="687"/>
      <c r="AC316" s="687"/>
      <c r="AD316" s="1238"/>
      <c r="AE316" s="1239"/>
      <c r="AF316" s="1240"/>
      <c r="AG316" s="1241"/>
      <c r="AH316" s="1238"/>
      <c r="AI316" s="1239"/>
      <c r="AJ316" s="687"/>
      <c r="AK316" s="687"/>
      <c r="AL316" s="687"/>
      <c r="AM316" s="1235"/>
      <c r="AN316" s="1236"/>
      <c r="AO316" s="1237"/>
      <c r="AP316" s="688"/>
      <c r="AQ316" s="689"/>
      <c r="AR316" s="690"/>
    </row>
    <row r="317" spans="1:44" ht="14.1" customHeight="1" x14ac:dyDescent="0.15">
      <c r="A317" s="691"/>
      <c r="B317" s="725"/>
      <c r="C317" s="723"/>
      <c r="D317" s="723"/>
      <c r="E317" s="723"/>
      <c r="F317" s="723"/>
      <c r="G317" s="724"/>
      <c r="H317" s="725"/>
      <c r="I317" s="726"/>
      <c r="J317" s="726"/>
      <c r="K317" s="724"/>
      <c r="L317" s="1172"/>
      <c r="M317" s="1173"/>
      <c r="N317" s="645"/>
      <c r="O317" s="647"/>
      <c r="P317" s="692"/>
      <c r="Q317" s="693"/>
      <c r="R317" s="646"/>
      <c r="S317" s="646"/>
      <c r="T317" s="646"/>
      <c r="U317" s="725"/>
      <c r="V317" s="724"/>
      <c r="W317" s="725"/>
      <c r="X317" s="724"/>
      <c r="Y317" s="727"/>
      <c r="Z317" s="728"/>
      <c r="AA317" s="726"/>
      <c r="AB317" s="726"/>
      <c r="AC317" s="726"/>
      <c r="AD317" s="725"/>
      <c r="AE317" s="724"/>
      <c r="AF317" s="725"/>
      <c r="AG317" s="724"/>
      <c r="AH317" s="727"/>
      <c r="AI317" s="728"/>
      <c r="AJ317" s="726"/>
      <c r="AK317" s="726"/>
      <c r="AL317" s="726"/>
      <c r="AM317" s="729"/>
      <c r="AN317" s="730"/>
      <c r="AO317" s="731"/>
      <c r="AP317" s="723"/>
      <c r="AQ317" s="723"/>
      <c r="AR317" s="724"/>
    </row>
    <row r="318" spans="1:44" ht="14.1" customHeight="1" x14ac:dyDescent="0.15">
      <c r="A318" s="697"/>
      <c r="B318" s="740"/>
      <c r="C318" s="689"/>
      <c r="D318" s="689"/>
      <c r="E318" s="689"/>
      <c r="F318" s="689"/>
      <c r="G318" s="732"/>
      <c r="H318" s="684"/>
      <c r="I318" s="685"/>
      <c r="J318" s="685"/>
      <c r="K318" s="686"/>
      <c r="L318" s="1218"/>
      <c r="M318" s="1219"/>
      <c r="N318" s="1164"/>
      <c r="O318" s="1165"/>
      <c r="P318" s="1214"/>
      <c r="Q318" s="1215"/>
      <c r="R318" s="662"/>
      <c r="S318" s="662"/>
      <c r="T318" s="662"/>
      <c r="U318" s="1238"/>
      <c r="V318" s="1239"/>
      <c r="W318" s="1240"/>
      <c r="X318" s="1241"/>
      <c r="Y318" s="1238"/>
      <c r="Z318" s="1239"/>
      <c r="AA318" s="687"/>
      <c r="AB318" s="687"/>
      <c r="AC318" s="687"/>
      <c r="AD318" s="1238"/>
      <c r="AE318" s="1239"/>
      <c r="AF318" s="1240"/>
      <c r="AG318" s="1241"/>
      <c r="AH318" s="1238"/>
      <c r="AI318" s="1239"/>
      <c r="AJ318" s="687"/>
      <c r="AK318" s="687"/>
      <c r="AL318" s="687"/>
      <c r="AM318" s="1235"/>
      <c r="AN318" s="1236"/>
      <c r="AO318" s="1237"/>
      <c r="AP318" s="688"/>
      <c r="AQ318" s="689"/>
      <c r="AR318" s="690"/>
    </row>
    <row r="319" spans="1:44" ht="14.1" customHeight="1" x14ac:dyDescent="0.15">
      <c r="A319" s="707"/>
      <c r="B319" s="666"/>
      <c r="C319" s="667"/>
      <c r="D319" s="667"/>
      <c r="E319" s="667"/>
      <c r="F319" s="667"/>
      <c r="G319" s="668"/>
      <c r="H319" s="733"/>
      <c r="I319" s="734"/>
      <c r="J319" s="734"/>
      <c r="K319" s="668"/>
      <c r="L319" s="645"/>
      <c r="M319" s="647"/>
      <c r="N319" s="645"/>
      <c r="O319" s="647"/>
      <c r="P319" s="692"/>
      <c r="Q319" s="693"/>
      <c r="R319" s="646"/>
      <c r="S319" s="646"/>
      <c r="T319" s="646"/>
      <c r="U319" s="733"/>
      <c r="V319" s="668"/>
      <c r="W319" s="733"/>
      <c r="X319" s="668"/>
      <c r="Y319" s="735"/>
      <c r="Z319" s="736"/>
      <c r="AA319" s="734"/>
      <c r="AB319" s="734"/>
      <c r="AC319" s="734"/>
      <c r="AD319" s="733"/>
      <c r="AE319" s="668"/>
      <c r="AF319" s="733"/>
      <c r="AG319" s="668"/>
      <c r="AH319" s="735"/>
      <c r="AI319" s="736"/>
      <c r="AJ319" s="734"/>
      <c r="AK319" s="734"/>
      <c r="AL319" s="734"/>
      <c r="AM319" s="737"/>
      <c r="AN319" s="738"/>
      <c r="AO319" s="683"/>
      <c r="AP319" s="667"/>
      <c r="AQ319" s="667"/>
      <c r="AR319" s="668"/>
    </row>
    <row r="320" spans="1:44" ht="14.1" customHeight="1" x14ac:dyDescent="0.15">
      <c r="A320" s="707"/>
      <c r="B320" s="741"/>
      <c r="C320" s="667"/>
      <c r="D320" s="667"/>
      <c r="E320" s="667"/>
      <c r="F320" s="667"/>
      <c r="G320" s="683"/>
      <c r="H320" s="737"/>
      <c r="I320" s="734"/>
      <c r="J320" s="734"/>
      <c r="K320" s="736"/>
      <c r="L320" s="903"/>
      <c r="M320" s="904"/>
      <c r="N320" s="659"/>
      <c r="O320" s="661"/>
      <c r="P320" s="715"/>
      <c r="Q320" s="680"/>
      <c r="R320" s="662"/>
      <c r="S320" s="662"/>
      <c r="T320" s="662"/>
      <c r="U320" s="1263"/>
      <c r="V320" s="1264"/>
      <c r="W320" s="1265"/>
      <c r="X320" s="1266"/>
      <c r="Y320" s="1263"/>
      <c r="Z320" s="1264"/>
      <c r="AA320" s="739"/>
      <c r="AB320" s="739"/>
      <c r="AC320" s="739"/>
      <c r="AD320" s="1263"/>
      <c r="AE320" s="1264"/>
      <c r="AF320" s="1265"/>
      <c r="AG320" s="1266"/>
      <c r="AH320" s="1263"/>
      <c r="AI320" s="1264"/>
      <c r="AJ320" s="739"/>
      <c r="AK320" s="739"/>
      <c r="AL320" s="739"/>
      <c r="AM320" s="1232"/>
      <c r="AN320" s="1233"/>
      <c r="AO320" s="1234"/>
      <c r="AP320" s="738"/>
      <c r="AQ320" s="667"/>
      <c r="AR320" s="668"/>
    </row>
    <row r="321" spans="1:44" ht="14.1" customHeight="1" x14ac:dyDescent="0.15">
      <c r="A321" s="742"/>
      <c r="B321" s="743"/>
      <c r="C321" s="744"/>
      <c r="D321" s="744"/>
      <c r="E321" s="744"/>
      <c r="F321" s="744"/>
      <c r="G321" s="745"/>
      <c r="H321" s="743"/>
      <c r="I321" s="746"/>
      <c r="J321" s="746"/>
      <c r="K321" s="745"/>
      <c r="L321" s="743"/>
      <c r="M321" s="745"/>
      <c r="N321" s="743"/>
      <c r="O321" s="745"/>
      <c r="P321" s="747"/>
      <c r="Q321" s="748"/>
      <c r="R321" s="746"/>
      <c r="S321" s="746"/>
      <c r="T321" s="748"/>
      <c r="U321" s="743"/>
      <c r="V321" s="745"/>
      <c r="W321" s="743"/>
      <c r="X321" s="745"/>
      <c r="Y321" s="747"/>
      <c r="Z321" s="748"/>
      <c r="AA321" s="746"/>
      <c r="AB321" s="746"/>
      <c r="AC321" s="746"/>
      <c r="AD321" s="743"/>
      <c r="AE321" s="745"/>
      <c r="AF321" s="743"/>
      <c r="AG321" s="745"/>
      <c r="AH321" s="747"/>
      <c r="AI321" s="748"/>
      <c r="AJ321" s="746"/>
      <c r="AK321" s="746"/>
      <c r="AL321" s="746"/>
      <c r="AM321" s="749"/>
      <c r="AN321" s="750"/>
      <c r="AO321" s="751"/>
      <c r="AP321" s="744"/>
      <c r="AQ321" s="744"/>
      <c r="AR321" s="745"/>
    </row>
    <row r="322" spans="1:44" ht="14.1" customHeight="1" x14ac:dyDescent="0.15">
      <c r="A322" s="752"/>
      <c r="B322" s="1252"/>
      <c r="C322" s="1254"/>
      <c r="D322" s="1254"/>
      <c r="E322" s="1254"/>
      <c r="F322" s="1254"/>
      <c r="G322" s="1253"/>
      <c r="H322" s="753"/>
      <c r="I322" s="754"/>
      <c r="J322" s="754"/>
      <c r="K322" s="755"/>
      <c r="L322" s="1250"/>
      <c r="M322" s="1251"/>
      <c r="N322" s="1252"/>
      <c r="O322" s="1253"/>
      <c r="P322" s="1250"/>
      <c r="Q322" s="1251"/>
      <c r="R322" s="756"/>
      <c r="S322" s="756"/>
      <c r="T322" s="878"/>
      <c r="U322" s="1250"/>
      <c r="V322" s="1251"/>
      <c r="W322" s="1252"/>
      <c r="X322" s="1253"/>
      <c r="Y322" s="1250"/>
      <c r="Z322" s="1251"/>
      <c r="AA322" s="756"/>
      <c r="AB322" s="756"/>
      <c r="AC322" s="756"/>
      <c r="AD322" s="1250"/>
      <c r="AE322" s="1251"/>
      <c r="AF322" s="1252"/>
      <c r="AG322" s="1253"/>
      <c r="AH322" s="1250"/>
      <c r="AI322" s="1251"/>
      <c r="AJ322" s="756"/>
      <c r="AK322" s="756"/>
      <c r="AL322" s="756"/>
      <c r="AM322" s="1260"/>
      <c r="AN322" s="1261"/>
      <c r="AO322" s="1262"/>
      <c r="AP322" s="757"/>
      <c r="AQ322" s="758"/>
      <c r="AR322" s="759"/>
    </row>
    <row r="323" spans="1:44" ht="15" customHeight="1" x14ac:dyDescent="0.15"/>
    <row r="324" spans="1:44" ht="15" customHeight="1" x14ac:dyDescent="0.15">
      <c r="A324" s="1220" t="s">
        <v>1807</v>
      </c>
      <c r="B324" s="1220"/>
      <c r="C324" s="1220"/>
      <c r="D324" s="1220"/>
      <c r="E324" s="1220"/>
      <c r="F324" s="1220"/>
      <c r="G324" s="1220"/>
      <c r="H324" s="1220"/>
      <c r="I324" s="1220"/>
      <c r="J324" s="1220"/>
      <c r="K324" s="1220"/>
      <c r="L324" s="1220"/>
      <c r="M324" s="1220"/>
      <c r="N324" s="1220"/>
      <c r="O324" s="1220"/>
      <c r="P324" s="1220"/>
      <c r="Q324" s="1220"/>
      <c r="R324" s="1220"/>
      <c r="S324" s="1220"/>
      <c r="T324" s="1220"/>
      <c r="U324" s="1220"/>
      <c r="V324" s="1220"/>
      <c r="W324" s="1220"/>
      <c r="X324" s="1220"/>
      <c r="Y324" s="1220"/>
      <c r="Z324" s="1220"/>
      <c r="AA324" s="1220"/>
      <c r="AB324" s="1220"/>
      <c r="AC324" s="1220"/>
      <c r="AD324" s="1220"/>
      <c r="AE324" s="1220"/>
      <c r="AF324" s="1220"/>
      <c r="AG324" s="1220"/>
      <c r="AH324" s="1220"/>
      <c r="AI324" s="1220"/>
      <c r="AJ324" s="1220"/>
      <c r="AK324" s="1220"/>
      <c r="AL324" s="1220"/>
      <c r="AM324" s="1220"/>
      <c r="AN324" s="1220"/>
      <c r="AO324" s="1220"/>
      <c r="AP324" s="1220"/>
      <c r="AQ324" s="1220"/>
      <c r="AR324" s="1220"/>
    </row>
    <row r="325" spans="1:44" ht="15" customHeight="1" x14ac:dyDescent="0.15">
      <c r="A325" s="1220"/>
      <c r="B325" s="1220"/>
      <c r="C325" s="1220"/>
      <c r="D325" s="1220"/>
      <c r="E325" s="1220"/>
      <c r="F325" s="1220"/>
      <c r="G325" s="1220"/>
      <c r="H325" s="1220"/>
      <c r="I325" s="1220"/>
      <c r="J325" s="1220"/>
      <c r="K325" s="1220"/>
      <c r="L325" s="1220"/>
      <c r="M325" s="1220"/>
      <c r="N325" s="1220"/>
      <c r="O325" s="1220"/>
      <c r="P325" s="1220"/>
      <c r="Q325" s="1220"/>
      <c r="R325" s="1220"/>
      <c r="S325" s="1220"/>
      <c r="T325" s="1220"/>
      <c r="U325" s="1220"/>
      <c r="V325" s="1220"/>
      <c r="W325" s="1220"/>
      <c r="X325" s="1220"/>
      <c r="Y325" s="1220"/>
      <c r="Z325" s="1220"/>
      <c r="AA325" s="1220"/>
      <c r="AB325" s="1220"/>
      <c r="AC325" s="1220"/>
      <c r="AD325" s="1220"/>
      <c r="AE325" s="1220"/>
      <c r="AF325" s="1220"/>
      <c r="AG325" s="1220"/>
      <c r="AH325" s="1220"/>
      <c r="AI325" s="1220"/>
      <c r="AJ325" s="1220"/>
      <c r="AK325" s="1220"/>
      <c r="AL325" s="1220"/>
      <c r="AM325" s="1220"/>
      <c r="AN325" s="1220"/>
      <c r="AO325" s="1220"/>
      <c r="AP325" s="1220"/>
      <c r="AQ325" s="1220"/>
      <c r="AR325" s="1220"/>
    </row>
    <row r="326" spans="1:44" ht="15" customHeight="1" x14ac:dyDescent="0.15">
      <c r="B326" s="642" t="s">
        <v>2240</v>
      </c>
      <c r="AP326" s="643"/>
      <c r="AQ326" s="644" t="s">
        <v>1118</v>
      </c>
      <c r="AR326" s="636">
        <v>8</v>
      </c>
    </row>
    <row r="327" spans="1:44" ht="14.1" customHeight="1" x14ac:dyDescent="0.15">
      <c r="A327" s="1272" t="s">
        <v>580</v>
      </c>
      <c r="B327" s="1269" t="s">
        <v>1119</v>
      </c>
      <c r="C327" s="1270"/>
      <c r="D327" s="1270"/>
      <c r="E327" s="1270"/>
      <c r="F327" s="1270"/>
      <c r="G327" s="1270"/>
      <c r="H327" s="1269" t="s">
        <v>1120</v>
      </c>
      <c r="I327" s="1270"/>
      <c r="J327" s="1270"/>
      <c r="K327" s="1271"/>
      <c r="L327" s="1247" t="s">
        <v>1734</v>
      </c>
      <c r="M327" s="1248"/>
      <c r="N327" s="1248"/>
      <c r="O327" s="1248"/>
      <c r="P327" s="1248"/>
      <c r="Q327" s="1248"/>
      <c r="R327" s="1248"/>
      <c r="S327" s="1248"/>
      <c r="T327" s="1249"/>
      <c r="U327" s="1247" t="s">
        <v>1121</v>
      </c>
      <c r="V327" s="1248"/>
      <c r="W327" s="1248"/>
      <c r="X327" s="1248"/>
      <c r="Y327" s="1248"/>
      <c r="Z327" s="1248"/>
      <c r="AA327" s="1248"/>
      <c r="AB327" s="1248"/>
      <c r="AC327" s="1249"/>
      <c r="AD327" s="1247" t="s">
        <v>1122</v>
      </c>
      <c r="AE327" s="1248"/>
      <c r="AF327" s="1248"/>
      <c r="AG327" s="1248"/>
      <c r="AH327" s="1248"/>
      <c r="AI327" s="1248"/>
      <c r="AJ327" s="1248"/>
      <c r="AK327" s="1248"/>
      <c r="AL327" s="1249"/>
      <c r="AM327" s="1274"/>
      <c r="AN327" s="1275"/>
      <c r="AO327" s="1276"/>
      <c r="AP327" s="1269" t="s">
        <v>1123</v>
      </c>
      <c r="AQ327" s="1270"/>
      <c r="AR327" s="1271"/>
    </row>
    <row r="328" spans="1:44" ht="14.1" customHeight="1" x14ac:dyDescent="0.15">
      <c r="A328" s="1273"/>
      <c r="B328" s="1242"/>
      <c r="C328" s="1244"/>
      <c r="D328" s="1244"/>
      <c r="E328" s="1244"/>
      <c r="F328" s="1244"/>
      <c r="G328" s="1244"/>
      <c r="H328" s="1242"/>
      <c r="I328" s="1244"/>
      <c r="J328" s="1244"/>
      <c r="K328" s="1243"/>
      <c r="L328" s="1242" t="s">
        <v>1124</v>
      </c>
      <c r="M328" s="1243"/>
      <c r="N328" s="1244" t="s">
        <v>1125</v>
      </c>
      <c r="O328" s="1244"/>
      <c r="P328" s="1227"/>
      <c r="Q328" s="1229"/>
      <c r="R328" s="1227"/>
      <c r="S328" s="1228"/>
      <c r="T328" s="1229"/>
      <c r="U328" s="1242" t="s">
        <v>1124</v>
      </c>
      <c r="V328" s="1243"/>
      <c r="W328" s="1242" t="s">
        <v>1125</v>
      </c>
      <c r="X328" s="1243"/>
      <c r="Y328" s="1227"/>
      <c r="Z328" s="1229"/>
      <c r="AA328" s="1227"/>
      <c r="AB328" s="1228"/>
      <c r="AC328" s="1229"/>
      <c r="AD328" s="1242" t="s">
        <v>1124</v>
      </c>
      <c r="AE328" s="1243"/>
      <c r="AF328" s="1242" t="s">
        <v>1125</v>
      </c>
      <c r="AG328" s="1243"/>
      <c r="AH328" s="1227"/>
      <c r="AI328" s="1229"/>
      <c r="AJ328" s="1227"/>
      <c r="AK328" s="1228"/>
      <c r="AL328" s="1229"/>
      <c r="AM328" s="1277"/>
      <c r="AN328" s="1278"/>
      <c r="AO328" s="1279"/>
      <c r="AP328" s="1242"/>
      <c r="AQ328" s="1244"/>
      <c r="AR328" s="1243"/>
    </row>
    <row r="329" spans="1:44" ht="14.1" customHeight="1" x14ac:dyDescent="0.15">
      <c r="A329" s="665"/>
      <c r="B329" s="666"/>
      <c r="C329" s="667"/>
      <c r="D329" s="667"/>
      <c r="E329" s="667"/>
      <c r="F329" s="667"/>
      <c r="G329" s="668"/>
      <c r="H329" s="669"/>
      <c r="I329" s="670"/>
      <c r="J329" s="670"/>
      <c r="K329" s="672"/>
      <c r="L329" s="669"/>
      <c r="M329" s="672"/>
      <c r="N329" s="669"/>
      <c r="O329" s="672"/>
      <c r="P329" s="673"/>
      <c r="Q329" s="674"/>
      <c r="R329" s="671"/>
      <c r="S329" s="671"/>
      <c r="T329" s="671"/>
      <c r="U329" s="669"/>
      <c r="V329" s="672"/>
      <c r="W329" s="669"/>
      <c r="X329" s="672"/>
      <c r="Y329" s="673"/>
      <c r="Z329" s="674"/>
      <c r="AA329" s="670"/>
      <c r="AB329" s="670"/>
      <c r="AC329" s="670"/>
      <c r="AD329" s="669"/>
      <c r="AE329" s="672"/>
      <c r="AF329" s="669"/>
      <c r="AG329" s="672"/>
      <c r="AH329" s="673"/>
      <c r="AI329" s="674"/>
      <c r="AJ329" s="670"/>
      <c r="AK329" s="670"/>
      <c r="AL329" s="670"/>
      <c r="AM329" s="675"/>
      <c r="AN329" s="676"/>
      <c r="AO329" s="677"/>
      <c r="AP329" s="671"/>
      <c r="AQ329" s="671"/>
      <c r="AR329" s="672"/>
    </row>
    <row r="330" spans="1:44" ht="14.1" customHeight="1" x14ac:dyDescent="0.15">
      <c r="A330" s="681">
        <v>8</v>
      </c>
      <c r="B330" s="682" t="s">
        <v>1161</v>
      </c>
      <c r="C330" s="667"/>
      <c r="D330" s="667"/>
      <c r="E330" s="667"/>
      <c r="F330" s="667"/>
      <c r="G330" s="683"/>
      <c r="H330" s="684"/>
      <c r="I330" s="685"/>
      <c r="J330" s="685"/>
      <c r="K330" s="686"/>
      <c r="L330" s="1245"/>
      <c r="M330" s="1246"/>
      <c r="N330" s="1240"/>
      <c r="O330" s="1241"/>
      <c r="P330" s="1238"/>
      <c r="Q330" s="1239"/>
      <c r="R330" s="685"/>
      <c r="S330" s="685"/>
      <c r="T330" s="685"/>
      <c r="U330" s="1245"/>
      <c r="V330" s="1246"/>
      <c r="W330" s="1240"/>
      <c r="X330" s="1241"/>
      <c r="Y330" s="1238"/>
      <c r="Z330" s="1239"/>
      <c r="AA330" s="687"/>
      <c r="AB330" s="687"/>
      <c r="AC330" s="687"/>
      <c r="AD330" s="1245"/>
      <c r="AE330" s="1246"/>
      <c r="AF330" s="1240"/>
      <c r="AG330" s="1241"/>
      <c r="AH330" s="1238"/>
      <c r="AI330" s="1239"/>
      <c r="AJ330" s="687"/>
      <c r="AK330" s="687"/>
      <c r="AL330" s="687"/>
      <c r="AM330" s="1235"/>
      <c r="AN330" s="1236"/>
      <c r="AO330" s="1237"/>
      <c r="AP330" s="688"/>
      <c r="AQ330" s="689"/>
      <c r="AR330" s="690"/>
    </row>
    <row r="331" spans="1:44" ht="14.1" customHeight="1" x14ac:dyDescent="0.15">
      <c r="A331" s="691"/>
      <c r="B331" s="645" t="s">
        <v>1162</v>
      </c>
      <c r="C331" s="646"/>
      <c r="D331" s="646"/>
      <c r="E331" s="646"/>
      <c r="F331" s="646"/>
      <c r="G331" s="647"/>
      <c r="H331" s="645" t="s">
        <v>1593</v>
      </c>
      <c r="I331" s="648"/>
      <c r="J331" s="648"/>
      <c r="K331" s="647"/>
      <c r="L331" s="1172"/>
      <c r="M331" s="1173"/>
      <c r="N331" s="645"/>
      <c r="O331" s="647"/>
      <c r="P331" s="692"/>
      <c r="Q331" s="693"/>
      <c r="R331" s="646"/>
      <c r="S331" s="646"/>
      <c r="T331" s="646"/>
      <c r="U331" s="1172"/>
      <c r="V331" s="1173"/>
      <c r="W331" s="645"/>
      <c r="X331" s="647"/>
      <c r="Y331" s="692"/>
      <c r="Z331" s="693"/>
      <c r="AA331" s="648"/>
      <c r="AB331" s="648"/>
      <c r="AC331" s="648"/>
      <c r="AD331" s="1172"/>
      <c r="AE331" s="1173"/>
      <c r="AF331" s="645"/>
      <c r="AG331" s="647"/>
      <c r="AH331" s="692"/>
      <c r="AI331" s="693"/>
      <c r="AJ331" s="648"/>
      <c r="AK331" s="648"/>
      <c r="AL331" s="648"/>
      <c r="AM331" s="694"/>
      <c r="AN331" s="695"/>
      <c r="AO331" s="696"/>
      <c r="AP331" s="660"/>
      <c r="AQ331" s="660"/>
      <c r="AR331" s="661"/>
    </row>
    <row r="332" spans="1:44" ht="14.1" customHeight="1" x14ac:dyDescent="0.15">
      <c r="A332" s="697"/>
      <c r="B332" s="659" t="s">
        <v>1163</v>
      </c>
      <c r="C332" s="660"/>
      <c r="D332" s="660"/>
      <c r="E332" s="660"/>
      <c r="F332" s="698"/>
      <c r="G332" s="678"/>
      <c r="H332" s="679" t="s">
        <v>1132</v>
      </c>
      <c r="I332" s="662"/>
      <c r="J332" s="662"/>
      <c r="K332" s="656"/>
      <c r="L332" s="1218" t="s">
        <v>724</v>
      </c>
      <c r="M332" s="1219"/>
      <c r="N332" s="1164" t="s">
        <v>737</v>
      </c>
      <c r="O332" s="1165"/>
      <c r="P332" s="1214"/>
      <c r="Q332" s="1215"/>
      <c r="R332" s="1159"/>
      <c r="S332" s="1160"/>
      <c r="T332" s="1161"/>
      <c r="U332" s="1162" t="s">
        <v>1374</v>
      </c>
      <c r="V332" s="1163"/>
      <c r="W332" s="1164" t="s">
        <v>1133</v>
      </c>
      <c r="X332" s="1165"/>
      <c r="Y332" s="1157"/>
      <c r="Z332" s="1158"/>
      <c r="AA332" s="1159"/>
      <c r="AB332" s="1160"/>
      <c r="AC332" s="1161"/>
      <c r="AD332" s="1230">
        <v>0.42</v>
      </c>
      <c r="AE332" s="1231"/>
      <c r="AF332" s="1164" t="s">
        <v>1130</v>
      </c>
      <c r="AG332" s="1165"/>
      <c r="AH332" s="1157"/>
      <c r="AI332" s="1158"/>
      <c r="AJ332" s="1159"/>
      <c r="AK332" s="1160"/>
      <c r="AL332" s="1161"/>
      <c r="AM332" s="1159"/>
      <c r="AN332" s="1160"/>
      <c r="AO332" s="1161"/>
      <c r="AP332" s="654" t="s">
        <v>1547</v>
      </c>
      <c r="AQ332" s="660"/>
      <c r="AR332" s="661"/>
    </row>
    <row r="333" spans="1:44" ht="14.1" customHeight="1" x14ac:dyDescent="0.15">
      <c r="A333" s="707"/>
      <c r="B333" s="645" t="s">
        <v>1164</v>
      </c>
      <c r="C333" s="646"/>
      <c r="D333" s="646"/>
      <c r="E333" s="646"/>
      <c r="F333" s="646"/>
      <c r="G333" s="647"/>
      <c r="H333" s="645" t="s">
        <v>1592</v>
      </c>
      <c r="I333" s="648"/>
      <c r="J333" s="648"/>
      <c r="K333" s="647"/>
      <c r="L333" s="1172"/>
      <c r="M333" s="1173"/>
      <c r="N333" s="645"/>
      <c r="O333" s="647"/>
      <c r="P333" s="692"/>
      <c r="Q333" s="693"/>
      <c r="R333" s="646"/>
      <c r="S333" s="646"/>
      <c r="T333" s="646"/>
      <c r="U333" s="1172"/>
      <c r="V333" s="1173"/>
      <c r="W333" s="645"/>
      <c r="X333" s="647"/>
      <c r="Y333" s="692"/>
      <c r="Z333" s="693"/>
      <c r="AA333" s="648"/>
      <c r="AB333" s="648"/>
      <c r="AC333" s="648"/>
      <c r="AD333" s="1172"/>
      <c r="AE333" s="1173"/>
      <c r="AF333" s="645"/>
      <c r="AG333" s="647"/>
      <c r="AH333" s="692"/>
      <c r="AI333" s="693"/>
      <c r="AJ333" s="648"/>
      <c r="AK333" s="648"/>
      <c r="AL333" s="648"/>
      <c r="AM333" s="694"/>
      <c r="AN333" s="695"/>
      <c r="AO333" s="696"/>
      <c r="AP333" s="660"/>
      <c r="AQ333" s="646"/>
      <c r="AR333" s="647"/>
    </row>
    <row r="334" spans="1:44" ht="14.1" customHeight="1" x14ac:dyDescent="0.15">
      <c r="A334" s="707"/>
      <c r="B334" s="651" t="s">
        <v>1163</v>
      </c>
      <c r="C334" s="652"/>
      <c r="D334" s="652"/>
      <c r="E334" s="652"/>
      <c r="F334" s="660"/>
      <c r="G334" s="653"/>
      <c r="H334" s="679" t="s">
        <v>1132</v>
      </c>
      <c r="I334" s="662"/>
      <c r="J334" s="662"/>
      <c r="K334" s="656"/>
      <c r="L334" s="1218" t="s">
        <v>724</v>
      </c>
      <c r="M334" s="1219"/>
      <c r="N334" s="1164" t="s">
        <v>737</v>
      </c>
      <c r="O334" s="1165"/>
      <c r="P334" s="1214"/>
      <c r="Q334" s="1215"/>
      <c r="R334" s="1159"/>
      <c r="S334" s="1160"/>
      <c r="T334" s="1161"/>
      <c r="U334" s="1230">
        <v>0.01</v>
      </c>
      <c r="V334" s="1231"/>
      <c r="W334" s="1164" t="s">
        <v>1133</v>
      </c>
      <c r="X334" s="1165"/>
      <c r="Y334" s="1157"/>
      <c r="Z334" s="1158"/>
      <c r="AA334" s="1159"/>
      <c r="AB334" s="1160"/>
      <c r="AC334" s="1161"/>
      <c r="AD334" s="1162" t="s">
        <v>1374</v>
      </c>
      <c r="AE334" s="1163"/>
      <c r="AF334" s="1164" t="s">
        <v>1130</v>
      </c>
      <c r="AG334" s="1165"/>
      <c r="AH334" s="1157"/>
      <c r="AI334" s="1158"/>
      <c r="AJ334" s="1159"/>
      <c r="AK334" s="1160"/>
      <c r="AL334" s="1161"/>
      <c r="AM334" s="1159"/>
      <c r="AN334" s="1160"/>
      <c r="AO334" s="1161"/>
      <c r="AP334" s="654" t="s">
        <v>1547</v>
      </c>
      <c r="AQ334" s="652"/>
      <c r="AR334" s="713"/>
    </row>
    <row r="335" spans="1:44" ht="14.1" customHeight="1" x14ac:dyDescent="0.15">
      <c r="A335" s="691"/>
      <c r="B335" s="645" t="s">
        <v>1408</v>
      </c>
      <c r="C335" s="646"/>
      <c r="D335" s="646"/>
      <c r="E335" s="646"/>
      <c r="F335" s="646"/>
      <c r="G335" s="647"/>
      <c r="H335" s="645" t="s">
        <v>1592</v>
      </c>
      <c r="I335" s="648"/>
      <c r="J335" s="648"/>
      <c r="K335" s="647"/>
      <c r="L335" s="1172"/>
      <c r="M335" s="1173"/>
      <c r="N335" s="645"/>
      <c r="O335" s="647"/>
      <c r="P335" s="692"/>
      <c r="Q335" s="693"/>
      <c r="R335" s="646"/>
      <c r="S335" s="646"/>
      <c r="T335" s="646"/>
      <c r="U335" s="1172"/>
      <c r="V335" s="1173"/>
      <c r="W335" s="645"/>
      <c r="X335" s="647"/>
      <c r="Y335" s="692"/>
      <c r="Z335" s="693"/>
      <c r="AA335" s="648"/>
      <c r="AB335" s="648"/>
      <c r="AC335" s="648"/>
      <c r="AD335" s="1172"/>
      <c r="AE335" s="1173"/>
      <c r="AF335" s="645"/>
      <c r="AG335" s="647"/>
      <c r="AH335" s="692"/>
      <c r="AI335" s="693"/>
      <c r="AJ335" s="648"/>
      <c r="AK335" s="648"/>
      <c r="AL335" s="648"/>
      <c r="AM335" s="694"/>
      <c r="AN335" s="695"/>
      <c r="AO335" s="696"/>
      <c r="AP335" s="660"/>
      <c r="AQ335" s="660"/>
      <c r="AR335" s="661"/>
    </row>
    <row r="336" spans="1:44" ht="14.1" customHeight="1" x14ac:dyDescent="0.15">
      <c r="A336" s="707"/>
      <c r="B336" s="659" t="s">
        <v>1410</v>
      </c>
      <c r="C336" s="660"/>
      <c r="D336" s="660"/>
      <c r="E336" s="660"/>
      <c r="F336" s="698"/>
      <c r="G336" s="678"/>
      <c r="H336" s="679" t="s">
        <v>1132</v>
      </c>
      <c r="I336" s="662"/>
      <c r="J336" s="662"/>
      <c r="K336" s="656"/>
      <c r="L336" s="1218" t="s">
        <v>724</v>
      </c>
      <c r="M336" s="1219"/>
      <c r="N336" s="1164" t="s">
        <v>737</v>
      </c>
      <c r="O336" s="1165"/>
      <c r="P336" s="1214"/>
      <c r="Q336" s="1215"/>
      <c r="R336" s="1159"/>
      <c r="S336" s="1160"/>
      <c r="T336" s="1161"/>
      <c r="U336" s="1162" t="s">
        <v>1390</v>
      </c>
      <c r="V336" s="1163"/>
      <c r="W336" s="1164" t="s">
        <v>1133</v>
      </c>
      <c r="X336" s="1165"/>
      <c r="Y336" s="1157"/>
      <c r="Z336" s="1158"/>
      <c r="AA336" s="1159"/>
      <c r="AB336" s="1160"/>
      <c r="AC336" s="1161"/>
      <c r="AD336" s="1230">
        <v>0.44</v>
      </c>
      <c r="AE336" s="1231"/>
      <c r="AF336" s="1164" t="s">
        <v>1130</v>
      </c>
      <c r="AG336" s="1165"/>
      <c r="AH336" s="1157"/>
      <c r="AI336" s="1158"/>
      <c r="AJ336" s="1159"/>
      <c r="AK336" s="1160"/>
      <c r="AL336" s="1161"/>
      <c r="AM336" s="1159"/>
      <c r="AN336" s="1160"/>
      <c r="AO336" s="1161"/>
      <c r="AP336" s="654" t="s">
        <v>1547</v>
      </c>
      <c r="AQ336" s="660"/>
      <c r="AR336" s="661"/>
    </row>
    <row r="337" spans="1:44" ht="14.1" customHeight="1" x14ac:dyDescent="0.15">
      <c r="A337" s="691"/>
      <c r="B337" s="645" t="s">
        <v>1408</v>
      </c>
      <c r="C337" s="646"/>
      <c r="D337" s="646"/>
      <c r="E337" s="646"/>
      <c r="F337" s="646"/>
      <c r="G337" s="647"/>
      <c r="H337" s="645" t="s">
        <v>1592</v>
      </c>
      <c r="I337" s="648"/>
      <c r="J337" s="648"/>
      <c r="K337" s="647"/>
      <c r="L337" s="1172"/>
      <c r="M337" s="1173"/>
      <c r="N337" s="645"/>
      <c r="O337" s="647"/>
      <c r="P337" s="692"/>
      <c r="Q337" s="693"/>
      <c r="R337" s="646"/>
      <c r="S337" s="646"/>
      <c r="T337" s="646"/>
      <c r="U337" s="1172"/>
      <c r="V337" s="1173"/>
      <c r="W337" s="645"/>
      <c r="X337" s="647"/>
      <c r="Y337" s="692"/>
      <c r="Z337" s="693"/>
      <c r="AA337" s="648"/>
      <c r="AB337" s="648"/>
      <c r="AC337" s="648"/>
      <c r="AD337" s="1172"/>
      <c r="AE337" s="1173"/>
      <c r="AF337" s="645"/>
      <c r="AG337" s="647"/>
      <c r="AH337" s="692"/>
      <c r="AI337" s="693"/>
      <c r="AJ337" s="648"/>
      <c r="AK337" s="648"/>
      <c r="AL337" s="648"/>
      <c r="AM337" s="694"/>
      <c r="AN337" s="695"/>
      <c r="AO337" s="696"/>
      <c r="AP337" s="660"/>
      <c r="AQ337" s="646"/>
      <c r="AR337" s="647"/>
    </row>
    <row r="338" spans="1:44" ht="14.1" customHeight="1" x14ac:dyDescent="0.15">
      <c r="A338" s="697"/>
      <c r="B338" s="659" t="s">
        <v>1411</v>
      </c>
      <c r="C338" s="660"/>
      <c r="D338" s="660"/>
      <c r="E338" s="660"/>
      <c r="F338" s="698"/>
      <c r="G338" s="678"/>
      <c r="H338" s="679" t="s">
        <v>1132</v>
      </c>
      <c r="I338" s="662"/>
      <c r="J338" s="662"/>
      <c r="K338" s="656"/>
      <c r="L338" s="1218" t="s">
        <v>724</v>
      </c>
      <c r="M338" s="1219"/>
      <c r="N338" s="1164" t="s">
        <v>737</v>
      </c>
      <c r="O338" s="1165"/>
      <c r="P338" s="1214"/>
      <c r="Q338" s="1215"/>
      <c r="R338" s="1159"/>
      <c r="S338" s="1160"/>
      <c r="T338" s="1161"/>
      <c r="U338" s="1162" t="s">
        <v>1390</v>
      </c>
      <c r="V338" s="1163"/>
      <c r="W338" s="1164" t="s">
        <v>1133</v>
      </c>
      <c r="X338" s="1165"/>
      <c r="Y338" s="1157"/>
      <c r="Z338" s="1158"/>
      <c r="AA338" s="1159"/>
      <c r="AB338" s="1160"/>
      <c r="AC338" s="1161"/>
      <c r="AD338" s="1230">
        <v>1.88</v>
      </c>
      <c r="AE338" s="1231"/>
      <c r="AF338" s="1164" t="s">
        <v>1130</v>
      </c>
      <c r="AG338" s="1165"/>
      <c r="AH338" s="1157"/>
      <c r="AI338" s="1158"/>
      <c r="AJ338" s="1159"/>
      <c r="AK338" s="1160"/>
      <c r="AL338" s="1161"/>
      <c r="AM338" s="1159"/>
      <c r="AN338" s="1160"/>
      <c r="AO338" s="1161"/>
      <c r="AP338" s="654" t="s">
        <v>1547</v>
      </c>
      <c r="AQ338" s="652"/>
      <c r="AR338" s="713"/>
    </row>
    <row r="339" spans="1:44" ht="14.1" customHeight="1" x14ac:dyDescent="0.15">
      <c r="A339" s="707"/>
      <c r="B339" s="645" t="s">
        <v>649</v>
      </c>
      <c r="C339" s="646"/>
      <c r="D339" s="646"/>
      <c r="E339" s="646"/>
      <c r="F339" s="646"/>
      <c r="G339" s="647"/>
      <c r="H339" s="645"/>
      <c r="I339" s="648"/>
      <c r="J339" s="648"/>
      <c r="K339" s="647"/>
      <c r="L339" s="1172"/>
      <c r="M339" s="1173"/>
      <c r="N339" s="645"/>
      <c r="O339" s="647"/>
      <c r="P339" s="692"/>
      <c r="Q339" s="693"/>
      <c r="R339" s="646"/>
      <c r="S339" s="646"/>
      <c r="T339" s="646"/>
      <c r="U339" s="1172"/>
      <c r="V339" s="1173"/>
      <c r="W339" s="645"/>
      <c r="X339" s="647"/>
      <c r="Y339" s="692"/>
      <c r="Z339" s="693"/>
      <c r="AA339" s="648"/>
      <c r="AB339" s="648"/>
      <c r="AC339" s="648"/>
      <c r="AD339" s="1172"/>
      <c r="AE339" s="1173"/>
      <c r="AF339" s="645"/>
      <c r="AG339" s="647"/>
      <c r="AH339" s="692"/>
      <c r="AI339" s="693"/>
      <c r="AJ339" s="648"/>
      <c r="AK339" s="648"/>
      <c r="AL339" s="648"/>
      <c r="AM339" s="694"/>
      <c r="AN339" s="695"/>
      <c r="AO339" s="696"/>
      <c r="AP339" s="645"/>
      <c r="AQ339" s="660"/>
      <c r="AR339" s="661"/>
    </row>
    <row r="340" spans="1:44" ht="14.1" customHeight="1" x14ac:dyDescent="0.15">
      <c r="A340" s="707"/>
      <c r="B340" s="659" t="s">
        <v>650</v>
      </c>
      <c r="C340" s="660"/>
      <c r="D340" s="660"/>
      <c r="E340" s="660"/>
      <c r="F340" s="698"/>
      <c r="G340" s="678"/>
      <c r="H340" s="679" t="s">
        <v>1399</v>
      </c>
      <c r="I340" s="662"/>
      <c r="J340" s="662"/>
      <c r="K340" s="656"/>
      <c r="L340" s="1218" t="s">
        <v>724</v>
      </c>
      <c r="M340" s="1219"/>
      <c r="N340" s="1164" t="s">
        <v>737</v>
      </c>
      <c r="O340" s="1165"/>
      <c r="P340" s="1214"/>
      <c r="Q340" s="1215"/>
      <c r="R340" s="1159"/>
      <c r="S340" s="1160"/>
      <c r="T340" s="1161"/>
      <c r="U340" s="1162" t="s">
        <v>724</v>
      </c>
      <c r="V340" s="1163"/>
      <c r="W340" s="1164" t="s">
        <v>1133</v>
      </c>
      <c r="X340" s="1165"/>
      <c r="Y340" s="1157"/>
      <c r="Z340" s="1158"/>
      <c r="AA340" s="1159"/>
      <c r="AB340" s="1160"/>
      <c r="AC340" s="1161"/>
      <c r="AD340" s="1162" t="s">
        <v>724</v>
      </c>
      <c r="AE340" s="1163"/>
      <c r="AF340" s="1164" t="s">
        <v>1130</v>
      </c>
      <c r="AG340" s="1165"/>
      <c r="AH340" s="1157"/>
      <c r="AI340" s="1158"/>
      <c r="AJ340" s="1159"/>
      <c r="AK340" s="1160"/>
      <c r="AL340" s="1161"/>
      <c r="AM340" s="1159"/>
      <c r="AN340" s="1160"/>
      <c r="AO340" s="1161"/>
      <c r="AP340" s="881" t="s">
        <v>1393</v>
      </c>
      <c r="AQ340" s="660"/>
      <c r="AR340" s="661"/>
    </row>
    <row r="341" spans="1:44" ht="14.1" customHeight="1" x14ac:dyDescent="0.15">
      <c r="A341" s="691"/>
      <c r="B341" s="645"/>
      <c r="C341" s="646"/>
      <c r="D341" s="646"/>
      <c r="E341" s="646"/>
      <c r="F341" s="646"/>
      <c r="G341" s="696"/>
      <c r="H341" s="694"/>
      <c r="I341" s="648"/>
      <c r="J341" s="648"/>
      <c r="K341" s="693"/>
      <c r="L341" s="1172"/>
      <c r="M341" s="1173"/>
      <c r="N341" s="645"/>
      <c r="O341" s="647"/>
      <c r="P341" s="692"/>
      <c r="Q341" s="693"/>
      <c r="R341" s="646"/>
      <c r="S341" s="646"/>
      <c r="T341" s="646"/>
      <c r="U341" s="765"/>
      <c r="V341" s="767"/>
      <c r="W341" s="649"/>
      <c r="X341" s="650"/>
      <c r="Y341" s="717"/>
      <c r="Z341" s="719"/>
      <c r="AA341" s="766"/>
      <c r="AB341" s="766"/>
      <c r="AC341" s="766"/>
      <c r="AD341" s="765"/>
      <c r="AE341" s="767"/>
      <c r="AF341" s="649"/>
      <c r="AG341" s="650"/>
      <c r="AH341" s="717"/>
      <c r="AI341" s="719"/>
      <c r="AJ341" s="721"/>
      <c r="AK341" s="721"/>
      <c r="AL341" s="721"/>
      <c r="AM341" s="720"/>
      <c r="AN341" s="721"/>
      <c r="AO341" s="722"/>
      <c r="AP341" s="695"/>
      <c r="AQ341" s="646"/>
      <c r="AR341" s="647"/>
    </row>
    <row r="342" spans="1:44" ht="14.1" customHeight="1" x14ac:dyDescent="0.15">
      <c r="A342" s="707"/>
      <c r="B342" s="659"/>
      <c r="C342" s="660"/>
      <c r="D342" s="660"/>
      <c r="E342" s="660"/>
      <c r="F342" s="660"/>
      <c r="G342" s="678"/>
      <c r="H342" s="679"/>
      <c r="I342" s="662"/>
      <c r="J342" s="662"/>
      <c r="K342" s="680"/>
      <c r="L342" s="1218"/>
      <c r="M342" s="1219"/>
      <c r="N342" s="1164"/>
      <c r="O342" s="1165"/>
      <c r="P342" s="1214"/>
      <c r="Q342" s="1215"/>
      <c r="R342" s="662"/>
      <c r="S342" s="662"/>
      <c r="T342" s="662"/>
      <c r="U342" s="709"/>
      <c r="V342" s="761"/>
      <c r="W342" s="663"/>
      <c r="X342" s="664"/>
      <c r="Y342" s="710"/>
      <c r="Z342" s="711"/>
      <c r="AA342" s="921"/>
      <c r="AB342" s="921"/>
      <c r="AC342" s="921"/>
      <c r="AD342" s="709"/>
      <c r="AE342" s="761"/>
      <c r="AF342" s="663"/>
      <c r="AG342" s="664"/>
      <c r="AH342" s="710"/>
      <c r="AI342" s="711"/>
      <c r="AJ342" s="763"/>
      <c r="AK342" s="763"/>
      <c r="AL342" s="763"/>
      <c r="AM342" s="762"/>
      <c r="AN342" s="763"/>
      <c r="AO342" s="764"/>
      <c r="AP342" s="716"/>
      <c r="AQ342" s="660"/>
      <c r="AR342" s="661"/>
    </row>
    <row r="343" spans="1:44" ht="14.1" customHeight="1" x14ac:dyDescent="0.15">
      <c r="A343" s="691"/>
      <c r="B343" s="645"/>
      <c r="C343" s="646"/>
      <c r="D343" s="646"/>
      <c r="E343" s="646"/>
      <c r="F343" s="646"/>
      <c r="G343" s="647"/>
      <c r="H343" s="645"/>
      <c r="I343" s="648"/>
      <c r="J343" s="648"/>
      <c r="K343" s="647"/>
      <c r="L343" s="1172"/>
      <c r="M343" s="1173"/>
      <c r="N343" s="645"/>
      <c r="O343" s="647"/>
      <c r="P343" s="692"/>
      <c r="Q343" s="693"/>
      <c r="R343" s="646"/>
      <c r="S343" s="646"/>
      <c r="T343" s="646"/>
      <c r="U343" s="645"/>
      <c r="V343" s="647"/>
      <c r="W343" s="645"/>
      <c r="X343" s="647"/>
      <c r="Y343" s="692"/>
      <c r="Z343" s="693"/>
      <c r="AA343" s="648"/>
      <c r="AB343" s="648"/>
      <c r="AC343" s="648"/>
      <c r="AD343" s="645"/>
      <c r="AE343" s="647"/>
      <c r="AF343" s="645"/>
      <c r="AG343" s="647"/>
      <c r="AH343" s="692"/>
      <c r="AI343" s="693"/>
      <c r="AJ343" s="648"/>
      <c r="AK343" s="648"/>
      <c r="AL343" s="648"/>
      <c r="AM343" s="694"/>
      <c r="AN343" s="695"/>
      <c r="AO343" s="696"/>
      <c r="AP343" s="723"/>
      <c r="AQ343" s="646"/>
      <c r="AR343" s="647"/>
    </row>
    <row r="344" spans="1:44" ht="14.1" customHeight="1" x14ac:dyDescent="0.15">
      <c r="A344" s="697"/>
      <c r="B344" s="651" t="s">
        <v>1600</v>
      </c>
      <c r="C344" s="652"/>
      <c r="D344" s="652"/>
      <c r="E344" s="652"/>
      <c r="F344" s="708"/>
      <c r="G344" s="653"/>
      <c r="H344" s="654"/>
      <c r="I344" s="655"/>
      <c r="J344" s="655"/>
      <c r="K344" s="656"/>
      <c r="L344" s="1162"/>
      <c r="M344" s="1163"/>
      <c r="N344" s="1174"/>
      <c r="O344" s="1175"/>
      <c r="P344" s="1157"/>
      <c r="Q344" s="1158"/>
      <c r="R344" s="655"/>
      <c r="S344" s="655"/>
      <c r="T344" s="655"/>
      <c r="U344" s="1230">
        <v>0.01</v>
      </c>
      <c r="V344" s="1231"/>
      <c r="W344" s="1174" t="s">
        <v>1133</v>
      </c>
      <c r="X344" s="1175"/>
      <c r="Y344" s="1157"/>
      <c r="Z344" s="1158"/>
      <c r="AA344" s="1159"/>
      <c r="AB344" s="1160"/>
      <c r="AC344" s="1161"/>
      <c r="AD344" s="1230">
        <v>2.7399999999999998</v>
      </c>
      <c r="AE344" s="1231"/>
      <c r="AF344" s="1174" t="s">
        <v>1130</v>
      </c>
      <c r="AG344" s="1175"/>
      <c r="AH344" s="1157"/>
      <c r="AI344" s="1158"/>
      <c r="AJ344" s="1159"/>
      <c r="AK344" s="1160"/>
      <c r="AL344" s="1161"/>
      <c r="AM344" s="1159"/>
      <c r="AN344" s="1160"/>
      <c r="AO344" s="1161"/>
      <c r="AP344" s="706" t="s">
        <v>1601</v>
      </c>
      <c r="AQ344" s="652"/>
      <c r="AR344" s="713"/>
    </row>
    <row r="345" spans="1:44" ht="14.1" customHeight="1" x14ac:dyDescent="0.15">
      <c r="A345" s="707"/>
      <c r="B345" s="659"/>
      <c r="C345" s="660"/>
      <c r="D345" s="660"/>
      <c r="E345" s="660"/>
      <c r="F345" s="646"/>
      <c r="G345" s="661"/>
      <c r="H345" s="645"/>
      <c r="I345" s="648"/>
      <c r="J345" s="648"/>
      <c r="K345" s="647"/>
      <c r="L345" s="1172"/>
      <c r="M345" s="1173"/>
      <c r="N345" s="645"/>
      <c r="O345" s="647"/>
      <c r="P345" s="692"/>
      <c r="Q345" s="693"/>
      <c r="R345" s="646"/>
      <c r="S345" s="646"/>
      <c r="T345" s="646"/>
      <c r="U345" s="1172"/>
      <c r="V345" s="1173"/>
      <c r="W345" s="645"/>
      <c r="X345" s="647"/>
      <c r="Y345" s="692"/>
      <c r="Z345" s="693"/>
      <c r="AA345" s="648"/>
      <c r="AB345" s="648"/>
      <c r="AC345" s="648"/>
      <c r="AD345" s="1172"/>
      <c r="AE345" s="1173"/>
      <c r="AF345" s="645"/>
      <c r="AG345" s="647"/>
      <c r="AH345" s="692"/>
      <c r="AI345" s="693"/>
      <c r="AJ345" s="648"/>
      <c r="AK345" s="648"/>
      <c r="AL345" s="648"/>
      <c r="AM345" s="694"/>
      <c r="AN345" s="695"/>
      <c r="AO345" s="696"/>
      <c r="AP345" s="660"/>
      <c r="AQ345" s="660"/>
      <c r="AR345" s="661"/>
    </row>
    <row r="346" spans="1:44" ht="14.1" customHeight="1" x14ac:dyDescent="0.15">
      <c r="A346" s="707"/>
      <c r="B346" s="651"/>
      <c r="C346" s="660"/>
      <c r="D346" s="660"/>
      <c r="E346" s="660"/>
      <c r="F346" s="660"/>
      <c r="G346" s="678"/>
      <c r="H346" s="679"/>
      <c r="I346" s="662"/>
      <c r="J346" s="662"/>
      <c r="K346" s="656"/>
      <c r="L346" s="1218"/>
      <c r="M346" s="1219"/>
      <c r="N346" s="1164"/>
      <c r="O346" s="1165"/>
      <c r="P346" s="1214"/>
      <c r="Q346" s="1215"/>
      <c r="R346" s="662"/>
      <c r="S346" s="662"/>
      <c r="T346" s="662"/>
      <c r="U346" s="1162"/>
      <c r="V346" s="1163"/>
      <c r="W346" s="1164"/>
      <c r="X346" s="1165"/>
      <c r="Y346" s="1157"/>
      <c r="Z346" s="1158"/>
      <c r="AA346" s="1159"/>
      <c r="AB346" s="1160"/>
      <c r="AC346" s="1161"/>
      <c r="AD346" s="1162"/>
      <c r="AE346" s="1163"/>
      <c r="AF346" s="1164"/>
      <c r="AG346" s="1165"/>
      <c r="AH346" s="1157"/>
      <c r="AI346" s="1158"/>
      <c r="AJ346" s="1159"/>
      <c r="AK346" s="1160"/>
      <c r="AL346" s="1161"/>
      <c r="AM346" s="1159"/>
      <c r="AN346" s="1160"/>
      <c r="AO346" s="1161"/>
      <c r="AP346" s="654"/>
      <c r="AQ346" s="660"/>
      <c r="AR346" s="661"/>
    </row>
    <row r="347" spans="1:44" ht="14.1" customHeight="1" x14ac:dyDescent="0.15">
      <c r="A347" s="691"/>
      <c r="B347" s="645"/>
      <c r="C347" s="646"/>
      <c r="D347" s="646"/>
      <c r="E347" s="646"/>
      <c r="F347" s="646"/>
      <c r="G347" s="647"/>
      <c r="H347" s="645"/>
      <c r="I347" s="648"/>
      <c r="J347" s="648"/>
      <c r="K347" s="647"/>
      <c r="L347" s="1172"/>
      <c r="M347" s="1173"/>
      <c r="N347" s="645"/>
      <c r="O347" s="647"/>
      <c r="P347" s="692"/>
      <c r="Q347" s="693"/>
      <c r="R347" s="646"/>
      <c r="S347" s="646"/>
      <c r="T347" s="646"/>
      <c r="U347" s="1172"/>
      <c r="V347" s="1173"/>
      <c r="W347" s="645"/>
      <c r="X347" s="647"/>
      <c r="Y347" s="692"/>
      <c r="Z347" s="693"/>
      <c r="AA347" s="648"/>
      <c r="AB347" s="648"/>
      <c r="AC347" s="648"/>
      <c r="AD347" s="1172"/>
      <c r="AE347" s="1173"/>
      <c r="AF347" s="645"/>
      <c r="AG347" s="647"/>
      <c r="AH347" s="692"/>
      <c r="AI347" s="693"/>
      <c r="AJ347" s="648"/>
      <c r="AK347" s="648"/>
      <c r="AL347" s="648"/>
      <c r="AM347" s="694"/>
      <c r="AN347" s="695"/>
      <c r="AO347" s="696"/>
      <c r="AP347" s="660"/>
      <c r="AQ347" s="646"/>
      <c r="AR347" s="647"/>
    </row>
    <row r="348" spans="1:44" ht="14.1" customHeight="1" x14ac:dyDescent="0.15">
      <c r="A348" s="707"/>
      <c r="B348" s="659"/>
      <c r="C348" s="660"/>
      <c r="D348" s="660"/>
      <c r="E348" s="660"/>
      <c r="F348" s="660"/>
      <c r="G348" s="678"/>
      <c r="H348" s="679"/>
      <c r="I348" s="662"/>
      <c r="J348" s="662"/>
      <c r="K348" s="680"/>
      <c r="L348" s="1218"/>
      <c r="M348" s="1219"/>
      <c r="N348" s="1164"/>
      <c r="O348" s="1165"/>
      <c r="P348" s="1214"/>
      <c r="Q348" s="1215"/>
      <c r="R348" s="662"/>
      <c r="S348" s="662"/>
      <c r="T348" s="662"/>
      <c r="U348" s="1218"/>
      <c r="V348" s="1219"/>
      <c r="W348" s="1164"/>
      <c r="X348" s="1165"/>
      <c r="Y348" s="1214"/>
      <c r="Z348" s="1215"/>
      <c r="AA348" s="1178"/>
      <c r="AB348" s="1258"/>
      <c r="AC348" s="1179"/>
      <c r="AD348" s="1218"/>
      <c r="AE348" s="1219"/>
      <c r="AF348" s="1164"/>
      <c r="AG348" s="1165"/>
      <c r="AH348" s="1214"/>
      <c r="AI348" s="1215"/>
      <c r="AJ348" s="1194"/>
      <c r="AK348" s="1195"/>
      <c r="AL348" s="1196"/>
      <c r="AM348" s="1194"/>
      <c r="AN348" s="1195"/>
      <c r="AO348" s="1196"/>
      <c r="AP348" s="679"/>
      <c r="AQ348" s="660"/>
      <c r="AR348" s="661"/>
    </row>
    <row r="349" spans="1:44" ht="14.1" customHeight="1" x14ac:dyDescent="0.15">
      <c r="A349" s="691"/>
      <c r="B349" s="645"/>
      <c r="C349" s="646"/>
      <c r="D349" s="646"/>
      <c r="E349" s="646"/>
      <c r="F349" s="646"/>
      <c r="G349" s="647"/>
      <c r="H349" s="645"/>
      <c r="I349" s="648"/>
      <c r="J349" s="648"/>
      <c r="K349" s="647"/>
      <c r="L349" s="1172"/>
      <c r="M349" s="1173"/>
      <c r="N349" s="645"/>
      <c r="O349" s="647"/>
      <c r="P349" s="692"/>
      <c r="Q349" s="693"/>
      <c r="R349" s="646"/>
      <c r="S349" s="646"/>
      <c r="T349" s="646"/>
      <c r="U349" s="645"/>
      <c r="V349" s="647"/>
      <c r="W349" s="645"/>
      <c r="X349" s="647"/>
      <c r="Y349" s="692"/>
      <c r="Z349" s="693"/>
      <c r="AA349" s="648"/>
      <c r="AB349" s="648"/>
      <c r="AC349" s="648"/>
      <c r="AD349" s="645"/>
      <c r="AE349" s="647"/>
      <c r="AF349" s="645"/>
      <c r="AG349" s="647"/>
      <c r="AH349" s="692"/>
      <c r="AI349" s="693"/>
      <c r="AJ349" s="648"/>
      <c r="AK349" s="648"/>
      <c r="AL349" s="648"/>
      <c r="AM349" s="694"/>
      <c r="AN349" s="695"/>
      <c r="AO349" s="696"/>
      <c r="AP349" s="646"/>
      <c r="AQ349" s="646"/>
      <c r="AR349" s="647"/>
    </row>
    <row r="350" spans="1:44" ht="14.1" customHeight="1" x14ac:dyDescent="0.15">
      <c r="A350" s="697"/>
      <c r="B350" s="651"/>
      <c r="C350" s="652"/>
      <c r="D350" s="652"/>
      <c r="E350" s="652"/>
      <c r="F350" s="652"/>
      <c r="G350" s="653"/>
      <c r="H350" s="654"/>
      <c r="I350" s="655"/>
      <c r="J350" s="655"/>
      <c r="K350" s="656"/>
      <c r="L350" s="1218"/>
      <c r="M350" s="1219"/>
      <c r="N350" s="1164"/>
      <c r="O350" s="1165"/>
      <c r="P350" s="1214"/>
      <c r="Q350" s="1215"/>
      <c r="R350" s="662"/>
      <c r="S350" s="662"/>
      <c r="T350" s="662"/>
      <c r="U350" s="1157"/>
      <c r="V350" s="1158"/>
      <c r="W350" s="1174"/>
      <c r="X350" s="1175"/>
      <c r="Y350" s="1157"/>
      <c r="Z350" s="1158"/>
      <c r="AA350" s="714"/>
      <c r="AB350" s="714"/>
      <c r="AC350" s="714"/>
      <c r="AD350" s="1157"/>
      <c r="AE350" s="1158"/>
      <c r="AF350" s="1174"/>
      <c r="AG350" s="1175"/>
      <c r="AH350" s="1157"/>
      <c r="AI350" s="1158"/>
      <c r="AJ350" s="714"/>
      <c r="AK350" s="714"/>
      <c r="AL350" s="714"/>
      <c r="AM350" s="1159"/>
      <c r="AN350" s="1160"/>
      <c r="AO350" s="1161"/>
      <c r="AP350" s="706"/>
      <c r="AQ350" s="652"/>
      <c r="AR350" s="713"/>
    </row>
    <row r="351" spans="1:44" ht="14.1" customHeight="1" x14ac:dyDescent="0.15">
      <c r="A351" s="691"/>
      <c r="B351" s="645"/>
      <c r="C351" s="723"/>
      <c r="D351" s="723"/>
      <c r="E351" s="723"/>
      <c r="F351" s="723"/>
      <c r="G351" s="724"/>
      <c r="H351" s="725"/>
      <c r="I351" s="726"/>
      <c r="J351" s="726"/>
      <c r="K351" s="724"/>
      <c r="L351" s="1172"/>
      <c r="M351" s="1173"/>
      <c r="N351" s="645"/>
      <c r="O351" s="647"/>
      <c r="P351" s="692"/>
      <c r="Q351" s="693"/>
      <c r="R351" s="646"/>
      <c r="S351" s="646"/>
      <c r="T351" s="646"/>
      <c r="U351" s="725"/>
      <c r="V351" s="724"/>
      <c r="W351" s="725"/>
      <c r="X351" s="724"/>
      <c r="Y351" s="727"/>
      <c r="Z351" s="728"/>
      <c r="AA351" s="726"/>
      <c r="AB351" s="726"/>
      <c r="AC351" s="726"/>
      <c r="AD351" s="725"/>
      <c r="AE351" s="724"/>
      <c r="AF351" s="725"/>
      <c r="AG351" s="724"/>
      <c r="AH351" s="727"/>
      <c r="AI351" s="728"/>
      <c r="AJ351" s="726"/>
      <c r="AK351" s="726"/>
      <c r="AL351" s="726"/>
      <c r="AM351" s="729"/>
      <c r="AN351" s="730"/>
      <c r="AO351" s="731"/>
      <c r="AP351" s="723"/>
      <c r="AQ351" s="723"/>
      <c r="AR351" s="724"/>
    </row>
    <row r="352" spans="1:44" ht="14.1" customHeight="1" x14ac:dyDescent="0.15">
      <c r="A352" s="697"/>
      <c r="B352" s="651"/>
      <c r="C352" s="689"/>
      <c r="D352" s="689"/>
      <c r="E352" s="689"/>
      <c r="F352" s="689"/>
      <c r="G352" s="732"/>
      <c r="H352" s="684"/>
      <c r="I352" s="685"/>
      <c r="J352" s="685"/>
      <c r="K352" s="686"/>
      <c r="L352" s="1218"/>
      <c r="M352" s="1219"/>
      <c r="N352" s="1164"/>
      <c r="O352" s="1165"/>
      <c r="P352" s="1214"/>
      <c r="Q352" s="1215"/>
      <c r="R352" s="662"/>
      <c r="S352" s="662"/>
      <c r="T352" s="662"/>
      <c r="U352" s="1238"/>
      <c r="V352" s="1239"/>
      <c r="W352" s="1240"/>
      <c r="X352" s="1241"/>
      <c r="Y352" s="1238"/>
      <c r="Z352" s="1239"/>
      <c r="AA352" s="687"/>
      <c r="AB352" s="687"/>
      <c r="AC352" s="687"/>
      <c r="AD352" s="1238"/>
      <c r="AE352" s="1239"/>
      <c r="AF352" s="1240"/>
      <c r="AG352" s="1241"/>
      <c r="AH352" s="1238"/>
      <c r="AI352" s="1239"/>
      <c r="AJ352" s="687"/>
      <c r="AK352" s="687"/>
      <c r="AL352" s="687"/>
      <c r="AM352" s="1235"/>
      <c r="AN352" s="1236"/>
      <c r="AO352" s="1237"/>
      <c r="AP352" s="688"/>
      <c r="AQ352" s="689"/>
      <c r="AR352" s="690"/>
    </row>
    <row r="353" spans="1:44" ht="14.1" customHeight="1" x14ac:dyDescent="0.15">
      <c r="A353" s="707"/>
      <c r="B353" s="733"/>
      <c r="C353" s="667"/>
      <c r="D353" s="667"/>
      <c r="E353" s="667"/>
      <c r="F353" s="667"/>
      <c r="G353" s="668"/>
      <c r="H353" s="733"/>
      <c r="I353" s="734"/>
      <c r="J353" s="734"/>
      <c r="K353" s="668"/>
      <c r="L353" s="1172"/>
      <c r="M353" s="1173"/>
      <c r="N353" s="645"/>
      <c r="O353" s="647"/>
      <c r="P353" s="692"/>
      <c r="Q353" s="693"/>
      <c r="R353" s="646"/>
      <c r="S353" s="646"/>
      <c r="T353" s="646"/>
      <c r="U353" s="733"/>
      <c r="V353" s="668"/>
      <c r="W353" s="733"/>
      <c r="X353" s="668"/>
      <c r="Y353" s="735"/>
      <c r="Z353" s="736"/>
      <c r="AA353" s="734"/>
      <c r="AB353" s="734"/>
      <c r="AC353" s="734"/>
      <c r="AD353" s="733"/>
      <c r="AE353" s="668"/>
      <c r="AF353" s="733"/>
      <c r="AG353" s="668"/>
      <c r="AH353" s="735"/>
      <c r="AI353" s="736"/>
      <c r="AJ353" s="734"/>
      <c r="AK353" s="734"/>
      <c r="AL353" s="734"/>
      <c r="AM353" s="737"/>
      <c r="AN353" s="738"/>
      <c r="AO353" s="683"/>
      <c r="AP353" s="667"/>
      <c r="AQ353" s="667"/>
      <c r="AR353" s="668"/>
    </row>
    <row r="354" spans="1:44" ht="14.1" customHeight="1" x14ac:dyDescent="0.15">
      <c r="A354" s="707"/>
      <c r="B354" s="733"/>
      <c r="C354" s="667"/>
      <c r="D354" s="667"/>
      <c r="E354" s="667"/>
      <c r="F354" s="667"/>
      <c r="G354" s="683"/>
      <c r="H354" s="737"/>
      <c r="I354" s="734"/>
      <c r="J354" s="734"/>
      <c r="K354" s="736"/>
      <c r="L354" s="1218"/>
      <c r="M354" s="1219"/>
      <c r="N354" s="1164"/>
      <c r="O354" s="1165"/>
      <c r="P354" s="1214"/>
      <c r="Q354" s="1215"/>
      <c r="R354" s="662"/>
      <c r="S354" s="662"/>
      <c r="T354" s="662"/>
      <c r="U354" s="1263"/>
      <c r="V354" s="1264"/>
      <c r="W354" s="1265"/>
      <c r="X354" s="1266"/>
      <c r="Y354" s="1263"/>
      <c r="Z354" s="1264"/>
      <c r="AA354" s="739"/>
      <c r="AB354" s="739"/>
      <c r="AC354" s="739"/>
      <c r="AD354" s="1263"/>
      <c r="AE354" s="1264"/>
      <c r="AF354" s="1265"/>
      <c r="AG354" s="1266"/>
      <c r="AH354" s="1263"/>
      <c r="AI354" s="1264"/>
      <c r="AJ354" s="739"/>
      <c r="AK354" s="739"/>
      <c r="AL354" s="739"/>
      <c r="AM354" s="1235"/>
      <c r="AN354" s="1236"/>
      <c r="AO354" s="1237"/>
      <c r="AP354" s="738"/>
      <c r="AQ354" s="667"/>
      <c r="AR354" s="668"/>
    </row>
    <row r="355" spans="1:44" ht="14.1" customHeight="1" x14ac:dyDescent="0.15">
      <c r="A355" s="691"/>
      <c r="B355" s="725"/>
      <c r="C355" s="723"/>
      <c r="D355" s="723"/>
      <c r="E355" s="723"/>
      <c r="F355" s="723"/>
      <c r="G355" s="724"/>
      <c r="H355" s="725"/>
      <c r="I355" s="726"/>
      <c r="J355" s="726"/>
      <c r="K355" s="724"/>
      <c r="L355" s="1172"/>
      <c r="M355" s="1173"/>
      <c r="N355" s="645"/>
      <c r="O355" s="647"/>
      <c r="P355" s="692"/>
      <c r="Q355" s="693"/>
      <c r="R355" s="646"/>
      <c r="S355" s="646"/>
      <c r="T355" s="646"/>
      <c r="U355" s="725"/>
      <c r="V355" s="724"/>
      <c r="W355" s="725"/>
      <c r="X355" s="724"/>
      <c r="Y355" s="727"/>
      <c r="Z355" s="728"/>
      <c r="AA355" s="726"/>
      <c r="AB355" s="726"/>
      <c r="AC355" s="726"/>
      <c r="AD355" s="725"/>
      <c r="AE355" s="724"/>
      <c r="AF355" s="725"/>
      <c r="AG355" s="724"/>
      <c r="AH355" s="727"/>
      <c r="AI355" s="728"/>
      <c r="AJ355" s="726"/>
      <c r="AK355" s="726"/>
      <c r="AL355" s="726"/>
      <c r="AM355" s="729"/>
      <c r="AN355" s="730"/>
      <c r="AO355" s="731"/>
      <c r="AP355" s="723"/>
      <c r="AQ355" s="723"/>
      <c r="AR355" s="724"/>
    </row>
    <row r="356" spans="1:44" ht="14.1" customHeight="1" x14ac:dyDescent="0.15">
      <c r="A356" s="697"/>
      <c r="B356" s="740"/>
      <c r="C356" s="689"/>
      <c r="D356" s="689"/>
      <c r="E356" s="689"/>
      <c r="F356" s="689"/>
      <c r="G356" s="732"/>
      <c r="H356" s="684"/>
      <c r="I356" s="685"/>
      <c r="J356" s="685"/>
      <c r="K356" s="686"/>
      <c r="L356" s="1218"/>
      <c r="M356" s="1219"/>
      <c r="N356" s="1164"/>
      <c r="O356" s="1165"/>
      <c r="P356" s="1214"/>
      <c r="Q356" s="1215"/>
      <c r="R356" s="662"/>
      <c r="S356" s="662"/>
      <c r="T356" s="662"/>
      <c r="U356" s="1238"/>
      <c r="V356" s="1239"/>
      <c r="W356" s="1240"/>
      <c r="X356" s="1241"/>
      <c r="Y356" s="1238"/>
      <c r="Z356" s="1239"/>
      <c r="AA356" s="687"/>
      <c r="AB356" s="687"/>
      <c r="AC356" s="687"/>
      <c r="AD356" s="1238"/>
      <c r="AE356" s="1239"/>
      <c r="AF356" s="1240"/>
      <c r="AG356" s="1241"/>
      <c r="AH356" s="1238"/>
      <c r="AI356" s="1239"/>
      <c r="AJ356" s="687"/>
      <c r="AK356" s="687"/>
      <c r="AL356" s="687"/>
      <c r="AM356" s="1235"/>
      <c r="AN356" s="1236"/>
      <c r="AO356" s="1237"/>
      <c r="AP356" s="688"/>
      <c r="AQ356" s="689"/>
      <c r="AR356" s="690"/>
    </row>
    <row r="357" spans="1:44" ht="14.1" customHeight="1" x14ac:dyDescent="0.15">
      <c r="A357" s="707"/>
      <c r="B357" s="733"/>
      <c r="C357" s="667"/>
      <c r="D357" s="667"/>
      <c r="E357" s="667"/>
      <c r="F357" s="667"/>
      <c r="G357" s="668"/>
      <c r="H357" s="733"/>
      <c r="I357" s="734"/>
      <c r="J357" s="734"/>
      <c r="K357" s="668"/>
      <c r="L357" s="1172"/>
      <c r="M357" s="1173"/>
      <c r="N357" s="645"/>
      <c r="O357" s="647"/>
      <c r="P357" s="692"/>
      <c r="Q357" s="693"/>
      <c r="R357" s="646"/>
      <c r="S357" s="646"/>
      <c r="T357" s="646"/>
      <c r="U357" s="733"/>
      <c r="V357" s="668"/>
      <c r="W357" s="733"/>
      <c r="X357" s="668"/>
      <c r="Y357" s="735"/>
      <c r="Z357" s="736"/>
      <c r="AA357" s="734"/>
      <c r="AB357" s="734"/>
      <c r="AC357" s="734"/>
      <c r="AD357" s="733"/>
      <c r="AE357" s="668"/>
      <c r="AF357" s="733"/>
      <c r="AG357" s="668"/>
      <c r="AH357" s="735"/>
      <c r="AI357" s="736"/>
      <c r="AJ357" s="734"/>
      <c r="AK357" s="734"/>
      <c r="AL357" s="734"/>
      <c r="AM357" s="737"/>
      <c r="AN357" s="738"/>
      <c r="AO357" s="683"/>
      <c r="AP357" s="667"/>
      <c r="AQ357" s="667"/>
      <c r="AR357" s="668"/>
    </row>
    <row r="358" spans="1:44" ht="14.1" customHeight="1" x14ac:dyDescent="0.15">
      <c r="A358" s="707"/>
      <c r="B358" s="733"/>
      <c r="C358" s="667"/>
      <c r="D358" s="667"/>
      <c r="E358" s="667"/>
      <c r="F358" s="667"/>
      <c r="G358" s="683"/>
      <c r="H358" s="737"/>
      <c r="I358" s="734"/>
      <c r="J358" s="734"/>
      <c r="K358" s="736"/>
      <c r="L358" s="1218"/>
      <c r="M358" s="1219"/>
      <c r="N358" s="1164"/>
      <c r="O358" s="1165"/>
      <c r="P358" s="1214"/>
      <c r="Q358" s="1215"/>
      <c r="R358" s="662"/>
      <c r="S358" s="662"/>
      <c r="T358" s="662"/>
      <c r="U358" s="1263"/>
      <c r="V358" s="1264"/>
      <c r="W358" s="1265"/>
      <c r="X358" s="1266"/>
      <c r="Y358" s="1263"/>
      <c r="Z358" s="1264"/>
      <c r="AA358" s="739"/>
      <c r="AB358" s="739"/>
      <c r="AC358" s="739"/>
      <c r="AD358" s="1263"/>
      <c r="AE358" s="1264"/>
      <c r="AF358" s="1265"/>
      <c r="AG358" s="1266"/>
      <c r="AH358" s="1263"/>
      <c r="AI358" s="1264"/>
      <c r="AJ358" s="739"/>
      <c r="AK358" s="739"/>
      <c r="AL358" s="739"/>
      <c r="AM358" s="1235"/>
      <c r="AN358" s="1236"/>
      <c r="AO358" s="1237"/>
      <c r="AP358" s="738"/>
      <c r="AQ358" s="667"/>
      <c r="AR358" s="668"/>
    </row>
    <row r="359" spans="1:44" ht="14.1" customHeight="1" x14ac:dyDescent="0.15">
      <c r="A359" s="691"/>
      <c r="B359" s="725"/>
      <c r="C359" s="723"/>
      <c r="D359" s="723"/>
      <c r="E359" s="723"/>
      <c r="F359" s="723"/>
      <c r="G359" s="724"/>
      <c r="H359" s="725"/>
      <c r="I359" s="726"/>
      <c r="J359" s="726"/>
      <c r="K359" s="724"/>
      <c r="L359" s="1172"/>
      <c r="M359" s="1173"/>
      <c r="N359" s="645"/>
      <c r="O359" s="647"/>
      <c r="P359" s="692"/>
      <c r="Q359" s="693"/>
      <c r="R359" s="646"/>
      <c r="S359" s="646"/>
      <c r="T359" s="646"/>
      <c r="U359" s="725"/>
      <c r="V359" s="724"/>
      <c r="W359" s="725"/>
      <c r="X359" s="724"/>
      <c r="Y359" s="727"/>
      <c r="Z359" s="728"/>
      <c r="AA359" s="726"/>
      <c r="AB359" s="726"/>
      <c r="AC359" s="726"/>
      <c r="AD359" s="725"/>
      <c r="AE359" s="724"/>
      <c r="AF359" s="725"/>
      <c r="AG359" s="724"/>
      <c r="AH359" s="727"/>
      <c r="AI359" s="728"/>
      <c r="AJ359" s="726"/>
      <c r="AK359" s="726"/>
      <c r="AL359" s="726"/>
      <c r="AM359" s="729"/>
      <c r="AN359" s="730"/>
      <c r="AO359" s="731"/>
      <c r="AP359" s="723"/>
      <c r="AQ359" s="723"/>
      <c r="AR359" s="724"/>
    </row>
    <row r="360" spans="1:44" ht="14.1" customHeight="1" x14ac:dyDescent="0.15">
      <c r="A360" s="697"/>
      <c r="B360" s="740"/>
      <c r="C360" s="689"/>
      <c r="D360" s="689"/>
      <c r="E360" s="689"/>
      <c r="F360" s="689"/>
      <c r="G360" s="732"/>
      <c r="H360" s="684"/>
      <c r="I360" s="685"/>
      <c r="J360" s="685"/>
      <c r="K360" s="686"/>
      <c r="L360" s="1218"/>
      <c r="M360" s="1219"/>
      <c r="N360" s="1164"/>
      <c r="O360" s="1165"/>
      <c r="P360" s="1214"/>
      <c r="Q360" s="1215"/>
      <c r="R360" s="662"/>
      <c r="S360" s="662"/>
      <c r="T360" s="662"/>
      <c r="U360" s="1238"/>
      <c r="V360" s="1239"/>
      <c r="W360" s="1240"/>
      <c r="X360" s="1241"/>
      <c r="Y360" s="1238"/>
      <c r="Z360" s="1239"/>
      <c r="AA360" s="687"/>
      <c r="AB360" s="687"/>
      <c r="AC360" s="687"/>
      <c r="AD360" s="1238"/>
      <c r="AE360" s="1239"/>
      <c r="AF360" s="1240"/>
      <c r="AG360" s="1241"/>
      <c r="AH360" s="1238"/>
      <c r="AI360" s="1239"/>
      <c r="AJ360" s="687"/>
      <c r="AK360" s="687"/>
      <c r="AL360" s="687"/>
      <c r="AM360" s="1235"/>
      <c r="AN360" s="1236"/>
      <c r="AO360" s="1237"/>
      <c r="AP360" s="688"/>
      <c r="AQ360" s="689"/>
      <c r="AR360" s="690"/>
    </row>
    <row r="361" spans="1:44" ht="14.1" customHeight="1" x14ac:dyDescent="0.15">
      <c r="A361" s="707"/>
      <c r="B361" s="733"/>
      <c r="C361" s="667"/>
      <c r="D361" s="667"/>
      <c r="E361" s="667"/>
      <c r="F361" s="667"/>
      <c r="G361" s="668"/>
      <c r="H361" s="733"/>
      <c r="I361" s="734"/>
      <c r="J361" s="734"/>
      <c r="K361" s="668"/>
      <c r="L361" s="1172"/>
      <c r="M361" s="1173"/>
      <c r="N361" s="645"/>
      <c r="O361" s="647"/>
      <c r="P361" s="692"/>
      <c r="Q361" s="693"/>
      <c r="R361" s="646"/>
      <c r="S361" s="646"/>
      <c r="T361" s="646"/>
      <c r="U361" s="733"/>
      <c r="V361" s="668"/>
      <c r="W361" s="733"/>
      <c r="X361" s="668"/>
      <c r="Y361" s="735"/>
      <c r="Z361" s="736"/>
      <c r="AA361" s="734"/>
      <c r="AB361" s="734"/>
      <c r="AC361" s="734"/>
      <c r="AD361" s="733"/>
      <c r="AE361" s="668"/>
      <c r="AF361" s="733"/>
      <c r="AG361" s="668"/>
      <c r="AH361" s="735"/>
      <c r="AI361" s="736"/>
      <c r="AJ361" s="734"/>
      <c r="AK361" s="734"/>
      <c r="AL361" s="734"/>
      <c r="AM361" s="737"/>
      <c r="AN361" s="738"/>
      <c r="AO361" s="683"/>
      <c r="AP361" s="667"/>
      <c r="AQ361" s="667"/>
      <c r="AR361" s="668"/>
    </row>
    <row r="362" spans="1:44" ht="14.1" customHeight="1" x14ac:dyDescent="0.15">
      <c r="A362" s="707"/>
      <c r="B362" s="733"/>
      <c r="C362" s="667"/>
      <c r="D362" s="667"/>
      <c r="E362" s="667"/>
      <c r="F362" s="667"/>
      <c r="G362" s="683"/>
      <c r="H362" s="737"/>
      <c r="I362" s="734"/>
      <c r="J362" s="734"/>
      <c r="K362" s="736"/>
      <c r="L362" s="1218"/>
      <c r="M362" s="1219"/>
      <c r="N362" s="1164"/>
      <c r="O362" s="1165"/>
      <c r="P362" s="1214"/>
      <c r="Q362" s="1215"/>
      <c r="R362" s="662"/>
      <c r="S362" s="662"/>
      <c r="T362" s="662"/>
      <c r="U362" s="1263"/>
      <c r="V362" s="1264"/>
      <c r="W362" s="1265"/>
      <c r="X362" s="1266"/>
      <c r="Y362" s="1263"/>
      <c r="Z362" s="1264"/>
      <c r="AA362" s="739"/>
      <c r="AB362" s="739"/>
      <c r="AC362" s="739"/>
      <c r="AD362" s="1263"/>
      <c r="AE362" s="1264"/>
      <c r="AF362" s="1265"/>
      <c r="AG362" s="1266"/>
      <c r="AH362" s="1263"/>
      <c r="AI362" s="1264"/>
      <c r="AJ362" s="739"/>
      <c r="AK362" s="739"/>
      <c r="AL362" s="739"/>
      <c r="AM362" s="1235"/>
      <c r="AN362" s="1236"/>
      <c r="AO362" s="1237"/>
      <c r="AP362" s="738"/>
      <c r="AQ362" s="667"/>
      <c r="AR362" s="668"/>
    </row>
    <row r="363" spans="1:44" ht="14.1" customHeight="1" x14ac:dyDescent="0.15">
      <c r="A363" s="691"/>
      <c r="B363" s="725"/>
      <c r="C363" s="723"/>
      <c r="D363" s="723"/>
      <c r="E363" s="723"/>
      <c r="F363" s="723"/>
      <c r="G363" s="724"/>
      <c r="H363" s="725"/>
      <c r="I363" s="726"/>
      <c r="J363" s="726"/>
      <c r="K363" s="724"/>
      <c r="L363" s="1172"/>
      <c r="M363" s="1173"/>
      <c r="N363" s="645"/>
      <c r="O363" s="647"/>
      <c r="P363" s="692"/>
      <c r="Q363" s="693"/>
      <c r="R363" s="646"/>
      <c r="S363" s="646"/>
      <c r="T363" s="646"/>
      <c r="U363" s="725"/>
      <c r="V363" s="724"/>
      <c r="W363" s="725"/>
      <c r="X363" s="724"/>
      <c r="Y363" s="727"/>
      <c r="Z363" s="728"/>
      <c r="AA363" s="726"/>
      <c r="AB363" s="726"/>
      <c r="AC363" s="726"/>
      <c r="AD363" s="725"/>
      <c r="AE363" s="724"/>
      <c r="AF363" s="725"/>
      <c r="AG363" s="724"/>
      <c r="AH363" s="727"/>
      <c r="AI363" s="728"/>
      <c r="AJ363" s="726"/>
      <c r="AK363" s="726"/>
      <c r="AL363" s="726"/>
      <c r="AM363" s="729"/>
      <c r="AN363" s="730"/>
      <c r="AO363" s="731"/>
      <c r="AP363" s="723"/>
      <c r="AQ363" s="723"/>
      <c r="AR363" s="724"/>
    </row>
    <row r="364" spans="1:44" ht="14.1" customHeight="1" x14ac:dyDescent="0.15">
      <c r="A364" s="697"/>
      <c r="B364" s="740"/>
      <c r="C364" s="689"/>
      <c r="D364" s="689"/>
      <c r="E364" s="689"/>
      <c r="F364" s="689"/>
      <c r="G364" s="732"/>
      <c r="H364" s="684"/>
      <c r="I364" s="685"/>
      <c r="J364" s="685"/>
      <c r="K364" s="686"/>
      <c r="L364" s="1218"/>
      <c r="M364" s="1219"/>
      <c r="N364" s="1164"/>
      <c r="O364" s="1165"/>
      <c r="P364" s="1214"/>
      <c r="Q364" s="1215"/>
      <c r="R364" s="662"/>
      <c r="S364" s="662"/>
      <c r="T364" s="662"/>
      <c r="U364" s="1238"/>
      <c r="V364" s="1239"/>
      <c r="W364" s="1240"/>
      <c r="X364" s="1241"/>
      <c r="Y364" s="1238"/>
      <c r="Z364" s="1239"/>
      <c r="AA364" s="687"/>
      <c r="AB364" s="687"/>
      <c r="AC364" s="687"/>
      <c r="AD364" s="1238"/>
      <c r="AE364" s="1239"/>
      <c r="AF364" s="1240"/>
      <c r="AG364" s="1241"/>
      <c r="AH364" s="1238"/>
      <c r="AI364" s="1239"/>
      <c r="AJ364" s="687"/>
      <c r="AK364" s="687"/>
      <c r="AL364" s="687"/>
      <c r="AM364" s="1235"/>
      <c r="AN364" s="1236"/>
      <c r="AO364" s="1237"/>
      <c r="AP364" s="688"/>
      <c r="AQ364" s="689"/>
      <c r="AR364" s="690"/>
    </row>
    <row r="365" spans="1:44" ht="14.1" customHeight="1" x14ac:dyDescent="0.15">
      <c r="A365" s="707"/>
      <c r="B365" s="666"/>
      <c r="C365" s="667"/>
      <c r="D365" s="667"/>
      <c r="E365" s="667"/>
      <c r="F365" s="667"/>
      <c r="G365" s="668"/>
      <c r="H365" s="733"/>
      <c r="I365" s="734"/>
      <c r="J365" s="734"/>
      <c r="K365" s="668"/>
      <c r="L365" s="645"/>
      <c r="M365" s="647"/>
      <c r="N365" s="645"/>
      <c r="O365" s="647"/>
      <c r="P365" s="692"/>
      <c r="Q365" s="693"/>
      <c r="R365" s="646"/>
      <c r="S365" s="646"/>
      <c r="T365" s="646"/>
      <c r="U365" s="733"/>
      <c r="V365" s="668"/>
      <c r="W365" s="733"/>
      <c r="X365" s="668"/>
      <c r="Y365" s="735"/>
      <c r="Z365" s="736"/>
      <c r="AA365" s="734"/>
      <c r="AB365" s="734"/>
      <c r="AC365" s="734"/>
      <c r="AD365" s="733"/>
      <c r="AE365" s="668"/>
      <c r="AF365" s="733"/>
      <c r="AG365" s="668"/>
      <c r="AH365" s="735"/>
      <c r="AI365" s="736"/>
      <c r="AJ365" s="734"/>
      <c r="AK365" s="734"/>
      <c r="AL365" s="734"/>
      <c r="AM365" s="737"/>
      <c r="AN365" s="738"/>
      <c r="AO365" s="683"/>
      <c r="AP365" s="667"/>
      <c r="AQ365" s="667"/>
      <c r="AR365" s="668"/>
    </row>
    <row r="366" spans="1:44" ht="14.1" customHeight="1" x14ac:dyDescent="0.15">
      <c r="A366" s="707"/>
      <c r="B366" s="741"/>
      <c r="C366" s="667"/>
      <c r="D366" s="667"/>
      <c r="E366" s="667"/>
      <c r="F366" s="667"/>
      <c r="G366" s="683"/>
      <c r="H366" s="737"/>
      <c r="I366" s="734"/>
      <c r="J366" s="734"/>
      <c r="K366" s="736"/>
      <c r="L366" s="903"/>
      <c r="M366" s="904"/>
      <c r="N366" s="659"/>
      <c r="O366" s="661"/>
      <c r="P366" s="715"/>
      <c r="Q366" s="680"/>
      <c r="R366" s="662"/>
      <c r="S366" s="662"/>
      <c r="T366" s="662"/>
      <c r="U366" s="1263"/>
      <c r="V366" s="1264"/>
      <c r="W366" s="1265"/>
      <c r="X366" s="1266"/>
      <c r="Y366" s="1263"/>
      <c r="Z366" s="1264"/>
      <c r="AA366" s="739"/>
      <c r="AB366" s="739"/>
      <c r="AC366" s="739"/>
      <c r="AD366" s="1263"/>
      <c r="AE366" s="1264"/>
      <c r="AF366" s="1265"/>
      <c r="AG366" s="1266"/>
      <c r="AH366" s="1263"/>
      <c r="AI366" s="1264"/>
      <c r="AJ366" s="739"/>
      <c r="AK366" s="739"/>
      <c r="AL366" s="739"/>
      <c r="AM366" s="1232"/>
      <c r="AN366" s="1233"/>
      <c r="AO366" s="1234"/>
      <c r="AP366" s="738"/>
      <c r="AQ366" s="667"/>
      <c r="AR366" s="668"/>
    </row>
    <row r="367" spans="1:44" ht="14.1" customHeight="1" x14ac:dyDescent="0.15">
      <c r="A367" s="742"/>
      <c r="B367" s="743"/>
      <c r="C367" s="744"/>
      <c r="D367" s="744"/>
      <c r="E367" s="744"/>
      <c r="F367" s="744"/>
      <c r="G367" s="745"/>
      <c r="H367" s="743"/>
      <c r="I367" s="746"/>
      <c r="J367" s="746"/>
      <c r="K367" s="745"/>
      <c r="L367" s="743"/>
      <c r="M367" s="745"/>
      <c r="N367" s="743"/>
      <c r="O367" s="745"/>
      <c r="P367" s="747"/>
      <c r="Q367" s="748"/>
      <c r="R367" s="746"/>
      <c r="S367" s="746"/>
      <c r="T367" s="748"/>
      <c r="U367" s="743"/>
      <c r="V367" s="745"/>
      <c r="W367" s="743"/>
      <c r="X367" s="745"/>
      <c r="Y367" s="747"/>
      <c r="Z367" s="748"/>
      <c r="AA367" s="746"/>
      <c r="AB367" s="746"/>
      <c r="AC367" s="746"/>
      <c r="AD367" s="743"/>
      <c r="AE367" s="745"/>
      <c r="AF367" s="743"/>
      <c r="AG367" s="745"/>
      <c r="AH367" s="747"/>
      <c r="AI367" s="748"/>
      <c r="AJ367" s="746"/>
      <c r="AK367" s="746"/>
      <c r="AL367" s="746"/>
      <c r="AM367" s="749"/>
      <c r="AN367" s="750"/>
      <c r="AO367" s="751"/>
      <c r="AP367" s="744"/>
      <c r="AQ367" s="744"/>
      <c r="AR367" s="745"/>
    </row>
    <row r="368" spans="1:44" ht="14.1" customHeight="1" x14ac:dyDescent="0.15">
      <c r="A368" s="752"/>
      <c r="B368" s="1252"/>
      <c r="C368" s="1254"/>
      <c r="D368" s="1254"/>
      <c r="E368" s="1254"/>
      <c r="F368" s="1254"/>
      <c r="G368" s="1253"/>
      <c r="H368" s="753"/>
      <c r="I368" s="754"/>
      <c r="J368" s="754"/>
      <c r="K368" s="755"/>
      <c r="L368" s="1250"/>
      <c r="M368" s="1251"/>
      <c r="N368" s="1252"/>
      <c r="O368" s="1253"/>
      <c r="P368" s="1250"/>
      <c r="Q368" s="1251"/>
      <c r="R368" s="756"/>
      <c r="S368" s="756"/>
      <c r="T368" s="878"/>
      <c r="U368" s="1250"/>
      <c r="V368" s="1251"/>
      <c r="W368" s="1252"/>
      <c r="X368" s="1253"/>
      <c r="Y368" s="1250"/>
      <c r="Z368" s="1251"/>
      <c r="AA368" s="756"/>
      <c r="AB368" s="756"/>
      <c r="AC368" s="756"/>
      <c r="AD368" s="1250"/>
      <c r="AE368" s="1251"/>
      <c r="AF368" s="1252"/>
      <c r="AG368" s="1253"/>
      <c r="AH368" s="1250"/>
      <c r="AI368" s="1251"/>
      <c r="AJ368" s="756"/>
      <c r="AK368" s="756"/>
      <c r="AL368" s="756"/>
      <c r="AM368" s="1260"/>
      <c r="AN368" s="1261"/>
      <c r="AO368" s="1262"/>
      <c r="AP368" s="757"/>
      <c r="AQ368" s="758"/>
      <c r="AR368" s="759"/>
    </row>
    <row r="369" spans="1:44" ht="15" customHeight="1" x14ac:dyDescent="0.15"/>
    <row r="370" spans="1:44" ht="15" customHeight="1" x14ac:dyDescent="0.15">
      <c r="A370" s="1220" t="s">
        <v>1807</v>
      </c>
      <c r="B370" s="1220"/>
      <c r="C370" s="1220"/>
      <c r="D370" s="1220"/>
      <c r="E370" s="1220"/>
      <c r="F370" s="1220"/>
      <c r="G370" s="1220"/>
      <c r="H370" s="1220"/>
      <c r="I370" s="1220"/>
      <c r="J370" s="1220"/>
      <c r="K370" s="1220"/>
      <c r="L370" s="1220"/>
      <c r="M370" s="1220"/>
      <c r="N370" s="1220"/>
      <c r="O370" s="1220"/>
      <c r="P370" s="1220"/>
      <c r="Q370" s="1220"/>
      <c r="R370" s="1220"/>
      <c r="S370" s="1220"/>
      <c r="T370" s="1220"/>
      <c r="U370" s="1220"/>
      <c r="V370" s="1220"/>
      <c r="W370" s="1220"/>
      <c r="X370" s="1220"/>
      <c r="Y370" s="1220"/>
      <c r="Z370" s="1220"/>
      <c r="AA370" s="1220"/>
      <c r="AB370" s="1220"/>
      <c r="AC370" s="1220"/>
      <c r="AD370" s="1220"/>
      <c r="AE370" s="1220"/>
      <c r="AF370" s="1220"/>
      <c r="AG370" s="1220"/>
      <c r="AH370" s="1220"/>
      <c r="AI370" s="1220"/>
      <c r="AJ370" s="1220"/>
      <c r="AK370" s="1220"/>
      <c r="AL370" s="1220"/>
      <c r="AM370" s="1220"/>
      <c r="AN370" s="1220"/>
      <c r="AO370" s="1220"/>
      <c r="AP370" s="1220"/>
      <c r="AQ370" s="1220"/>
      <c r="AR370" s="1220"/>
    </row>
    <row r="371" spans="1:44" ht="15" customHeight="1" x14ac:dyDescent="0.15">
      <c r="A371" s="1220"/>
      <c r="B371" s="1220"/>
      <c r="C371" s="1220"/>
      <c r="D371" s="1220"/>
      <c r="E371" s="1220"/>
      <c r="F371" s="1220"/>
      <c r="G371" s="1220"/>
      <c r="H371" s="1220"/>
      <c r="I371" s="1220"/>
      <c r="J371" s="1220"/>
      <c r="K371" s="1220"/>
      <c r="L371" s="1220"/>
      <c r="M371" s="1220"/>
      <c r="N371" s="1220"/>
      <c r="O371" s="1220"/>
      <c r="P371" s="1220"/>
      <c r="Q371" s="1220"/>
      <c r="R371" s="1220"/>
      <c r="S371" s="1220"/>
      <c r="T371" s="1220"/>
      <c r="U371" s="1220"/>
      <c r="V371" s="1220"/>
      <c r="W371" s="1220"/>
      <c r="X371" s="1220"/>
      <c r="Y371" s="1220"/>
      <c r="Z371" s="1220"/>
      <c r="AA371" s="1220"/>
      <c r="AB371" s="1220"/>
      <c r="AC371" s="1220"/>
      <c r="AD371" s="1220"/>
      <c r="AE371" s="1220"/>
      <c r="AF371" s="1220"/>
      <c r="AG371" s="1220"/>
      <c r="AH371" s="1220"/>
      <c r="AI371" s="1220"/>
      <c r="AJ371" s="1220"/>
      <c r="AK371" s="1220"/>
      <c r="AL371" s="1220"/>
      <c r="AM371" s="1220"/>
      <c r="AN371" s="1220"/>
      <c r="AO371" s="1220"/>
      <c r="AP371" s="1220"/>
      <c r="AQ371" s="1220"/>
      <c r="AR371" s="1220"/>
    </row>
    <row r="372" spans="1:44" ht="15" customHeight="1" x14ac:dyDescent="0.15">
      <c r="B372" s="642" t="s">
        <v>2240</v>
      </c>
      <c r="AP372" s="643"/>
      <c r="AQ372" s="644" t="s">
        <v>1118</v>
      </c>
      <c r="AR372" s="636">
        <v>9</v>
      </c>
    </row>
    <row r="373" spans="1:44" ht="14.1" customHeight="1" x14ac:dyDescent="0.15">
      <c r="A373" s="1272" t="s">
        <v>580</v>
      </c>
      <c r="B373" s="1269" t="s">
        <v>1119</v>
      </c>
      <c r="C373" s="1270"/>
      <c r="D373" s="1270"/>
      <c r="E373" s="1270"/>
      <c r="F373" s="1270"/>
      <c r="G373" s="1270"/>
      <c r="H373" s="1269" t="s">
        <v>1120</v>
      </c>
      <c r="I373" s="1270"/>
      <c r="J373" s="1270"/>
      <c r="K373" s="1271"/>
      <c r="L373" s="1247" t="s">
        <v>1734</v>
      </c>
      <c r="M373" s="1248"/>
      <c r="N373" s="1248"/>
      <c r="O373" s="1248"/>
      <c r="P373" s="1248"/>
      <c r="Q373" s="1248"/>
      <c r="R373" s="1248"/>
      <c r="S373" s="1248"/>
      <c r="T373" s="1249"/>
      <c r="U373" s="1247" t="s">
        <v>1121</v>
      </c>
      <c r="V373" s="1248"/>
      <c r="W373" s="1248"/>
      <c r="X373" s="1248"/>
      <c r="Y373" s="1248"/>
      <c r="Z373" s="1248"/>
      <c r="AA373" s="1248"/>
      <c r="AB373" s="1248"/>
      <c r="AC373" s="1249"/>
      <c r="AD373" s="1247" t="s">
        <v>1122</v>
      </c>
      <c r="AE373" s="1248"/>
      <c r="AF373" s="1248"/>
      <c r="AG373" s="1248"/>
      <c r="AH373" s="1248"/>
      <c r="AI373" s="1248"/>
      <c r="AJ373" s="1248"/>
      <c r="AK373" s="1248"/>
      <c r="AL373" s="1249"/>
      <c r="AM373" s="1274"/>
      <c r="AN373" s="1275"/>
      <c r="AO373" s="1276"/>
      <c r="AP373" s="1269" t="s">
        <v>1123</v>
      </c>
      <c r="AQ373" s="1270"/>
      <c r="AR373" s="1271"/>
    </row>
    <row r="374" spans="1:44" ht="14.1" customHeight="1" x14ac:dyDescent="0.15">
      <c r="A374" s="1273"/>
      <c r="B374" s="1242"/>
      <c r="C374" s="1244"/>
      <c r="D374" s="1244"/>
      <c r="E374" s="1244"/>
      <c r="F374" s="1244"/>
      <c r="G374" s="1244"/>
      <c r="H374" s="1242"/>
      <c r="I374" s="1244"/>
      <c r="J374" s="1244"/>
      <c r="K374" s="1243"/>
      <c r="L374" s="1242" t="s">
        <v>1124</v>
      </c>
      <c r="M374" s="1243"/>
      <c r="N374" s="1244" t="s">
        <v>1125</v>
      </c>
      <c r="O374" s="1244"/>
      <c r="P374" s="1227"/>
      <c r="Q374" s="1229"/>
      <c r="R374" s="1227"/>
      <c r="S374" s="1228"/>
      <c r="T374" s="1229"/>
      <c r="U374" s="1242" t="s">
        <v>1124</v>
      </c>
      <c r="V374" s="1243"/>
      <c r="W374" s="1242" t="s">
        <v>1125</v>
      </c>
      <c r="X374" s="1243"/>
      <c r="Y374" s="1227"/>
      <c r="Z374" s="1229"/>
      <c r="AA374" s="1227"/>
      <c r="AB374" s="1228"/>
      <c r="AC374" s="1229"/>
      <c r="AD374" s="1242" t="s">
        <v>1124</v>
      </c>
      <c r="AE374" s="1243"/>
      <c r="AF374" s="1242" t="s">
        <v>1125</v>
      </c>
      <c r="AG374" s="1243"/>
      <c r="AH374" s="1227"/>
      <c r="AI374" s="1229"/>
      <c r="AJ374" s="1227"/>
      <c r="AK374" s="1228"/>
      <c r="AL374" s="1229"/>
      <c r="AM374" s="1277"/>
      <c r="AN374" s="1278"/>
      <c r="AO374" s="1279"/>
      <c r="AP374" s="1242"/>
      <c r="AQ374" s="1244"/>
      <c r="AR374" s="1243"/>
    </row>
    <row r="375" spans="1:44" ht="14.1" customHeight="1" x14ac:dyDescent="0.15">
      <c r="A375" s="665"/>
      <c r="B375" s="666"/>
      <c r="C375" s="667"/>
      <c r="D375" s="667"/>
      <c r="E375" s="667"/>
      <c r="F375" s="667"/>
      <c r="G375" s="668"/>
      <c r="H375" s="669"/>
      <c r="I375" s="670"/>
      <c r="J375" s="670"/>
      <c r="K375" s="672"/>
      <c r="L375" s="669"/>
      <c r="M375" s="672"/>
      <c r="N375" s="669"/>
      <c r="O375" s="672"/>
      <c r="P375" s="673"/>
      <c r="Q375" s="674"/>
      <c r="R375" s="671"/>
      <c r="S375" s="671"/>
      <c r="T375" s="671"/>
      <c r="U375" s="669"/>
      <c r="V375" s="672"/>
      <c r="W375" s="669"/>
      <c r="X375" s="672"/>
      <c r="Y375" s="673"/>
      <c r="Z375" s="674"/>
      <c r="AA375" s="670"/>
      <c r="AB375" s="670"/>
      <c r="AC375" s="670"/>
      <c r="AD375" s="669"/>
      <c r="AE375" s="672"/>
      <c r="AF375" s="669"/>
      <c r="AG375" s="672"/>
      <c r="AH375" s="673"/>
      <c r="AI375" s="674"/>
      <c r="AJ375" s="670"/>
      <c r="AK375" s="670"/>
      <c r="AL375" s="670"/>
      <c r="AM375" s="675"/>
      <c r="AN375" s="676"/>
      <c r="AO375" s="677"/>
      <c r="AP375" s="671"/>
      <c r="AQ375" s="671"/>
      <c r="AR375" s="672"/>
    </row>
    <row r="376" spans="1:44" ht="14.1" customHeight="1" x14ac:dyDescent="0.15">
      <c r="A376" s="681">
        <v>9</v>
      </c>
      <c r="B376" s="682" t="s">
        <v>1165</v>
      </c>
      <c r="C376" s="667"/>
      <c r="D376" s="667"/>
      <c r="E376" s="667"/>
      <c r="F376" s="667"/>
      <c r="G376" s="683"/>
      <c r="H376" s="684"/>
      <c r="I376" s="685"/>
      <c r="J376" s="685"/>
      <c r="K376" s="686"/>
      <c r="L376" s="1245"/>
      <c r="M376" s="1246"/>
      <c r="N376" s="1240"/>
      <c r="O376" s="1241"/>
      <c r="P376" s="1238"/>
      <c r="Q376" s="1239"/>
      <c r="R376" s="685"/>
      <c r="S376" s="685"/>
      <c r="T376" s="685"/>
      <c r="U376" s="1245"/>
      <c r="V376" s="1246"/>
      <c r="W376" s="1240"/>
      <c r="X376" s="1241"/>
      <c r="Y376" s="1238"/>
      <c r="Z376" s="1239"/>
      <c r="AA376" s="687"/>
      <c r="AB376" s="687"/>
      <c r="AC376" s="687"/>
      <c r="AD376" s="1245"/>
      <c r="AE376" s="1246"/>
      <c r="AF376" s="1240"/>
      <c r="AG376" s="1241"/>
      <c r="AH376" s="1238"/>
      <c r="AI376" s="1239"/>
      <c r="AJ376" s="687"/>
      <c r="AK376" s="687"/>
      <c r="AL376" s="687"/>
      <c r="AM376" s="1235"/>
      <c r="AN376" s="1236"/>
      <c r="AO376" s="1237"/>
      <c r="AP376" s="688"/>
      <c r="AQ376" s="689"/>
      <c r="AR376" s="690"/>
    </row>
    <row r="377" spans="1:44" ht="14.1" customHeight="1" x14ac:dyDescent="0.15">
      <c r="A377" s="691"/>
      <c r="B377" s="645"/>
      <c r="C377" s="646"/>
      <c r="D377" s="646"/>
      <c r="E377" s="646"/>
      <c r="F377" s="646"/>
      <c r="G377" s="647"/>
      <c r="H377" s="645"/>
      <c r="I377" s="648"/>
      <c r="J377" s="648"/>
      <c r="K377" s="647"/>
      <c r="L377" s="1172"/>
      <c r="M377" s="1173"/>
      <c r="N377" s="645"/>
      <c r="O377" s="647"/>
      <c r="P377" s="692"/>
      <c r="Q377" s="693"/>
      <c r="R377" s="646"/>
      <c r="S377" s="646"/>
      <c r="T377" s="646"/>
      <c r="U377" s="1172"/>
      <c r="V377" s="1173"/>
      <c r="W377" s="645"/>
      <c r="X377" s="647"/>
      <c r="Y377" s="692"/>
      <c r="Z377" s="693"/>
      <c r="AA377" s="648"/>
      <c r="AB377" s="648"/>
      <c r="AC377" s="648"/>
      <c r="AD377" s="1172"/>
      <c r="AE377" s="1173"/>
      <c r="AF377" s="645"/>
      <c r="AG377" s="647"/>
      <c r="AH377" s="692"/>
      <c r="AI377" s="693"/>
      <c r="AJ377" s="648"/>
      <c r="AK377" s="648"/>
      <c r="AL377" s="648"/>
      <c r="AM377" s="694"/>
      <c r="AN377" s="695"/>
      <c r="AO377" s="696"/>
      <c r="AP377" s="645"/>
      <c r="AQ377" s="660"/>
      <c r="AR377" s="661"/>
    </row>
    <row r="378" spans="1:44" ht="14.1" customHeight="1" x14ac:dyDescent="0.15">
      <c r="A378" s="697"/>
      <c r="B378" s="651" t="s">
        <v>652</v>
      </c>
      <c r="C378" s="652"/>
      <c r="D378" s="652"/>
      <c r="E378" s="652"/>
      <c r="F378" s="698"/>
      <c r="G378" s="678"/>
      <c r="H378" s="679" t="s">
        <v>1399</v>
      </c>
      <c r="I378" s="662"/>
      <c r="J378" s="662"/>
      <c r="K378" s="656"/>
      <c r="L378" s="1218" t="s">
        <v>724</v>
      </c>
      <c r="M378" s="1219"/>
      <c r="N378" s="1164" t="s">
        <v>737</v>
      </c>
      <c r="O378" s="1165"/>
      <c r="P378" s="1214"/>
      <c r="Q378" s="1215"/>
      <c r="R378" s="1159"/>
      <c r="S378" s="1160"/>
      <c r="T378" s="1161"/>
      <c r="U378" s="1162" t="s">
        <v>724</v>
      </c>
      <c r="V378" s="1163"/>
      <c r="W378" s="1164" t="s">
        <v>1133</v>
      </c>
      <c r="X378" s="1165"/>
      <c r="Y378" s="1157"/>
      <c r="Z378" s="1158"/>
      <c r="AA378" s="1159"/>
      <c r="AB378" s="1160"/>
      <c r="AC378" s="1161"/>
      <c r="AD378" s="1162" t="s">
        <v>724</v>
      </c>
      <c r="AE378" s="1163"/>
      <c r="AF378" s="1164" t="s">
        <v>1130</v>
      </c>
      <c r="AG378" s="1165"/>
      <c r="AH378" s="1157"/>
      <c r="AI378" s="1158"/>
      <c r="AJ378" s="1159"/>
      <c r="AK378" s="1160"/>
      <c r="AL378" s="1161"/>
      <c r="AM378" s="1159"/>
      <c r="AN378" s="1160"/>
      <c r="AO378" s="1161"/>
      <c r="AP378" s="881" t="s">
        <v>1393</v>
      </c>
      <c r="AQ378" s="660"/>
      <c r="AR378" s="661"/>
    </row>
    <row r="379" spans="1:44" ht="14.1" customHeight="1" x14ac:dyDescent="0.15">
      <c r="A379" s="707"/>
      <c r="B379" s="645"/>
      <c r="C379" s="646"/>
      <c r="D379" s="646"/>
      <c r="E379" s="660"/>
      <c r="F379" s="646"/>
      <c r="G379" s="647"/>
      <c r="H379" s="645"/>
      <c r="I379" s="648"/>
      <c r="J379" s="648"/>
      <c r="K379" s="647"/>
      <c r="L379" s="1172"/>
      <c r="M379" s="1173"/>
      <c r="N379" s="645"/>
      <c r="O379" s="647"/>
      <c r="P379" s="692"/>
      <c r="Q379" s="693"/>
      <c r="R379" s="646"/>
      <c r="S379" s="646"/>
      <c r="T379" s="646"/>
      <c r="U379" s="1172"/>
      <c r="V379" s="1173"/>
      <c r="W379" s="645"/>
      <c r="X379" s="647"/>
      <c r="Y379" s="692"/>
      <c r="Z379" s="693"/>
      <c r="AA379" s="648"/>
      <c r="AB379" s="648"/>
      <c r="AC379" s="648"/>
      <c r="AD379" s="1172"/>
      <c r="AE379" s="1173"/>
      <c r="AF379" s="645"/>
      <c r="AG379" s="647"/>
      <c r="AH379" s="692"/>
      <c r="AI379" s="693"/>
      <c r="AJ379" s="648"/>
      <c r="AK379" s="648"/>
      <c r="AL379" s="648"/>
      <c r="AM379" s="694"/>
      <c r="AN379" s="695"/>
      <c r="AO379" s="696"/>
      <c r="AP379" s="645"/>
      <c r="AQ379" s="646"/>
      <c r="AR379" s="647"/>
    </row>
    <row r="380" spans="1:44" ht="14.1" customHeight="1" x14ac:dyDescent="0.15">
      <c r="A380" s="707"/>
      <c r="B380" s="659" t="s">
        <v>1095</v>
      </c>
      <c r="C380" s="660"/>
      <c r="D380" s="660"/>
      <c r="E380" s="660"/>
      <c r="F380" s="708"/>
      <c r="G380" s="653"/>
      <c r="H380" s="679" t="s">
        <v>1399</v>
      </c>
      <c r="I380" s="662"/>
      <c r="J380" s="662"/>
      <c r="K380" s="656"/>
      <c r="L380" s="1218" t="s">
        <v>724</v>
      </c>
      <c r="M380" s="1219"/>
      <c r="N380" s="1164" t="s">
        <v>737</v>
      </c>
      <c r="O380" s="1165"/>
      <c r="P380" s="1214"/>
      <c r="Q380" s="1215"/>
      <c r="R380" s="1159"/>
      <c r="S380" s="1160"/>
      <c r="T380" s="1161"/>
      <c r="U380" s="1162" t="s">
        <v>724</v>
      </c>
      <c r="V380" s="1163"/>
      <c r="W380" s="1164" t="s">
        <v>1133</v>
      </c>
      <c r="X380" s="1165"/>
      <c r="Y380" s="1157"/>
      <c r="Z380" s="1158"/>
      <c r="AA380" s="1159"/>
      <c r="AB380" s="1160"/>
      <c r="AC380" s="1161"/>
      <c r="AD380" s="1162" t="s">
        <v>724</v>
      </c>
      <c r="AE380" s="1163"/>
      <c r="AF380" s="1164" t="s">
        <v>1130</v>
      </c>
      <c r="AG380" s="1165"/>
      <c r="AH380" s="1157"/>
      <c r="AI380" s="1158"/>
      <c r="AJ380" s="1159"/>
      <c r="AK380" s="1160"/>
      <c r="AL380" s="1161"/>
      <c r="AM380" s="1159"/>
      <c r="AN380" s="1160"/>
      <c r="AO380" s="1161"/>
      <c r="AP380" s="881" t="s">
        <v>1393</v>
      </c>
      <c r="AQ380" s="652"/>
      <c r="AR380" s="713"/>
    </row>
    <row r="381" spans="1:44" ht="14.1" customHeight="1" x14ac:dyDescent="0.15">
      <c r="A381" s="691"/>
      <c r="B381" s="645"/>
      <c r="C381" s="646"/>
      <c r="D381" s="646"/>
      <c r="E381" s="646"/>
      <c r="F381" s="646"/>
      <c r="G381" s="661"/>
      <c r="H381" s="645" t="s">
        <v>1592</v>
      </c>
      <c r="I381" s="648"/>
      <c r="J381" s="648"/>
      <c r="K381" s="647"/>
      <c r="L381" s="1172"/>
      <c r="M381" s="1173"/>
      <c r="N381" s="645"/>
      <c r="O381" s="647"/>
      <c r="P381" s="692"/>
      <c r="Q381" s="693"/>
      <c r="R381" s="646"/>
      <c r="S381" s="646"/>
      <c r="T381" s="646"/>
      <c r="U381" s="1172"/>
      <c r="V381" s="1173"/>
      <c r="W381" s="645"/>
      <c r="X381" s="647"/>
      <c r="Y381" s="692"/>
      <c r="Z381" s="693"/>
      <c r="AA381" s="648"/>
      <c r="AB381" s="648"/>
      <c r="AC381" s="648"/>
      <c r="AD381" s="1172"/>
      <c r="AE381" s="1173"/>
      <c r="AF381" s="645"/>
      <c r="AG381" s="647"/>
      <c r="AH381" s="692"/>
      <c r="AI381" s="693"/>
      <c r="AJ381" s="648"/>
      <c r="AK381" s="648"/>
      <c r="AL381" s="648"/>
      <c r="AM381" s="694"/>
      <c r="AN381" s="695"/>
      <c r="AO381" s="696"/>
      <c r="AP381" s="660"/>
      <c r="AQ381" s="660"/>
      <c r="AR381" s="661"/>
    </row>
    <row r="382" spans="1:44" ht="14.1" customHeight="1" x14ac:dyDescent="0.15">
      <c r="A382" s="697"/>
      <c r="B382" s="651" t="s">
        <v>1166</v>
      </c>
      <c r="C382" s="652"/>
      <c r="D382" s="652"/>
      <c r="E382" s="652"/>
      <c r="F382" s="660"/>
      <c r="G382" s="678"/>
      <c r="H382" s="679" t="s">
        <v>1132</v>
      </c>
      <c r="I382" s="662"/>
      <c r="J382" s="662"/>
      <c r="K382" s="656"/>
      <c r="L382" s="1218" t="s">
        <v>724</v>
      </c>
      <c r="M382" s="1219"/>
      <c r="N382" s="1164" t="s">
        <v>737</v>
      </c>
      <c r="O382" s="1165"/>
      <c r="P382" s="1214"/>
      <c r="Q382" s="1215"/>
      <c r="R382" s="1159"/>
      <c r="S382" s="1160"/>
      <c r="T382" s="1161"/>
      <c r="U382" s="1230">
        <v>0.21</v>
      </c>
      <c r="V382" s="1231"/>
      <c r="W382" s="1164" t="s">
        <v>1133</v>
      </c>
      <c r="X382" s="1165"/>
      <c r="Y382" s="1157"/>
      <c r="Z382" s="1158"/>
      <c r="AA382" s="1159"/>
      <c r="AB382" s="1160"/>
      <c r="AC382" s="1161"/>
      <c r="AD382" s="1162" t="s">
        <v>1374</v>
      </c>
      <c r="AE382" s="1163"/>
      <c r="AF382" s="1164" t="s">
        <v>1130</v>
      </c>
      <c r="AG382" s="1165"/>
      <c r="AH382" s="1157"/>
      <c r="AI382" s="1158"/>
      <c r="AJ382" s="1159"/>
      <c r="AK382" s="1160"/>
      <c r="AL382" s="1161"/>
      <c r="AM382" s="1159"/>
      <c r="AN382" s="1160"/>
      <c r="AO382" s="1161"/>
      <c r="AP382" s="654" t="s">
        <v>1547</v>
      </c>
      <c r="AQ382" s="660"/>
      <c r="AR382" s="661"/>
    </row>
    <row r="383" spans="1:44" ht="14.1" customHeight="1" x14ac:dyDescent="0.15">
      <c r="A383" s="691"/>
      <c r="B383" s="645"/>
      <c r="C383" s="646"/>
      <c r="D383" s="646"/>
      <c r="E383" s="646"/>
      <c r="F383" s="646"/>
      <c r="G383" s="647"/>
      <c r="H383" s="645"/>
      <c r="I383" s="648"/>
      <c r="J383" s="648"/>
      <c r="K383" s="647"/>
      <c r="L383" s="1172"/>
      <c r="M383" s="1173"/>
      <c r="N383" s="645"/>
      <c r="O383" s="647"/>
      <c r="P383" s="692"/>
      <c r="Q383" s="693"/>
      <c r="R383" s="646"/>
      <c r="S383" s="646"/>
      <c r="T383" s="646"/>
      <c r="U383" s="1172"/>
      <c r="V383" s="1173"/>
      <c r="W383" s="645"/>
      <c r="X383" s="647"/>
      <c r="Y383" s="692"/>
      <c r="Z383" s="693"/>
      <c r="AA383" s="648"/>
      <c r="AB383" s="648"/>
      <c r="AC383" s="648"/>
      <c r="AD383" s="1172"/>
      <c r="AE383" s="1173"/>
      <c r="AF383" s="645"/>
      <c r="AG383" s="647"/>
      <c r="AH383" s="692"/>
      <c r="AI383" s="693"/>
      <c r="AJ383" s="648"/>
      <c r="AK383" s="648"/>
      <c r="AL383" s="648"/>
      <c r="AM383" s="694"/>
      <c r="AN383" s="695"/>
      <c r="AO383" s="696"/>
      <c r="AP383" s="660"/>
      <c r="AQ383" s="646"/>
      <c r="AR383" s="647"/>
    </row>
    <row r="384" spans="1:44" ht="14.1" customHeight="1" x14ac:dyDescent="0.15">
      <c r="A384" s="697"/>
      <c r="B384" s="651"/>
      <c r="C384" s="652"/>
      <c r="D384" s="652"/>
      <c r="E384" s="652"/>
      <c r="F384" s="660"/>
      <c r="G384" s="653"/>
      <c r="H384" s="679"/>
      <c r="I384" s="662"/>
      <c r="J384" s="662"/>
      <c r="K384" s="656"/>
      <c r="L384" s="1218"/>
      <c r="M384" s="1219"/>
      <c r="N384" s="1164"/>
      <c r="O384" s="1165"/>
      <c r="P384" s="1214"/>
      <c r="Q384" s="1215"/>
      <c r="R384" s="662"/>
      <c r="S384" s="662"/>
      <c r="T384" s="662"/>
      <c r="U384" s="1162"/>
      <c r="V384" s="1163"/>
      <c r="W384" s="1164"/>
      <c r="X384" s="1165"/>
      <c r="Y384" s="1157"/>
      <c r="Z384" s="1158"/>
      <c r="AA384" s="1159"/>
      <c r="AB384" s="1160"/>
      <c r="AC384" s="1161"/>
      <c r="AD384" s="1162"/>
      <c r="AE384" s="1163"/>
      <c r="AF384" s="1164"/>
      <c r="AG384" s="1165"/>
      <c r="AH384" s="1157"/>
      <c r="AI384" s="1158"/>
      <c r="AJ384" s="1159"/>
      <c r="AK384" s="1160"/>
      <c r="AL384" s="1161"/>
      <c r="AM384" s="1159"/>
      <c r="AN384" s="1160"/>
      <c r="AO384" s="1161"/>
      <c r="AP384" s="654"/>
      <c r="AQ384" s="652"/>
      <c r="AR384" s="713"/>
    </row>
    <row r="385" spans="1:44" ht="14.1" customHeight="1" x14ac:dyDescent="0.15">
      <c r="A385" s="707"/>
      <c r="B385" s="645"/>
      <c r="C385" s="646"/>
      <c r="D385" s="646"/>
      <c r="E385" s="646"/>
      <c r="F385" s="646"/>
      <c r="G385" s="647"/>
      <c r="H385" s="645"/>
      <c r="I385" s="648"/>
      <c r="J385" s="648"/>
      <c r="K385" s="647"/>
      <c r="L385" s="1172"/>
      <c r="M385" s="1173"/>
      <c r="N385" s="645"/>
      <c r="O385" s="647"/>
      <c r="P385" s="692"/>
      <c r="Q385" s="693"/>
      <c r="R385" s="646"/>
      <c r="S385" s="646"/>
      <c r="T385" s="646"/>
      <c r="U385" s="645"/>
      <c r="V385" s="647"/>
      <c r="W385" s="645"/>
      <c r="X385" s="647"/>
      <c r="Y385" s="692"/>
      <c r="Z385" s="693"/>
      <c r="AA385" s="648"/>
      <c r="AB385" s="648"/>
      <c r="AC385" s="648"/>
      <c r="AD385" s="645"/>
      <c r="AE385" s="647"/>
      <c r="AF385" s="645"/>
      <c r="AG385" s="647"/>
      <c r="AH385" s="692"/>
      <c r="AI385" s="693"/>
      <c r="AJ385" s="648"/>
      <c r="AK385" s="648"/>
      <c r="AL385" s="648"/>
      <c r="AM385" s="694"/>
      <c r="AN385" s="695"/>
      <c r="AO385" s="696"/>
      <c r="AP385" s="723"/>
      <c r="AQ385" s="660"/>
      <c r="AR385" s="661"/>
    </row>
    <row r="386" spans="1:44" ht="14.1" customHeight="1" x14ac:dyDescent="0.15">
      <c r="A386" s="707"/>
      <c r="B386" s="651" t="s">
        <v>1600</v>
      </c>
      <c r="C386" s="652"/>
      <c r="D386" s="652"/>
      <c r="E386" s="652"/>
      <c r="F386" s="708"/>
      <c r="G386" s="653"/>
      <c r="H386" s="654"/>
      <c r="I386" s="655"/>
      <c r="J386" s="655"/>
      <c r="K386" s="656"/>
      <c r="L386" s="1162"/>
      <c r="M386" s="1163"/>
      <c r="N386" s="1174"/>
      <c r="O386" s="1175"/>
      <c r="P386" s="1157"/>
      <c r="Q386" s="1158"/>
      <c r="R386" s="655"/>
      <c r="S386" s="655"/>
      <c r="T386" s="655"/>
      <c r="U386" s="1230">
        <v>0.21</v>
      </c>
      <c r="V386" s="1231"/>
      <c r="W386" s="1174" t="s">
        <v>1133</v>
      </c>
      <c r="X386" s="1175"/>
      <c r="Y386" s="1157"/>
      <c r="Z386" s="1158"/>
      <c r="AA386" s="1159"/>
      <c r="AB386" s="1160"/>
      <c r="AC386" s="1161"/>
      <c r="AD386" s="1291" t="s">
        <v>1602</v>
      </c>
      <c r="AE386" s="1292"/>
      <c r="AF386" s="1174" t="s">
        <v>1130</v>
      </c>
      <c r="AG386" s="1175"/>
      <c r="AH386" s="1157"/>
      <c r="AI386" s="1158"/>
      <c r="AJ386" s="1159"/>
      <c r="AK386" s="1160"/>
      <c r="AL386" s="1161"/>
      <c r="AM386" s="1159"/>
      <c r="AN386" s="1160"/>
      <c r="AO386" s="1161"/>
      <c r="AP386" s="706"/>
      <c r="AQ386" s="652"/>
      <c r="AR386" s="713"/>
    </row>
    <row r="387" spans="1:44" ht="14.1" customHeight="1" x14ac:dyDescent="0.15">
      <c r="A387" s="691"/>
      <c r="B387" s="645"/>
      <c r="C387" s="646"/>
      <c r="D387" s="646"/>
      <c r="E387" s="646"/>
      <c r="F387" s="646"/>
      <c r="G387" s="647"/>
      <c r="H387" s="645"/>
      <c r="I387" s="648"/>
      <c r="J387" s="648"/>
      <c r="K387" s="647"/>
      <c r="L387" s="1172"/>
      <c r="M387" s="1173"/>
      <c r="N387" s="645"/>
      <c r="O387" s="647"/>
      <c r="P387" s="692"/>
      <c r="Q387" s="693"/>
      <c r="R387" s="646"/>
      <c r="S387" s="646"/>
      <c r="T387" s="646"/>
      <c r="U387" s="1172"/>
      <c r="V387" s="1173"/>
      <c r="W387" s="645"/>
      <c r="X387" s="647"/>
      <c r="Y387" s="692"/>
      <c r="Z387" s="693"/>
      <c r="AA387" s="648"/>
      <c r="AB387" s="648"/>
      <c r="AC387" s="648"/>
      <c r="AD387" s="1172"/>
      <c r="AE387" s="1173"/>
      <c r="AF387" s="645"/>
      <c r="AG387" s="647"/>
      <c r="AH387" s="692"/>
      <c r="AI387" s="693"/>
      <c r="AJ387" s="648"/>
      <c r="AK387" s="648"/>
      <c r="AL387" s="648"/>
      <c r="AM387" s="694"/>
      <c r="AN387" s="695"/>
      <c r="AO387" s="696"/>
      <c r="AP387" s="660"/>
      <c r="AQ387" s="646"/>
      <c r="AR387" s="647"/>
    </row>
    <row r="388" spans="1:44" ht="14.1" customHeight="1" x14ac:dyDescent="0.15">
      <c r="A388" s="707"/>
      <c r="B388" s="659"/>
      <c r="C388" s="660"/>
      <c r="D388" s="660"/>
      <c r="E388" s="660"/>
      <c r="F388" s="660"/>
      <c r="G388" s="678"/>
      <c r="H388" s="679"/>
      <c r="I388" s="662"/>
      <c r="J388" s="662"/>
      <c r="K388" s="680"/>
      <c r="L388" s="1218"/>
      <c r="M388" s="1219"/>
      <c r="N388" s="1164"/>
      <c r="O388" s="1165"/>
      <c r="P388" s="1214"/>
      <c r="Q388" s="1215"/>
      <c r="R388" s="662"/>
      <c r="S388" s="662"/>
      <c r="T388" s="662"/>
      <c r="U388" s="1218"/>
      <c r="V388" s="1219"/>
      <c r="W388" s="1164"/>
      <c r="X388" s="1165"/>
      <c r="Y388" s="1214"/>
      <c r="Z388" s="1215"/>
      <c r="AA388" s="1218"/>
      <c r="AB388" s="1302"/>
      <c r="AC388" s="1219"/>
      <c r="AD388" s="1218"/>
      <c r="AE388" s="1219"/>
      <c r="AF388" s="1164"/>
      <c r="AG388" s="1165"/>
      <c r="AH388" s="1214"/>
      <c r="AI388" s="1215"/>
      <c r="AJ388" s="1194"/>
      <c r="AK388" s="1195"/>
      <c r="AL388" s="1196"/>
      <c r="AM388" s="1194"/>
      <c r="AN388" s="1195"/>
      <c r="AO388" s="1196"/>
      <c r="AP388" s="679"/>
      <c r="AQ388" s="660"/>
      <c r="AR388" s="661"/>
    </row>
    <row r="389" spans="1:44" ht="14.1" customHeight="1" x14ac:dyDescent="0.15">
      <c r="A389" s="691"/>
      <c r="B389" s="645"/>
      <c r="C389" s="646"/>
      <c r="D389" s="646"/>
      <c r="E389" s="646"/>
      <c r="F389" s="646"/>
      <c r="G389" s="647"/>
      <c r="H389" s="645"/>
      <c r="I389" s="648"/>
      <c r="J389" s="648"/>
      <c r="K389" s="647"/>
      <c r="L389" s="1172"/>
      <c r="M389" s="1173"/>
      <c r="N389" s="645"/>
      <c r="O389" s="647"/>
      <c r="P389" s="692"/>
      <c r="Q389" s="693"/>
      <c r="R389" s="646"/>
      <c r="S389" s="646"/>
      <c r="T389" s="646"/>
      <c r="U389" s="1172"/>
      <c r="V389" s="1173"/>
      <c r="W389" s="645"/>
      <c r="X389" s="647"/>
      <c r="Y389" s="692"/>
      <c r="Z389" s="693"/>
      <c r="AA389" s="648"/>
      <c r="AB389" s="648"/>
      <c r="AC389" s="648"/>
      <c r="AD389" s="1172"/>
      <c r="AE389" s="1173"/>
      <c r="AF389" s="645"/>
      <c r="AG389" s="647"/>
      <c r="AH389" s="692"/>
      <c r="AI389" s="693"/>
      <c r="AJ389" s="648"/>
      <c r="AK389" s="648"/>
      <c r="AL389" s="648"/>
      <c r="AM389" s="694"/>
      <c r="AN389" s="695"/>
      <c r="AO389" s="696"/>
      <c r="AP389" s="646"/>
      <c r="AQ389" s="646"/>
      <c r="AR389" s="647"/>
    </row>
    <row r="390" spans="1:44" ht="14.1" customHeight="1" x14ac:dyDescent="0.15">
      <c r="A390" s="697"/>
      <c r="B390" s="651"/>
      <c r="C390" s="652"/>
      <c r="D390" s="652"/>
      <c r="E390" s="652"/>
      <c r="F390" s="652"/>
      <c r="G390" s="653"/>
      <c r="H390" s="654"/>
      <c r="I390" s="655"/>
      <c r="J390" s="655"/>
      <c r="K390" s="656"/>
      <c r="L390" s="1162"/>
      <c r="M390" s="1163"/>
      <c r="N390" s="1174"/>
      <c r="O390" s="1175"/>
      <c r="P390" s="1157"/>
      <c r="Q390" s="1158"/>
      <c r="R390" s="655"/>
      <c r="S390" s="655"/>
      <c r="T390" s="655"/>
      <c r="U390" s="1162"/>
      <c r="V390" s="1163"/>
      <c r="W390" s="1174"/>
      <c r="X390" s="1175"/>
      <c r="Y390" s="1157"/>
      <c r="Z390" s="1158"/>
      <c r="AA390" s="1159"/>
      <c r="AB390" s="1160"/>
      <c r="AC390" s="1161"/>
      <c r="AD390" s="1162"/>
      <c r="AE390" s="1163"/>
      <c r="AF390" s="1174"/>
      <c r="AG390" s="1175"/>
      <c r="AH390" s="1157"/>
      <c r="AI390" s="1158"/>
      <c r="AJ390" s="1159"/>
      <c r="AK390" s="1160"/>
      <c r="AL390" s="1161"/>
      <c r="AM390" s="1159"/>
      <c r="AN390" s="1160"/>
      <c r="AO390" s="1161"/>
      <c r="AP390" s="654"/>
      <c r="AQ390" s="652"/>
      <c r="AR390" s="713"/>
    </row>
    <row r="391" spans="1:44" ht="14.1" customHeight="1" x14ac:dyDescent="0.15">
      <c r="A391" s="691"/>
      <c r="B391" s="645"/>
      <c r="C391" s="646"/>
      <c r="D391" s="646"/>
      <c r="E391" s="646"/>
      <c r="F391" s="646"/>
      <c r="G391" s="647"/>
      <c r="H391" s="645"/>
      <c r="I391" s="648"/>
      <c r="J391" s="648"/>
      <c r="K391" s="647"/>
      <c r="L391" s="1172"/>
      <c r="M391" s="1173"/>
      <c r="N391" s="645"/>
      <c r="O391" s="647"/>
      <c r="P391" s="692"/>
      <c r="Q391" s="693"/>
      <c r="R391" s="646"/>
      <c r="S391" s="646"/>
      <c r="T391" s="646"/>
      <c r="U391" s="1172"/>
      <c r="V391" s="1173"/>
      <c r="W391" s="645"/>
      <c r="X391" s="647"/>
      <c r="Y391" s="692"/>
      <c r="Z391" s="693"/>
      <c r="AA391" s="648"/>
      <c r="AB391" s="648"/>
      <c r="AC391" s="648"/>
      <c r="AD391" s="1172"/>
      <c r="AE391" s="1173"/>
      <c r="AF391" s="645"/>
      <c r="AG391" s="647"/>
      <c r="AH391" s="692"/>
      <c r="AI391" s="693"/>
      <c r="AJ391" s="648"/>
      <c r="AK391" s="648"/>
      <c r="AL391" s="648"/>
      <c r="AM391" s="694"/>
      <c r="AN391" s="695"/>
      <c r="AO391" s="696"/>
      <c r="AP391" s="660"/>
      <c r="AQ391" s="646"/>
      <c r="AR391" s="647"/>
    </row>
    <row r="392" spans="1:44" ht="14.1" customHeight="1" x14ac:dyDescent="0.15">
      <c r="A392" s="707"/>
      <c r="B392" s="659"/>
      <c r="C392" s="660"/>
      <c r="D392" s="660"/>
      <c r="E392" s="660"/>
      <c r="F392" s="660"/>
      <c r="G392" s="678"/>
      <c r="H392" s="679"/>
      <c r="I392" s="662"/>
      <c r="J392" s="662"/>
      <c r="K392" s="680"/>
      <c r="L392" s="1218"/>
      <c r="M392" s="1219"/>
      <c r="N392" s="1164"/>
      <c r="O392" s="1165"/>
      <c r="P392" s="1214"/>
      <c r="Q392" s="1215"/>
      <c r="R392" s="662"/>
      <c r="S392" s="662"/>
      <c r="T392" s="662"/>
      <c r="U392" s="1218"/>
      <c r="V392" s="1219"/>
      <c r="W392" s="1164"/>
      <c r="X392" s="1165"/>
      <c r="Y392" s="1214"/>
      <c r="Z392" s="1215"/>
      <c r="AA392" s="1178"/>
      <c r="AB392" s="1258"/>
      <c r="AC392" s="1179"/>
      <c r="AD392" s="1218"/>
      <c r="AE392" s="1219"/>
      <c r="AF392" s="1164"/>
      <c r="AG392" s="1165"/>
      <c r="AH392" s="1214"/>
      <c r="AI392" s="1215"/>
      <c r="AJ392" s="1194"/>
      <c r="AK392" s="1195"/>
      <c r="AL392" s="1196"/>
      <c r="AM392" s="1194"/>
      <c r="AN392" s="1195"/>
      <c r="AO392" s="1196"/>
      <c r="AP392" s="679"/>
      <c r="AQ392" s="660"/>
      <c r="AR392" s="661"/>
    </row>
    <row r="393" spans="1:44" ht="14.1" customHeight="1" x14ac:dyDescent="0.15">
      <c r="A393" s="691"/>
      <c r="B393" s="645"/>
      <c r="C393" s="646"/>
      <c r="D393" s="646"/>
      <c r="E393" s="646"/>
      <c r="F393" s="646"/>
      <c r="G393" s="647"/>
      <c r="H393" s="645"/>
      <c r="I393" s="648"/>
      <c r="J393" s="648"/>
      <c r="K393" s="647"/>
      <c r="L393" s="1172"/>
      <c r="M393" s="1173"/>
      <c r="N393" s="645"/>
      <c r="O393" s="647"/>
      <c r="P393" s="692"/>
      <c r="Q393" s="693"/>
      <c r="R393" s="646"/>
      <c r="S393" s="646"/>
      <c r="T393" s="646"/>
      <c r="U393" s="645"/>
      <c r="V393" s="647"/>
      <c r="W393" s="645"/>
      <c r="X393" s="647"/>
      <c r="Y393" s="692"/>
      <c r="Z393" s="693"/>
      <c r="AA393" s="648"/>
      <c r="AB393" s="648"/>
      <c r="AC393" s="648"/>
      <c r="AD393" s="645"/>
      <c r="AE393" s="647"/>
      <c r="AF393" s="645"/>
      <c r="AG393" s="647"/>
      <c r="AH393" s="692"/>
      <c r="AI393" s="693"/>
      <c r="AJ393" s="648"/>
      <c r="AK393" s="648"/>
      <c r="AL393" s="648"/>
      <c r="AM393" s="694"/>
      <c r="AN393" s="695"/>
      <c r="AO393" s="696"/>
      <c r="AP393" s="646"/>
      <c r="AQ393" s="646"/>
      <c r="AR393" s="647"/>
    </row>
    <row r="394" spans="1:44" ht="14.1" customHeight="1" x14ac:dyDescent="0.15">
      <c r="A394" s="697"/>
      <c r="B394" s="651"/>
      <c r="C394" s="652"/>
      <c r="D394" s="652"/>
      <c r="E394" s="652"/>
      <c r="F394" s="652"/>
      <c r="G394" s="653"/>
      <c r="H394" s="654"/>
      <c r="I394" s="655"/>
      <c r="J394" s="655"/>
      <c r="K394" s="656"/>
      <c r="L394" s="1218"/>
      <c r="M394" s="1219"/>
      <c r="N394" s="1164"/>
      <c r="O394" s="1165"/>
      <c r="P394" s="1214"/>
      <c r="Q394" s="1215"/>
      <c r="R394" s="662"/>
      <c r="S394" s="662"/>
      <c r="T394" s="662"/>
      <c r="U394" s="1157"/>
      <c r="V394" s="1158"/>
      <c r="W394" s="1174"/>
      <c r="X394" s="1175"/>
      <c r="Y394" s="1157"/>
      <c r="Z394" s="1158"/>
      <c r="AA394" s="714"/>
      <c r="AB394" s="714"/>
      <c r="AC394" s="714"/>
      <c r="AD394" s="1157"/>
      <c r="AE394" s="1158"/>
      <c r="AF394" s="1174"/>
      <c r="AG394" s="1175"/>
      <c r="AH394" s="1157"/>
      <c r="AI394" s="1158"/>
      <c r="AJ394" s="714"/>
      <c r="AK394" s="714"/>
      <c r="AL394" s="714"/>
      <c r="AM394" s="1159"/>
      <c r="AN394" s="1160"/>
      <c r="AO394" s="1161"/>
      <c r="AP394" s="706"/>
      <c r="AQ394" s="652"/>
      <c r="AR394" s="713"/>
    </row>
    <row r="395" spans="1:44" ht="14.1" customHeight="1" x14ac:dyDescent="0.15">
      <c r="A395" s="707"/>
      <c r="B395" s="659"/>
      <c r="C395" s="660"/>
      <c r="D395" s="660"/>
      <c r="E395" s="660"/>
      <c r="F395" s="660"/>
      <c r="G395" s="661"/>
      <c r="H395" s="659"/>
      <c r="I395" s="662"/>
      <c r="J395" s="662"/>
      <c r="K395" s="661"/>
      <c r="L395" s="1172"/>
      <c r="M395" s="1173"/>
      <c r="N395" s="645"/>
      <c r="O395" s="647"/>
      <c r="P395" s="692"/>
      <c r="Q395" s="693"/>
      <c r="R395" s="646"/>
      <c r="S395" s="646"/>
      <c r="T395" s="646"/>
      <c r="U395" s="1164"/>
      <c r="V395" s="1165"/>
      <c r="W395" s="659"/>
      <c r="X395" s="661"/>
      <c r="Y395" s="715"/>
      <c r="Z395" s="680"/>
      <c r="AA395" s="662"/>
      <c r="AB395" s="662"/>
      <c r="AC395" s="662"/>
      <c r="AD395" s="1164"/>
      <c r="AE395" s="1165"/>
      <c r="AF395" s="659"/>
      <c r="AG395" s="661"/>
      <c r="AH395" s="715"/>
      <c r="AI395" s="680"/>
      <c r="AJ395" s="662"/>
      <c r="AK395" s="662"/>
      <c r="AL395" s="662"/>
      <c r="AM395" s="679"/>
      <c r="AN395" s="716"/>
      <c r="AO395" s="678"/>
      <c r="AP395" s="660"/>
      <c r="AQ395" s="660"/>
      <c r="AR395" s="661"/>
    </row>
    <row r="396" spans="1:44" ht="14.1" customHeight="1" x14ac:dyDescent="0.15">
      <c r="A396" s="697"/>
      <c r="B396" s="651"/>
      <c r="C396" s="652"/>
      <c r="D396" s="652"/>
      <c r="E396" s="652"/>
      <c r="F396" s="652"/>
      <c r="G396" s="653"/>
      <c r="H396" s="679"/>
      <c r="I396" s="655"/>
      <c r="J396" s="655"/>
      <c r="K396" s="656"/>
      <c r="L396" s="1218"/>
      <c r="M396" s="1219"/>
      <c r="N396" s="1164"/>
      <c r="O396" s="1165"/>
      <c r="P396" s="1214"/>
      <c r="Q396" s="1215"/>
      <c r="R396" s="662"/>
      <c r="S396" s="662"/>
      <c r="T396" s="662"/>
      <c r="U396" s="1162"/>
      <c r="V396" s="1163"/>
      <c r="W396" s="1164"/>
      <c r="X396" s="1165"/>
      <c r="Y396" s="1157"/>
      <c r="Z396" s="1158"/>
      <c r="AA396" s="1180"/>
      <c r="AB396" s="1259"/>
      <c r="AC396" s="1181"/>
      <c r="AD396" s="1162"/>
      <c r="AE396" s="1163"/>
      <c r="AF396" s="1164"/>
      <c r="AG396" s="1165"/>
      <c r="AH396" s="1157"/>
      <c r="AI396" s="1158"/>
      <c r="AJ396" s="1159"/>
      <c r="AK396" s="1160"/>
      <c r="AL396" s="1161"/>
      <c r="AM396" s="1159"/>
      <c r="AN396" s="1160"/>
      <c r="AO396" s="1161"/>
      <c r="AP396" s="654"/>
      <c r="AQ396" s="652"/>
      <c r="AR396" s="713"/>
    </row>
    <row r="397" spans="1:44" ht="14.1" customHeight="1" x14ac:dyDescent="0.15">
      <c r="A397" s="691"/>
      <c r="B397" s="645"/>
      <c r="C397" s="723"/>
      <c r="D397" s="723"/>
      <c r="E397" s="723"/>
      <c r="F397" s="723"/>
      <c r="G397" s="724"/>
      <c r="H397" s="725"/>
      <c r="I397" s="726"/>
      <c r="J397" s="726"/>
      <c r="K397" s="724"/>
      <c r="L397" s="1172"/>
      <c r="M397" s="1173"/>
      <c r="N397" s="645"/>
      <c r="O397" s="647"/>
      <c r="P397" s="692"/>
      <c r="Q397" s="693"/>
      <c r="R397" s="646"/>
      <c r="S397" s="646"/>
      <c r="T397" s="646"/>
      <c r="U397" s="725"/>
      <c r="V397" s="724"/>
      <c r="W397" s="725"/>
      <c r="X397" s="724"/>
      <c r="Y397" s="727"/>
      <c r="Z397" s="728"/>
      <c r="AA397" s="726"/>
      <c r="AB397" s="726"/>
      <c r="AC397" s="726"/>
      <c r="AD397" s="725"/>
      <c r="AE397" s="724"/>
      <c r="AF397" s="725"/>
      <c r="AG397" s="724"/>
      <c r="AH397" s="727"/>
      <c r="AI397" s="728"/>
      <c r="AJ397" s="726"/>
      <c r="AK397" s="726"/>
      <c r="AL397" s="726"/>
      <c r="AM397" s="729"/>
      <c r="AN397" s="730"/>
      <c r="AO397" s="731"/>
      <c r="AP397" s="723"/>
      <c r="AQ397" s="723"/>
      <c r="AR397" s="724"/>
    </row>
    <row r="398" spans="1:44" ht="14.1" customHeight="1" x14ac:dyDescent="0.15">
      <c r="A398" s="697"/>
      <c r="B398" s="651"/>
      <c r="C398" s="689"/>
      <c r="D398" s="689"/>
      <c r="E398" s="689"/>
      <c r="F398" s="689"/>
      <c r="G398" s="732"/>
      <c r="H398" s="684"/>
      <c r="I398" s="685"/>
      <c r="J398" s="685"/>
      <c r="K398" s="686"/>
      <c r="L398" s="1218"/>
      <c r="M398" s="1219"/>
      <c r="N398" s="1164"/>
      <c r="O398" s="1165"/>
      <c r="P398" s="1214"/>
      <c r="Q398" s="1215"/>
      <c r="R398" s="662"/>
      <c r="S398" s="662"/>
      <c r="T398" s="662"/>
      <c r="U398" s="1238"/>
      <c r="V398" s="1239"/>
      <c r="W398" s="1240"/>
      <c r="X398" s="1241"/>
      <c r="Y398" s="1238"/>
      <c r="Z398" s="1239"/>
      <c r="AA398" s="687"/>
      <c r="AB398" s="687"/>
      <c r="AC398" s="687"/>
      <c r="AD398" s="1238"/>
      <c r="AE398" s="1239"/>
      <c r="AF398" s="1240"/>
      <c r="AG398" s="1241"/>
      <c r="AH398" s="1238"/>
      <c r="AI398" s="1239"/>
      <c r="AJ398" s="687"/>
      <c r="AK398" s="687"/>
      <c r="AL398" s="687"/>
      <c r="AM398" s="1235"/>
      <c r="AN398" s="1236"/>
      <c r="AO398" s="1237"/>
      <c r="AP398" s="688"/>
      <c r="AQ398" s="689"/>
      <c r="AR398" s="690"/>
    </row>
    <row r="399" spans="1:44" ht="14.1" customHeight="1" x14ac:dyDescent="0.15">
      <c r="A399" s="707"/>
      <c r="B399" s="733"/>
      <c r="C399" s="667"/>
      <c r="D399" s="667"/>
      <c r="E399" s="667"/>
      <c r="F399" s="667"/>
      <c r="G399" s="668"/>
      <c r="H399" s="733"/>
      <c r="I399" s="734"/>
      <c r="J399" s="734"/>
      <c r="K399" s="668"/>
      <c r="L399" s="1172"/>
      <c r="M399" s="1173"/>
      <c r="N399" s="645"/>
      <c r="O399" s="647"/>
      <c r="P399" s="692"/>
      <c r="Q399" s="693"/>
      <c r="R399" s="646"/>
      <c r="S399" s="646"/>
      <c r="T399" s="646"/>
      <c r="U399" s="733"/>
      <c r="V399" s="668"/>
      <c r="W399" s="733"/>
      <c r="X399" s="668"/>
      <c r="Y399" s="735"/>
      <c r="Z399" s="736"/>
      <c r="AA399" s="734"/>
      <c r="AB399" s="734"/>
      <c r="AC399" s="734"/>
      <c r="AD399" s="733"/>
      <c r="AE399" s="668"/>
      <c r="AF399" s="733"/>
      <c r="AG399" s="668"/>
      <c r="AH399" s="735"/>
      <c r="AI399" s="736"/>
      <c r="AJ399" s="734"/>
      <c r="AK399" s="734"/>
      <c r="AL399" s="734"/>
      <c r="AM399" s="737"/>
      <c r="AN399" s="738"/>
      <c r="AO399" s="683"/>
      <c r="AP399" s="667"/>
      <c r="AQ399" s="667"/>
      <c r="AR399" s="668"/>
    </row>
    <row r="400" spans="1:44" ht="14.1" customHeight="1" x14ac:dyDescent="0.15">
      <c r="A400" s="707"/>
      <c r="B400" s="733"/>
      <c r="C400" s="667"/>
      <c r="D400" s="667"/>
      <c r="E400" s="667"/>
      <c r="F400" s="667"/>
      <c r="G400" s="683"/>
      <c r="H400" s="737"/>
      <c r="I400" s="734"/>
      <c r="J400" s="734"/>
      <c r="K400" s="736"/>
      <c r="L400" s="1218"/>
      <c r="M400" s="1219"/>
      <c r="N400" s="1164"/>
      <c r="O400" s="1165"/>
      <c r="P400" s="1214"/>
      <c r="Q400" s="1215"/>
      <c r="R400" s="662"/>
      <c r="S400" s="662"/>
      <c r="T400" s="662"/>
      <c r="U400" s="1263"/>
      <c r="V400" s="1264"/>
      <c r="W400" s="1265"/>
      <c r="X400" s="1266"/>
      <c r="Y400" s="1263"/>
      <c r="Z400" s="1264"/>
      <c r="AA400" s="739"/>
      <c r="AB400" s="739"/>
      <c r="AC400" s="739"/>
      <c r="AD400" s="1263"/>
      <c r="AE400" s="1264"/>
      <c r="AF400" s="1265"/>
      <c r="AG400" s="1266"/>
      <c r="AH400" s="1263"/>
      <c r="AI400" s="1264"/>
      <c r="AJ400" s="739"/>
      <c r="AK400" s="739"/>
      <c r="AL400" s="739"/>
      <c r="AM400" s="1235"/>
      <c r="AN400" s="1236"/>
      <c r="AO400" s="1237"/>
      <c r="AP400" s="738"/>
      <c r="AQ400" s="667"/>
      <c r="AR400" s="668"/>
    </row>
    <row r="401" spans="1:44" ht="14.1" customHeight="1" x14ac:dyDescent="0.15">
      <c r="A401" s="691"/>
      <c r="B401" s="725"/>
      <c r="C401" s="723"/>
      <c r="D401" s="723"/>
      <c r="E401" s="723"/>
      <c r="F401" s="723"/>
      <c r="G401" s="724"/>
      <c r="H401" s="725"/>
      <c r="I401" s="726"/>
      <c r="J401" s="726"/>
      <c r="K401" s="724"/>
      <c r="L401" s="1172"/>
      <c r="M401" s="1173"/>
      <c r="N401" s="645"/>
      <c r="O401" s="647"/>
      <c r="P401" s="692"/>
      <c r="Q401" s="693"/>
      <c r="R401" s="646"/>
      <c r="S401" s="646"/>
      <c r="T401" s="646"/>
      <c r="U401" s="725"/>
      <c r="V401" s="724"/>
      <c r="W401" s="725"/>
      <c r="X401" s="724"/>
      <c r="Y401" s="727"/>
      <c r="Z401" s="728"/>
      <c r="AA401" s="726"/>
      <c r="AB401" s="726"/>
      <c r="AC401" s="726"/>
      <c r="AD401" s="725"/>
      <c r="AE401" s="724"/>
      <c r="AF401" s="725"/>
      <c r="AG401" s="724"/>
      <c r="AH401" s="727"/>
      <c r="AI401" s="728"/>
      <c r="AJ401" s="726"/>
      <c r="AK401" s="726"/>
      <c r="AL401" s="726"/>
      <c r="AM401" s="729"/>
      <c r="AN401" s="730"/>
      <c r="AO401" s="731"/>
      <c r="AP401" s="723"/>
      <c r="AQ401" s="723"/>
      <c r="AR401" s="724"/>
    </row>
    <row r="402" spans="1:44" ht="14.1" customHeight="1" x14ac:dyDescent="0.15">
      <c r="A402" s="697"/>
      <c r="B402" s="740"/>
      <c r="C402" s="689"/>
      <c r="D402" s="689"/>
      <c r="E402" s="689"/>
      <c r="F402" s="689"/>
      <c r="G402" s="732"/>
      <c r="H402" s="684"/>
      <c r="I402" s="685"/>
      <c r="J402" s="685"/>
      <c r="K402" s="686"/>
      <c r="L402" s="1218"/>
      <c r="M402" s="1219"/>
      <c r="N402" s="1164"/>
      <c r="O402" s="1165"/>
      <c r="P402" s="1214"/>
      <c r="Q402" s="1215"/>
      <c r="R402" s="662"/>
      <c r="S402" s="662"/>
      <c r="T402" s="662"/>
      <c r="U402" s="1238"/>
      <c r="V402" s="1239"/>
      <c r="W402" s="1240"/>
      <c r="X402" s="1241"/>
      <c r="Y402" s="1238"/>
      <c r="Z402" s="1239"/>
      <c r="AA402" s="687"/>
      <c r="AB402" s="687"/>
      <c r="AC402" s="687"/>
      <c r="AD402" s="1238"/>
      <c r="AE402" s="1239"/>
      <c r="AF402" s="1240"/>
      <c r="AG402" s="1241"/>
      <c r="AH402" s="1238"/>
      <c r="AI402" s="1239"/>
      <c r="AJ402" s="687"/>
      <c r="AK402" s="687"/>
      <c r="AL402" s="687"/>
      <c r="AM402" s="1235"/>
      <c r="AN402" s="1236"/>
      <c r="AO402" s="1237"/>
      <c r="AP402" s="688"/>
      <c r="AQ402" s="689"/>
      <c r="AR402" s="690"/>
    </row>
    <row r="403" spans="1:44" ht="14.1" customHeight="1" x14ac:dyDescent="0.15">
      <c r="A403" s="707"/>
      <c r="B403" s="733"/>
      <c r="C403" s="667"/>
      <c r="D403" s="667"/>
      <c r="E403" s="667"/>
      <c r="F403" s="667"/>
      <c r="G403" s="668"/>
      <c r="H403" s="733"/>
      <c r="I403" s="734"/>
      <c r="J403" s="734"/>
      <c r="K403" s="668"/>
      <c r="L403" s="1172"/>
      <c r="M403" s="1173"/>
      <c r="N403" s="645"/>
      <c r="O403" s="647"/>
      <c r="P403" s="692"/>
      <c r="Q403" s="693"/>
      <c r="R403" s="646"/>
      <c r="S403" s="646"/>
      <c r="T403" s="646"/>
      <c r="U403" s="733"/>
      <c r="V403" s="668"/>
      <c r="W403" s="733"/>
      <c r="X403" s="668"/>
      <c r="Y403" s="735"/>
      <c r="Z403" s="736"/>
      <c r="AA403" s="734"/>
      <c r="AB403" s="734"/>
      <c r="AC403" s="734"/>
      <c r="AD403" s="733"/>
      <c r="AE403" s="668"/>
      <c r="AF403" s="733"/>
      <c r="AG403" s="668"/>
      <c r="AH403" s="735"/>
      <c r="AI403" s="736"/>
      <c r="AJ403" s="734"/>
      <c r="AK403" s="734"/>
      <c r="AL403" s="734"/>
      <c r="AM403" s="737"/>
      <c r="AN403" s="738"/>
      <c r="AO403" s="683"/>
      <c r="AP403" s="667"/>
      <c r="AQ403" s="667"/>
      <c r="AR403" s="668"/>
    </row>
    <row r="404" spans="1:44" ht="14.1" customHeight="1" x14ac:dyDescent="0.15">
      <c r="A404" s="707"/>
      <c r="B404" s="733"/>
      <c r="C404" s="667"/>
      <c r="D404" s="667"/>
      <c r="E404" s="667"/>
      <c r="F404" s="667"/>
      <c r="G404" s="683"/>
      <c r="H404" s="737"/>
      <c r="I404" s="734"/>
      <c r="J404" s="734"/>
      <c r="K404" s="736"/>
      <c r="L404" s="1218"/>
      <c r="M404" s="1219"/>
      <c r="N404" s="1164"/>
      <c r="O404" s="1165"/>
      <c r="P404" s="1214"/>
      <c r="Q404" s="1215"/>
      <c r="R404" s="662"/>
      <c r="S404" s="662"/>
      <c r="T404" s="662"/>
      <c r="U404" s="1263"/>
      <c r="V404" s="1264"/>
      <c r="W404" s="1265"/>
      <c r="X404" s="1266"/>
      <c r="Y404" s="1263"/>
      <c r="Z404" s="1264"/>
      <c r="AA404" s="739"/>
      <c r="AB404" s="739"/>
      <c r="AC404" s="739"/>
      <c r="AD404" s="1263"/>
      <c r="AE404" s="1264"/>
      <c r="AF404" s="1265"/>
      <c r="AG404" s="1266"/>
      <c r="AH404" s="1263"/>
      <c r="AI404" s="1264"/>
      <c r="AJ404" s="739"/>
      <c r="AK404" s="739"/>
      <c r="AL404" s="739"/>
      <c r="AM404" s="1235"/>
      <c r="AN404" s="1236"/>
      <c r="AO404" s="1237"/>
      <c r="AP404" s="738"/>
      <c r="AQ404" s="667"/>
      <c r="AR404" s="668"/>
    </row>
    <row r="405" spans="1:44" ht="14.1" customHeight="1" x14ac:dyDescent="0.15">
      <c r="A405" s="691"/>
      <c r="B405" s="725"/>
      <c r="C405" s="723"/>
      <c r="D405" s="723"/>
      <c r="E405" s="723"/>
      <c r="F405" s="723"/>
      <c r="G405" s="724"/>
      <c r="H405" s="725"/>
      <c r="I405" s="726"/>
      <c r="J405" s="726"/>
      <c r="K405" s="724"/>
      <c r="L405" s="1172"/>
      <c r="M405" s="1173"/>
      <c r="N405" s="645"/>
      <c r="O405" s="647"/>
      <c r="P405" s="692"/>
      <c r="Q405" s="693"/>
      <c r="R405" s="646"/>
      <c r="S405" s="646"/>
      <c r="T405" s="646"/>
      <c r="U405" s="725"/>
      <c r="V405" s="724"/>
      <c r="W405" s="725"/>
      <c r="X405" s="724"/>
      <c r="Y405" s="727"/>
      <c r="Z405" s="728"/>
      <c r="AA405" s="726"/>
      <c r="AB405" s="726"/>
      <c r="AC405" s="726"/>
      <c r="AD405" s="725"/>
      <c r="AE405" s="724"/>
      <c r="AF405" s="725"/>
      <c r="AG405" s="724"/>
      <c r="AH405" s="727"/>
      <c r="AI405" s="728"/>
      <c r="AJ405" s="726"/>
      <c r="AK405" s="726"/>
      <c r="AL405" s="726"/>
      <c r="AM405" s="729"/>
      <c r="AN405" s="730"/>
      <c r="AO405" s="731"/>
      <c r="AP405" s="723"/>
      <c r="AQ405" s="723"/>
      <c r="AR405" s="724"/>
    </row>
    <row r="406" spans="1:44" ht="14.1" customHeight="1" x14ac:dyDescent="0.15">
      <c r="A406" s="697"/>
      <c r="B406" s="740"/>
      <c r="C406" s="689"/>
      <c r="D406" s="689"/>
      <c r="E406" s="689"/>
      <c r="F406" s="689"/>
      <c r="G406" s="732"/>
      <c r="H406" s="684"/>
      <c r="I406" s="685"/>
      <c r="J406" s="685"/>
      <c r="K406" s="686"/>
      <c r="L406" s="1218"/>
      <c r="M406" s="1219"/>
      <c r="N406" s="1164"/>
      <c r="O406" s="1165"/>
      <c r="P406" s="1214"/>
      <c r="Q406" s="1215"/>
      <c r="R406" s="662"/>
      <c r="S406" s="662"/>
      <c r="T406" s="662"/>
      <c r="U406" s="1238"/>
      <c r="V406" s="1239"/>
      <c r="W406" s="1240"/>
      <c r="X406" s="1241"/>
      <c r="Y406" s="1238"/>
      <c r="Z406" s="1239"/>
      <c r="AA406" s="687"/>
      <c r="AB406" s="687"/>
      <c r="AC406" s="687"/>
      <c r="AD406" s="1238"/>
      <c r="AE406" s="1239"/>
      <c r="AF406" s="1240"/>
      <c r="AG406" s="1241"/>
      <c r="AH406" s="1238"/>
      <c r="AI406" s="1239"/>
      <c r="AJ406" s="687"/>
      <c r="AK406" s="687"/>
      <c r="AL406" s="687"/>
      <c r="AM406" s="1235"/>
      <c r="AN406" s="1236"/>
      <c r="AO406" s="1237"/>
      <c r="AP406" s="688"/>
      <c r="AQ406" s="689"/>
      <c r="AR406" s="690"/>
    </row>
    <row r="407" spans="1:44" ht="14.1" customHeight="1" x14ac:dyDescent="0.15">
      <c r="A407" s="707"/>
      <c r="B407" s="733"/>
      <c r="C407" s="667"/>
      <c r="D407" s="667"/>
      <c r="E407" s="667"/>
      <c r="F407" s="667"/>
      <c r="G407" s="668"/>
      <c r="H407" s="733"/>
      <c r="I407" s="734"/>
      <c r="J407" s="734"/>
      <c r="K407" s="668"/>
      <c r="L407" s="1172"/>
      <c r="M407" s="1173"/>
      <c r="N407" s="645"/>
      <c r="O407" s="647"/>
      <c r="P407" s="692"/>
      <c r="Q407" s="693"/>
      <c r="R407" s="646"/>
      <c r="S407" s="646"/>
      <c r="T407" s="646"/>
      <c r="U407" s="733"/>
      <c r="V407" s="668"/>
      <c r="W407" s="733"/>
      <c r="X407" s="668"/>
      <c r="Y407" s="735"/>
      <c r="Z407" s="736"/>
      <c r="AA407" s="734"/>
      <c r="AB407" s="734"/>
      <c r="AC407" s="734"/>
      <c r="AD407" s="733"/>
      <c r="AE407" s="668"/>
      <c r="AF407" s="733"/>
      <c r="AG407" s="668"/>
      <c r="AH407" s="735"/>
      <c r="AI407" s="736"/>
      <c r="AJ407" s="734"/>
      <c r="AK407" s="734"/>
      <c r="AL407" s="734"/>
      <c r="AM407" s="737"/>
      <c r="AN407" s="738"/>
      <c r="AO407" s="683"/>
      <c r="AP407" s="667"/>
      <c r="AQ407" s="667"/>
      <c r="AR407" s="668"/>
    </row>
    <row r="408" spans="1:44" ht="14.1" customHeight="1" x14ac:dyDescent="0.15">
      <c r="A408" s="707"/>
      <c r="B408" s="733"/>
      <c r="C408" s="667"/>
      <c r="D408" s="667"/>
      <c r="E408" s="667"/>
      <c r="F408" s="667"/>
      <c r="G408" s="683"/>
      <c r="H408" s="737"/>
      <c r="I408" s="734"/>
      <c r="J408" s="734"/>
      <c r="K408" s="736"/>
      <c r="L408" s="1218"/>
      <c r="M408" s="1219"/>
      <c r="N408" s="1164"/>
      <c r="O408" s="1165"/>
      <c r="P408" s="1214"/>
      <c r="Q408" s="1215"/>
      <c r="R408" s="662"/>
      <c r="S408" s="662"/>
      <c r="T408" s="662"/>
      <c r="U408" s="1263"/>
      <c r="V408" s="1264"/>
      <c r="W408" s="1265"/>
      <c r="X408" s="1266"/>
      <c r="Y408" s="1263"/>
      <c r="Z408" s="1264"/>
      <c r="AA408" s="739"/>
      <c r="AB408" s="739"/>
      <c r="AC408" s="739"/>
      <c r="AD408" s="1263"/>
      <c r="AE408" s="1264"/>
      <c r="AF408" s="1265"/>
      <c r="AG408" s="1266"/>
      <c r="AH408" s="1263"/>
      <c r="AI408" s="1264"/>
      <c r="AJ408" s="739"/>
      <c r="AK408" s="739"/>
      <c r="AL408" s="739"/>
      <c r="AM408" s="1235"/>
      <c r="AN408" s="1236"/>
      <c r="AO408" s="1237"/>
      <c r="AP408" s="738"/>
      <c r="AQ408" s="667"/>
      <c r="AR408" s="668"/>
    </row>
    <row r="409" spans="1:44" ht="14.1" customHeight="1" x14ac:dyDescent="0.15">
      <c r="A409" s="691"/>
      <c r="B409" s="725"/>
      <c r="C409" s="723"/>
      <c r="D409" s="723"/>
      <c r="E409" s="723"/>
      <c r="F409" s="723"/>
      <c r="G409" s="724"/>
      <c r="H409" s="725"/>
      <c r="I409" s="726"/>
      <c r="J409" s="726"/>
      <c r="K409" s="724"/>
      <c r="L409" s="1172"/>
      <c r="M409" s="1173"/>
      <c r="N409" s="645"/>
      <c r="O409" s="647"/>
      <c r="P409" s="692"/>
      <c r="Q409" s="693"/>
      <c r="R409" s="646"/>
      <c r="S409" s="646"/>
      <c r="T409" s="646"/>
      <c r="U409" s="725"/>
      <c r="V409" s="724"/>
      <c r="W409" s="725"/>
      <c r="X409" s="724"/>
      <c r="Y409" s="727"/>
      <c r="Z409" s="728"/>
      <c r="AA409" s="726"/>
      <c r="AB409" s="726"/>
      <c r="AC409" s="726"/>
      <c r="AD409" s="725"/>
      <c r="AE409" s="724"/>
      <c r="AF409" s="725"/>
      <c r="AG409" s="724"/>
      <c r="AH409" s="727"/>
      <c r="AI409" s="728"/>
      <c r="AJ409" s="726"/>
      <c r="AK409" s="726"/>
      <c r="AL409" s="726"/>
      <c r="AM409" s="729"/>
      <c r="AN409" s="730"/>
      <c r="AO409" s="731"/>
      <c r="AP409" s="723"/>
      <c r="AQ409" s="723"/>
      <c r="AR409" s="724"/>
    </row>
    <row r="410" spans="1:44" ht="14.1" customHeight="1" x14ac:dyDescent="0.15">
      <c r="A410" s="697"/>
      <c r="B410" s="740"/>
      <c r="C410" s="689"/>
      <c r="D410" s="689"/>
      <c r="E410" s="689"/>
      <c r="F410" s="689"/>
      <c r="G410" s="732"/>
      <c r="H410" s="684"/>
      <c r="I410" s="685"/>
      <c r="J410" s="685"/>
      <c r="K410" s="686"/>
      <c r="L410" s="1218"/>
      <c r="M410" s="1219"/>
      <c r="N410" s="1164"/>
      <c r="O410" s="1165"/>
      <c r="P410" s="1214"/>
      <c r="Q410" s="1215"/>
      <c r="R410" s="662"/>
      <c r="S410" s="662"/>
      <c r="T410" s="662"/>
      <c r="U410" s="1238"/>
      <c r="V410" s="1239"/>
      <c r="W410" s="1240"/>
      <c r="X410" s="1241"/>
      <c r="Y410" s="1238"/>
      <c r="Z410" s="1239"/>
      <c r="AA410" s="687"/>
      <c r="AB410" s="687"/>
      <c r="AC410" s="687"/>
      <c r="AD410" s="1238"/>
      <c r="AE410" s="1239"/>
      <c r="AF410" s="1240"/>
      <c r="AG410" s="1241"/>
      <c r="AH410" s="1238"/>
      <c r="AI410" s="1239"/>
      <c r="AJ410" s="687"/>
      <c r="AK410" s="687"/>
      <c r="AL410" s="687"/>
      <c r="AM410" s="1235"/>
      <c r="AN410" s="1236"/>
      <c r="AO410" s="1237"/>
      <c r="AP410" s="688"/>
      <c r="AQ410" s="689"/>
      <c r="AR410" s="690"/>
    </row>
    <row r="411" spans="1:44" ht="14.1" customHeight="1" x14ac:dyDescent="0.15">
      <c r="A411" s="707"/>
      <c r="B411" s="666"/>
      <c r="C411" s="667"/>
      <c r="D411" s="667"/>
      <c r="E411" s="667"/>
      <c r="F411" s="667"/>
      <c r="G411" s="668"/>
      <c r="H411" s="733"/>
      <c r="I411" s="734"/>
      <c r="J411" s="734"/>
      <c r="K411" s="668"/>
      <c r="L411" s="645"/>
      <c r="M411" s="647"/>
      <c r="N411" s="645"/>
      <c r="O411" s="647"/>
      <c r="P411" s="692"/>
      <c r="Q411" s="693"/>
      <c r="R411" s="646"/>
      <c r="S411" s="646"/>
      <c r="T411" s="646"/>
      <c r="U411" s="733"/>
      <c r="V411" s="668"/>
      <c r="W411" s="733"/>
      <c r="X411" s="668"/>
      <c r="Y411" s="735"/>
      <c r="Z411" s="736"/>
      <c r="AA411" s="734"/>
      <c r="AB411" s="734"/>
      <c r="AC411" s="734"/>
      <c r="AD411" s="733"/>
      <c r="AE411" s="668"/>
      <c r="AF411" s="733"/>
      <c r="AG411" s="668"/>
      <c r="AH411" s="735"/>
      <c r="AI411" s="736"/>
      <c r="AJ411" s="734"/>
      <c r="AK411" s="734"/>
      <c r="AL411" s="734"/>
      <c r="AM411" s="737"/>
      <c r="AN411" s="738"/>
      <c r="AO411" s="683"/>
      <c r="AP411" s="667"/>
      <c r="AQ411" s="667"/>
      <c r="AR411" s="668"/>
    </row>
    <row r="412" spans="1:44" ht="14.1" customHeight="1" x14ac:dyDescent="0.15">
      <c r="A412" s="707"/>
      <c r="B412" s="741"/>
      <c r="C412" s="667"/>
      <c r="D412" s="667"/>
      <c r="E412" s="667"/>
      <c r="F412" s="667"/>
      <c r="G412" s="683"/>
      <c r="H412" s="737"/>
      <c r="I412" s="734"/>
      <c r="J412" s="734"/>
      <c r="K412" s="736"/>
      <c r="L412" s="903"/>
      <c r="M412" s="904"/>
      <c r="N412" s="659"/>
      <c r="O412" s="661"/>
      <c r="P412" s="715"/>
      <c r="Q412" s="680"/>
      <c r="R412" s="662"/>
      <c r="S412" s="662"/>
      <c r="T412" s="662"/>
      <c r="U412" s="1263"/>
      <c r="V412" s="1264"/>
      <c r="W412" s="1265"/>
      <c r="X412" s="1266"/>
      <c r="Y412" s="1263"/>
      <c r="Z412" s="1264"/>
      <c r="AA412" s="739"/>
      <c r="AB412" s="739"/>
      <c r="AC412" s="739"/>
      <c r="AD412" s="1263"/>
      <c r="AE412" s="1264"/>
      <c r="AF412" s="1265"/>
      <c r="AG412" s="1266"/>
      <c r="AH412" s="1263"/>
      <c r="AI412" s="1264"/>
      <c r="AJ412" s="739"/>
      <c r="AK412" s="739"/>
      <c r="AL412" s="739"/>
      <c r="AM412" s="1232"/>
      <c r="AN412" s="1233"/>
      <c r="AO412" s="1234"/>
      <c r="AP412" s="738"/>
      <c r="AQ412" s="667"/>
      <c r="AR412" s="668"/>
    </row>
    <row r="413" spans="1:44" ht="14.1" customHeight="1" x14ac:dyDescent="0.15">
      <c r="A413" s="742"/>
      <c r="B413" s="743"/>
      <c r="C413" s="744"/>
      <c r="D413" s="744"/>
      <c r="E413" s="744"/>
      <c r="F413" s="744"/>
      <c r="G413" s="745"/>
      <c r="H413" s="743"/>
      <c r="I413" s="746"/>
      <c r="J413" s="746"/>
      <c r="K413" s="745"/>
      <c r="L413" s="743"/>
      <c r="M413" s="745"/>
      <c r="N413" s="743"/>
      <c r="O413" s="745"/>
      <c r="P413" s="747"/>
      <c r="Q413" s="748"/>
      <c r="R413" s="746"/>
      <c r="S413" s="746"/>
      <c r="T413" s="748"/>
      <c r="U413" s="743"/>
      <c r="V413" s="745"/>
      <c r="W413" s="743"/>
      <c r="X413" s="745"/>
      <c r="Y413" s="747"/>
      <c r="Z413" s="748"/>
      <c r="AA413" s="746"/>
      <c r="AB413" s="746"/>
      <c r="AC413" s="746"/>
      <c r="AD413" s="743"/>
      <c r="AE413" s="745"/>
      <c r="AF413" s="743"/>
      <c r="AG413" s="745"/>
      <c r="AH413" s="747"/>
      <c r="AI413" s="748"/>
      <c r="AJ413" s="746"/>
      <c r="AK413" s="746"/>
      <c r="AL413" s="746"/>
      <c r="AM413" s="749"/>
      <c r="AN413" s="750"/>
      <c r="AO413" s="751"/>
      <c r="AP413" s="744"/>
      <c r="AQ413" s="744"/>
      <c r="AR413" s="745"/>
    </row>
    <row r="414" spans="1:44" ht="14.1" customHeight="1" x14ac:dyDescent="0.15">
      <c r="A414" s="752"/>
      <c r="B414" s="1252"/>
      <c r="C414" s="1254"/>
      <c r="D414" s="1254"/>
      <c r="E414" s="1254"/>
      <c r="F414" s="1254"/>
      <c r="G414" s="1253"/>
      <c r="H414" s="753"/>
      <c r="I414" s="754"/>
      <c r="J414" s="754"/>
      <c r="K414" s="755"/>
      <c r="L414" s="1250"/>
      <c r="M414" s="1251"/>
      <c r="N414" s="1252"/>
      <c r="O414" s="1253"/>
      <c r="P414" s="1250"/>
      <c r="Q414" s="1251"/>
      <c r="R414" s="756"/>
      <c r="S414" s="756"/>
      <c r="T414" s="878"/>
      <c r="U414" s="1250"/>
      <c r="V414" s="1251"/>
      <c r="W414" s="1252"/>
      <c r="X414" s="1253"/>
      <c r="Y414" s="1250"/>
      <c r="Z414" s="1251"/>
      <c r="AA414" s="756"/>
      <c r="AB414" s="756"/>
      <c r="AC414" s="756"/>
      <c r="AD414" s="1250"/>
      <c r="AE414" s="1251"/>
      <c r="AF414" s="1252"/>
      <c r="AG414" s="1253"/>
      <c r="AH414" s="1250"/>
      <c r="AI414" s="1251"/>
      <c r="AJ414" s="756"/>
      <c r="AK414" s="756"/>
      <c r="AL414" s="756"/>
      <c r="AM414" s="1260"/>
      <c r="AN414" s="1261"/>
      <c r="AO414" s="1262"/>
      <c r="AP414" s="757"/>
      <c r="AQ414" s="758"/>
      <c r="AR414" s="759"/>
    </row>
    <row r="415" spans="1:44" ht="15" customHeight="1" x14ac:dyDescent="0.15"/>
    <row r="416" spans="1:44" ht="15" customHeight="1" x14ac:dyDescent="0.15">
      <c r="A416" s="1220" t="s">
        <v>1807</v>
      </c>
      <c r="B416" s="1220"/>
      <c r="C416" s="1220"/>
      <c r="D416" s="1220"/>
      <c r="E416" s="1220"/>
      <c r="F416" s="1220"/>
      <c r="G416" s="1220"/>
      <c r="H416" s="1220"/>
      <c r="I416" s="1220"/>
      <c r="J416" s="1220"/>
      <c r="K416" s="1220"/>
      <c r="L416" s="1220"/>
      <c r="M416" s="1220"/>
      <c r="N416" s="1220"/>
      <c r="O416" s="1220"/>
      <c r="P416" s="1220"/>
      <c r="Q416" s="1220"/>
      <c r="R416" s="1220"/>
      <c r="S416" s="1220"/>
      <c r="T416" s="1220"/>
      <c r="U416" s="1220"/>
      <c r="V416" s="1220"/>
      <c r="W416" s="1220"/>
      <c r="X416" s="1220"/>
      <c r="Y416" s="1220"/>
      <c r="Z416" s="1220"/>
      <c r="AA416" s="1220"/>
      <c r="AB416" s="1220"/>
      <c r="AC416" s="1220"/>
      <c r="AD416" s="1220"/>
      <c r="AE416" s="1220"/>
      <c r="AF416" s="1220"/>
      <c r="AG416" s="1220"/>
      <c r="AH416" s="1220"/>
      <c r="AI416" s="1220"/>
      <c r="AJ416" s="1220"/>
      <c r="AK416" s="1220"/>
      <c r="AL416" s="1220"/>
      <c r="AM416" s="1220"/>
      <c r="AN416" s="1220"/>
      <c r="AO416" s="1220"/>
      <c r="AP416" s="1220"/>
      <c r="AQ416" s="1220"/>
      <c r="AR416" s="1220"/>
    </row>
    <row r="417" spans="1:44" ht="15" customHeight="1" x14ac:dyDescent="0.15">
      <c r="A417" s="1220"/>
      <c r="B417" s="1220"/>
      <c r="C417" s="1220"/>
      <c r="D417" s="1220"/>
      <c r="E417" s="1220"/>
      <c r="F417" s="1220"/>
      <c r="G417" s="1220"/>
      <c r="H417" s="1220"/>
      <c r="I417" s="1220"/>
      <c r="J417" s="1220"/>
      <c r="K417" s="1220"/>
      <c r="L417" s="1220"/>
      <c r="M417" s="1220"/>
      <c r="N417" s="1220"/>
      <c r="O417" s="1220"/>
      <c r="P417" s="1220"/>
      <c r="Q417" s="1220"/>
      <c r="R417" s="1220"/>
      <c r="S417" s="1220"/>
      <c r="T417" s="1220"/>
      <c r="U417" s="1220"/>
      <c r="V417" s="1220"/>
      <c r="W417" s="1220"/>
      <c r="X417" s="1220"/>
      <c r="Y417" s="1220"/>
      <c r="Z417" s="1220"/>
      <c r="AA417" s="1220"/>
      <c r="AB417" s="1220"/>
      <c r="AC417" s="1220"/>
      <c r="AD417" s="1220"/>
      <c r="AE417" s="1220"/>
      <c r="AF417" s="1220"/>
      <c r="AG417" s="1220"/>
      <c r="AH417" s="1220"/>
      <c r="AI417" s="1220"/>
      <c r="AJ417" s="1220"/>
      <c r="AK417" s="1220"/>
      <c r="AL417" s="1220"/>
      <c r="AM417" s="1220"/>
      <c r="AN417" s="1220"/>
      <c r="AO417" s="1220"/>
      <c r="AP417" s="1220"/>
      <c r="AQ417" s="1220"/>
      <c r="AR417" s="1220"/>
    </row>
    <row r="418" spans="1:44" ht="15" customHeight="1" x14ac:dyDescent="0.15">
      <c r="B418" s="642" t="s">
        <v>2240</v>
      </c>
      <c r="AP418" s="643"/>
      <c r="AQ418" s="644" t="s">
        <v>1118</v>
      </c>
      <c r="AR418" s="636">
        <v>10</v>
      </c>
    </row>
    <row r="419" spans="1:44" ht="14.1" customHeight="1" x14ac:dyDescent="0.15">
      <c r="A419" s="1272" t="s">
        <v>580</v>
      </c>
      <c r="B419" s="1269" t="s">
        <v>1119</v>
      </c>
      <c r="C419" s="1270"/>
      <c r="D419" s="1270"/>
      <c r="E419" s="1270"/>
      <c r="F419" s="1270"/>
      <c r="G419" s="1270"/>
      <c r="H419" s="1269" t="s">
        <v>1120</v>
      </c>
      <c r="I419" s="1270"/>
      <c r="J419" s="1270"/>
      <c r="K419" s="1271"/>
      <c r="L419" s="1247" t="s">
        <v>1734</v>
      </c>
      <c r="M419" s="1248"/>
      <c r="N419" s="1248"/>
      <c r="O419" s="1248"/>
      <c r="P419" s="1248"/>
      <c r="Q419" s="1248"/>
      <c r="R419" s="1248"/>
      <c r="S419" s="1248"/>
      <c r="T419" s="1249"/>
      <c r="U419" s="1247" t="s">
        <v>1121</v>
      </c>
      <c r="V419" s="1248"/>
      <c r="W419" s="1248"/>
      <c r="X419" s="1248"/>
      <c r="Y419" s="1248"/>
      <c r="Z419" s="1248"/>
      <c r="AA419" s="1248"/>
      <c r="AB419" s="1248"/>
      <c r="AC419" s="1249"/>
      <c r="AD419" s="1247" t="s">
        <v>1122</v>
      </c>
      <c r="AE419" s="1248"/>
      <c r="AF419" s="1248"/>
      <c r="AG419" s="1248"/>
      <c r="AH419" s="1248"/>
      <c r="AI419" s="1248"/>
      <c r="AJ419" s="1248"/>
      <c r="AK419" s="1248"/>
      <c r="AL419" s="1249"/>
      <c r="AM419" s="1274"/>
      <c r="AN419" s="1275"/>
      <c r="AO419" s="1276"/>
      <c r="AP419" s="1269" t="s">
        <v>1123</v>
      </c>
      <c r="AQ419" s="1270"/>
      <c r="AR419" s="1271"/>
    </row>
    <row r="420" spans="1:44" ht="14.1" customHeight="1" x14ac:dyDescent="0.15">
      <c r="A420" s="1273"/>
      <c r="B420" s="1242"/>
      <c r="C420" s="1244"/>
      <c r="D420" s="1244"/>
      <c r="E420" s="1244"/>
      <c r="F420" s="1244"/>
      <c r="G420" s="1244"/>
      <c r="H420" s="1242"/>
      <c r="I420" s="1244"/>
      <c r="J420" s="1244"/>
      <c r="K420" s="1243"/>
      <c r="L420" s="1242" t="s">
        <v>1124</v>
      </c>
      <c r="M420" s="1243"/>
      <c r="N420" s="1244" t="s">
        <v>1125</v>
      </c>
      <c r="O420" s="1244"/>
      <c r="P420" s="1227"/>
      <c r="Q420" s="1229"/>
      <c r="R420" s="1227"/>
      <c r="S420" s="1228"/>
      <c r="T420" s="1229"/>
      <c r="U420" s="1242" t="s">
        <v>1124</v>
      </c>
      <c r="V420" s="1243"/>
      <c r="W420" s="1242" t="s">
        <v>1125</v>
      </c>
      <c r="X420" s="1243"/>
      <c r="Y420" s="1227"/>
      <c r="Z420" s="1229"/>
      <c r="AA420" s="1227"/>
      <c r="AB420" s="1228"/>
      <c r="AC420" s="1229"/>
      <c r="AD420" s="1242" t="s">
        <v>1124</v>
      </c>
      <c r="AE420" s="1243"/>
      <c r="AF420" s="1242" t="s">
        <v>1125</v>
      </c>
      <c r="AG420" s="1243"/>
      <c r="AH420" s="1227"/>
      <c r="AI420" s="1229"/>
      <c r="AJ420" s="1227"/>
      <c r="AK420" s="1228"/>
      <c r="AL420" s="1229"/>
      <c r="AM420" s="1277"/>
      <c r="AN420" s="1278"/>
      <c r="AO420" s="1279"/>
      <c r="AP420" s="1242"/>
      <c r="AQ420" s="1244"/>
      <c r="AR420" s="1243"/>
    </row>
    <row r="421" spans="1:44" ht="14.1" customHeight="1" x14ac:dyDescent="0.15">
      <c r="A421" s="665"/>
      <c r="B421" s="666"/>
      <c r="C421" s="667"/>
      <c r="D421" s="667"/>
      <c r="E421" s="667"/>
      <c r="F421" s="667"/>
      <c r="G421" s="668"/>
      <c r="H421" s="669"/>
      <c r="I421" s="670"/>
      <c r="J421" s="670"/>
      <c r="K421" s="672"/>
      <c r="L421" s="669"/>
      <c r="M421" s="672"/>
      <c r="N421" s="669"/>
      <c r="O421" s="672"/>
      <c r="P421" s="673"/>
      <c r="Q421" s="674"/>
      <c r="R421" s="671"/>
      <c r="S421" s="671"/>
      <c r="T421" s="671"/>
      <c r="U421" s="669"/>
      <c r="V421" s="672"/>
      <c r="W421" s="669"/>
      <c r="X421" s="672"/>
      <c r="Y421" s="673"/>
      <c r="Z421" s="674"/>
      <c r="AA421" s="670"/>
      <c r="AB421" s="670"/>
      <c r="AC421" s="670"/>
      <c r="AD421" s="669"/>
      <c r="AE421" s="672"/>
      <c r="AF421" s="669"/>
      <c r="AG421" s="672"/>
      <c r="AH421" s="673"/>
      <c r="AI421" s="674"/>
      <c r="AJ421" s="670"/>
      <c r="AK421" s="670"/>
      <c r="AL421" s="670"/>
      <c r="AM421" s="675"/>
      <c r="AN421" s="676"/>
      <c r="AO421" s="677"/>
      <c r="AP421" s="671"/>
      <c r="AQ421" s="671"/>
      <c r="AR421" s="672"/>
    </row>
    <row r="422" spans="1:44" ht="14.1" customHeight="1" x14ac:dyDescent="0.15">
      <c r="A422" s="681">
        <v>10</v>
      </c>
      <c r="B422" s="682" t="s">
        <v>1167</v>
      </c>
      <c r="C422" s="667"/>
      <c r="D422" s="667"/>
      <c r="E422" s="667"/>
      <c r="F422" s="667"/>
      <c r="G422" s="683"/>
      <c r="H422" s="737"/>
      <c r="I422" s="734"/>
      <c r="J422" s="734"/>
      <c r="K422" s="736"/>
      <c r="L422" s="1245"/>
      <c r="M422" s="1246"/>
      <c r="N422" s="1240"/>
      <c r="O422" s="1241"/>
      <c r="P422" s="1238"/>
      <c r="Q422" s="1239"/>
      <c r="R422" s="685"/>
      <c r="S422" s="685"/>
      <c r="T422" s="685"/>
      <c r="U422" s="1297"/>
      <c r="V422" s="1298"/>
      <c r="W422" s="1265"/>
      <c r="X422" s="1266"/>
      <c r="Y422" s="1263"/>
      <c r="Z422" s="1264"/>
      <c r="AA422" s="739"/>
      <c r="AB422" s="739"/>
      <c r="AC422" s="739"/>
      <c r="AD422" s="1297"/>
      <c r="AE422" s="1298"/>
      <c r="AF422" s="1265"/>
      <c r="AG422" s="1266"/>
      <c r="AH422" s="1263"/>
      <c r="AI422" s="1264"/>
      <c r="AJ422" s="739"/>
      <c r="AK422" s="739"/>
      <c r="AL422" s="739"/>
      <c r="AM422" s="1299"/>
      <c r="AN422" s="1300"/>
      <c r="AO422" s="1301"/>
      <c r="AP422" s="738"/>
      <c r="AQ422" s="667"/>
      <c r="AR422" s="668"/>
    </row>
    <row r="423" spans="1:44" ht="14.1" customHeight="1" x14ac:dyDescent="0.15">
      <c r="A423" s="691"/>
      <c r="B423" s="645" t="s">
        <v>1168</v>
      </c>
      <c r="C423" s="646"/>
      <c r="D423" s="646"/>
      <c r="E423" s="646"/>
      <c r="F423" s="646"/>
      <c r="G423" s="647"/>
      <c r="H423" s="645" t="s">
        <v>1593</v>
      </c>
      <c r="I423" s="648"/>
      <c r="J423" s="648"/>
      <c r="K423" s="647"/>
      <c r="L423" s="1172"/>
      <c r="M423" s="1173"/>
      <c r="N423" s="645"/>
      <c r="O423" s="647"/>
      <c r="P423" s="692"/>
      <c r="Q423" s="693"/>
      <c r="R423" s="646"/>
      <c r="S423" s="646"/>
      <c r="T423" s="646"/>
      <c r="U423" s="1172"/>
      <c r="V423" s="1173"/>
      <c r="W423" s="645"/>
      <c r="X423" s="647"/>
      <c r="Y423" s="692"/>
      <c r="Z423" s="693"/>
      <c r="AA423" s="648"/>
      <c r="AB423" s="648"/>
      <c r="AC423" s="648"/>
      <c r="AD423" s="1172"/>
      <c r="AE423" s="1173"/>
      <c r="AF423" s="645"/>
      <c r="AG423" s="647"/>
      <c r="AH423" s="692"/>
      <c r="AI423" s="693"/>
      <c r="AJ423" s="648"/>
      <c r="AK423" s="648"/>
      <c r="AL423" s="648"/>
      <c r="AM423" s="694"/>
      <c r="AN423" s="695"/>
      <c r="AO423" s="696"/>
      <c r="AP423" s="646"/>
      <c r="AQ423" s="646"/>
      <c r="AR423" s="647"/>
    </row>
    <row r="424" spans="1:44" ht="14.1" customHeight="1" x14ac:dyDescent="0.15">
      <c r="A424" s="697"/>
      <c r="B424" s="651" t="s">
        <v>1170</v>
      </c>
      <c r="C424" s="652"/>
      <c r="D424" s="652"/>
      <c r="E424" s="652"/>
      <c r="F424" s="652"/>
      <c r="G424" s="653"/>
      <c r="H424" s="654" t="s">
        <v>1132</v>
      </c>
      <c r="I424" s="655"/>
      <c r="J424" s="655"/>
      <c r="K424" s="656"/>
      <c r="L424" s="1218" t="s">
        <v>724</v>
      </c>
      <c r="M424" s="1219"/>
      <c r="N424" s="1164" t="s">
        <v>737</v>
      </c>
      <c r="O424" s="1165"/>
      <c r="P424" s="1214"/>
      <c r="Q424" s="1215"/>
      <c r="R424" s="1159"/>
      <c r="S424" s="1160"/>
      <c r="T424" s="1161"/>
      <c r="U424" s="1230">
        <v>0.02</v>
      </c>
      <c r="V424" s="1231"/>
      <c r="W424" s="1174" t="s">
        <v>1133</v>
      </c>
      <c r="X424" s="1175"/>
      <c r="Y424" s="1157"/>
      <c r="Z424" s="1158"/>
      <c r="AA424" s="1159"/>
      <c r="AB424" s="1160"/>
      <c r="AC424" s="1161"/>
      <c r="AD424" s="1225" t="s">
        <v>1374</v>
      </c>
      <c r="AE424" s="1226"/>
      <c r="AF424" s="1174" t="s">
        <v>1130</v>
      </c>
      <c r="AG424" s="1175"/>
      <c r="AH424" s="1157"/>
      <c r="AI424" s="1158"/>
      <c r="AJ424" s="1159"/>
      <c r="AK424" s="1160"/>
      <c r="AL424" s="1161"/>
      <c r="AM424" s="1159"/>
      <c r="AN424" s="1160"/>
      <c r="AO424" s="1161"/>
      <c r="AP424" s="654" t="s">
        <v>1547</v>
      </c>
      <c r="AQ424" s="652"/>
      <c r="AR424" s="713"/>
    </row>
    <row r="425" spans="1:44" ht="14.1" customHeight="1" x14ac:dyDescent="0.15">
      <c r="A425" s="691"/>
      <c r="B425" s="645" t="s">
        <v>1168</v>
      </c>
      <c r="C425" s="646"/>
      <c r="D425" s="646"/>
      <c r="E425" s="646"/>
      <c r="F425" s="646"/>
      <c r="G425" s="647"/>
      <c r="H425" s="645" t="s">
        <v>1593</v>
      </c>
      <c r="I425" s="648"/>
      <c r="J425" s="648"/>
      <c r="K425" s="647"/>
      <c r="L425" s="1172"/>
      <c r="M425" s="1173"/>
      <c r="N425" s="645"/>
      <c r="O425" s="647"/>
      <c r="P425" s="692"/>
      <c r="Q425" s="693"/>
      <c r="R425" s="646"/>
      <c r="S425" s="646"/>
      <c r="T425" s="646"/>
      <c r="U425" s="1172"/>
      <c r="V425" s="1173"/>
      <c r="W425" s="645"/>
      <c r="X425" s="647"/>
      <c r="Y425" s="692"/>
      <c r="Z425" s="693"/>
      <c r="AA425" s="648"/>
      <c r="AB425" s="648"/>
      <c r="AC425" s="648"/>
      <c r="AD425" s="1172"/>
      <c r="AE425" s="1173"/>
      <c r="AF425" s="645"/>
      <c r="AG425" s="647"/>
      <c r="AH425" s="692"/>
      <c r="AI425" s="693"/>
      <c r="AJ425" s="648"/>
      <c r="AK425" s="648"/>
      <c r="AL425" s="648"/>
      <c r="AM425" s="694"/>
      <c r="AN425" s="695"/>
      <c r="AO425" s="696"/>
      <c r="AP425" s="646"/>
      <c r="AQ425" s="646"/>
      <c r="AR425" s="647"/>
    </row>
    <row r="426" spans="1:44" ht="14.1" customHeight="1" x14ac:dyDescent="0.15">
      <c r="A426" s="697"/>
      <c r="B426" s="651" t="s">
        <v>1169</v>
      </c>
      <c r="C426" s="652"/>
      <c r="D426" s="652"/>
      <c r="E426" s="652"/>
      <c r="F426" s="708"/>
      <c r="G426" s="653"/>
      <c r="H426" s="654" t="s">
        <v>1132</v>
      </c>
      <c r="I426" s="655"/>
      <c r="J426" s="655"/>
      <c r="K426" s="656"/>
      <c r="L426" s="1218" t="s">
        <v>724</v>
      </c>
      <c r="M426" s="1219"/>
      <c r="N426" s="1164" t="s">
        <v>737</v>
      </c>
      <c r="O426" s="1165"/>
      <c r="P426" s="1214"/>
      <c r="Q426" s="1215"/>
      <c r="R426" s="1159"/>
      <c r="S426" s="1160"/>
      <c r="T426" s="1161"/>
      <c r="U426" s="1230">
        <v>0.06</v>
      </c>
      <c r="V426" s="1231"/>
      <c r="W426" s="1174" t="s">
        <v>1133</v>
      </c>
      <c r="X426" s="1175"/>
      <c r="Y426" s="1157"/>
      <c r="Z426" s="1158"/>
      <c r="AA426" s="1159"/>
      <c r="AB426" s="1160"/>
      <c r="AC426" s="1161"/>
      <c r="AD426" s="1225" t="s">
        <v>1374</v>
      </c>
      <c r="AE426" s="1226"/>
      <c r="AF426" s="1174" t="s">
        <v>1130</v>
      </c>
      <c r="AG426" s="1175"/>
      <c r="AH426" s="1157"/>
      <c r="AI426" s="1158"/>
      <c r="AJ426" s="1159"/>
      <c r="AK426" s="1160"/>
      <c r="AL426" s="1161"/>
      <c r="AM426" s="1159"/>
      <c r="AN426" s="1160"/>
      <c r="AO426" s="1161"/>
      <c r="AP426" s="654" t="s">
        <v>1547</v>
      </c>
      <c r="AQ426" s="652"/>
      <c r="AR426" s="713"/>
    </row>
    <row r="427" spans="1:44" ht="14.1" customHeight="1" x14ac:dyDescent="0.15">
      <c r="A427" s="707"/>
      <c r="B427" s="659"/>
      <c r="C427" s="660"/>
      <c r="D427" s="660"/>
      <c r="E427" s="660"/>
      <c r="F427" s="660"/>
      <c r="G427" s="661"/>
      <c r="H427" s="645"/>
      <c r="I427" s="648"/>
      <c r="J427" s="648"/>
      <c r="K427" s="647"/>
      <c r="L427" s="1172"/>
      <c r="M427" s="1173"/>
      <c r="N427" s="645"/>
      <c r="O427" s="647"/>
      <c r="P427" s="692"/>
      <c r="Q427" s="693"/>
      <c r="R427" s="646"/>
      <c r="S427" s="646"/>
      <c r="T427" s="646"/>
      <c r="U427" s="1172"/>
      <c r="V427" s="1173"/>
      <c r="W427" s="645"/>
      <c r="X427" s="647"/>
      <c r="Y427" s="692"/>
      <c r="Z427" s="693"/>
      <c r="AA427" s="648"/>
      <c r="AB427" s="648"/>
      <c r="AC427" s="648"/>
      <c r="AD427" s="1172"/>
      <c r="AE427" s="1173"/>
      <c r="AF427" s="645"/>
      <c r="AG427" s="647"/>
      <c r="AH427" s="692"/>
      <c r="AI427" s="693"/>
      <c r="AJ427" s="648"/>
      <c r="AK427" s="648"/>
      <c r="AL427" s="648"/>
      <c r="AM427" s="694"/>
      <c r="AN427" s="695"/>
      <c r="AO427" s="696"/>
      <c r="AP427" s="645"/>
      <c r="AQ427" s="660"/>
      <c r="AR427" s="661"/>
    </row>
    <row r="428" spans="1:44" ht="14.1" customHeight="1" x14ac:dyDescent="0.15">
      <c r="A428" s="707"/>
      <c r="B428" s="659" t="s">
        <v>1560</v>
      </c>
      <c r="C428" s="660"/>
      <c r="D428" s="660"/>
      <c r="E428" s="660"/>
      <c r="F428" s="698"/>
      <c r="G428" s="678"/>
      <c r="H428" s="679" t="s">
        <v>1399</v>
      </c>
      <c r="I428" s="662"/>
      <c r="J428" s="662"/>
      <c r="K428" s="656"/>
      <c r="L428" s="1218" t="s">
        <v>724</v>
      </c>
      <c r="M428" s="1219"/>
      <c r="N428" s="1164" t="s">
        <v>737</v>
      </c>
      <c r="O428" s="1165"/>
      <c r="P428" s="1214"/>
      <c r="Q428" s="1215"/>
      <c r="R428" s="1159"/>
      <c r="S428" s="1160"/>
      <c r="T428" s="1161"/>
      <c r="U428" s="1162" t="s">
        <v>724</v>
      </c>
      <c r="V428" s="1163"/>
      <c r="W428" s="1164" t="s">
        <v>1133</v>
      </c>
      <c r="X428" s="1165"/>
      <c r="Y428" s="1157"/>
      <c r="Z428" s="1158"/>
      <c r="AA428" s="1159"/>
      <c r="AB428" s="1160"/>
      <c r="AC428" s="1161"/>
      <c r="AD428" s="1162" t="s">
        <v>724</v>
      </c>
      <c r="AE428" s="1163"/>
      <c r="AF428" s="1164" t="s">
        <v>1130</v>
      </c>
      <c r="AG428" s="1165"/>
      <c r="AH428" s="1157"/>
      <c r="AI428" s="1158"/>
      <c r="AJ428" s="1159"/>
      <c r="AK428" s="1160"/>
      <c r="AL428" s="1161"/>
      <c r="AM428" s="1159"/>
      <c r="AN428" s="1160"/>
      <c r="AO428" s="1161"/>
      <c r="AP428" s="881" t="s">
        <v>1393</v>
      </c>
      <c r="AQ428" s="660"/>
      <c r="AR428" s="661"/>
    </row>
    <row r="429" spans="1:44" ht="14.1" customHeight="1" x14ac:dyDescent="0.15">
      <c r="A429" s="691"/>
      <c r="B429" s="645"/>
      <c r="C429" s="646"/>
      <c r="D429" s="646"/>
      <c r="E429" s="646"/>
      <c r="F429" s="646"/>
      <c r="G429" s="647"/>
      <c r="H429" s="645"/>
      <c r="I429" s="648"/>
      <c r="J429" s="648"/>
      <c r="K429" s="647"/>
      <c r="L429" s="1172"/>
      <c r="M429" s="1173"/>
      <c r="N429" s="645"/>
      <c r="O429" s="647"/>
      <c r="P429" s="692"/>
      <c r="Q429" s="693"/>
      <c r="R429" s="646"/>
      <c r="S429" s="646"/>
      <c r="T429" s="646"/>
      <c r="U429" s="1172"/>
      <c r="V429" s="1173"/>
      <c r="W429" s="645"/>
      <c r="X429" s="647"/>
      <c r="Y429" s="692"/>
      <c r="Z429" s="693"/>
      <c r="AA429" s="648"/>
      <c r="AB429" s="648"/>
      <c r="AC429" s="648"/>
      <c r="AD429" s="1172"/>
      <c r="AE429" s="1173"/>
      <c r="AF429" s="645"/>
      <c r="AG429" s="647"/>
      <c r="AH429" s="692"/>
      <c r="AI429" s="693"/>
      <c r="AJ429" s="648"/>
      <c r="AK429" s="648"/>
      <c r="AL429" s="648"/>
      <c r="AM429" s="694"/>
      <c r="AN429" s="695"/>
      <c r="AO429" s="696"/>
      <c r="AP429" s="645"/>
      <c r="AQ429" s="646"/>
      <c r="AR429" s="647"/>
    </row>
    <row r="430" spans="1:44" ht="14.1" customHeight="1" x14ac:dyDescent="0.15">
      <c r="A430" s="697"/>
      <c r="B430" s="651" t="s">
        <v>1412</v>
      </c>
      <c r="C430" s="652"/>
      <c r="D430" s="652"/>
      <c r="E430" s="652"/>
      <c r="F430" s="660"/>
      <c r="G430" s="653"/>
      <c r="H430" s="679" t="s">
        <v>1399</v>
      </c>
      <c r="I430" s="662"/>
      <c r="J430" s="662"/>
      <c r="K430" s="656"/>
      <c r="L430" s="1218" t="s">
        <v>724</v>
      </c>
      <c r="M430" s="1219"/>
      <c r="N430" s="1164" t="s">
        <v>737</v>
      </c>
      <c r="O430" s="1165"/>
      <c r="P430" s="1214"/>
      <c r="Q430" s="1215"/>
      <c r="R430" s="1159"/>
      <c r="S430" s="1160"/>
      <c r="T430" s="1161"/>
      <c r="U430" s="1162" t="s">
        <v>724</v>
      </c>
      <c r="V430" s="1163"/>
      <c r="W430" s="1164" t="s">
        <v>1133</v>
      </c>
      <c r="X430" s="1165"/>
      <c r="Y430" s="1157"/>
      <c r="Z430" s="1158"/>
      <c r="AA430" s="1159"/>
      <c r="AB430" s="1160"/>
      <c r="AC430" s="1161"/>
      <c r="AD430" s="1162" t="s">
        <v>724</v>
      </c>
      <c r="AE430" s="1163"/>
      <c r="AF430" s="1164" t="s">
        <v>1130</v>
      </c>
      <c r="AG430" s="1165"/>
      <c r="AH430" s="1157"/>
      <c r="AI430" s="1158"/>
      <c r="AJ430" s="1159"/>
      <c r="AK430" s="1160"/>
      <c r="AL430" s="1161"/>
      <c r="AM430" s="1159"/>
      <c r="AN430" s="1160"/>
      <c r="AO430" s="1161"/>
      <c r="AP430" s="881" t="s">
        <v>1393</v>
      </c>
      <c r="AQ430" s="652"/>
      <c r="AR430" s="713"/>
    </row>
    <row r="431" spans="1:44" ht="14.1" customHeight="1" x14ac:dyDescent="0.15">
      <c r="A431" s="707"/>
      <c r="B431" s="659"/>
      <c r="C431" s="660"/>
      <c r="D431" s="660"/>
      <c r="E431" s="660"/>
      <c r="F431" s="646"/>
      <c r="G431" s="661"/>
      <c r="H431" s="645"/>
      <c r="I431" s="648"/>
      <c r="J431" s="648"/>
      <c r="K431" s="647"/>
      <c r="L431" s="1172"/>
      <c r="M431" s="1173"/>
      <c r="N431" s="645"/>
      <c r="O431" s="647"/>
      <c r="P431" s="692"/>
      <c r="Q431" s="693"/>
      <c r="R431" s="646"/>
      <c r="S431" s="646"/>
      <c r="T431" s="646"/>
      <c r="U431" s="1172"/>
      <c r="V431" s="1173"/>
      <c r="W431" s="645"/>
      <c r="X431" s="647"/>
      <c r="Y431" s="692"/>
      <c r="Z431" s="693"/>
      <c r="AA431" s="648"/>
      <c r="AB431" s="648"/>
      <c r="AC431" s="648"/>
      <c r="AD431" s="1172"/>
      <c r="AE431" s="1173"/>
      <c r="AF431" s="645"/>
      <c r="AG431" s="647"/>
      <c r="AH431" s="692"/>
      <c r="AI431" s="693"/>
      <c r="AJ431" s="648"/>
      <c r="AK431" s="648"/>
      <c r="AL431" s="648"/>
      <c r="AM431" s="694"/>
      <c r="AN431" s="695"/>
      <c r="AO431" s="696"/>
      <c r="AP431" s="660"/>
      <c r="AQ431" s="660"/>
      <c r="AR431" s="661"/>
    </row>
    <row r="432" spans="1:44" ht="14.1" customHeight="1" x14ac:dyDescent="0.15">
      <c r="A432" s="707"/>
      <c r="B432" s="659"/>
      <c r="C432" s="660"/>
      <c r="D432" s="660"/>
      <c r="E432" s="660"/>
      <c r="F432" s="660"/>
      <c r="G432" s="678"/>
      <c r="H432" s="679"/>
      <c r="I432" s="662"/>
      <c r="J432" s="662"/>
      <c r="K432" s="656"/>
      <c r="L432" s="1218"/>
      <c r="M432" s="1219"/>
      <c r="N432" s="1164"/>
      <c r="O432" s="1165"/>
      <c r="P432" s="1214"/>
      <c r="Q432" s="1215"/>
      <c r="R432" s="662"/>
      <c r="S432" s="662"/>
      <c r="T432" s="662"/>
      <c r="U432" s="1162"/>
      <c r="V432" s="1163"/>
      <c r="W432" s="1164"/>
      <c r="X432" s="1165"/>
      <c r="Y432" s="1157"/>
      <c r="Z432" s="1158"/>
      <c r="AA432" s="1159"/>
      <c r="AB432" s="1160"/>
      <c r="AC432" s="1161"/>
      <c r="AD432" s="1225"/>
      <c r="AE432" s="1226"/>
      <c r="AF432" s="1164"/>
      <c r="AG432" s="1165"/>
      <c r="AH432" s="1157"/>
      <c r="AI432" s="1158"/>
      <c r="AJ432" s="1159"/>
      <c r="AK432" s="1160"/>
      <c r="AL432" s="1161"/>
      <c r="AM432" s="1159"/>
      <c r="AN432" s="1160"/>
      <c r="AO432" s="1161"/>
      <c r="AP432" s="654"/>
      <c r="AQ432" s="652"/>
      <c r="AR432" s="713"/>
    </row>
    <row r="433" spans="1:44" ht="14.1" customHeight="1" x14ac:dyDescent="0.15">
      <c r="A433" s="691"/>
      <c r="B433" s="645"/>
      <c r="C433" s="646"/>
      <c r="D433" s="646"/>
      <c r="E433" s="646"/>
      <c r="F433" s="646"/>
      <c r="G433" s="647"/>
      <c r="H433" s="645"/>
      <c r="I433" s="648"/>
      <c r="J433" s="648"/>
      <c r="K433" s="647"/>
      <c r="L433" s="1172"/>
      <c r="M433" s="1173"/>
      <c r="N433" s="645"/>
      <c r="O433" s="647"/>
      <c r="P433" s="692"/>
      <c r="Q433" s="693"/>
      <c r="R433" s="646"/>
      <c r="S433" s="646"/>
      <c r="T433" s="646"/>
      <c r="U433" s="645"/>
      <c r="V433" s="647"/>
      <c r="W433" s="645"/>
      <c r="X433" s="647"/>
      <c r="Y433" s="692"/>
      <c r="Z433" s="693"/>
      <c r="AA433" s="648"/>
      <c r="AB433" s="648"/>
      <c r="AC433" s="648"/>
      <c r="AD433" s="645"/>
      <c r="AE433" s="647"/>
      <c r="AF433" s="645"/>
      <c r="AG433" s="647"/>
      <c r="AH433" s="692"/>
      <c r="AI433" s="693"/>
      <c r="AJ433" s="648"/>
      <c r="AK433" s="648"/>
      <c r="AL433" s="648"/>
      <c r="AM433" s="694"/>
      <c r="AN433" s="695"/>
      <c r="AO433" s="696"/>
      <c r="AP433" s="723"/>
      <c r="AQ433" s="646"/>
      <c r="AR433" s="647"/>
    </row>
    <row r="434" spans="1:44" ht="14.1" customHeight="1" x14ac:dyDescent="0.15">
      <c r="A434" s="707"/>
      <c r="B434" s="651" t="s">
        <v>1600</v>
      </c>
      <c r="C434" s="652"/>
      <c r="D434" s="652"/>
      <c r="E434" s="652"/>
      <c r="F434" s="708"/>
      <c r="G434" s="653"/>
      <c r="H434" s="654"/>
      <c r="I434" s="655"/>
      <c r="J434" s="655"/>
      <c r="K434" s="656"/>
      <c r="L434" s="1162"/>
      <c r="M434" s="1163"/>
      <c r="N434" s="1174"/>
      <c r="O434" s="1175"/>
      <c r="P434" s="1157"/>
      <c r="Q434" s="1158"/>
      <c r="R434" s="655"/>
      <c r="S434" s="655"/>
      <c r="T434" s="655"/>
      <c r="U434" s="1230">
        <v>0.08</v>
      </c>
      <c r="V434" s="1231"/>
      <c r="W434" s="1174" t="s">
        <v>1133</v>
      </c>
      <c r="X434" s="1175"/>
      <c r="Y434" s="1157"/>
      <c r="Z434" s="1158"/>
      <c r="AA434" s="1159"/>
      <c r="AB434" s="1160"/>
      <c r="AC434" s="1161"/>
      <c r="AD434" s="1291" t="s">
        <v>1602</v>
      </c>
      <c r="AE434" s="1292"/>
      <c r="AF434" s="1174" t="s">
        <v>1130</v>
      </c>
      <c r="AG434" s="1175"/>
      <c r="AH434" s="1157"/>
      <c r="AI434" s="1158"/>
      <c r="AJ434" s="1159"/>
      <c r="AK434" s="1160"/>
      <c r="AL434" s="1161"/>
      <c r="AM434" s="1159"/>
      <c r="AN434" s="1160"/>
      <c r="AO434" s="1161"/>
      <c r="AP434" s="706"/>
      <c r="AQ434" s="660"/>
      <c r="AR434" s="661"/>
    </row>
    <row r="435" spans="1:44" ht="14.1" customHeight="1" x14ac:dyDescent="0.15">
      <c r="A435" s="691"/>
      <c r="B435" s="645"/>
      <c r="C435" s="646"/>
      <c r="D435" s="646"/>
      <c r="E435" s="646"/>
      <c r="F435" s="646"/>
      <c r="G435" s="647"/>
      <c r="H435" s="645"/>
      <c r="I435" s="648"/>
      <c r="J435" s="648"/>
      <c r="K435" s="647"/>
      <c r="L435" s="1172"/>
      <c r="M435" s="1173"/>
      <c r="N435" s="645"/>
      <c r="O435" s="647"/>
      <c r="P435" s="692"/>
      <c r="Q435" s="693"/>
      <c r="R435" s="646"/>
      <c r="S435" s="646"/>
      <c r="T435" s="646"/>
      <c r="U435" s="1172"/>
      <c r="V435" s="1173"/>
      <c r="W435" s="645"/>
      <c r="X435" s="647"/>
      <c r="Y435" s="692"/>
      <c r="Z435" s="693"/>
      <c r="AA435" s="648"/>
      <c r="AB435" s="648"/>
      <c r="AC435" s="648"/>
      <c r="AD435" s="1172"/>
      <c r="AE435" s="1173"/>
      <c r="AF435" s="645"/>
      <c r="AG435" s="647"/>
      <c r="AH435" s="692"/>
      <c r="AI435" s="693"/>
      <c r="AJ435" s="648"/>
      <c r="AK435" s="648"/>
      <c r="AL435" s="648"/>
      <c r="AM435" s="694"/>
      <c r="AN435" s="695"/>
      <c r="AO435" s="696"/>
      <c r="AP435" s="646"/>
      <c r="AQ435" s="646"/>
      <c r="AR435" s="647"/>
    </row>
    <row r="436" spans="1:44" ht="14.1" customHeight="1" x14ac:dyDescent="0.15">
      <c r="A436" s="697"/>
      <c r="B436" s="651"/>
      <c r="C436" s="652"/>
      <c r="D436" s="652"/>
      <c r="E436" s="652"/>
      <c r="F436" s="652"/>
      <c r="G436" s="653"/>
      <c r="H436" s="654"/>
      <c r="I436" s="655"/>
      <c r="J436" s="655"/>
      <c r="K436" s="656"/>
      <c r="L436" s="1162"/>
      <c r="M436" s="1163"/>
      <c r="N436" s="1174"/>
      <c r="O436" s="1175"/>
      <c r="P436" s="1157"/>
      <c r="Q436" s="1158"/>
      <c r="R436" s="655"/>
      <c r="S436" s="655"/>
      <c r="T436" s="655"/>
      <c r="U436" s="1162"/>
      <c r="V436" s="1163"/>
      <c r="W436" s="1174"/>
      <c r="X436" s="1175"/>
      <c r="Y436" s="1157"/>
      <c r="Z436" s="1158"/>
      <c r="AA436" s="1159"/>
      <c r="AB436" s="1160"/>
      <c r="AC436" s="1161"/>
      <c r="AD436" s="1225"/>
      <c r="AE436" s="1226"/>
      <c r="AF436" s="1174"/>
      <c r="AG436" s="1175"/>
      <c r="AH436" s="1157"/>
      <c r="AI436" s="1158"/>
      <c r="AJ436" s="1159"/>
      <c r="AK436" s="1160"/>
      <c r="AL436" s="1161"/>
      <c r="AM436" s="1159"/>
      <c r="AN436" s="1160"/>
      <c r="AO436" s="1161"/>
      <c r="AP436" s="654"/>
      <c r="AQ436" s="652"/>
      <c r="AR436" s="713"/>
    </row>
    <row r="437" spans="1:44" ht="14.1" customHeight="1" x14ac:dyDescent="0.15">
      <c r="A437" s="691"/>
      <c r="B437" s="645"/>
      <c r="C437" s="646"/>
      <c r="D437" s="646"/>
      <c r="E437" s="646"/>
      <c r="F437" s="646"/>
      <c r="G437" s="647"/>
      <c r="H437" s="645"/>
      <c r="I437" s="648"/>
      <c r="J437" s="648"/>
      <c r="K437" s="647"/>
      <c r="L437" s="1172"/>
      <c r="M437" s="1173"/>
      <c r="N437" s="645"/>
      <c r="O437" s="647"/>
      <c r="P437" s="692"/>
      <c r="Q437" s="693"/>
      <c r="R437" s="646"/>
      <c r="S437" s="646"/>
      <c r="T437" s="646"/>
      <c r="U437" s="1172"/>
      <c r="V437" s="1173"/>
      <c r="W437" s="645"/>
      <c r="X437" s="647"/>
      <c r="Y437" s="692"/>
      <c r="Z437" s="693"/>
      <c r="AA437" s="648"/>
      <c r="AB437" s="648"/>
      <c r="AC437" s="648"/>
      <c r="AD437" s="1172"/>
      <c r="AE437" s="1173"/>
      <c r="AF437" s="645"/>
      <c r="AG437" s="647"/>
      <c r="AH437" s="692"/>
      <c r="AI437" s="693"/>
      <c r="AJ437" s="648"/>
      <c r="AK437" s="648"/>
      <c r="AL437" s="648"/>
      <c r="AM437" s="694"/>
      <c r="AN437" s="695"/>
      <c r="AO437" s="696"/>
      <c r="AP437" s="660"/>
      <c r="AQ437" s="646"/>
      <c r="AR437" s="647"/>
    </row>
    <row r="438" spans="1:44" ht="14.1" customHeight="1" x14ac:dyDescent="0.15">
      <c r="A438" s="697"/>
      <c r="B438" s="651"/>
      <c r="C438" s="652"/>
      <c r="D438" s="652"/>
      <c r="E438" s="652"/>
      <c r="F438" s="652"/>
      <c r="G438" s="653"/>
      <c r="H438" s="679"/>
      <c r="I438" s="662"/>
      <c r="J438" s="662"/>
      <c r="K438" s="656"/>
      <c r="L438" s="1218"/>
      <c r="M438" s="1219"/>
      <c r="N438" s="1164"/>
      <c r="O438" s="1165"/>
      <c r="P438" s="1214"/>
      <c r="Q438" s="1215"/>
      <c r="R438" s="662"/>
      <c r="S438" s="662"/>
      <c r="T438" s="662"/>
      <c r="U438" s="1162"/>
      <c r="V438" s="1163"/>
      <c r="W438" s="1164"/>
      <c r="X438" s="1165"/>
      <c r="Y438" s="1157"/>
      <c r="Z438" s="1158"/>
      <c r="AA438" s="1159"/>
      <c r="AB438" s="1160"/>
      <c r="AC438" s="1161"/>
      <c r="AD438" s="1225"/>
      <c r="AE438" s="1226"/>
      <c r="AF438" s="1164"/>
      <c r="AG438" s="1165"/>
      <c r="AH438" s="1157"/>
      <c r="AI438" s="1158"/>
      <c r="AJ438" s="1159"/>
      <c r="AK438" s="1160"/>
      <c r="AL438" s="1161"/>
      <c r="AM438" s="1159"/>
      <c r="AN438" s="1160"/>
      <c r="AO438" s="1161"/>
      <c r="AP438" s="654"/>
      <c r="AQ438" s="652"/>
      <c r="AR438" s="713"/>
    </row>
    <row r="439" spans="1:44" ht="14.1" customHeight="1" x14ac:dyDescent="0.15">
      <c r="A439" s="707"/>
      <c r="B439" s="659"/>
      <c r="C439" s="660"/>
      <c r="D439" s="660"/>
      <c r="E439" s="660"/>
      <c r="F439" s="660"/>
      <c r="G439" s="661"/>
      <c r="H439" s="645"/>
      <c r="I439" s="648"/>
      <c r="J439" s="648"/>
      <c r="K439" s="647"/>
      <c r="L439" s="1172"/>
      <c r="M439" s="1173"/>
      <c r="N439" s="645"/>
      <c r="O439" s="647"/>
      <c r="P439" s="692"/>
      <c r="Q439" s="693"/>
      <c r="R439" s="646"/>
      <c r="S439" s="646"/>
      <c r="T439" s="646"/>
      <c r="U439" s="1172"/>
      <c r="V439" s="1173"/>
      <c r="W439" s="645"/>
      <c r="X439" s="647"/>
      <c r="Y439" s="692"/>
      <c r="Z439" s="693"/>
      <c r="AA439" s="648"/>
      <c r="AB439" s="648"/>
      <c r="AC439" s="648"/>
      <c r="AD439" s="1172"/>
      <c r="AE439" s="1173"/>
      <c r="AF439" s="645"/>
      <c r="AG439" s="647"/>
      <c r="AH439" s="692"/>
      <c r="AI439" s="693"/>
      <c r="AJ439" s="648"/>
      <c r="AK439" s="648"/>
      <c r="AL439" s="648"/>
      <c r="AM439" s="694"/>
      <c r="AN439" s="695"/>
      <c r="AO439" s="696"/>
      <c r="AP439" s="660"/>
      <c r="AQ439" s="660"/>
      <c r="AR439" s="661"/>
    </row>
    <row r="440" spans="1:44" ht="14.1" customHeight="1" x14ac:dyDescent="0.15">
      <c r="A440" s="707"/>
      <c r="B440" s="659"/>
      <c r="C440" s="660"/>
      <c r="D440" s="660"/>
      <c r="E440" s="660"/>
      <c r="F440" s="660"/>
      <c r="G440" s="678"/>
      <c r="H440" s="679"/>
      <c r="I440" s="662"/>
      <c r="J440" s="662"/>
      <c r="K440" s="656"/>
      <c r="L440" s="1218"/>
      <c r="M440" s="1219"/>
      <c r="N440" s="1164"/>
      <c r="O440" s="1165"/>
      <c r="P440" s="1214"/>
      <c r="Q440" s="1215"/>
      <c r="R440" s="662"/>
      <c r="S440" s="662"/>
      <c r="T440" s="662"/>
      <c r="U440" s="1162"/>
      <c r="V440" s="1163"/>
      <c r="W440" s="1164"/>
      <c r="X440" s="1165"/>
      <c r="Y440" s="1157"/>
      <c r="Z440" s="1158"/>
      <c r="AA440" s="1159"/>
      <c r="AB440" s="1160"/>
      <c r="AC440" s="1161"/>
      <c r="AD440" s="1225"/>
      <c r="AE440" s="1226"/>
      <c r="AF440" s="1164"/>
      <c r="AG440" s="1165"/>
      <c r="AH440" s="1157"/>
      <c r="AI440" s="1158"/>
      <c r="AJ440" s="1159"/>
      <c r="AK440" s="1160"/>
      <c r="AL440" s="1161"/>
      <c r="AM440" s="1159"/>
      <c r="AN440" s="1160"/>
      <c r="AO440" s="1161"/>
      <c r="AP440" s="716"/>
      <c r="AQ440" s="660"/>
      <c r="AR440" s="661"/>
    </row>
    <row r="441" spans="1:44" ht="14.1" customHeight="1" x14ac:dyDescent="0.15">
      <c r="A441" s="691"/>
      <c r="B441" s="645"/>
      <c r="C441" s="723"/>
      <c r="D441" s="723"/>
      <c r="E441" s="723"/>
      <c r="F441" s="723"/>
      <c r="G441" s="724"/>
      <c r="H441" s="645"/>
      <c r="I441" s="648"/>
      <c r="J441" s="648"/>
      <c r="K441" s="647"/>
      <c r="L441" s="1172"/>
      <c r="M441" s="1173"/>
      <c r="N441" s="645"/>
      <c r="O441" s="647"/>
      <c r="P441" s="692"/>
      <c r="Q441" s="693"/>
      <c r="R441" s="646"/>
      <c r="S441" s="646"/>
      <c r="T441" s="646"/>
      <c r="U441" s="1172"/>
      <c r="V441" s="1173"/>
      <c r="W441" s="645"/>
      <c r="X441" s="647"/>
      <c r="Y441" s="692"/>
      <c r="Z441" s="693"/>
      <c r="AA441" s="648"/>
      <c r="AB441" s="648"/>
      <c r="AC441" s="648"/>
      <c r="AD441" s="1172"/>
      <c r="AE441" s="1173"/>
      <c r="AF441" s="645"/>
      <c r="AG441" s="647"/>
      <c r="AH441" s="692"/>
      <c r="AI441" s="693"/>
      <c r="AJ441" s="648"/>
      <c r="AK441" s="648"/>
      <c r="AL441" s="648"/>
      <c r="AM441" s="694"/>
      <c r="AN441" s="695"/>
      <c r="AO441" s="696"/>
      <c r="AP441" s="723"/>
      <c r="AQ441" s="723"/>
      <c r="AR441" s="724"/>
    </row>
    <row r="442" spans="1:44" ht="14.1" customHeight="1" x14ac:dyDescent="0.15">
      <c r="A442" s="707"/>
      <c r="B442" s="659"/>
      <c r="C442" s="667"/>
      <c r="D442" s="667"/>
      <c r="E442" s="667"/>
      <c r="F442" s="667"/>
      <c r="G442" s="683"/>
      <c r="H442" s="679"/>
      <c r="I442" s="662"/>
      <c r="J442" s="662"/>
      <c r="K442" s="680"/>
      <c r="L442" s="1218"/>
      <c r="M442" s="1219"/>
      <c r="N442" s="1164"/>
      <c r="O442" s="1165"/>
      <c r="P442" s="1214"/>
      <c r="Q442" s="1215"/>
      <c r="R442" s="662"/>
      <c r="S442" s="662"/>
      <c r="T442" s="662"/>
      <c r="U442" s="1218"/>
      <c r="V442" s="1219"/>
      <c r="W442" s="1164"/>
      <c r="X442" s="1165"/>
      <c r="Y442" s="1214"/>
      <c r="Z442" s="1215"/>
      <c r="AA442" s="1194"/>
      <c r="AB442" s="1195"/>
      <c r="AC442" s="1196"/>
      <c r="AD442" s="1267"/>
      <c r="AE442" s="1268"/>
      <c r="AF442" s="1164"/>
      <c r="AG442" s="1165"/>
      <c r="AH442" s="1214"/>
      <c r="AI442" s="1215"/>
      <c r="AJ442" s="1194"/>
      <c r="AK442" s="1195"/>
      <c r="AL442" s="1196"/>
      <c r="AM442" s="1194"/>
      <c r="AN442" s="1195"/>
      <c r="AO442" s="1196"/>
      <c r="AP442" s="738"/>
      <c r="AQ442" s="667"/>
      <c r="AR442" s="668"/>
    </row>
    <row r="443" spans="1:44" ht="14.1" customHeight="1" x14ac:dyDescent="0.15">
      <c r="A443" s="691"/>
      <c r="B443" s="725"/>
      <c r="C443" s="723"/>
      <c r="D443" s="723"/>
      <c r="E443" s="723"/>
      <c r="F443" s="723"/>
      <c r="G443" s="724"/>
      <c r="H443" s="725"/>
      <c r="I443" s="726"/>
      <c r="J443" s="726"/>
      <c r="K443" s="724"/>
      <c r="L443" s="1172"/>
      <c r="M443" s="1173"/>
      <c r="N443" s="645"/>
      <c r="O443" s="647"/>
      <c r="P443" s="692"/>
      <c r="Q443" s="693"/>
      <c r="R443" s="646"/>
      <c r="S443" s="646"/>
      <c r="T443" s="646"/>
      <c r="U443" s="725"/>
      <c r="V443" s="724"/>
      <c r="W443" s="725"/>
      <c r="X443" s="724"/>
      <c r="Y443" s="727"/>
      <c r="Z443" s="728"/>
      <c r="AA443" s="726"/>
      <c r="AB443" s="726"/>
      <c r="AC443" s="726"/>
      <c r="AD443" s="725"/>
      <c r="AE443" s="724"/>
      <c r="AF443" s="725"/>
      <c r="AG443" s="724"/>
      <c r="AH443" s="727"/>
      <c r="AI443" s="728"/>
      <c r="AJ443" s="726"/>
      <c r="AK443" s="726"/>
      <c r="AL443" s="726"/>
      <c r="AM443" s="729"/>
      <c r="AN443" s="730"/>
      <c r="AO443" s="731"/>
      <c r="AP443" s="723"/>
      <c r="AQ443" s="723"/>
      <c r="AR443" s="724"/>
    </row>
    <row r="444" spans="1:44" ht="14.1" customHeight="1" x14ac:dyDescent="0.15">
      <c r="A444" s="697"/>
      <c r="B444" s="740"/>
      <c r="C444" s="689"/>
      <c r="D444" s="689"/>
      <c r="E444" s="689"/>
      <c r="F444" s="689"/>
      <c r="G444" s="732"/>
      <c r="H444" s="684"/>
      <c r="I444" s="685"/>
      <c r="J444" s="685"/>
      <c r="K444" s="686"/>
      <c r="L444" s="1218"/>
      <c r="M444" s="1219"/>
      <c r="N444" s="1164"/>
      <c r="O444" s="1165"/>
      <c r="P444" s="1214"/>
      <c r="Q444" s="1215"/>
      <c r="R444" s="662"/>
      <c r="S444" s="662"/>
      <c r="T444" s="662"/>
      <c r="U444" s="1238"/>
      <c r="V444" s="1239"/>
      <c r="W444" s="1240"/>
      <c r="X444" s="1241"/>
      <c r="Y444" s="1238"/>
      <c r="Z444" s="1239"/>
      <c r="AA444" s="687"/>
      <c r="AB444" s="687"/>
      <c r="AC444" s="687"/>
      <c r="AD444" s="1238"/>
      <c r="AE444" s="1239"/>
      <c r="AF444" s="1240"/>
      <c r="AG444" s="1241"/>
      <c r="AH444" s="1238"/>
      <c r="AI444" s="1239"/>
      <c r="AJ444" s="687"/>
      <c r="AK444" s="687"/>
      <c r="AL444" s="687"/>
      <c r="AM444" s="1235"/>
      <c r="AN444" s="1236"/>
      <c r="AO444" s="1237"/>
      <c r="AP444" s="688"/>
      <c r="AQ444" s="689"/>
      <c r="AR444" s="690"/>
    </row>
    <row r="445" spans="1:44" ht="14.1" customHeight="1" x14ac:dyDescent="0.15">
      <c r="A445" s="691"/>
      <c r="B445" s="725"/>
      <c r="C445" s="723"/>
      <c r="D445" s="723"/>
      <c r="E445" s="723"/>
      <c r="F445" s="723"/>
      <c r="G445" s="724"/>
      <c r="H445" s="725"/>
      <c r="I445" s="726"/>
      <c r="J445" s="726"/>
      <c r="K445" s="724"/>
      <c r="L445" s="1172"/>
      <c r="M445" s="1173"/>
      <c r="N445" s="645"/>
      <c r="O445" s="647"/>
      <c r="P445" s="692"/>
      <c r="Q445" s="693"/>
      <c r="R445" s="646"/>
      <c r="S445" s="646"/>
      <c r="T445" s="646"/>
      <c r="U445" s="725"/>
      <c r="V445" s="724"/>
      <c r="W445" s="725"/>
      <c r="X445" s="724"/>
      <c r="Y445" s="727"/>
      <c r="Z445" s="728"/>
      <c r="AA445" s="726"/>
      <c r="AB445" s="726"/>
      <c r="AC445" s="726"/>
      <c r="AD445" s="725"/>
      <c r="AE445" s="724"/>
      <c r="AF445" s="725"/>
      <c r="AG445" s="724"/>
      <c r="AH445" s="727"/>
      <c r="AI445" s="728"/>
      <c r="AJ445" s="726"/>
      <c r="AK445" s="726"/>
      <c r="AL445" s="726"/>
      <c r="AM445" s="729"/>
      <c r="AN445" s="730"/>
      <c r="AO445" s="731"/>
      <c r="AP445" s="723"/>
      <c r="AQ445" s="723"/>
      <c r="AR445" s="724"/>
    </row>
    <row r="446" spans="1:44" ht="14.1" customHeight="1" x14ac:dyDescent="0.15">
      <c r="A446" s="697"/>
      <c r="B446" s="740"/>
      <c r="C446" s="689"/>
      <c r="D446" s="689"/>
      <c r="E446" s="689"/>
      <c r="F446" s="689"/>
      <c r="G446" s="732"/>
      <c r="H446" s="684"/>
      <c r="I446" s="685"/>
      <c r="J446" s="685"/>
      <c r="K446" s="686"/>
      <c r="L446" s="1218"/>
      <c r="M446" s="1219"/>
      <c r="N446" s="1164"/>
      <c r="O446" s="1165"/>
      <c r="P446" s="1214"/>
      <c r="Q446" s="1215"/>
      <c r="R446" s="662"/>
      <c r="S446" s="662"/>
      <c r="T446" s="662"/>
      <c r="U446" s="1238"/>
      <c r="V446" s="1239"/>
      <c r="W446" s="1240"/>
      <c r="X446" s="1241"/>
      <c r="Y446" s="1238"/>
      <c r="Z446" s="1239"/>
      <c r="AA446" s="687"/>
      <c r="AB446" s="687"/>
      <c r="AC446" s="687"/>
      <c r="AD446" s="1238"/>
      <c r="AE446" s="1239"/>
      <c r="AF446" s="1240"/>
      <c r="AG446" s="1241"/>
      <c r="AH446" s="1238"/>
      <c r="AI446" s="1239"/>
      <c r="AJ446" s="687"/>
      <c r="AK446" s="687"/>
      <c r="AL446" s="687"/>
      <c r="AM446" s="1235"/>
      <c r="AN446" s="1236"/>
      <c r="AO446" s="1237"/>
      <c r="AP446" s="688"/>
      <c r="AQ446" s="689"/>
      <c r="AR446" s="690"/>
    </row>
    <row r="447" spans="1:44" ht="14.1" customHeight="1" x14ac:dyDescent="0.15">
      <c r="A447" s="707"/>
      <c r="B447" s="733"/>
      <c r="C447" s="667"/>
      <c r="D447" s="667"/>
      <c r="E447" s="667"/>
      <c r="F447" s="667"/>
      <c r="G447" s="668"/>
      <c r="H447" s="733"/>
      <c r="I447" s="734"/>
      <c r="J447" s="734"/>
      <c r="K447" s="668"/>
      <c r="L447" s="1172"/>
      <c r="M447" s="1173"/>
      <c r="N447" s="645"/>
      <c r="O447" s="647"/>
      <c r="P447" s="692"/>
      <c r="Q447" s="693"/>
      <c r="R447" s="646"/>
      <c r="S447" s="646"/>
      <c r="T447" s="646"/>
      <c r="U447" s="733"/>
      <c r="V447" s="668"/>
      <c r="W447" s="733"/>
      <c r="X447" s="668"/>
      <c r="Y447" s="735"/>
      <c r="Z447" s="736"/>
      <c r="AA447" s="734"/>
      <c r="AB447" s="734"/>
      <c r="AC447" s="734"/>
      <c r="AD447" s="733"/>
      <c r="AE447" s="668"/>
      <c r="AF447" s="733"/>
      <c r="AG447" s="668"/>
      <c r="AH447" s="735"/>
      <c r="AI447" s="736"/>
      <c r="AJ447" s="734"/>
      <c r="AK447" s="734"/>
      <c r="AL447" s="734"/>
      <c r="AM447" s="737"/>
      <c r="AN447" s="738"/>
      <c r="AO447" s="683"/>
      <c r="AP447" s="667"/>
      <c r="AQ447" s="667"/>
      <c r="AR447" s="668"/>
    </row>
    <row r="448" spans="1:44" ht="14.1" customHeight="1" x14ac:dyDescent="0.15">
      <c r="A448" s="707"/>
      <c r="B448" s="733"/>
      <c r="C448" s="667"/>
      <c r="D448" s="667"/>
      <c r="E448" s="667"/>
      <c r="F448" s="667"/>
      <c r="G448" s="683"/>
      <c r="H448" s="737"/>
      <c r="I448" s="734"/>
      <c r="J448" s="734"/>
      <c r="K448" s="736"/>
      <c r="L448" s="1218"/>
      <c r="M448" s="1219"/>
      <c r="N448" s="1164"/>
      <c r="O448" s="1165"/>
      <c r="P448" s="1214"/>
      <c r="Q448" s="1215"/>
      <c r="R448" s="662"/>
      <c r="S448" s="662"/>
      <c r="T448" s="662"/>
      <c r="U448" s="1263"/>
      <c r="V448" s="1264"/>
      <c r="W448" s="1265"/>
      <c r="X448" s="1266"/>
      <c r="Y448" s="1263"/>
      <c r="Z448" s="1264"/>
      <c r="AA448" s="739"/>
      <c r="AB448" s="739"/>
      <c r="AC448" s="739"/>
      <c r="AD448" s="1263"/>
      <c r="AE448" s="1264"/>
      <c r="AF448" s="1265"/>
      <c r="AG448" s="1266"/>
      <c r="AH448" s="1263"/>
      <c r="AI448" s="1264"/>
      <c r="AJ448" s="739"/>
      <c r="AK448" s="739"/>
      <c r="AL448" s="739"/>
      <c r="AM448" s="1235"/>
      <c r="AN448" s="1236"/>
      <c r="AO448" s="1237"/>
      <c r="AP448" s="738"/>
      <c r="AQ448" s="667"/>
      <c r="AR448" s="668"/>
    </row>
    <row r="449" spans="1:44" ht="14.1" customHeight="1" x14ac:dyDescent="0.15">
      <c r="A449" s="691"/>
      <c r="B449" s="725"/>
      <c r="C449" s="723"/>
      <c r="D449" s="723"/>
      <c r="E449" s="723"/>
      <c r="F449" s="723"/>
      <c r="G449" s="724"/>
      <c r="H449" s="725"/>
      <c r="I449" s="726"/>
      <c r="J449" s="726"/>
      <c r="K449" s="724"/>
      <c r="L449" s="1172"/>
      <c r="M449" s="1173"/>
      <c r="N449" s="645"/>
      <c r="O449" s="647"/>
      <c r="P449" s="692"/>
      <c r="Q449" s="693"/>
      <c r="R449" s="646"/>
      <c r="S449" s="646"/>
      <c r="T449" s="646"/>
      <c r="U449" s="725"/>
      <c r="V449" s="724"/>
      <c r="W449" s="725"/>
      <c r="X449" s="724"/>
      <c r="Y449" s="727"/>
      <c r="Z449" s="728"/>
      <c r="AA449" s="726"/>
      <c r="AB449" s="726"/>
      <c r="AC449" s="726"/>
      <c r="AD449" s="725"/>
      <c r="AE449" s="724"/>
      <c r="AF449" s="725"/>
      <c r="AG449" s="724"/>
      <c r="AH449" s="727"/>
      <c r="AI449" s="728"/>
      <c r="AJ449" s="726"/>
      <c r="AK449" s="726"/>
      <c r="AL449" s="726"/>
      <c r="AM449" s="729"/>
      <c r="AN449" s="730"/>
      <c r="AO449" s="731"/>
      <c r="AP449" s="723"/>
      <c r="AQ449" s="723"/>
      <c r="AR449" s="724"/>
    </row>
    <row r="450" spans="1:44" ht="14.1" customHeight="1" x14ac:dyDescent="0.15">
      <c r="A450" s="697"/>
      <c r="B450" s="740"/>
      <c r="C450" s="689"/>
      <c r="D450" s="689"/>
      <c r="E450" s="689"/>
      <c r="F450" s="689"/>
      <c r="G450" s="732"/>
      <c r="H450" s="684"/>
      <c r="I450" s="685"/>
      <c r="J450" s="685"/>
      <c r="K450" s="686"/>
      <c r="L450" s="1218"/>
      <c r="M450" s="1219"/>
      <c r="N450" s="1164"/>
      <c r="O450" s="1165"/>
      <c r="P450" s="1214"/>
      <c r="Q450" s="1215"/>
      <c r="R450" s="662"/>
      <c r="S450" s="662"/>
      <c r="T450" s="662"/>
      <c r="U450" s="1238"/>
      <c r="V450" s="1239"/>
      <c r="W450" s="1240"/>
      <c r="X450" s="1241"/>
      <c r="Y450" s="1238"/>
      <c r="Z450" s="1239"/>
      <c r="AA450" s="687"/>
      <c r="AB450" s="687"/>
      <c r="AC450" s="687"/>
      <c r="AD450" s="1238"/>
      <c r="AE450" s="1239"/>
      <c r="AF450" s="1240"/>
      <c r="AG450" s="1241"/>
      <c r="AH450" s="1238"/>
      <c r="AI450" s="1239"/>
      <c r="AJ450" s="687"/>
      <c r="AK450" s="687"/>
      <c r="AL450" s="687"/>
      <c r="AM450" s="1235"/>
      <c r="AN450" s="1236"/>
      <c r="AO450" s="1237"/>
      <c r="AP450" s="688"/>
      <c r="AQ450" s="689"/>
      <c r="AR450" s="690"/>
    </row>
    <row r="451" spans="1:44" ht="14.1" customHeight="1" x14ac:dyDescent="0.15">
      <c r="A451" s="691"/>
      <c r="B451" s="725"/>
      <c r="C451" s="723"/>
      <c r="D451" s="723"/>
      <c r="E451" s="723"/>
      <c r="F451" s="723"/>
      <c r="G451" s="724"/>
      <c r="H451" s="725"/>
      <c r="I451" s="726"/>
      <c r="J451" s="726"/>
      <c r="K451" s="724"/>
      <c r="L451" s="1172"/>
      <c r="M451" s="1173"/>
      <c r="N451" s="645"/>
      <c r="O451" s="647"/>
      <c r="P451" s="692"/>
      <c r="Q451" s="693"/>
      <c r="R451" s="646"/>
      <c r="S451" s="646"/>
      <c r="T451" s="646"/>
      <c r="U451" s="725"/>
      <c r="V451" s="724"/>
      <c r="W451" s="725"/>
      <c r="X451" s="724"/>
      <c r="Y451" s="727"/>
      <c r="Z451" s="728"/>
      <c r="AA451" s="726"/>
      <c r="AB451" s="726"/>
      <c r="AC451" s="726"/>
      <c r="AD451" s="725"/>
      <c r="AE451" s="724"/>
      <c r="AF451" s="725"/>
      <c r="AG451" s="724"/>
      <c r="AH451" s="727"/>
      <c r="AI451" s="728"/>
      <c r="AJ451" s="726"/>
      <c r="AK451" s="726"/>
      <c r="AL451" s="726"/>
      <c r="AM451" s="729"/>
      <c r="AN451" s="730"/>
      <c r="AO451" s="731"/>
      <c r="AP451" s="723"/>
      <c r="AQ451" s="723"/>
      <c r="AR451" s="724"/>
    </row>
    <row r="452" spans="1:44" ht="14.1" customHeight="1" x14ac:dyDescent="0.15">
      <c r="A452" s="697"/>
      <c r="B452" s="740"/>
      <c r="C452" s="689"/>
      <c r="D452" s="689"/>
      <c r="E452" s="689"/>
      <c r="F452" s="689"/>
      <c r="G452" s="732"/>
      <c r="H452" s="684"/>
      <c r="I452" s="685"/>
      <c r="J452" s="685"/>
      <c r="K452" s="686"/>
      <c r="L452" s="1218"/>
      <c r="M452" s="1219"/>
      <c r="N452" s="1164"/>
      <c r="O452" s="1165"/>
      <c r="P452" s="1214"/>
      <c r="Q452" s="1215"/>
      <c r="R452" s="662"/>
      <c r="S452" s="662"/>
      <c r="T452" s="662"/>
      <c r="U452" s="1238"/>
      <c r="V452" s="1239"/>
      <c r="W452" s="1240"/>
      <c r="X452" s="1241"/>
      <c r="Y452" s="1238"/>
      <c r="Z452" s="1239"/>
      <c r="AA452" s="687"/>
      <c r="AB452" s="687"/>
      <c r="AC452" s="687"/>
      <c r="AD452" s="1238"/>
      <c r="AE452" s="1239"/>
      <c r="AF452" s="1240"/>
      <c r="AG452" s="1241"/>
      <c r="AH452" s="1238"/>
      <c r="AI452" s="1239"/>
      <c r="AJ452" s="687"/>
      <c r="AK452" s="687"/>
      <c r="AL452" s="687"/>
      <c r="AM452" s="1235"/>
      <c r="AN452" s="1236"/>
      <c r="AO452" s="1237"/>
      <c r="AP452" s="688"/>
      <c r="AQ452" s="689"/>
      <c r="AR452" s="690"/>
    </row>
    <row r="453" spans="1:44" ht="14.1" customHeight="1" x14ac:dyDescent="0.15">
      <c r="A453" s="707"/>
      <c r="B453" s="733"/>
      <c r="C453" s="667"/>
      <c r="D453" s="667"/>
      <c r="E453" s="667"/>
      <c r="F453" s="667"/>
      <c r="G453" s="668"/>
      <c r="H453" s="733"/>
      <c r="I453" s="734"/>
      <c r="J453" s="734"/>
      <c r="K453" s="668"/>
      <c r="L453" s="1172"/>
      <c r="M453" s="1173"/>
      <c r="N453" s="645"/>
      <c r="O453" s="647"/>
      <c r="P453" s="692"/>
      <c r="Q453" s="693"/>
      <c r="R453" s="646"/>
      <c r="S453" s="646"/>
      <c r="T453" s="646"/>
      <c r="U453" s="733"/>
      <c r="V453" s="668"/>
      <c r="W453" s="733"/>
      <c r="X453" s="668"/>
      <c r="Y453" s="735"/>
      <c r="Z453" s="736"/>
      <c r="AA453" s="734"/>
      <c r="AB453" s="734"/>
      <c r="AC453" s="734"/>
      <c r="AD453" s="733"/>
      <c r="AE453" s="668"/>
      <c r="AF453" s="733"/>
      <c r="AG453" s="668"/>
      <c r="AH453" s="735"/>
      <c r="AI453" s="736"/>
      <c r="AJ453" s="734"/>
      <c r="AK453" s="734"/>
      <c r="AL453" s="734"/>
      <c r="AM453" s="737"/>
      <c r="AN453" s="738"/>
      <c r="AO453" s="683"/>
      <c r="AP453" s="667"/>
      <c r="AQ453" s="667"/>
      <c r="AR453" s="668"/>
    </row>
    <row r="454" spans="1:44" ht="14.1" customHeight="1" x14ac:dyDescent="0.15">
      <c r="A454" s="707"/>
      <c r="B454" s="733"/>
      <c r="C454" s="667"/>
      <c r="D454" s="667"/>
      <c r="E454" s="667"/>
      <c r="F454" s="667"/>
      <c r="G454" s="683"/>
      <c r="H454" s="737"/>
      <c r="I454" s="734"/>
      <c r="J454" s="734"/>
      <c r="K454" s="736"/>
      <c r="L454" s="1218"/>
      <c r="M454" s="1219"/>
      <c r="N454" s="1164"/>
      <c r="O454" s="1165"/>
      <c r="P454" s="1214"/>
      <c r="Q454" s="1215"/>
      <c r="R454" s="662"/>
      <c r="S454" s="662"/>
      <c r="T454" s="662"/>
      <c r="U454" s="1263"/>
      <c r="V454" s="1264"/>
      <c r="W454" s="1265"/>
      <c r="X454" s="1266"/>
      <c r="Y454" s="1263"/>
      <c r="Z454" s="1264"/>
      <c r="AA454" s="739"/>
      <c r="AB454" s="739"/>
      <c r="AC454" s="739"/>
      <c r="AD454" s="1263"/>
      <c r="AE454" s="1264"/>
      <c r="AF454" s="1265"/>
      <c r="AG454" s="1266"/>
      <c r="AH454" s="1263"/>
      <c r="AI454" s="1264"/>
      <c r="AJ454" s="739"/>
      <c r="AK454" s="739"/>
      <c r="AL454" s="739"/>
      <c r="AM454" s="1235"/>
      <c r="AN454" s="1236"/>
      <c r="AO454" s="1237"/>
      <c r="AP454" s="738"/>
      <c r="AQ454" s="667"/>
      <c r="AR454" s="668"/>
    </row>
    <row r="455" spans="1:44" ht="14.1" customHeight="1" x14ac:dyDescent="0.15">
      <c r="A455" s="691"/>
      <c r="B455" s="725"/>
      <c r="C455" s="723"/>
      <c r="D455" s="723"/>
      <c r="E455" s="723"/>
      <c r="F455" s="723"/>
      <c r="G455" s="724"/>
      <c r="H455" s="725"/>
      <c r="I455" s="726"/>
      <c r="J455" s="726"/>
      <c r="K455" s="724"/>
      <c r="L455" s="1172"/>
      <c r="M455" s="1173"/>
      <c r="N455" s="645"/>
      <c r="O455" s="647"/>
      <c r="P455" s="692"/>
      <c r="Q455" s="693"/>
      <c r="R455" s="646"/>
      <c r="S455" s="646"/>
      <c r="T455" s="646"/>
      <c r="U455" s="725"/>
      <c r="V455" s="724"/>
      <c r="W455" s="725"/>
      <c r="X455" s="724"/>
      <c r="Y455" s="727"/>
      <c r="Z455" s="728"/>
      <c r="AA455" s="726"/>
      <c r="AB455" s="726"/>
      <c r="AC455" s="726"/>
      <c r="AD455" s="725"/>
      <c r="AE455" s="724"/>
      <c r="AF455" s="725"/>
      <c r="AG455" s="724"/>
      <c r="AH455" s="727"/>
      <c r="AI455" s="728"/>
      <c r="AJ455" s="726"/>
      <c r="AK455" s="726"/>
      <c r="AL455" s="726"/>
      <c r="AM455" s="729"/>
      <c r="AN455" s="730"/>
      <c r="AO455" s="731"/>
      <c r="AP455" s="723"/>
      <c r="AQ455" s="723"/>
      <c r="AR455" s="724"/>
    </row>
    <row r="456" spans="1:44" ht="14.1" customHeight="1" x14ac:dyDescent="0.15">
      <c r="A456" s="697"/>
      <c r="B456" s="740"/>
      <c r="C456" s="689"/>
      <c r="D456" s="689"/>
      <c r="E456" s="689"/>
      <c r="F456" s="689"/>
      <c r="G456" s="732"/>
      <c r="H456" s="684"/>
      <c r="I456" s="685"/>
      <c r="J456" s="685"/>
      <c r="K456" s="686"/>
      <c r="L456" s="1218"/>
      <c r="M456" s="1219"/>
      <c r="N456" s="1164"/>
      <c r="O456" s="1165"/>
      <c r="P456" s="1214"/>
      <c r="Q456" s="1215"/>
      <c r="R456" s="662"/>
      <c r="S456" s="662"/>
      <c r="T456" s="662"/>
      <c r="U456" s="1238"/>
      <c r="V456" s="1239"/>
      <c r="W456" s="1240"/>
      <c r="X456" s="1241"/>
      <c r="Y456" s="1238"/>
      <c r="Z456" s="1239"/>
      <c r="AA456" s="687"/>
      <c r="AB456" s="687"/>
      <c r="AC456" s="687"/>
      <c r="AD456" s="1238"/>
      <c r="AE456" s="1239"/>
      <c r="AF456" s="1240"/>
      <c r="AG456" s="1241"/>
      <c r="AH456" s="1238"/>
      <c r="AI456" s="1239"/>
      <c r="AJ456" s="687"/>
      <c r="AK456" s="687"/>
      <c r="AL456" s="687"/>
      <c r="AM456" s="1235"/>
      <c r="AN456" s="1236"/>
      <c r="AO456" s="1237"/>
      <c r="AP456" s="688"/>
      <c r="AQ456" s="689"/>
      <c r="AR456" s="690"/>
    </row>
    <row r="457" spans="1:44" ht="14.1" customHeight="1" x14ac:dyDescent="0.15">
      <c r="A457" s="707"/>
      <c r="B457" s="666"/>
      <c r="C457" s="667"/>
      <c r="D457" s="667"/>
      <c r="E457" s="667"/>
      <c r="F457" s="667"/>
      <c r="G457" s="668"/>
      <c r="H457" s="733"/>
      <c r="I457" s="734"/>
      <c r="J457" s="734"/>
      <c r="K457" s="668"/>
      <c r="L457" s="645"/>
      <c r="M457" s="647"/>
      <c r="N457" s="645"/>
      <c r="O457" s="647"/>
      <c r="P457" s="692"/>
      <c r="Q457" s="693"/>
      <c r="R457" s="646"/>
      <c r="S457" s="646"/>
      <c r="T457" s="646"/>
      <c r="U457" s="733"/>
      <c r="V457" s="668"/>
      <c r="W457" s="733"/>
      <c r="X457" s="668"/>
      <c r="Y457" s="735"/>
      <c r="Z457" s="736"/>
      <c r="AA457" s="734"/>
      <c r="AB457" s="734"/>
      <c r="AC457" s="734"/>
      <c r="AD457" s="733"/>
      <c r="AE457" s="668"/>
      <c r="AF457" s="733"/>
      <c r="AG457" s="668"/>
      <c r="AH457" s="735"/>
      <c r="AI457" s="736"/>
      <c r="AJ457" s="734"/>
      <c r="AK457" s="734"/>
      <c r="AL457" s="734"/>
      <c r="AM457" s="737"/>
      <c r="AN457" s="738"/>
      <c r="AO457" s="683"/>
      <c r="AP457" s="667"/>
      <c r="AQ457" s="667"/>
      <c r="AR457" s="668"/>
    </row>
    <row r="458" spans="1:44" ht="14.1" customHeight="1" x14ac:dyDescent="0.15">
      <c r="A458" s="707"/>
      <c r="B458" s="741"/>
      <c r="C458" s="667"/>
      <c r="D458" s="667"/>
      <c r="E458" s="667"/>
      <c r="F458" s="667"/>
      <c r="G458" s="683"/>
      <c r="H458" s="737"/>
      <c r="I458" s="734"/>
      <c r="J458" s="734"/>
      <c r="K458" s="736"/>
      <c r="L458" s="903"/>
      <c r="M458" s="904"/>
      <c r="N458" s="659"/>
      <c r="O458" s="661"/>
      <c r="P458" s="715"/>
      <c r="Q458" s="680"/>
      <c r="R458" s="662"/>
      <c r="S458" s="662"/>
      <c r="T458" s="662"/>
      <c r="U458" s="1263"/>
      <c r="V458" s="1264"/>
      <c r="W458" s="1265"/>
      <c r="X458" s="1266"/>
      <c r="Y458" s="1263"/>
      <c r="Z458" s="1264"/>
      <c r="AA458" s="739"/>
      <c r="AB458" s="739"/>
      <c r="AC458" s="739"/>
      <c r="AD458" s="1263"/>
      <c r="AE458" s="1264"/>
      <c r="AF458" s="1265"/>
      <c r="AG458" s="1266"/>
      <c r="AH458" s="1263"/>
      <c r="AI458" s="1264"/>
      <c r="AJ458" s="739"/>
      <c r="AK458" s="739"/>
      <c r="AL458" s="739"/>
      <c r="AM458" s="1232"/>
      <c r="AN458" s="1233"/>
      <c r="AO458" s="1234"/>
      <c r="AP458" s="738"/>
      <c r="AQ458" s="667"/>
      <c r="AR458" s="668"/>
    </row>
    <row r="459" spans="1:44" ht="14.1" customHeight="1" x14ac:dyDescent="0.15">
      <c r="A459" s="742"/>
      <c r="B459" s="743"/>
      <c r="C459" s="744"/>
      <c r="D459" s="744"/>
      <c r="E459" s="744"/>
      <c r="F459" s="744"/>
      <c r="G459" s="745"/>
      <c r="H459" s="743"/>
      <c r="I459" s="746"/>
      <c r="J459" s="746"/>
      <c r="K459" s="745"/>
      <c r="L459" s="743"/>
      <c r="M459" s="745"/>
      <c r="N459" s="743"/>
      <c r="O459" s="745"/>
      <c r="P459" s="747"/>
      <c r="Q459" s="748"/>
      <c r="R459" s="746"/>
      <c r="S459" s="746"/>
      <c r="T459" s="748"/>
      <c r="U459" s="743"/>
      <c r="V459" s="745"/>
      <c r="W459" s="743"/>
      <c r="X459" s="745"/>
      <c r="Y459" s="747"/>
      <c r="Z459" s="748"/>
      <c r="AA459" s="746"/>
      <c r="AB459" s="746"/>
      <c r="AC459" s="746"/>
      <c r="AD459" s="743"/>
      <c r="AE459" s="745"/>
      <c r="AF459" s="743"/>
      <c r="AG459" s="745"/>
      <c r="AH459" s="747"/>
      <c r="AI459" s="748"/>
      <c r="AJ459" s="746"/>
      <c r="AK459" s="746"/>
      <c r="AL459" s="746"/>
      <c r="AM459" s="749"/>
      <c r="AN459" s="750"/>
      <c r="AO459" s="751"/>
      <c r="AP459" s="744"/>
      <c r="AQ459" s="744"/>
      <c r="AR459" s="745"/>
    </row>
    <row r="460" spans="1:44" ht="14.1" customHeight="1" x14ac:dyDescent="0.15">
      <c r="A460" s="752"/>
      <c r="B460" s="1252"/>
      <c r="C460" s="1254"/>
      <c r="D460" s="1254"/>
      <c r="E460" s="1254"/>
      <c r="F460" s="1254"/>
      <c r="G460" s="1253"/>
      <c r="H460" s="753"/>
      <c r="I460" s="754"/>
      <c r="J460" s="754"/>
      <c r="K460" s="755"/>
      <c r="L460" s="1250"/>
      <c r="M460" s="1251"/>
      <c r="N460" s="1252"/>
      <c r="O460" s="1253"/>
      <c r="P460" s="1250"/>
      <c r="Q460" s="1251"/>
      <c r="R460" s="756"/>
      <c r="S460" s="756"/>
      <c r="T460" s="878"/>
      <c r="U460" s="1250"/>
      <c r="V460" s="1251"/>
      <c r="W460" s="1252"/>
      <c r="X460" s="1253"/>
      <c r="Y460" s="1250"/>
      <c r="Z460" s="1251"/>
      <c r="AA460" s="756"/>
      <c r="AB460" s="756"/>
      <c r="AC460" s="756"/>
      <c r="AD460" s="1250"/>
      <c r="AE460" s="1251"/>
      <c r="AF460" s="1252"/>
      <c r="AG460" s="1253"/>
      <c r="AH460" s="1250"/>
      <c r="AI460" s="1251"/>
      <c r="AJ460" s="756"/>
      <c r="AK460" s="756"/>
      <c r="AL460" s="756"/>
      <c r="AM460" s="1260"/>
      <c r="AN460" s="1261"/>
      <c r="AO460" s="1262"/>
      <c r="AP460" s="757"/>
      <c r="AQ460" s="758"/>
      <c r="AR460" s="759"/>
    </row>
    <row r="461" spans="1:44" ht="15" customHeight="1" x14ac:dyDescent="0.15"/>
    <row r="462" spans="1:44" ht="15" customHeight="1" x14ac:dyDescent="0.15">
      <c r="A462" s="1220" t="s">
        <v>1807</v>
      </c>
      <c r="B462" s="1220"/>
      <c r="C462" s="1220"/>
      <c r="D462" s="1220"/>
      <c r="E462" s="1220"/>
      <c r="F462" s="1220"/>
      <c r="G462" s="1220"/>
      <c r="H462" s="1220"/>
      <c r="I462" s="1220"/>
      <c r="J462" s="1220"/>
      <c r="K462" s="1220"/>
      <c r="L462" s="1220"/>
      <c r="M462" s="1220"/>
      <c r="N462" s="1220"/>
      <c r="O462" s="1220"/>
      <c r="P462" s="1220"/>
      <c r="Q462" s="1220"/>
      <c r="R462" s="1220"/>
      <c r="S462" s="1220"/>
      <c r="T462" s="1220"/>
      <c r="U462" s="1220"/>
      <c r="V462" s="1220"/>
      <c r="W462" s="1220"/>
      <c r="X462" s="1220"/>
      <c r="Y462" s="1220"/>
      <c r="Z462" s="1220"/>
      <c r="AA462" s="1220"/>
      <c r="AB462" s="1220"/>
      <c r="AC462" s="1220"/>
      <c r="AD462" s="1220"/>
      <c r="AE462" s="1220"/>
      <c r="AF462" s="1220"/>
      <c r="AG462" s="1220"/>
      <c r="AH462" s="1220"/>
      <c r="AI462" s="1220"/>
      <c r="AJ462" s="1220"/>
      <c r="AK462" s="1220"/>
      <c r="AL462" s="1220"/>
      <c r="AM462" s="1220"/>
      <c r="AN462" s="1220"/>
      <c r="AO462" s="1220"/>
      <c r="AP462" s="1220"/>
      <c r="AQ462" s="1220"/>
      <c r="AR462" s="1220"/>
    </row>
    <row r="463" spans="1:44" ht="15" customHeight="1" x14ac:dyDescent="0.15">
      <c r="A463" s="1220"/>
      <c r="B463" s="1220"/>
      <c r="C463" s="1220"/>
      <c r="D463" s="1220"/>
      <c r="E463" s="1220"/>
      <c r="F463" s="1220"/>
      <c r="G463" s="1220"/>
      <c r="H463" s="1220"/>
      <c r="I463" s="1220"/>
      <c r="J463" s="1220"/>
      <c r="K463" s="1220"/>
      <c r="L463" s="1220"/>
      <c r="M463" s="1220"/>
      <c r="N463" s="1220"/>
      <c r="O463" s="1220"/>
      <c r="P463" s="1220"/>
      <c r="Q463" s="1220"/>
      <c r="R463" s="1220"/>
      <c r="S463" s="1220"/>
      <c r="T463" s="1220"/>
      <c r="U463" s="1220"/>
      <c r="V463" s="1220"/>
      <c r="W463" s="1220"/>
      <c r="X463" s="1220"/>
      <c r="Y463" s="1220"/>
      <c r="Z463" s="1220"/>
      <c r="AA463" s="1220"/>
      <c r="AB463" s="1220"/>
      <c r="AC463" s="1220"/>
      <c r="AD463" s="1220"/>
      <c r="AE463" s="1220"/>
      <c r="AF463" s="1220"/>
      <c r="AG463" s="1220"/>
      <c r="AH463" s="1220"/>
      <c r="AI463" s="1220"/>
      <c r="AJ463" s="1220"/>
      <c r="AK463" s="1220"/>
      <c r="AL463" s="1220"/>
      <c r="AM463" s="1220"/>
      <c r="AN463" s="1220"/>
      <c r="AO463" s="1220"/>
      <c r="AP463" s="1220"/>
      <c r="AQ463" s="1220"/>
      <c r="AR463" s="1220"/>
    </row>
    <row r="464" spans="1:44" ht="15" customHeight="1" x14ac:dyDescent="0.15">
      <c r="B464" s="642" t="s">
        <v>2240</v>
      </c>
      <c r="AP464" s="643"/>
      <c r="AQ464" s="644" t="s">
        <v>1118</v>
      </c>
      <c r="AR464" s="636">
        <v>11</v>
      </c>
    </row>
    <row r="465" spans="1:44" ht="14.1" customHeight="1" x14ac:dyDescent="0.15">
      <c r="A465" s="1272" t="s">
        <v>580</v>
      </c>
      <c r="B465" s="1269" t="s">
        <v>1119</v>
      </c>
      <c r="C465" s="1270"/>
      <c r="D465" s="1270"/>
      <c r="E465" s="1270"/>
      <c r="F465" s="1270"/>
      <c r="G465" s="1270"/>
      <c r="H465" s="1269" t="s">
        <v>1120</v>
      </c>
      <c r="I465" s="1270"/>
      <c r="J465" s="1270"/>
      <c r="K465" s="1271"/>
      <c r="L465" s="1247" t="s">
        <v>1734</v>
      </c>
      <c r="M465" s="1248"/>
      <c r="N465" s="1248"/>
      <c r="O465" s="1248"/>
      <c r="P465" s="1248"/>
      <c r="Q465" s="1248"/>
      <c r="R465" s="1248"/>
      <c r="S465" s="1248"/>
      <c r="T465" s="1249"/>
      <c r="U465" s="1247" t="s">
        <v>1121</v>
      </c>
      <c r="V465" s="1248"/>
      <c r="W465" s="1248"/>
      <c r="X465" s="1248"/>
      <c r="Y465" s="1248"/>
      <c r="Z465" s="1248"/>
      <c r="AA465" s="1248"/>
      <c r="AB465" s="1248"/>
      <c r="AC465" s="1249"/>
      <c r="AD465" s="1247" t="s">
        <v>1122</v>
      </c>
      <c r="AE465" s="1248"/>
      <c r="AF465" s="1248"/>
      <c r="AG465" s="1248"/>
      <c r="AH465" s="1248"/>
      <c r="AI465" s="1248"/>
      <c r="AJ465" s="1248"/>
      <c r="AK465" s="1248"/>
      <c r="AL465" s="1249"/>
      <c r="AM465" s="1274"/>
      <c r="AN465" s="1275"/>
      <c r="AO465" s="1276"/>
      <c r="AP465" s="1269" t="s">
        <v>1123</v>
      </c>
      <c r="AQ465" s="1270"/>
      <c r="AR465" s="1271"/>
    </row>
    <row r="466" spans="1:44" ht="14.1" customHeight="1" x14ac:dyDescent="0.15">
      <c r="A466" s="1273"/>
      <c r="B466" s="1242"/>
      <c r="C466" s="1244"/>
      <c r="D466" s="1244"/>
      <c r="E466" s="1244"/>
      <c r="F466" s="1244"/>
      <c r="G466" s="1244"/>
      <c r="H466" s="1242"/>
      <c r="I466" s="1244"/>
      <c r="J466" s="1244"/>
      <c r="K466" s="1243"/>
      <c r="L466" s="1242" t="s">
        <v>1124</v>
      </c>
      <c r="M466" s="1243"/>
      <c r="N466" s="1244" t="s">
        <v>1125</v>
      </c>
      <c r="O466" s="1244"/>
      <c r="P466" s="1227"/>
      <c r="Q466" s="1229"/>
      <c r="R466" s="1227"/>
      <c r="S466" s="1228"/>
      <c r="T466" s="1229"/>
      <c r="U466" s="1242" t="s">
        <v>1124</v>
      </c>
      <c r="V466" s="1243"/>
      <c r="W466" s="1242" t="s">
        <v>1125</v>
      </c>
      <c r="X466" s="1243"/>
      <c r="Y466" s="1227"/>
      <c r="Z466" s="1229"/>
      <c r="AA466" s="1227"/>
      <c r="AB466" s="1228"/>
      <c r="AC466" s="1229"/>
      <c r="AD466" s="1242" t="s">
        <v>1124</v>
      </c>
      <c r="AE466" s="1243"/>
      <c r="AF466" s="1242" t="s">
        <v>1125</v>
      </c>
      <c r="AG466" s="1243"/>
      <c r="AH466" s="1227"/>
      <c r="AI466" s="1229"/>
      <c r="AJ466" s="1227"/>
      <c r="AK466" s="1228"/>
      <c r="AL466" s="1229"/>
      <c r="AM466" s="1277"/>
      <c r="AN466" s="1278"/>
      <c r="AO466" s="1279"/>
      <c r="AP466" s="1242"/>
      <c r="AQ466" s="1244"/>
      <c r="AR466" s="1243"/>
    </row>
    <row r="467" spans="1:44" ht="14.1" customHeight="1" x14ac:dyDescent="0.15">
      <c r="A467" s="665"/>
      <c r="B467" s="666"/>
      <c r="C467" s="667"/>
      <c r="D467" s="667"/>
      <c r="E467" s="667"/>
      <c r="F467" s="667"/>
      <c r="G467" s="668"/>
      <c r="H467" s="669"/>
      <c r="I467" s="670"/>
      <c r="J467" s="670"/>
      <c r="K467" s="672"/>
      <c r="L467" s="669"/>
      <c r="M467" s="672"/>
      <c r="N467" s="669"/>
      <c r="O467" s="672"/>
      <c r="P467" s="673"/>
      <c r="Q467" s="674"/>
      <c r="R467" s="671"/>
      <c r="S467" s="671"/>
      <c r="T467" s="671"/>
      <c r="U467" s="669"/>
      <c r="V467" s="672"/>
      <c r="W467" s="669"/>
      <c r="X467" s="672"/>
      <c r="Y467" s="673"/>
      <c r="Z467" s="674"/>
      <c r="AA467" s="670"/>
      <c r="AB467" s="670"/>
      <c r="AC467" s="670"/>
      <c r="AD467" s="669"/>
      <c r="AE467" s="672"/>
      <c r="AF467" s="669"/>
      <c r="AG467" s="672"/>
      <c r="AH467" s="673"/>
      <c r="AI467" s="674"/>
      <c r="AJ467" s="670"/>
      <c r="AK467" s="670"/>
      <c r="AL467" s="670"/>
      <c r="AM467" s="675"/>
      <c r="AN467" s="676"/>
      <c r="AO467" s="677"/>
      <c r="AP467" s="671"/>
      <c r="AQ467" s="671"/>
      <c r="AR467" s="672"/>
    </row>
    <row r="468" spans="1:44" ht="14.1" customHeight="1" x14ac:dyDescent="0.15">
      <c r="A468" s="781" t="s">
        <v>1436</v>
      </c>
      <c r="B468" s="682" t="s">
        <v>1171</v>
      </c>
      <c r="C468" s="667"/>
      <c r="D468" s="667"/>
      <c r="E468" s="667"/>
      <c r="F468" s="667"/>
      <c r="G468" s="683"/>
      <c r="H468" s="684"/>
      <c r="I468" s="685"/>
      <c r="J468" s="685"/>
      <c r="K468" s="686"/>
      <c r="L468" s="1245"/>
      <c r="M468" s="1246"/>
      <c r="N468" s="1240"/>
      <c r="O468" s="1241"/>
      <c r="P468" s="1238"/>
      <c r="Q468" s="1239"/>
      <c r="R468" s="685"/>
      <c r="S468" s="685"/>
      <c r="T468" s="685"/>
      <c r="U468" s="1245"/>
      <c r="V468" s="1246"/>
      <c r="W468" s="1240"/>
      <c r="X468" s="1241"/>
      <c r="Y468" s="1238"/>
      <c r="Z468" s="1239"/>
      <c r="AA468" s="687"/>
      <c r="AB468" s="687"/>
      <c r="AC468" s="687"/>
      <c r="AD468" s="1245"/>
      <c r="AE468" s="1246"/>
      <c r="AF468" s="1240"/>
      <c r="AG468" s="1241"/>
      <c r="AH468" s="1238"/>
      <c r="AI468" s="1239"/>
      <c r="AJ468" s="687"/>
      <c r="AK468" s="687"/>
      <c r="AL468" s="687"/>
      <c r="AM468" s="1235"/>
      <c r="AN468" s="1236"/>
      <c r="AO468" s="1237"/>
      <c r="AP468" s="688"/>
      <c r="AQ468" s="689"/>
      <c r="AR468" s="690"/>
    </row>
    <row r="469" spans="1:44" ht="14.1" customHeight="1" x14ac:dyDescent="0.15">
      <c r="A469" s="691"/>
      <c r="B469" s="645" t="s">
        <v>657</v>
      </c>
      <c r="C469" s="646"/>
      <c r="D469" s="646"/>
      <c r="E469" s="646"/>
      <c r="F469" s="646"/>
      <c r="G469" s="647"/>
      <c r="H469" s="645" t="s">
        <v>1593</v>
      </c>
      <c r="I469" s="648"/>
      <c r="J469" s="648"/>
      <c r="K469" s="647"/>
      <c r="L469" s="1172"/>
      <c r="M469" s="1173"/>
      <c r="N469" s="645"/>
      <c r="O469" s="647"/>
      <c r="P469" s="692"/>
      <c r="Q469" s="693"/>
      <c r="R469" s="646"/>
      <c r="S469" s="646"/>
      <c r="T469" s="646"/>
      <c r="U469" s="1172"/>
      <c r="V469" s="1173"/>
      <c r="W469" s="645"/>
      <c r="X469" s="647"/>
      <c r="Y469" s="692"/>
      <c r="Z469" s="693"/>
      <c r="AA469" s="648"/>
      <c r="AB469" s="648"/>
      <c r="AC469" s="648"/>
      <c r="AD469" s="1172"/>
      <c r="AE469" s="1173"/>
      <c r="AF469" s="645"/>
      <c r="AG469" s="647"/>
      <c r="AH469" s="692"/>
      <c r="AI469" s="693"/>
      <c r="AJ469" s="648"/>
      <c r="AK469" s="648"/>
      <c r="AL469" s="648"/>
      <c r="AM469" s="694"/>
      <c r="AN469" s="695"/>
      <c r="AO469" s="696"/>
      <c r="AP469" s="646"/>
      <c r="AQ469" s="646"/>
      <c r="AR469" s="647"/>
    </row>
    <row r="470" spans="1:44" ht="14.1" customHeight="1" x14ac:dyDescent="0.15">
      <c r="A470" s="697"/>
      <c r="B470" s="651" t="s">
        <v>664</v>
      </c>
      <c r="C470" s="652"/>
      <c r="D470" s="652"/>
      <c r="E470" s="652"/>
      <c r="F470" s="698"/>
      <c r="G470" s="678"/>
      <c r="H470" s="654" t="s">
        <v>1132</v>
      </c>
      <c r="I470" s="655"/>
      <c r="J470" s="655"/>
      <c r="K470" s="656"/>
      <c r="L470" s="1218" t="s">
        <v>724</v>
      </c>
      <c r="M470" s="1219"/>
      <c r="N470" s="1164" t="s">
        <v>737</v>
      </c>
      <c r="O470" s="1165"/>
      <c r="P470" s="1214"/>
      <c r="Q470" s="1215"/>
      <c r="R470" s="1159"/>
      <c r="S470" s="1160"/>
      <c r="T470" s="1161"/>
      <c r="U470" s="1282">
        <v>0.01</v>
      </c>
      <c r="V470" s="1283"/>
      <c r="W470" s="1174" t="s">
        <v>1133</v>
      </c>
      <c r="X470" s="1175"/>
      <c r="Y470" s="1157"/>
      <c r="Z470" s="1158"/>
      <c r="AA470" s="1159"/>
      <c r="AB470" s="1160"/>
      <c r="AC470" s="1161"/>
      <c r="AD470" s="1225" t="s">
        <v>1374</v>
      </c>
      <c r="AE470" s="1226"/>
      <c r="AF470" s="1174" t="s">
        <v>1130</v>
      </c>
      <c r="AG470" s="1175"/>
      <c r="AH470" s="1157"/>
      <c r="AI470" s="1158"/>
      <c r="AJ470" s="1159"/>
      <c r="AK470" s="1160"/>
      <c r="AL470" s="1161"/>
      <c r="AM470" s="1159"/>
      <c r="AN470" s="1160"/>
      <c r="AO470" s="1161"/>
      <c r="AP470" s="654" t="s">
        <v>1547</v>
      </c>
      <c r="AQ470" s="652"/>
      <c r="AR470" s="713"/>
    </row>
    <row r="471" spans="1:44" ht="14.1" customHeight="1" x14ac:dyDescent="0.15">
      <c r="A471" s="707"/>
      <c r="B471" s="645" t="s">
        <v>1413</v>
      </c>
      <c r="C471" s="646"/>
      <c r="D471" s="646"/>
      <c r="E471" s="660"/>
      <c r="F471" s="646"/>
      <c r="G471" s="647"/>
      <c r="H471" s="645" t="s">
        <v>1593</v>
      </c>
      <c r="I471" s="648"/>
      <c r="J471" s="648"/>
      <c r="K471" s="647"/>
      <c r="L471" s="1172"/>
      <c r="M471" s="1173"/>
      <c r="N471" s="645"/>
      <c r="O471" s="647"/>
      <c r="P471" s="692"/>
      <c r="Q471" s="693"/>
      <c r="R471" s="646"/>
      <c r="S471" s="646"/>
      <c r="T471" s="646"/>
      <c r="U471" s="1172"/>
      <c r="V471" s="1173"/>
      <c r="W471" s="645"/>
      <c r="X471" s="647"/>
      <c r="Y471" s="692"/>
      <c r="Z471" s="693"/>
      <c r="AA471" s="648"/>
      <c r="AB471" s="648"/>
      <c r="AC471" s="648"/>
      <c r="AD471" s="1172"/>
      <c r="AE471" s="1173"/>
      <c r="AF471" s="645"/>
      <c r="AG471" s="647"/>
      <c r="AH471" s="692"/>
      <c r="AI471" s="693"/>
      <c r="AJ471" s="648"/>
      <c r="AK471" s="648"/>
      <c r="AL471" s="648"/>
      <c r="AM471" s="694"/>
      <c r="AN471" s="695"/>
      <c r="AO471" s="696"/>
      <c r="AP471" s="646"/>
      <c r="AQ471" s="646"/>
      <c r="AR471" s="647"/>
    </row>
    <row r="472" spans="1:44" ht="14.1" customHeight="1" x14ac:dyDescent="0.15">
      <c r="A472" s="707"/>
      <c r="B472" s="659" t="s">
        <v>1414</v>
      </c>
      <c r="C472" s="660"/>
      <c r="D472" s="660"/>
      <c r="E472" s="660"/>
      <c r="F472" s="708"/>
      <c r="G472" s="653"/>
      <c r="H472" s="654" t="s">
        <v>1132</v>
      </c>
      <c r="I472" s="655"/>
      <c r="J472" s="655"/>
      <c r="K472" s="656"/>
      <c r="L472" s="1218" t="s">
        <v>724</v>
      </c>
      <c r="M472" s="1219"/>
      <c r="N472" s="1164" t="s">
        <v>737</v>
      </c>
      <c r="O472" s="1165"/>
      <c r="P472" s="1214"/>
      <c r="Q472" s="1215"/>
      <c r="R472" s="1159"/>
      <c r="S472" s="1160"/>
      <c r="T472" s="1161"/>
      <c r="U472" s="1225" t="s">
        <v>1374</v>
      </c>
      <c r="V472" s="1226"/>
      <c r="W472" s="1174" t="s">
        <v>1133</v>
      </c>
      <c r="X472" s="1175"/>
      <c r="Y472" s="1157"/>
      <c r="Z472" s="1158"/>
      <c r="AA472" s="1159"/>
      <c r="AB472" s="1160"/>
      <c r="AC472" s="1161"/>
      <c r="AD472" s="1282">
        <v>2E-3</v>
      </c>
      <c r="AE472" s="1283"/>
      <c r="AF472" s="1174" t="s">
        <v>1130</v>
      </c>
      <c r="AG472" s="1175"/>
      <c r="AH472" s="1157"/>
      <c r="AI472" s="1158"/>
      <c r="AJ472" s="1159"/>
      <c r="AK472" s="1160"/>
      <c r="AL472" s="1161"/>
      <c r="AM472" s="1159"/>
      <c r="AN472" s="1160"/>
      <c r="AO472" s="1161"/>
      <c r="AP472" s="654" t="s">
        <v>1547</v>
      </c>
      <c r="AQ472" s="652"/>
      <c r="AR472" s="713"/>
    </row>
    <row r="473" spans="1:44" ht="14.1" customHeight="1" x14ac:dyDescent="0.15">
      <c r="A473" s="691"/>
      <c r="B473" s="645" t="s">
        <v>1416</v>
      </c>
      <c r="C473" s="646"/>
      <c r="D473" s="646"/>
      <c r="E473" s="646"/>
      <c r="F473" s="646"/>
      <c r="G473" s="647"/>
      <c r="H473" s="645" t="s">
        <v>1593</v>
      </c>
      <c r="I473" s="648"/>
      <c r="J473" s="648"/>
      <c r="K473" s="647"/>
      <c r="L473" s="1172"/>
      <c r="M473" s="1173"/>
      <c r="N473" s="645"/>
      <c r="O473" s="647"/>
      <c r="P473" s="692"/>
      <c r="Q473" s="693"/>
      <c r="R473" s="646"/>
      <c r="S473" s="646"/>
      <c r="T473" s="646"/>
      <c r="U473" s="1172"/>
      <c r="V473" s="1173"/>
      <c r="W473" s="645"/>
      <c r="X473" s="647"/>
      <c r="Y473" s="692"/>
      <c r="Z473" s="693"/>
      <c r="AA473" s="648"/>
      <c r="AB473" s="648"/>
      <c r="AC473" s="648"/>
      <c r="AD473" s="1172"/>
      <c r="AE473" s="1173"/>
      <c r="AF473" s="645"/>
      <c r="AG473" s="647"/>
      <c r="AH473" s="692"/>
      <c r="AI473" s="693"/>
      <c r="AJ473" s="648"/>
      <c r="AK473" s="648"/>
      <c r="AL473" s="648"/>
      <c r="AM473" s="694"/>
      <c r="AN473" s="695"/>
      <c r="AO473" s="696"/>
      <c r="AP473" s="646"/>
      <c r="AQ473" s="646"/>
      <c r="AR473" s="647"/>
    </row>
    <row r="474" spans="1:44" ht="14.1" customHeight="1" x14ac:dyDescent="0.15">
      <c r="A474" s="707"/>
      <c r="B474" s="659" t="s">
        <v>1417</v>
      </c>
      <c r="C474" s="660"/>
      <c r="D474" s="660"/>
      <c r="E474" s="660"/>
      <c r="F474" s="708"/>
      <c r="G474" s="653"/>
      <c r="H474" s="654" t="s">
        <v>1132</v>
      </c>
      <c r="I474" s="655"/>
      <c r="J474" s="655"/>
      <c r="K474" s="656"/>
      <c r="L474" s="1218" t="s">
        <v>724</v>
      </c>
      <c r="M474" s="1219"/>
      <c r="N474" s="1164" t="s">
        <v>737</v>
      </c>
      <c r="O474" s="1165"/>
      <c r="P474" s="1214"/>
      <c r="Q474" s="1215"/>
      <c r="R474" s="1159"/>
      <c r="S474" s="1160"/>
      <c r="T474" s="1161"/>
      <c r="U474" s="1282">
        <v>0.01</v>
      </c>
      <c r="V474" s="1283"/>
      <c r="W474" s="1174" t="s">
        <v>1133</v>
      </c>
      <c r="X474" s="1175"/>
      <c r="Y474" s="1157"/>
      <c r="Z474" s="1158"/>
      <c r="AA474" s="1159"/>
      <c r="AB474" s="1160"/>
      <c r="AC474" s="1161"/>
      <c r="AD474" s="1225" t="s">
        <v>1374</v>
      </c>
      <c r="AE474" s="1226"/>
      <c r="AF474" s="1174" t="s">
        <v>1130</v>
      </c>
      <c r="AG474" s="1175"/>
      <c r="AH474" s="1157"/>
      <c r="AI474" s="1158"/>
      <c r="AJ474" s="1159"/>
      <c r="AK474" s="1160"/>
      <c r="AL474" s="1161"/>
      <c r="AM474" s="1159"/>
      <c r="AN474" s="1160"/>
      <c r="AO474" s="1161"/>
      <c r="AP474" s="654" t="s">
        <v>1547</v>
      </c>
      <c r="AQ474" s="652"/>
      <c r="AR474" s="713"/>
    </row>
    <row r="475" spans="1:44" ht="14.1" customHeight="1" x14ac:dyDescent="0.15">
      <c r="A475" s="691"/>
      <c r="B475" s="645" t="s">
        <v>1418</v>
      </c>
      <c r="C475" s="646"/>
      <c r="D475" s="646"/>
      <c r="E475" s="646"/>
      <c r="F475" s="646"/>
      <c r="G475" s="647"/>
      <c r="H475" s="645" t="s">
        <v>1593</v>
      </c>
      <c r="I475" s="648"/>
      <c r="J475" s="648"/>
      <c r="K475" s="647"/>
      <c r="L475" s="1172"/>
      <c r="M475" s="1173"/>
      <c r="N475" s="645"/>
      <c r="O475" s="647"/>
      <c r="P475" s="692"/>
      <c r="Q475" s="693"/>
      <c r="R475" s="646"/>
      <c r="S475" s="646"/>
      <c r="T475" s="646"/>
      <c r="U475" s="1223"/>
      <c r="V475" s="1224"/>
      <c r="W475" s="645"/>
      <c r="X475" s="647"/>
      <c r="Y475" s="692"/>
      <c r="Z475" s="693"/>
      <c r="AA475" s="648"/>
      <c r="AB475" s="648"/>
      <c r="AC475" s="648"/>
      <c r="AD475" s="1172"/>
      <c r="AE475" s="1173"/>
      <c r="AF475" s="645"/>
      <c r="AG475" s="647"/>
      <c r="AH475" s="692"/>
      <c r="AI475" s="693"/>
      <c r="AJ475" s="648"/>
      <c r="AK475" s="648"/>
      <c r="AL475" s="648"/>
      <c r="AM475" s="694"/>
      <c r="AN475" s="695"/>
      <c r="AO475" s="696"/>
      <c r="AP475" s="646"/>
      <c r="AQ475" s="646"/>
      <c r="AR475" s="647"/>
    </row>
    <row r="476" spans="1:44" ht="14.1" customHeight="1" x14ac:dyDescent="0.15">
      <c r="A476" s="697"/>
      <c r="B476" s="659" t="s">
        <v>1417</v>
      </c>
      <c r="C476" s="660"/>
      <c r="D476" s="660"/>
      <c r="E476" s="660"/>
      <c r="F476" s="698"/>
      <c r="G476" s="678"/>
      <c r="H476" s="654" t="s">
        <v>1132</v>
      </c>
      <c r="I476" s="655"/>
      <c r="J476" s="655"/>
      <c r="K476" s="656"/>
      <c r="L476" s="1218" t="s">
        <v>724</v>
      </c>
      <c r="M476" s="1219"/>
      <c r="N476" s="1164" t="s">
        <v>737</v>
      </c>
      <c r="O476" s="1165"/>
      <c r="P476" s="1214"/>
      <c r="Q476" s="1215"/>
      <c r="R476" s="1159"/>
      <c r="S476" s="1160"/>
      <c r="T476" s="1161"/>
      <c r="U476" s="1282">
        <v>0.16</v>
      </c>
      <c r="V476" s="1283"/>
      <c r="W476" s="1174" t="s">
        <v>1133</v>
      </c>
      <c r="X476" s="1175"/>
      <c r="Y476" s="1157"/>
      <c r="Z476" s="1158"/>
      <c r="AA476" s="1159"/>
      <c r="AB476" s="1160"/>
      <c r="AC476" s="1161"/>
      <c r="AD476" s="1225" t="s">
        <v>1374</v>
      </c>
      <c r="AE476" s="1226"/>
      <c r="AF476" s="1174" t="s">
        <v>1130</v>
      </c>
      <c r="AG476" s="1175"/>
      <c r="AH476" s="1157"/>
      <c r="AI476" s="1158"/>
      <c r="AJ476" s="1159"/>
      <c r="AK476" s="1160"/>
      <c r="AL476" s="1161"/>
      <c r="AM476" s="1159"/>
      <c r="AN476" s="1160"/>
      <c r="AO476" s="1161"/>
      <c r="AP476" s="654" t="s">
        <v>1547</v>
      </c>
      <c r="AQ476" s="652"/>
      <c r="AR476" s="713"/>
    </row>
    <row r="477" spans="1:44" ht="14.1" customHeight="1" x14ac:dyDescent="0.15">
      <c r="A477" s="707"/>
      <c r="B477" s="645" t="s">
        <v>1419</v>
      </c>
      <c r="C477" s="646"/>
      <c r="D477" s="646"/>
      <c r="E477" s="646"/>
      <c r="F477" s="646"/>
      <c r="G477" s="647"/>
      <c r="H477" s="645" t="s">
        <v>1593</v>
      </c>
      <c r="I477" s="648"/>
      <c r="J477" s="648"/>
      <c r="K477" s="647"/>
      <c r="L477" s="1172"/>
      <c r="M477" s="1173"/>
      <c r="N477" s="645"/>
      <c r="O477" s="647"/>
      <c r="P477" s="692"/>
      <c r="Q477" s="693"/>
      <c r="R477" s="646"/>
      <c r="S477" s="646"/>
      <c r="T477" s="646"/>
      <c r="U477" s="1223"/>
      <c r="V477" s="1224"/>
      <c r="W477" s="645"/>
      <c r="X477" s="647"/>
      <c r="Y477" s="692"/>
      <c r="Z477" s="693"/>
      <c r="AA477" s="648"/>
      <c r="AB477" s="648"/>
      <c r="AC477" s="648"/>
      <c r="AD477" s="1172"/>
      <c r="AE477" s="1173"/>
      <c r="AF477" s="645"/>
      <c r="AG477" s="647"/>
      <c r="AH477" s="692"/>
      <c r="AI477" s="693"/>
      <c r="AJ477" s="648"/>
      <c r="AK477" s="648"/>
      <c r="AL477" s="648"/>
      <c r="AM477" s="694"/>
      <c r="AN477" s="695"/>
      <c r="AO477" s="696"/>
      <c r="AP477" s="646"/>
      <c r="AQ477" s="646"/>
      <c r="AR477" s="647"/>
    </row>
    <row r="478" spans="1:44" ht="14.1" customHeight="1" x14ac:dyDescent="0.15">
      <c r="A478" s="707"/>
      <c r="B478" s="651" t="s">
        <v>1417</v>
      </c>
      <c r="C478" s="652"/>
      <c r="D478" s="652"/>
      <c r="E478" s="652"/>
      <c r="F478" s="660"/>
      <c r="G478" s="653"/>
      <c r="H478" s="654" t="s">
        <v>1132</v>
      </c>
      <c r="I478" s="655"/>
      <c r="J478" s="655"/>
      <c r="K478" s="656"/>
      <c r="L478" s="1218" t="s">
        <v>724</v>
      </c>
      <c r="M478" s="1219"/>
      <c r="N478" s="1164" t="s">
        <v>737</v>
      </c>
      <c r="O478" s="1165"/>
      <c r="P478" s="1214"/>
      <c r="Q478" s="1215"/>
      <c r="R478" s="1159"/>
      <c r="S478" s="1160"/>
      <c r="T478" s="1161"/>
      <c r="U478" s="1282">
        <v>0.01</v>
      </c>
      <c r="V478" s="1283"/>
      <c r="W478" s="1174" t="s">
        <v>1133</v>
      </c>
      <c r="X478" s="1175"/>
      <c r="Y478" s="1157"/>
      <c r="Z478" s="1158"/>
      <c r="AA478" s="1159"/>
      <c r="AB478" s="1160"/>
      <c r="AC478" s="1161"/>
      <c r="AD478" s="1225" t="s">
        <v>1374</v>
      </c>
      <c r="AE478" s="1226"/>
      <c r="AF478" s="1174" t="s">
        <v>1130</v>
      </c>
      <c r="AG478" s="1175"/>
      <c r="AH478" s="1157"/>
      <c r="AI478" s="1158"/>
      <c r="AJ478" s="1159"/>
      <c r="AK478" s="1160"/>
      <c r="AL478" s="1161"/>
      <c r="AM478" s="1159"/>
      <c r="AN478" s="1160"/>
      <c r="AO478" s="1161"/>
      <c r="AP478" s="654" t="s">
        <v>1547</v>
      </c>
      <c r="AQ478" s="652"/>
      <c r="AR478" s="713"/>
    </row>
    <row r="479" spans="1:44" ht="14.1" customHeight="1" x14ac:dyDescent="0.15">
      <c r="A479" s="691"/>
      <c r="B479" s="645" t="s">
        <v>1413</v>
      </c>
      <c r="C479" s="646"/>
      <c r="D479" s="646"/>
      <c r="E479" s="646"/>
      <c r="F479" s="646"/>
      <c r="G479" s="647"/>
      <c r="H479" s="645" t="s">
        <v>1593</v>
      </c>
      <c r="I479" s="648"/>
      <c r="J479" s="648"/>
      <c r="K479" s="647"/>
      <c r="L479" s="1172"/>
      <c r="M479" s="1173"/>
      <c r="N479" s="645"/>
      <c r="O479" s="647"/>
      <c r="P479" s="692"/>
      <c r="Q479" s="693"/>
      <c r="R479" s="646"/>
      <c r="S479" s="646"/>
      <c r="T479" s="646"/>
      <c r="U479" s="1223"/>
      <c r="V479" s="1224"/>
      <c r="W479" s="645"/>
      <c r="X479" s="647"/>
      <c r="Y479" s="692"/>
      <c r="Z479" s="693"/>
      <c r="AA479" s="648"/>
      <c r="AB479" s="648"/>
      <c r="AC479" s="648"/>
      <c r="AD479" s="1172"/>
      <c r="AE479" s="1173"/>
      <c r="AF479" s="645"/>
      <c r="AG479" s="647"/>
      <c r="AH479" s="692"/>
      <c r="AI479" s="693"/>
      <c r="AJ479" s="648"/>
      <c r="AK479" s="648"/>
      <c r="AL479" s="648"/>
      <c r="AM479" s="694"/>
      <c r="AN479" s="695"/>
      <c r="AO479" s="696"/>
      <c r="AP479" s="646"/>
      <c r="AQ479" s="646"/>
      <c r="AR479" s="647"/>
    </row>
    <row r="480" spans="1:44" ht="14.1" customHeight="1" x14ac:dyDescent="0.15">
      <c r="A480" s="697"/>
      <c r="B480" s="651" t="s">
        <v>1415</v>
      </c>
      <c r="C480" s="652"/>
      <c r="D480" s="652"/>
      <c r="E480" s="652"/>
      <c r="F480" s="660"/>
      <c r="G480" s="653"/>
      <c r="H480" s="654" t="s">
        <v>1132</v>
      </c>
      <c r="I480" s="655"/>
      <c r="J480" s="655"/>
      <c r="K480" s="656"/>
      <c r="L480" s="1218" t="s">
        <v>724</v>
      </c>
      <c r="M480" s="1219"/>
      <c r="N480" s="1164" t="s">
        <v>737</v>
      </c>
      <c r="O480" s="1165"/>
      <c r="P480" s="1214"/>
      <c r="Q480" s="1215"/>
      <c r="R480" s="1159"/>
      <c r="S480" s="1160"/>
      <c r="T480" s="1161"/>
      <c r="U480" s="1225" t="s">
        <v>1374</v>
      </c>
      <c r="V480" s="1226"/>
      <c r="W480" s="1174" t="s">
        <v>1133</v>
      </c>
      <c r="X480" s="1175"/>
      <c r="Y480" s="1157"/>
      <c r="Z480" s="1158"/>
      <c r="AA480" s="1159"/>
      <c r="AB480" s="1160"/>
      <c r="AC480" s="1161"/>
      <c r="AD480" s="1282">
        <v>5.7000000000000002E-2</v>
      </c>
      <c r="AE480" s="1283"/>
      <c r="AF480" s="1174" t="s">
        <v>1130</v>
      </c>
      <c r="AG480" s="1175"/>
      <c r="AH480" s="1157"/>
      <c r="AI480" s="1158"/>
      <c r="AJ480" s="1159"/>
      <c r="AK480" s="1160"/>
      <c r="AL480" s="1161"/>
      <c r="AM480" s="1159"/>
      <c r="AN480" s="1160"/>
      <c r="AO480" s="1161"/>
      <c r="AP480" s="654" t="s">
        <v>1547</v>
      </c>
      <c r="AQ480" s="652"/>
      <c r="AR480" s="713"/>
    </row>
    <row r="481" spans="1:44" ht="14.1" customHeight="1" x14ac:dyDescent="0.15">
      <c r="A481" s="707"/>
      <c r="B481" s="659" t="s">
        <v>1419</v>
      </c>
      <c r="C481" s="660"/>
      <c r="D481" s="660"/>
      <c r="E481" s="660"/>
      <c r="F481" s="646"/>
      <c r="G481" s="661"/>
      <c r="H481" s="645"/>
      <c r="I481" s="648"/>
      <c r="J481" s="648"/>
      <c r="K481" s="647"/>
      <c r="L481" s="1172"/>
      <c r="M481" s="1173"/>
      <c r="N481" s="645"/>
      <c r="O481" s="647"/>
      <c r="P481" s="692"/>
      <c r="Q481" s="693"/>
      <c r="R481" s="646"/>
      <c r="S481" s="646"/>
      <c r="T481" s="646"/>
      <c r="U481" s="1172"/>
      <c r="V481" s="1173"/>
      <c r="W481" s="645"/>
      <c r="X481" s="647"/>
      <c r="Y481" s="692"/>
      <c r="Z481" s="693"/>
      <c r="AA481" s="648"/>
      <c r="AB481" s="648"/>
      <c r="AC481" s="648"/>
      <c r="AD481" s="1172"/>
      <c r="AE481" s="1173"/>
      <c r="AF481" s="645"/>
      <c r="AG481" s="647"/>
      <c r="AH481" s="692"/>
      <c r="AI481" s="693"/>
      <c r="AJ481" s="648"/>
      <c r="AK481" s="648"/>
      <c r="AL481" s="648"/>
      <c r="AM481" s="694"/>
      <c r="AN481" s="695"/>
      <c r="AO481" s="696"/>
      <c r="AP481" s="645"/>
      <c r="AQ481" s="646"/>
      <c r="AR481" s="647"/>
    </row>
    <row r="482" spans="1:44" ht="14.1" customHeight="1" x14ac:dyDescent="0.15">
      <c r="A482" s="707"/>
      <c r="B482" s="651" t="s">
        <v>1420</v>
      </c>
      <c r="C482" s="660"/>
      <c r="D482" s="660"/>
      <c r="E482" s="660"/>
      <c r="F482" s="660"/>
      <c r="G482" s="678"/>
      <c r="H482" s="679" t="s">
        <v>1399</v>
      </c>
      <c r="I482" s="662"/>
      <c r="J482" s="662"/>
      <c r="K482" s="656"/>
      <c r="L482" s="1218" t="s">
        <v>724</v>
      </c>
      <c r="M482" s="1219"/>
      <c r="N482" s="1164" t="s">
        <v>737</v>
      </c>
      <c r="O482" s="1165"/>
      <c r="P482" s="1214"/>
      <c r="Q482" s="1215"/>
      <c r="R482" s="1159"/>
      <c r="S482" s="1160"/>
      <c r="T482" s="1161"/>
      <c r="U482" s="1162" t="s">
        <v>724</v>
      </c>
      <c r="V482" s="1163"/>
      <c r="W482" s="1164" t="s">
        <v>1133</v>
      </c>
      <c r="X482" s="1165"/>
      <c r="Y482" s="1157"/>
      <c r="Z482" s="1158"/>
      <c r="AA482" s="1159"/>
      <c r="AB482" s="1160"/>
      <c r="AC482" s="1161"/>
      <c r="AD482" s="1162" t="s">
        <v>724</v>
      </c>
      <c r="AE482" s="1163"/>
      <c r="AF482" s="1164" t="s">
        <v>1130</v>
      </c>
      <c r="AG482" s="1165"/>
      <c r="AH482" s="1157"/>
      <c r="AI482" s="1158"/>
      <c r="AJ482" s="1159"/>
      <c r="AK482" s="1160"/>
      <c r="AL482" s="1161"/>
      <c r="AM482" s="1159"/>
      <c r="AN482" s="1160"/>
      <c r="AO482" s="1161"/>
      <c r="AP482" s="881" t="s">
        <v>1393</v>
      </c>
      <c r="AQ482" s="652"/>
      <c r="AR482" s="713"/>
    </row>
    <row r="483" spans="1:44" ht="14.1" customHeight="1" x14ac:dyDescent="0.15">
      <c r="A483" s="691"/>
      <c r="B483" s="645"/>
      <c r="C483" s="646"/>
      <c r="D483" s="646"/>
      <c r="E483" s="646"/>
      <c r="F483" s="646"/>
      <c r="G483" s="647"/>
      <c r="H483" s="645"/>
      <c r="I483" s="648"/>
      <c r="J483" s="648"/>
      <c r="K483" s="647"/>
      <c r="L483" s="1172"/>
      <c r="M483" s="1173"/>
      <c r="N483" s="645"/>
      <c r="O483" s="647"/>
      <c r="P483" s="692"/>
      <c r="Q483" s="693"/>
      <c r="R483" s="646"/>
      <c r="S483" s="646"/>
      <c r="T483" s="646"/>
      <c r="U483" s="1172"/>
      <c r="V483" s="1173"/>
      <c r="W483" s="645"/>
      <c r="X483" s="647"/>
      <c r="Y483" s="692"/>
      <c r="Z483" s="693"/>
      <c r="AA483" s="648"/>
      <c r="AB483" s="648"/>
      <c r="AC483" s="648"/>
      <c r="AD483" s="1172"/>
      <c r="AE483" s="1173"/>
      <c r="AF483" s="645"/>
      <c r="AG483" s="647"/>
      <c r="AH483" s="692"/>
      <c r="AI483" s="693"/>
      <c r="AJ483" s="648"/>
      <c r="AK483" s="648"/>
      <c r="AL483" s="648"/>
      <c r="AM483" s="694"/>
      <c r="AN483" s="695"/>
      <c r="AO483" s="696"/>
      <c r="AP483" s="645"/>
      <c r="AQ483" s="646"/>
      <c r="AR483" s="647"/>
    </row>
    <row r="484" spans="1:44" ht="14.1" customHeight="1" x14ac:dyDescent="0.15">
      <c r="A484" s="697"/>
      <c r="B484" s="651" t="s">
        <v>1421</v>
      </c>
      <c r="C484" s="652"/>
      <c r="D484" s="652"/>
      <c r="E484" s="652"/>
      <c r="F484" s="652"/>
      <c r="G484" s="653"/>
      <c r="H484" s="679" t="s">
        <v>1399</v>
      </c>
      <c r="I484" s="662"/>
      <c r="J484" s="662"/>
      <c r="K484" s="656"/>
      <c r="L484" s="1218" t="s">
        <v>724</v>
      </c>
      <c r="M484" s="1219"/>
      <c r="N484" s="1164" t="s">
        <v>737</v>
      </c>
      <c r="O484" s="1165"/>
      <c r="P484" s="1214"/>
      <c r="Q484" s="1215"/>
      <c r="R484" s="1159"/>
      <c r="S484" s="1160"/>
      <c r="T484" s="1161"/>
      <c r="U484" s="1162" t="s">
        <v>724</v>
      </c>
      <c r="V484" s="1163"/>
      <c r="W484" s="1164" t="s">
        <v>1133</v>
      </c>
      <c r="X484" s="1165"/>
      <c r="Y484" s="1157"/>
      <c r="Z484" s="1158"/>
      <c r="AA484" s="1159"/>
      <c r="AB484" s="1160"/>
      <c r="AC484" s="1161"/>
      <c r="AD484" s="1162" t="s">
        <v>724</v>
      </c>
      <c r="AE484" s="1163"/>
      <c r="AF484" s="1164" t="s">
        <v>1130</v>
      </c>
      <c r="AG484" s="1165"/>
      <c r="AH484" s="1157"/>
      <c r="AI484" s="1158"/>
      <c r="AJ484" s="1159"/>
      <c r="AK484" s="1160"/>
      <c r="AL484" s="1161"/>
      <c r="AM484" s="1159"/>
      <c r="AN484" s="1160"/>
      <c r="AO484" s="1161"/>
      <c r="AP484" s="881" t="s">
        <v>1393</v>
      </c>
      <c r="AQ484" s="652"/>
      <c r="AR484" s="713"/>
    </row>
    <row r="485" spans="1:44" ht="14.1" customHeight="1" x14ac:dyDescent="0.15">
      <c r="A485" s="707"/>
      <c r="B485" s="659"/>
      <c r="C485" s="660"/>
      <c r="D485" s="660"/>
      <c r="E485" s="660"/>
      <c r="F485" s="660"/>
      <c r="G485" s="661"/>
      <c r="H485" s="645" t="s">
        <v>1592</v>
      </c>
      <c r="I485" s="648"/>
      <c r="J485" s="648"/>
      <c r="K485" s="647"/>
      <c r="L485" s="1172"/>
      <c r="M485" s="1173"/>
      <c r="N485" s="645"/>
      <c r="O485" s="647"/>
      <c r="P485" s="692"/>
      <c r="Q485" s="693"/>
      <c r="R485" s="646"/>
      <c r="S485" s="646"/>
      <c r="T485" s="646"/>
      <c r="U485" s="1223"/>
      <c r="V485" s="1224"/>
      <c r="W485" s="645"/>
      <c r="X485" s="647"/>
      <c r="Y485" s="692"/>
      <c r="Z485" s="693"/>
      <c r="AA485" s="648"/>
      <c r="AB485" s="648"/>
      <c r="AC485" s="648"/>
      <c r="AD485" s="1172"/>
      <c r="AE485" s="1173"/>
      <c r="AF485" s="645"/>
      <c r="AG485" s="647"/>
      <c r="AH485" s="692"/>
      <c r="AI485" s="693"/>
      <c r="AJ485" s="648"/>
      <c r="AK485" s="648"/>
      <c r="AL485" s="648"/>
      <c r="AM485" s="694"/>
      <c r="AN485" s="695"/>
      <c r="AO485" s="696"/>
      <c r="AP485" s="646"/>
      <c r="AQ485" s="646"/>
      <c r="AR485" s="661"/>
    </row>
    <row r="486" spans="1:44" ht="14.1" customHeight="1" x14ac:dyDescent="0.15">
      <c r="A486" s="707"/>
      <c r="B486" s="659" t="s">
        <v>1427</v>
      </c>
      <c r="C486" s="660"/>
      <c r="D486" s="660"/>
      <c r="E486" s="660"/>
      <c r="F486" s="660"/>
      <c r="G486" s="678"/>
      <c r="H486" s="654" t="s">
        <v>1132</v>
      </c>
      <c r="I486" s="655"/>
      <c r="J486" s="655"/>
      <c r="K486" s="656"/>
      <c r="L486" s="1218" t="s">
        <v>724</v>
      </c>
      <c r="M486" s="1219"/>
      <c r="N486" s="1164" t="s">
        <v>737</v>
      </c>
      <c r="O486" s="1165"/>
      <c r="P486" s="1214"/>
      <c r="Q486" s="1215"/>
      <c r="R486" s="1159"/>
      <c r="S486" s="1160"/>
      <c r="T486" s="1161"/>
      <c r="U486" s="1282">
        <v>1.4E-2</v>
      </c>
      <c r="V486" s="1283"/>
      <c r="W486" s="1174" t="s">
        <v>1133</v>
      </c>
      <c r="X486" s="1175"/>
      <c r="Y486" s="1157"/>
      <c r="Z486" s="1158"/>
      <c r="AA486" s="1159"/>
      <c r="AB486" s="1160"/>
      <c r="AC486" s="1161"/>
      <c r="AD486" s="1162" t="s">
        <v>1390</v>
      </c>
      <c r="AE486" s="1163"/>
      <c r="AF486" s="1164" t="s">
        <v>1130</v>
      </c>
      <c r="AG486" s="1165"/>
      <c r="AH486" s="1157"/>
      <c r="AI486" s="1158"/>
      <c r="AJ486" s="1159"/>
      <c r="AK486" s="1160"/>
      <c r="AL486" s="1161"/>
      <c r="AM486" s="1159"/>
      <c r="AN486" s="1160"/>
      <c r="AO486" s="1161"/>
      <c r="AP486" s="654" t="s">
        <v>1547</v>
      </c>
      <c r="AQ486" s="652"/>
      <c r="AR486" s="661"/>
    </row>
    <row r="487" spans="1:44" ht="14.1" customHeight="1" x14ac:dyDescent="0.15">
      <c r="A487" s="691"/>
      <c r="B487" s="645"/>
      <c r="C487" s="723"/>
      <c r="D487" s="723"/>
      <c r="E487" s="723"/>
      <c r="F487" s="723"/>
      <c r="G487" s="724"/>
      <c r="H487" s="645" t="s">
        <v>1593</v>
      </c>
      <c r="I487" s="648"/>
      <c r="J487" s="648"/>
      <c r="K487" s="647"/>
      <c r="L487" s="1172"/>
      <c r="M487" s="1173"/>
      <c r="N487" s="645"/>
      <c r="O487" s="647"/>
      <c r="P487" s="692"/>
      <c r="Q487" s="693"/>
      <c r="R487" s="646"/>
      <c r="S487" s="646"/>
      <c r="T487" s="646"/>
      <c r="U487" s="1223"/>
      <c r="V487" s="1224"/>
      <c r="W487" s="645"/>
      <c r="X487" s="647"/>
      <c r="Y487" s="692"/>
      <c r="Z487" s="693"/>
      <c r="AA487" s="648"/>
      <c r="AB487" s="648"/>
      <c r="AC487" s="648"/>
      <c r="AD487" s="1172"/>
      <c r="AE487" s="1173"/>
      <c r="AF487" s="645"/>
      <c r="AG487" s="647"/>
      <c r="AH487" s="692"/>
      <c r="AI487" s="693"/>
      <c r="AJ487" s="648"/>
      <c r="AK487" s="648"/>
      <c r="AL487" s="648"/>
      <c r="AM487" s="694"/>
      <c r="AN487" s="695"/>
      <c r="AO487" s="696"/>
      <c r="AP487" s="646"/>
      <c r="AQ487" s="646"/>
      <c r="AR487" s="647"/>
    </row>
    <row r="488" spans="1:44" ht="14.1" customHeight="1" x14ac:dyDescent="0.15">
      <c r="A488" s="697"/>
      <c r="B488" s="651" t="s">
        <v>1428</v>
      </c>
      <c r="C488" s="689"/>
      <c r="D488" s="689"/>
      <c r="E488" s="689"/>
      <c r="F488" s="689"/>
      <c r="G488" s="732"/>
      <c r="H488" s="654" t="s">
        <v>1132</v>
      </c>
      <c r="I488" s="655"/>
      <c r="J488" s="655"/>
      <c r="K488" s="656"/>
      <c r="L488" s="1218" t="s">
        <v>724</v>
      </c>
      <c r="M488" s="1219"/>
      <c r="N488" s="1164" t="s">
        <v>737</v>
      </c>
      <c r="O488" s="1165"/>
      <c r="P488" s="1214"/>
      <c r="Q488" s="1215"/>
      <c r="R488" s="1159"/>
      <c r="S488" s="1160"/>
      <c r="T488" s="1161"/>
      <c r="U488" s="1225" t="s">
        <v>1390</v>
      </c>
      <c r="V488" s="1226"/>
      <c r="W488" s="1174" t="s">
        <v>1133</v>
      </c>
      <c r="X488" s="1175"/>
      <c r="Y488" s="1157"/>
      <c r="Z488" s="1158"/>
      <c r="AA488" s="1159"/>
      <c r="AB488" s="1160"/>
      <c r="AC488" s="1161"/>
      <c r="AD488" s="1282">
        <v>0.03</v>
      </c>
      <c r="AE488" s="1283"/>
      <c r="AF488" s="1174" t="s">
        <v>1130</v>
      </c>
      <c r="AG488" s="1175"/>
      <c r="AH488" s="1157"/>
      <c r="AI488" s="1158"/>
      <c r="AJ488" s="1159"/>
      <c r="AK488" s="1160"/>
      <c r="AL488" s="1161"/>
      <c r="AM488" s="1159"/>
      <c r="AN488" s="1160"/>
      <c r="AO488" s="1161"/>
      <c r="AP488" s="654" t="s">
        <v>1547</v>
      </c>
      <c r="AQ488" s="652"/>
      <c r="AR488" s="713"/>
    </row>
    <row r="489" spans="1:44" ht="14.1" customHeight="1" x14ac:dyDescent="0.15">
      <c r="A489" s="707"/>
      <c r="B489" s="659" t="s">
        <v>1096</v>
      </c>
      <c r="C489" s="660"/>
      <c r="D489" s="660"/>
      <c r="E489" s="660"/>
      <c r="F489" s="660"/>
      <c r="G489" s="661"/>
      <c r="H489" s="645"/>
      <c r="I489" s="648"/>
      <c r="J489" s="648"/>
      <c r="K489" s="647"/>
      <c r="L489" s="1172"/>
      <c r="M489" s="1173"/>
      <c r="N489" s="645"/>
      <c r="O489" s="647"/>
      <c r="P489" s="692"/>
      <c r="Q489" s="693"/>
      <c r="R489" s="646"/>
      <c r="S489" s="646"/>
      <c r="T489" s="646"/>
      <c r="U489" s="1172"/>
      <c r="V489" s="1173"/>
      <c r="W489" s="645"/>
      <c r="X489" s="647"/>
      <c r="Y489" s="692"/>
      <c r="Z489" s="693"/>
      <c r="AA489" s="648"/>
      <c r="AB489" s="648"/>
      <c r="AC489" s="648"/>
      <c r="AD489" s="1172"/>
      <c r="AE489" s="1173"/>
      <c r="AF489" s="645"/>
      <c r="AG489" s="647"/>
      <c r="AH489" s="692"/>
      <c r="AI489" s="693"/>
      <c r="AJ489" s="648"/>
      <c r="AK489" s="648"/>
      <c r="AL489" s="648"/>
      <c r="AM489" s="694"/>
      <c r="AN489" s="695"/>
      <c r="AO489" s="696"/>
      <c r="AP489" s="698" t="s">
        <v>1431</v>
      </c>
      <c r="AQ489" s="660"/>
      <c r="AR489" s="661"/>
    </row>
    <row r="490" spans="1:44" ht="14.1" customHeight="1" x14ac:dyDescent="0.15">
      <c r="A490" s="707"/>
      <c r="B490" s="659" t="s">
        <v>934</v>
      </c>
      <c r="C490" s="660"/>
      <c r="D490" s="660"/>
      <c r="E490" s="660"/>
      <c r="F490" s="660"/>
      <c r="G490" s="678"/>
      <c r="H490" s="679" t="s">
        <v>1132</v>
      </c>
      <c r="I490" s="662"/>
      <c r="J490" s="662"/>
      <c r="K490" s="656"/>
      <c r="L490" s="1218" t="s">
        <v>724</v>
      </c>
      <c r="M490" s="1219"/>
      <c r="N490" s="1164" t="s">
        <v>737</v>
      </c>
      <c r="O490" s="1165"/>
      <c r="P490" s="1214"/>
      <c r="Q490" s="1215"/>
      <c r="R490" s="1159"/>
      <c r="S490" s="1160"/>
      <c r="T490" s="1161"/>
      <c r="U490" s="1162" t="s">
        <v>724</v>
      </c>
      <c r="V490" s="1163"/>
      <c r="W490" s="1164" t="s">
        <v>1133</v>
      </c>
      <c r="X490" s="1165"/>
      <c r="Y490" s="1157"/>
      <c r="Z490" s="1158"/>
      <c r="AA490" s="1159"/>
      <c r="AB490" s="1160"/>
      <c r="AC490" s="1161"/>
      <c r="AD490" s="1162" t="s">
        <v>724</v>
      </c>
      <c r="AE490" s="1163"/>
      <c r="AF490" s="1164" t="s">
        <v>1130</v>
      </c>
      <c r="AG490" s="1165"/>
      <c r="AH490" s="1157"/>
      <c r="AI490" s="1158"/>
      <c r="AJ490" s="1159"/>
      <c r="AK490" s="1160"/>
      <c r="AL490" s="1161"/>
      <c r="AM490" s="1159"/>
      <c r="AN490" s="1160"/>
      <c r="AO490" s="1161"/>
      <c r="AP490" s="887" t="s">
        <v>1432</v>
      </c>
      <c r="AQ490" s="660"/>
      <c r="AR490" s="661"/>
    </row>
    <row r="491" spans="1:44" ht="14.1" customHeight="1" x14ac:dyDescent="0.15">
      <c r="A491" s="691"/>
      <c r="B491" s="645"/>
      <c r="C491" s="646"/>
      <c r="D491" s="646"/>
      <c r="E491" s="646"/>
      <c r="F491" s="646"/>
      <c r="G491" s="647"/>
      <c r="H491" s="645" t="s">
        <v>1592</v>
      </c>
      <c r="I491" s="648"/>
      <c r="J491" s="648"/>
      <c r="K491" s="647"/>
      <c r="L491" s="1172"/>
      <c r="M491" s="1173"/>
      <c r="N491" s="645"/>
      <c r="O491" s="647"/>
      <c r="P491" s="692"/>
      <c r="Q491" s="693"/>
      <c r="R491" s="646"/>
      <c r="S491" s="646"/>
      <c r="T491" s="646"/>
      <c r="U491" s="1223"/>
      <c r="V491" s="1224"/>
      <c r="W491" s="645"/>
      <c r="X491" s="647"/>
      <c r="Y491" s="692"/>
      <c r="Z491" s="693"/>
      <c r="AA491" s="648"/>
      <c r="AB491" s="648"/>
      <c r="AC491" s="648"/>
      <c r="AD491" s="1172"/>
      <c r="AE491" s="1173"/>
      <c r="AF491" s="645"/>
      <c r="AG491" s="647"/>
      <c r="AH491" s="692"/>
      <c r="AI491" s="693"/>
      <c r="AJ491" s="648"/>
      <c r="AK491" s="648"/>
      <c r="AL491" s="648"/>
      <c r="AM491" s="694"/>
      <c r="AN491" s="695"/>
      <c r="AO491" s="696"/>
      <c r="AP491" s="646"/>
      <c r="AQ491" s="646"/>
      <c r="AR491" s="647"/>
    </row>
    <row r="492" spans="1:44" ht="14.1" customHeight="1" x14ac:dyDescent="0.15">
      <c r="A492" s="697"/>
      <c r="B492" s="651" t="s">
        <v>663</v>
      </c>
      <c r="C492" s="652"/>
      <c r="D492" s="652"/>
      <c r="E492" s="652"/>
      <c r="F492" s="652"/>
      <c r="G492" s="653"/>
      <c r="H492" s="654" t="s">
        <v>1132</v>
      </c>
      <c r="I492" s="655"/>
      <c r="J492" s="655"/>
      <c r="K492" s="656"/>
      <c r="L492" s="1218" t="s">
        <v>724</v>
      </c>
      <c r="M492" s="1219"/>
      <c r="N492" s="1164" t="s">
        <v>737</v>
      </c>
      <c r="O492" s="1165"/>
      <c r="P492" s="1214"/>
      <c r="Q492" s="1215"/>
      <c r="R492" s="1159"/>
      <c r="S492" s="1160"/>
      <c r="T492" s="1161"/>
      <c r="U492" s="1282">
        <v>0.01</v>
      </c>
      <c r="V492" s="1283"/>
      <c r="W492" s="1174" t="s">
        <v>1133</v>
      </c>
      <c r="X492" s="1175"/>
      <c r="Y492" s="1157"/>
      <c r="Z492" s="1158"/>
      <c r="AA492" s="1159"/>
      <c r="AB492" s="1160"/>
      <c r="AC492" s="1161"/>
      <c r="AD492" s="1225" t="s">
        <v>1374</v>
      </c>
      <c r="AE492" s="1226"/>
      <c r="AF492" s="1174" t="s">
        <v>1130</v>
      </c>
      <c r="AG492" s="1175"/>
      <c r="AH492" s="1157"/>
      <c r="AI492" s="1158"/>
      <c r="AJ492" s="1159"/>
      <c r="AK492" s="1160"/>
      <c r="AL492" s="1161"/>
      <c r="AM492" s="1159"/>
      <c r="AN492" s="1160"/>
      <c r="AO492" s="1161"/>
      <c r="AP492" s="654" t="s">
        <v>1547</v>
      </c>
      <c r="AQ492" s="652"/>
      <c r="AR492" s="713"/>
    </row>
    <row r="493" spans="1:44" ht="14.1" customHeight="1" x14ac:dyDescent="0.15">
      <c r="A493" s="707"/>
      <c r="B493" s="659" t="s">
        <v>1433</v>
      </c>
      <c r="C493" s="660"/>
      <c r="D493" s="660"/>
      <c r="E493" s="660"/>
      <c r="F493" s="660"/>
      <c r="G493" s="661"/>
      <c r="H493" s="645" t="s">
        <v>1593</v>
      </c>
      <c r="I493" s="648"/>
      <c r="J493" s="648"/>
      <c r="K493" s="647"/>
      <c r="L493" s="1172"/>
      <c r="M493" s="1173"/>
      <c r="N493" s="645"/>
      <c r="O493" s="647"/>
      <c r="P493" s="692"/>
      <c r="Q493" s="693"/>
      <c r="R493" s="646"/>
      <c r="S493" s="646"/>
      <c r="T493" s="646"/>
      <c r="U493" s="1223"/>
      <c r="V493" s="1224"/>
      <c r="W493" s="645"/>
      <c r="X493" s="647"/>
      <c r="Y493" s="692"/>
      <c r="Z493" s="693"/>
      <c r="AA493" s="648"/>
      <c r="AB493" s="648"/>
      <c r="AC493" s="648"/>
      <c r="AD493" s="1172"/>
      <c r="AE493" s="1173"/>
      <c r="AF493" s="645"/>
      <c r="AG493" s="647"/>
      <c r="AH493" s="692"/>
      <c r="AI493" s="693"/>
      <c r="AJ493" s="648"/>
      <c r="AK493" s="648"/>
      <c r="AL493" s="648"/>
      <c r="AM493" s="694"/>
      <c r="AN493" s="695"/>
      <c r="AO493" s="696"/>
      <c r="AP493" s="646"/>
      <c r="AQ493" s="660"/>
      <c r="AR493" s="661"/>
    </row>
    <row r="494" spans="1:44" ht="14.1" customHeight="1" x14ac:dyDescent="0.15">
      <c r="A494" s="707"/>
      <c r="B494" s="659" t="s">
        <v>1338</v>
      </c>
      <c r="C494" s="660"/>
      <c r="D494" s="660"/>
      <c r="E494" s="660"/>
      <c r="F494" s="660"/>
      <c r="G494" s="678"/>
      <c r="H494" s="654" t="s">
        <v>1132</v>
      </c>
      <c r="I494" s="655"/>
      <c r="J494" s="655"/>
      <c r="K494" s="656"/>
      <c r="L494" s="1218" t="s">
        <v>724</v>
      </c>
      <c r="M494" s="1219"/>
      <c r="N494" s="1164" t="s">
        <v>737</v>
      </c>
      <c r="O494" s="1165"/>
      <c r="P494" s="1214"/>
      <c r="Q494" s="1215"/>
      <c r="R494" s="1159"/>
      <c r="S494" s="1160"/>
      <c r="T494" s="1161"/>
      <c r="U494" s="1225" t="s">
        <v>1374</v>
      </c>
      <c r="V494" s="1226"/>
      <c r="W494" s="1174" t="s">
        <v>1133</v>
      </c>
      <c r="X494" s="1175"/>
      <c r="Y494" s="1157"/>
      <c r="Z494" s="1158"/>
      <c r="AA494" s="1159"/>
      <c r="AB494" s="1160"/>
      <c r="AC494" s="1161"/>
      <c r="AD494" s="1282">
        <v>6.5000000000000002E-2</v>
      </c>
      <c r="AE494" s="1283"/>
      <c r="AF494" s="1174" t="s">
        <v>1130</v>
      </c>
      <c r="AG494" s="1175"/>
      <c r="AH494" s="1157"/>
      <c r="AI494" s="1158"/>
      <c r="AJ494" s="1159"/>
      <c r="AK494" s="1160"/>
      <c r="AL494" s="1161"/>
      <c r="AM494" s="1159"/>
      <c r="AN494" s="1160"/>
      <c r="AO494" s="1161"/>
      <c r="AP494" s="654" t="s">
        <v>1547</v>
      </c>
      <c r="AQ494" s="660"/>
      <c r="AR494" s="661"/>
    </row>
    <row r="495" spans="1:44" ht="14.1" customHeight="1" x14ac:dyDescent="0.15">
      <c r="A495" s="691"/>
      <c r="B495" s="645" t="s">
        <v>1429</v>
      </c>
      <c r="C495" s="646"/>
      <c r="D495" s="646"/>
      <c r="E495" s="646"/>
      <c r="F495" s="646"/>
      <c r="G495" s="647"/>
      <c r="H495" s="645"/>
      <c r="I495" s="648"/>
      <c r="J495" s="648"/>
      <c r="K495" s="647"/>
      <c r="L495" s="1172"/>
      <c r="M495" s="1173"/>
      <c r="N495" s="645"/>
      <c r="O495" s="647"/>
      <c r="P495" s="692"/>
      <c r="Q495" s="693"/>
      <c r="R495" s="646"/>
      <c r="S495" s="646"/>
      <c r="T495" s="646"/>
      <c r="U495" s="1172"/>
      <c r="V495" s="1173"/>
      <c r="W495" s="645"/>
      <c r="X495" s="647"/>
      <c r="Y495" s="692"/>
      <c r="Z495" s="693"/>
      <c r="AA495" s="648"/>
      <c r="AB495" s="648"/>
      <c r="AC495" s="648"/>
      <c r="AD495" s="1172"/>
      <c r="AE495" s="1173"/>
      <c r="AF495" s="645"/>
      <c r="AG495" s="647"/>
      <c r="AH495" s="692"/>
      <c r="AI495" s="693"/>
      <c r="AJ495" s="648"/>
      <c r="AK495" s="648"/>
      <c r="AL495" s="648"/>
      <c r="AM495" s="694"/>
      <c r="AN495" s="695"/>
      <c r="AO495" s="696"/>
      <c r="AP495" s="645"/>
      <c r="AQ495" s="646"/>
      <c r="AR495" s="647"/>
    </row>
    <row r="496" spans="1:44" ht="14.1" customHeight="1" x14ac:dyDescent="0.15">
      <c r="A496" s="697"/>
      <c r="B496" s="651" t="s">
        <v>1430</v>
      </c>
      <c r="C496" s="652"/>
      <c r="D496" s="652"/>
      <c r="E496" s="652"/>
      <c r="F496" s="652"/>
      <c r="G496" s="653"/>
      <c r="H496" s="679" t="s">
        <v>1399</v>
      </c>
      <c r="I496" s="662"/>
      <c r="J496" s="662"/>
      <c r="K496" s="656"/>
      <c r="L496" s="1218" t="s">
        <v>724</v>
      </c>
      <c r="M496" s="1219"/>
      <c r="N496" s="1164" t="s">
        <v>737</v>
      </c>
      <c r="O496" s="1165"/>
      <c r="P496" s="1214"/>
      <c r="Q496" s="1215"/>
      <c r="R496" s="1159"/>
      <c r="S496" s="1160"/>
      <c r="T496" s="1161"/>
      <c r="U496" s="1162" t="s">
        <v>724</v>
      </c>
      <c r="V496" s="1163"/>
      <c r="W496" s="1164" t="s">
        <v>1133</v>
      </c>
      <c r="X496" s="1165"/>
      <c r="Y496" s="1157"/>
      <c r="Z496" s="1158"/>
      <c r="AA496" s="1159"/>
      <c r="AB496" s="1160"/>
      <c r="AC496" s="1161"/>
      <c r="AD496" s="1162" t="s">
        <v>724</v>
      </c>
      <c r="AE496" s="1163"/>
      <c r="AF496" s="1164" t="s">
        <v>1130</v>
      </c>
      <c r="AG496" s="1165"/>
      <c r="AH496" s="1157"/>
      <c r="AI496" s="1158"/>
      <c r="AJ496" s="1159"/>
      <c r="AK496" s="1160"/>
      <c r="AL496" s="1161"/>
      <c r="AM496" s="1159"/>
      <c r="AN496" s="1160"/>
      <c r="AO496" s="1161"/>
      <c r="AP496" s="881" t="s">
        <v>1393</v>
      </c>
      <c r="AQ496" s="652"/>
      <c r="AR496" s="713"/>
    </row>
    <row r="497" spans="1:44" ht="14.1" customHeight="1" x14ac:dyDescent="0.15">
      <c r="A497" s="691"/>
      <c r="B497" s="645" t="s">
        <v>1429</v>
      </c>
      <c r="C497" s="646"/>
      <c r="D497" s="646"/>
      <c r="E497" s="646"/>
      <c r="F497" s="646"/>
      <c r="G497" s="647"/>
      <c r="H497" s="645"/>
      <c r="I497" s="648"/>
      <c r="J497" s="648"/>
      <c r="K497" s="647"/>
      <c r="L497" s="1172"/>
      <c r="M497" s="1173"/>
      <c r="N497" s="645"/>
      <c r="O497" s="647"/>
      <c r="P497" s="692"/>
      <c r="Q497" s="693"/>
      <c r="R497" s="646"/>
      <c r="S497" s="646"/>
      <c r="T497" s="646"/>
      <c r="U497" s="1172"/>
      <c r="V497" s="1173"/>
      <c r="W497" s="645"/>
      <c r="X497" s="647"/>
      <c r="Y497" s="692"/>
      <c r="Z497" s="693"/>
      <c r="AA497" s="648"/>
      <c r="AB497" s="648"/>
      <c r="AC497" s="648"/>
      <c r="AD497" s="1172"/>
      <c r="AE497" s="1173"/>
      <c r="AF497" s="645"/>
      <c r="AG497" s="647"/>
      <c r="AH497" s="692"/>
      <c r="AI497" s="693"/>
      <c r="AJ497" s="648"/>
      <c r="AK497" s="648"/>
      <c r="AL497" s="648"/>
      <c r="AM497" s="694"/>
      <c r="AN497" s="695"/>
      <c r="AO497" s="696"/>
      <c r="AP497" s="645"/>
      <c r="AQ497" s="646"/>
      <c r="AR497" s="647"/>
    </row>
    <row r="498" spans="1:44" ht="14.1" customHeight="1" x14ac:dyDescent="0.15">
      <c r="A498" s="707"/>
      <c r="B498" s="659" t="s">
        <v>1434</v>
      </c>
      <c r="C498" s="660"/>
      <c r="D498" s="660"/>
      <c r="E498" s="660"/>
      <c r="F498" s="660"/>
      <c r="G498" s="678"/>
      <c r="H498" s="679" t="s">
        <v>1399</v>
      </c>
      <c r="I498" s="662"/>
      <c r="J498" s="662"/>
      <c r="K498" s="656"/>
      <c r="L498" s="1218" t="s">
        <v>724</v>
      </c>
      <c r="M498" s="1219"/>
      <c r="N498" s="1164" t="s">
        <v>737</v>
      </c>
      <c r="O498" s="1165"/>
      <c r="P498" s="1214"/>
      <c r="Q498" s="1215"/>
      <c r="R498" s="1159"/>
      <c r="S498" s="1160"/>
      <c r="T498" s="1161"/>
      <c r="U498" s="1162" t="s">
        <v>724</v>
      </c>
      <c r="V498" s="1163"/>
      <c r="W498" s="1164" t="s">
        <v>1133</v>
      </c>
      <c r="X498" s="1165"/>
      <c r="Y498" s="1157"/>
      <c r="Z498" s="1158"/>
      <c r="AA498" s="1159"/>
      <c r="AB498" s="1160"/>
      <c r="AC498" s="1161"/>
      <c r="AD498" s="1162" t="s">
        <v>724</v>
      </c>
      <c r="AE498" s="1163"/>
      <c r="AF498" s="1164" t="s">
        <v>1130</v>
      </c>
      <c r="AG498" s="1165"/>
      <c r="AH498" s="1157"/>
      <c r="AI498" s="1158"/>
      <c r="AJ498" s="1159"/>
      <c r="AK498" s="1160"/>
      <c r="AL498" s="1161"/>
      <c r="AM498" s="1159"/>
      <c r="AN498" s="1160"/>
      <c r="AO498" s="1161"/>
      <c r="AP498" s="881" t="s">
        <v>1393</v>
      </c>
      <c r="AQ498" s="660"/>
      <c r="AR498" s="661"/>
    </row>
    <row r="499" spans="1:44" ht="14.1" customHeight="1" x14ac:dyDescent="0.15">
      <c r="A499" s="691"/>
      <c r="B499" s="645" t="s">
        <v>1429</v>
      </c>
      <c r="C499" s="646"/>
      <c r="D499" s="646"/>
      <c r="E499" s="646"/>
      <c r="F499" s="646"/>
      <c r="G499" s="696"/>
      <c r="H499" s="645"/>
      <c r="I499" s="648"/>
      <c r="J499" s="648"/>
      <c r="K499" s="647"/>
      <c r="L499" s="1172"/>
      <c r="M499" s="1173"/>
      <c r="N499" s="645"/>
      <c r="O499" s="647"/>
      <c r="P499" s="692"/>
      <c r="Q499" s="693"/>
      <c r="R499" s="646"/>
      <c r="S499" s="646"/>
      <c r="T499" s="646"/>
      <c r="U499" s="1172"/>
      <c r="V499" s="1173"/>
      <c r="W499" s="645"/>
      <c r="X499" s="647"/>
      <c r="Y499" s="692"/>
      <c r="Z499" s="693"/>
      <c r="AA499" s="648"/>
      <c r="AB499" s="648"/>
      <c r="AC499" s="648"/>
      <c r="AD499" s="1172"/>
      <c r="AE499" s="1173"/>
      <c r="AF499" s="645"/>
      <c r="AG499" s="647"/>
      <c r="AH499" s="692"/>
      <c r="AI499" s="693"/>
      <c r="AJ499" s="648"/>
      <c r="AK499" s="648"/>
      <c r="AL499" s="648"/>
      <c r="AM499" s="694"/>
      <c r="AN499" s="695"/>
      <c r="AO499" s="696"/>
      <c r="AP499" s="645"/>
      <c r="AQ499" s="646"/>
      <c r="AR499" s="647"/>
    </row>
    <row r="500" spans="1:44" ht="14.1" customHeight="1" x14ac:dyDescent="0.15">
      <c r="A500" s="697"/>
      <c r="B500" s="651" t="s">
        <v>1435</v>
      </c>
      <c r="C500" s="652"/>
      <c r="D500" s="652"/>
      <c r="E500" s="652"/>
      <c r="F500" s="652"/>
      <c r="G500" s="653"/>
      <c r="H500" s="679" t="s">
        <v>1399</v>
      </c>
      <c r="I500" s="662"/>
      <c r="J500" s="662"/>
      <c r="K500" s="656"/>
      <c r="L500" s="1218" t="s">
        <v>724</v>
      </c>
      <c r="M500" s="1219"/>
      <c r="N500" s="1164" t="s">
        <v>737</v>
      </c>
      <c r="O500" s="1165"/>
      <c r="P500" s="1214"/>
      <c r="Q500" s="1215"/>
      <c r="R500" s="1159"/>
      <c r="S500" s="1160"/>
      <c r="T500" s="1161"/>
      <c r="U500" s="1162" t="s">
        <v>724</v>
      </c>
      <c r="V500" s="1163"/>
      <c r="W500" s="1164" t="s">
        <v>1133</v>
      </c>
      <c r="X500" s="1165"/>
      <c r="Y500" s="1157"/>
      <c r="Z500" s="1158"/>
      <c r="AA500" s="1159"/>
      <c r="AB500" s="1160"/>
      <c r="AC500" s="1161"/>
      <c r="AD500" s="1162" t="s">
        <v>724</v>
      </c>
      <c r="AE500" s="1163"/>
      <c r="AF500" s="1164" t="s">
        <v>1130</v>
      </c>
      <c r="AG500" s="1165"/>
      <c r="AH500" s="1157"/>
      <c r="AI500" s="1158"/>
      <c r="AJ500" s="1159"/>
      <c r="AK500" s="1160"/>
      <c r="AL500" s="1161"/>
      <c r="AM500" s="1159"/>
      <c r="AN500" s="1160"/>
      <c r="AO500" s="1161"/>
      <c r="AP500" s="881" t="s">
        <v>1393</v>
      </c>
      <c r="AQ500" s="652"/>
      <c r="AR500" s="713"/>
    </row>
    <row r="501" spans="1:44" ht="14.1" customHeight="1" x14ac:dyDescent="0.15">
      <c r="A501" s="707"/>
      <c r="B501" s="659"/>
      <c r="C501" s="660"/>
      <c r="D501" s="660"/>
      <c r="E501" s="660"/>
      <c r="F501" s="660"/>
      <c r="G501" s="678"/>
      <c r="H501" s="645"/>
      <c r="I501" s="648"/>
      <c r="J501" s="648"/>
      <c r="K501" s="647"/>
      <c r="L501" s="1172"/>
      <c r="M501" s="1173"/>
      <c r="N501" s="645"/>
      <c r="O501" s="647"/>
      <c r="P501" s="692"/>
      <c r="Q501" s="693"/>
      <c r="R501" s="646"/>
      <c r="S501" s="646"/>
      <c r="T501" s="646"/>
      <c r="U501" s="1172"/>
      <c r="V501" s="1173"/>
      <c r="W501" s="645"/>
      <c r="X501" s="647"/>
      <c r="Y501" s="692"/>
      <c r="Z501" s="693"/>
      <c r="AA501" s="648"/>
      <c r="AB501" s="648"/>
      <c r="AC501" s="648"/>
      <c r="AD501" s="1172"/>
      <c r="AE501" s="1173"/>
      <c r="AF501" s="645"/>
      <c r="AG501" s="647"/>
      <c r="AH501" s="692"/>
      <c r="AI501" s="693"/>
      <c r="AJ501" s="648"/>
      <c r="AK501" s="648"/>
      <c r="AL501" s="648"/>
      <c r="AM501" s="694"/>
      <c r="AN501" s="695"/>
      <c r="AO501" s="696"/>
      <c r="AP501" s="645"/>
      <c r="AQ501" s="660"/>
      <c r="AR501" s="661"/>
    </row>
    <row r="502" spans="1:44" ht="14.1" customHeight="1" x14ac:dyDescent="0.15">
      <c r="A502" s="707"/>
      <c r="B502" s="659" t="s">
        <v>1650</v>
      </c>
      <c r="C502" s="660"/>
      <c r="D502" s="660"/>
      <c r="E502" s="660"/>
      <c r="F502" s="660"/>
      <c r="G502" s="678"/>
      <c r="H502" s="679" t="s">
        <v>600</v>
      </c>
      <c r="I502" s="662"/>
      <c r="J502" s="662"/>
      <c r="K502" s="656"/>
      <c r="L502" s="1218" t="s">
        <v>724</v>
      </c>
      <c r="M502" s="1219"/>
      <c r="N502" s="1164" t="s">
        <v>737</v>
      </c>
      <c r="O502" s="1165"/>
      <c r="P502" s="1214"/>
      <c r="Q502" s="1215"/>
      <c r="R502" s="1159"/>
      <c r="S502" s="1160"/>
      <c r="T502" s="1161"/>
      <c r="U502" s="1162" t="s">
        <v>724</v>
      </c>
      <c r="V502" s="1163"/>
      <c r="W502" s="1164" t="s">
        <v>1133</v>
      </c>
      <c r="X502" s="1165"/>
      <c r="Y502" s="1157"/>
      <c r="Z502" s="1158"/>
      <c r="AA502" s="1159"/>
      <c r="AB502" s="1160"/>
      <c r="AC502" s="1161"/>
      <c r="AD502" s="1162" t="s">
        <v>724</v>
      </c>
      <c r="AE502" s="1163"/>
      <c r="AF502" s="1164" t="s">
        <v>1130</v>
      </c>
      <c r="AG502" s="1165"/>
      <c r="AH502" s="1157"/>
      <c r="AI502" s="1158"/>
      <c r="AJ502" s="1159"/>
      <c r="AK502" s="1160"/>
      <c r="AL502" s="1161"/>
      <c r="AM502" s="1159"/>
      <c r="AN502" s="1160"/>
      <c r="AO502" s="1161"/>
      <c r="AP502" s="881" t="s">
        <v>1393</v>
      </c>
      <c r="AQ502" s="660"/>
      <c r="AR502" s="661"/>
    </row>
    <row r="503" spans="1:44" ht="14.1" customHeight="1" x14ac:dyDescent="0.15">
      <c r="A503" s="691"/>
      <c r="B503" s="769"/>
      <c r="C503" s="646"/>
      <c r="D503" s="646"/>
      <c r="E503" s="646"/>
      <c r="F503" s="646"/>
      <c r="G503" s="647"/>
      <c r="H503" s="645"/>
      <c r="I503" s="648"/>
      <c r="J503" s="648"/>
      <c r="K503" s="647"/>
      <c r="L503" s="645"/>
      <c r="M503" s="647"/>
      <c r="N503" s="645"/>
      <c r="O503" s="647"/>
      <c r="P503" s="692"/>
      <c r="Q503" s="693"/>
      <c r="R503" s="646"/>
      <c r="S503" s="646"/>
      <c r="T503" s="646"/>
      <c r="U503" s="645"/>
      <c r="V503" s="647"/>
      <c r="W503" s="645"/>
      <c r="X503" s="647"/>
      <c r="Y503" s="692"/>
      <c r="Z503" s="693"/>
      <c r="AA503" s="648"/>
      <c r="AB503" s="648"/>
      <c r="AC503" s="648"/>
      <c r="AD503" s="645"/>
      <c r="AE503" s="647"/>
      <c r="AF503" s="645"/>
      <c r="AG503" s="647"/>
      <c r="AH503" s="692"/>
      <c r="AI503" s="693"/>
      <c r="AJ503" s="648"/>
      <c r="AK503" s="648"/>
      <c r="AL503" s="648"/>
      <c r="AM503" s="694"/>
      <c r="AN503" s="695"/>
      <c r="AO503" s="696"/>
      <c r="AP503" s="646"/>
      <c r="AQ503" s="646"/>
      <c r="AR503" s="647"/>
    </row>
    <row r="504" spans="1:44" ht="14.1" customHeight="1" x14ac:dyDescent="0.15">
      <c r="A504" s="770"/>
      <c r="B504" s="771"/>
      <c r="C504" s="772"/>
      <c r="D504" s="772"/>
      <c r="E504" s="772"/>
      <c r="F504" s="772"/>
      <c r="G504" s="773"/>
      <c r="H504" s="774"/>
      <c r="I504" s="775"/>
      <c r="J504" s="775"/>
      <c r="K504" s="776"/>
      <c r="L504" s="903"/>
      <c r="M504" s="904"/>
      <c r="N504" s="659"/>
      <c r="O504" s="661"/>
      <c r="P504" s="715"/>
      <c r="Q504" s="680"/>
      <c r="R504" s="662"/>
      <c r="S504" s="662"/>
      <c r="T504" s="662"/>
      <c r="U504" s="1293"/>
      <c r="V504" s="1294"/>
      <c r="W504" s="1295"/>
      <c r="X504" s="1296"/>
      <c r="Y504" s="1293"/>
      <c r="Z504" s="1294"/>
      <c r="AA504" s="777"/>
      <c r="AB504" s="777"/>
      <c r="AC504" s="777"/>
      <c r="AD504" s="1293"/>
      <c r="AE504" s="1294"/>
      <c r="AF504" s="1295"/>
      <c r="AG504" s="1296"/>
      <c r="AH504" s="1293"/>
      <c r="AI504" s="1294"/>
      <c r="AJ504" s="777"/>
      <c r="AK504" s="777"/>
      <c r="AL504" s="777"/>
      <c r="AM504" s="1288"/>
      <c r="AN504" s="1289"/>
      <c r="AO504" s="1290"/>
      <c r="AP504" s="778"/>
      <c r="AQ504" s="772"/>
      <c r="AR504" s="779"/>
    </row>
    <row r="505" spans="1:44" ht="14.1" customHeight="1" x14ac:dyDescent="0.15">
      <c r="A505" s="742"/>
      <c r="B505" s="743"/>
      <c r="C505" s="744"/>
      <c r="D505" s="744"/>
      <c r="E505" s="744"/>
      <c r="F505" s="744"/>
      <c r="G505" s="745"/>
      <c r="H505" s="743"/>
      <c r="I505" s="746"/>
      <c r="J505" s="746"/>
      <c r="K505" s="745"/>
      <c r="L505" s="743"/>
      <c r="M505" s="745"/>
      <c r="N505" s="743"/>
      <c r="O505" s="745"/>
      <c r="P505" s="747"/>
      <c r="Q505" s="748"/>
      <c r="R505" s="746"/>
      <c r="S505" s="746"/>
      <c r="T505" s="748"/>
      <c r="U505" s="743"/>
      <c r="V505" s="745"/>
      <c r="W505" s="743"/>
      <c r="X505" s="745"/>
      <c r="Y505" s="747"/>
      <c r="Z505" s="748"/>
      <c r="AA505" s="746"/>
      <c r="AB505" s="746"/>
      <c r="AC505" s="746"/>
      <c r="AD505" s="743"/>
      <c r="AE505" s="745"/>
      <c r="AF505" s="743"/>
      <c r="AG505" s="745"/>
      <c r="AH505" s="747"/>
      <c r="AI505" s="748"/>
      <c r="AJ505" s="746"/>
      <c r="AK505" s="746"/>
      <c r="AL505" s="746"/>
      <c r="AM505" s="749"/>
      <c r="AN505" s="750"/>
      <c r="AO505" s="751"/>
      <c r="AP505" s="744"/>
      <c r="AQ505" s="744"/>
      <c r="AR505" s="745"/>
    </row>
    <row r="506" spans="1:44" ht="14.1" customHeight="1" x14ac:dyDescent="0.15">
      <c r="A506" s="752"/>
      <c r="B506" s="1252"/>
      <c r="C506" s="1254"/>
      <c r="D506" s="1254"/>
      <c r="E506" s="1254"/>
      <c r="F506" s="1254"/>
      <c r="G506" s="1253"/>
      <c r="H506" s="753"/>
      <c r="I506" s="754"/>
      <c r="J506" s="754"/>
      <c r="K506" s="755"/>
      <c r="L506" s="1250"/>
      <c r="M506" s="1251"/>
      <c r="N506" s="1252"/>
      <c r="O506" s="1253"/>
      <c r="P506" s="1250"/>
      <c r="Q506" s="1251"/>
      <c r="R506" s="756"/>
      <c r="S506" s="756"/>
      <c r="T506" s="878"/>
      <c r="U506" s="1250"/>
      <c r="V506" s="1251"/>
      <c r="W506" s="1252"/>
      <c r="X506" s="1253"/>
      <c r="Y506" s="1250"/>
      <c r="Z506" s="1251"/>
      <c r="AA506" s="756"/>
      <c r="AB506" s="756"/>
      <c r="AC506" s="756"/>
      <c r="AD506" s="1250"/>
      <c r="AE506" s="1251"/>
      <c r="AF506" s="1252"/>
      <c r="AG506" s="1253"/>
      <c r="AH506" s="1250"/>
      <c r="AI506" s="1251"/>
      <c r="AJ506" s="756"/>
      <c r="AK506" s="756"/>
      <c r="AL506" s="756"/>
      <c r="AM506" s="1260"/>
      <c r="AN506" s="1261"/>
      <c r="AO506" s="1262"/>
      <c r="AP506" s="757"/>
      <c r="AQ506" s="758"/>
      <c r="AR506" s="759"/>
    </row>
    <row r="507" spans="1:44" ht="15" customHeight="1" x14ac:dyDescent="0.15"/>
    <row r="508" spans="1:44" ht="15" customHeight="1" x14ac:dyDescent="0.15">
      <c r="A508" s="1220" t="s">
        <v>1807</v>
      </c>
      <c r="B508" s="1220"/>
      <c r="C508" s="1220"/>
      <c r="D508" s="1220"/>
      <c r="E508" s="1220"/>
      <c r="F508" s="1220"/>
      <c r="G508" s="1220"/>
      <c r="H508" s="1220"/>
      <c r="I508" s="1220"/>
      <c r="J508" s="1220"/>
      <c r="K508" s="1220"/>
      <c r="L508" s="1220"/>
      <c r="M508" s="1220"/>
      <c r="N508" s="1220"/>
      <c r="O508" s="1220"/>
      <c r="P508" s="1220"/>
      <c r="Q508" s="1220"/>
      <c r="R508" s="1220"/>
      <c r="S508" s="1220"/>
      <c r="T508" s="1220"/>
      <c r="U508" s="1220"/>
      <c r="V508" s="1220"/>
      <c r="W508" s="1220"/>
      <c r="X508" s="1220"/>
      <c r="Y508" s="1220"/>
      <c r="Z508" s="1220"/>
      <c r="AA508" s="1220"/>
      <c r="AB508" s="1220"/>
      <c r="AC508" s="1220"/>
      <c r="AD508" s="1220"/>
      <c r="AE508" s="1220"/>
      <c r="AF508" s="1220"/>
      <c r="AG508" s="1220"/>
      <c r="AH508" s="1220"/>
      <c r="AI508" s="1220"/>
      <c r="AJ508" s="1220"/>
      <c r="AK508" s="1220"/>
      <c r="AL508" s="1220"/>
      <c r="AM508" s="1220"/>
      <c r="AN508" s="1220"/>
      <c r="AO508" s="1220"/>
      <c r="AP508" s="1220"/>
      <c r="AQ508" s="1220"/>
      <c r="AR508" s="1220"/>
    </row>
    <row r="509" spans="1:44" ht="15" customHeight="1" x14ac:dyDescent="0.15">
      <c r="A509" s="1220"/>
      <c r="B509" s="1220"/>
      <c r="C509" s="1220"/>
      <c r="D509" s="1220"/>
      <c r="E509" s="1220"/>
      <c r="F509" s="1220"/>
      <c r="G509" s="1220"/>
      <c r="H509" s="1220"/>
      <c r="I509" s="1220"/>
      <c r="J509" s="1220"/>
      <c r="K509" s="1220"/>
      <c r="L509" s="1220"/>
      <c r="M509" s="1220"/>
      <c r="N509" s="1220"/>
      <c r="O509" s="1220"/>
      <c r="P509" s="1220"/>
      <c r="Q509" s="1220"/>
      <c r="R509" s="1220"/>
      <c r="S509" s="1220"/>
      <c r="T509" s="1220"/>
      <c r="U509" s="1220"/>
      <c r="V509" s="1220"/>
      <c r="W509" s="1220"/>
      <c r="X509" s="1220"/>
      <c r="Y509" s="1220"/>
      <c r="Z509" s="1220"/>
      <c r="AA509" s="1220"/>
      <c r="AB509" s="1220"/>
      <c r="AC509" s="1220"/>
      <c r="AD509" s="1220"/>
      <c r="AE509" s="1220"/>
      <c r="AF509" s="1220"/>
      <c r="AG509" s="1220"/>
      <c r="AH509" s="1220"/>
      <c r="AI509" s="1220"/>
      <c r="AJ509" s="1220"/>
      <c r="AK509" s="1220"/>
      <c r="AL509" s="1220"/>
      <c r="AM509" s="1220"/>
      <c r="AN509" s="1220"/>
      <c r="AO509" s="1220"/>
      <c r="AP509" s="1220"/>
      <c r="AQ509" s="1220"/>
      <c r="AR509" s="1220"/>
    </row>
    <row r="510" spans="1:44" ht="15" customHeight="1" x14ac:dyDescent="0.15">
      <c r="B510" s="642" t="s">
        <v>2240</v>
      </c>
      <c r="AP510" s="643"/>
      <c r="AQ510" s="644" t="s">
        <v>1118</v>
      </c>
      <c r="AR510" s="636">
        <v>12</v>
      </c>
    </row>
    <row r="511" spans="1:44" ht="14.1" customHeight="1" x14ac:dyDescent="0.15">
      <c r="A511" s="1272" t="s">
        <v>580</v>
      </c>
      <c r="B511" s="1269" t="s">
        <v>1119</v>
      </c>
      <c r="C511" s="1270"/>
      <c r="D511" s="1270"/>
      <c r="E511" s="1270"/>
      <c r="F511" s="1270"/>
      <c r="G511" s="1270"/>
      <c r="H511" s="1269" t="s">
        <v>1120</v>
      </c>
      <c r="I511" s="1270"/>
      <c r="J511" s="1270"/>
      <c r="K511" s="1271"/>
      <c r="L511" s="1247" t="s">
        <v>1734</v>
      </c>
      <c r="M511" s="1248"/>
      <c r="N511" s="1248"/>
      <c r="O511" s="1248"/>
      <c r="P511" s="1248"/>
      <c r="Q511" s="1248"/>
      <c r="R511" s="1248"/>
      <c r="S511" s="1248"/>
      <c r="T511" s="1249"/>
      <c r="U511" s="1247" t="s">
        <v>1121</v>
      </c>
      <c r="V511" s="1248"/>
      <c r="W511" s="1248"/>
      <c r="X511" s="1248"/>
      <c r="Y511" s="1248"/>
      <c r="Z511" s="1248"/>
      <c r="AA511" s="1248"/>
      <c r="AB511" s="1248"/>
      <c r="AC511" s="1249"/>
      <c r="AD511" s="1247" t="s">
        <v>1122</v>
      </c>
      <c r="AE511" s="1248"/>
      <c r="AF511" s="1248"/>
      <c r="AG511" s="1248"/>
      <c r="AH511" s="1248"/>
      <c r="AI511" s="1248"/>
      <c r="AJ511" s="1248"/>
      <c r="AK511" s="1248"/>
      <c r="AL511" s="1249"/>
      <c r="AM511" s="1274"/>
      <c r="AN511" s="1275"/>
      <c r="AO511" s="1276"/>
      <c r="AP511" s="1269" t="s">
        <v>1123</v>
      </c>
      <c r="AQ511" s="1270"/>
      <c r="AR511" s="1271"/>
    </row>
    <row r="512" spans="1:44" ht="14.1" customHeight="1" x14ac:dyDescent="0.15">
      <c r="A512" s="1273"/>
      <c r="B512" s="1242"/>
      <c r="C512" s="1244"/>
      <c r="D512" s="1244"/>
      <c r="E512" s="1244"/>
      <c r="F512" s="1244"/>
      <c r="G512" s="1244"/>
      <c r="H512" s="1242"/>
      <c r="I512" s="1244"/>
      <c r="J512" s="1244"/>
      <c r="K512" s="1243"/>
      <c r="L512" s="1242" t="s">
        <v>1124</v>
      </c>
      <c r="M512" s="1243"/>
      <c r="N512" s="1244" t="s">
        <v>1125</v>
      </c>
      <c r="O512" s="1244"/>
      <c r="P512" s="1227"/>
      <c r="Q512" s="1229"/>
      <c r="R512" s="1227"/>
      <c r="S512" s="1228"/>
      <c r="T512" s="1229"/>
      <c r="U512" s="1242" t="s">
        <v>1124</v>
      </c>
      <c r="V512" s="1243"/>
      <c r="W512" s="1242" t="s">
        <v>1125</v>
      </c>
      <c r="X512" s="1243"/>
      <c r="Y512" s="1227"/>
      <c r="Z512" s="1229"/>
      <c r="AA512" s="1227"/>
      <c r="AB512" s="1228"/>
      <c r="AC512" s="1229"/>
      <c r="AD512" s="1242" t="s">
        <v>1124</v>
      </c>
      <c r="AE512" s="1243"/>
      <c r="AF512" s="1242" t="s">
        <v>1125</v>
      </c>
      <c r="AG512" s="1243"/>
      <c r="AH512" s="1227"/>
      <c r="AI512" s="1229"/>
      <c r="AJ512" s="1227"/>
      <c r="AK512" s="1228"/>
      <c r="AL512" s="1229"/>
      <c r="AM512" s="1277"/>
      <c r="AN512" s="1278"/>
      <c r="AO512" s="1279"/>
      <c r="AP512" s="1242"/>
      <c r="AQ512" s="1244"/>
      <c r="AR512" s="1243"/>
    </row>
    <row r="513" spans="1:44" ht="14.1" customHeight="1" x14ac:dyDescent="0.15">
      <c r="A513" s="665"/>
      <c r="B513" s="666"/>
      <c r="C513" s="667"/>
      <c r="D513" s="667"/>
      <c r="E513" s="667"/>
      <c r="F513" s="667"/>
      <c r="G513" s="668"/>
      <c r="H513" s="669"/>
      <c r="I513" s="670"/>
      <c r="J513" s="670"/>
      <c r="K513" s="672"/>
      <c r="L513" s="669"/>
      <c r="M513" s="672"/>
      <c r="N513" s="669"/>
      <c r="O513" s="672"/>
      <c r="P513" s="673"/>
      <c r="Q513" s="674"/>
      <c r="R513" s="671"/>
      <c r="S513" s="671"/>
      <c r="T513" s="671"/>
      <c r="U513" s="669"/>
      <c r="V513" s="672"/>
      <c r="W513" s="669"/>
      <c r="X513" s="672"/>
      <c r="Y513" s="673"/>
      <c r="Z513" s="674"/>
      <c r="AA513" s="670"/>
      <c r="AB513" s="670"/>
      <c r="AC513" s="670"/>
      <c r="AD513" s="669"/>
      <c r="AE513" s="672"/>
      <c r="AF513" s="669"/>
      <c r="AG513" s="672"/>
      <c r="AH513" s="673"/>
      <c r="AI513" s="674"/>
      <c r="AJ513" s="670"/>
      <c r="AK513" s="670"/>
      <c r="AL513" s="670"/>
      <c r="AM513" s="675"/>
      <c r="AN513" s="676"/>
      <c r="AO513" s="677"/>
      <c r="AP513" s="671"/>
      <c r="AQ513" s="671"/>
      <c r="AR513" s="672"/>
    </row>
    <row r="514" spans="1:44" ht="14.1" customHeight="1" x14ac:dyDescent="0.15">
      <c r="A514" s="781" t="s">
        <v>1454</v>
      </c>
      <c r="B514" s="682" t="s">
        <v>1171</v>
      </c>
      <c r="C514" s="667"/>
      <c r="D514" s="667"/>
      <c r="E514" s="667"/>
      <c r="F514" s="667"/>
      <c r="G514" s="683"/>
      <c r="H514" s="684"/>
      <c r="I514" s="685"/>
      <c r="J514" s="685"/>
      <c r="K514" s="686"/>
      <c r="L514" s="1245"/>
      <c r="M514" s="1246"/>
      <c r="N514" s="1240"/>
      <c r="O514" s="1241"/>
      <c r="P514" s="1238"/>
      <c r="Q514" s="1239"/>
      <c r="R514" s="685"/>
      <c r="S514" s="685"/>
      <c r="T514" s="685"/>
      <c r="U514" s="1245"/>
      <c r="V514" s="1246"/>
      <c r="W514" s="1240"/>
      <c r="X514" s="1241"/>
      <c r="Y514" s="1238"/>
      <c r="Z514" s="1239"/>
      <c r="AA514" s="687"/>
      <c r="AB514" s="687"/>
      <c r="AC514" s="687"/>
      <c r="AD514" s="1245"/>
      <c r="AE514" s="1246"/>
      <c r="AF514" s="1240"/>
      <c r="AG514" s="1241"/>
      <c r="AH514" s="1238"/>
      <c r="AI514" s="1239"/>
      <c r="AJ514" s="687"/>
      <c r="AK514" s="687"/>
      <c r="AL514" s="687"/>
      <c r="AM514" s="1235"/>
      <c r="AN514" s="1236"/>
      <c r="AO514" s="1237"/>
      <c r="AP514" s="688"/>
      <c r="AQ514" s="689"/>
      <c r="AR514" s="690"/>
    </row>
    <row r="515" spans="1:44" ht="14.1" customHeight="1" x14ac:dyDescent="0.15">
      <c r="A515" s="691"/>
      <c r="B515" s="645" t="s">
        <v>1437</v>
      </c>
      <c r="C515" s="646"/>
      <c r="D515" s="646"/>
      <c r="E515" s="646"/>
      <c r="F515" s="646"/>
      <c r="G515" s="647"/>
      <c r="H515" s="645" t="s">
        <v>1593</v>
      </c>
      <c r="I515" s="648"/>
      <c r="J515" s="648"/>
      <c r="K515" s="647"/>
      <c r="L515" s="1172"/>
      <c r="M515" s="1173"/>
      <c r="N515" s="645"/>
      <c r="O515" s="647"/>
      <c r="P515" s="692"/>
      <c r="Q515" s="693"/>
      <c r="R515" s="646"/>
      <c r="S515" s="646"/>
      <c r="T515" s="646"/>
      <c r="U515" s="1172"/>
      <c r="V515" s="1173"/>
      <c r="W515" s="645"/>
      <c r="X515" s="647"/>
      <c r="Y515" s="692"/>
      <c r="Z515" s="693"/>
      <c r="AA515" s="648"/>
      <c r="AB515" s="648"/>
      <c r="AC515" s="648"/>
      <c r="AD515" s="1172"/>
      <c r="AE515" s="1173"/>
      <c r="AF515" s="645"/>
      <c r="AG515" s="647"/>
      <c r="AH515" s="692"/>
      <c r="AI515" s="693"/>
      <c r="AJ515" s="648"/>
      <c r="AK515" s="648"/>
      <c r="AL515" s="648"/>
      <c r="AM515" s="694"/>
      <c r="AN515" s="695"/>
      <c r="AO515" s="696"/>
      <c r="AP515" s="646"/>
      <c r="AQ515" s="660"/>
      <c r="AR515" s="661"/>
    </row>
    <row r="516" spans="1:44" ht="14.1" customHeight="1" x14ac:dyDescent="0.15">
      <c r="A516" s="697"/>
      <c r="B516" s="651" t="s">
        <v>1438</v>
      </c>
      <c r="C516" s="652"/>
      <c r="D516" s="652"/>
      <c r="E516" s="652"/>
      <c r="F516" s="698"/>
      <c r="G516" s="678"/>
      <c r="H516" s="654" t="s">
        <v>1132</v>
      </c>
      <c r="I516" s="655"/>
      <c r="J516" s="655"/>
      <c r="K516" s="656"/>
      <c r="L516" s="1218" t="s">
        <v>724</v>
      </c>
      <c r="M516" s="1219"/>
      <c r="N516" s="1164" t="s">
        <v>737</v>
      </c>
      <c r="O516" s="1165"/>
      <c r="P516" s="1214"/>
      <c r="Q516" s="1215"/>
      <c r="R516" s="1159"/>
      <c r="S516" s="1160"/>
      <c r="T516" s="1161"/>
      <c r="U516" s="1162" t="s">
        <v>1390</v>
      </c>
      <c r="V516" s="1163"/>
      <c r="W516" s="1174" t="s">
        <v>1133</v>
      </c>
      <c r="X516" s="1175"/>
      <c r="Y516" s="1157"/>
      <c r="Z516" s="1158"/>
      <c r="AA516" s="1159"/>
      <c r="AB516" s="1160"/>
      <c r="AC516" s="1161"/>
      <c r="AD516" s="1230">
        <v>1.93</v>
      </c>
      <c r="AE516" s="1231"/>
      <c r="AF516" s="1174" t="s">
        <v>1130</v>
      </c>
      <c r="AG516" s="1175"/>
      <c r="AH516" s="1157"/>
      <c r="AI516" s="1158"/>
      <c r="AJ516" s="1159"/>
      <c r="AK516" s="1160"/>
      <c r="AL516" s="1161"/>
      <c r="AM516" s="1159"/>
      <c r="AN516" s="1160"/>
      <c r="AO516" s="1161"/>
      <c r="AP516" s="654" t="s">
        <v>1547</v>
      </c>
      <c r="AQ516" s="660"/>
      <c r="AR516" s="661"/>
    </row>
    <row r="517" spans="1:44" ht="14.1" customHeight="1" x14ac:dyDescent="0.15">
      <c r="A517" s="707"/>
      <c r="B517" s="645" t="s">
        <v>1437</v>
      </c>
      <c r="C517" s="646"/>
      <c r="D517" s="646"/>
      <c r="E517" s="660"/>
      <c r="F517" s="646"/>
      <c r="G517" s="647"/>
      <c r="H517" s="645" t="s">
        <v>1593</v>
      </c>
      <c r="I517" s="648"/>
      <c r="J517" s="648"/>
      <c r="K517" s="647"/>
      <c r="L517" s="1172"/>
      <c r="M517" s="1173"/>
      <c r="N517" s="645"/>
      <c r="O517" s="647"/>
      <c r="P517" s="692"/>
      <c r="Q517" s="693"/>
      <c r="R517" s="646"/>
      <c r="S517" s="646"/>
      <c r="T517" s="646"/>
      <c r="U517" s="1172"/>
      <c r="V517" s="1173"/>
      <c r="W517" s="645"/>
      <c r="X517" s="647"/>
      <c r="Y517" s="692"/>
      <c r="Z517" s="693"/>
      <c r="AA517" s="648"/>
      <c r="AB517" s="648"/>
      <c r="AC517" s="648"/>
      <c r="AD517" s="1216"/>
      <c r="AE517" s="1217"/>
      <c r="AF517" s="645"/>
      <c r="AG517" s="647"/>
      <c r="AH517" s="692"/>
      <c r="AI517" s="693"/>
      <c r="AJ517" s="648"/>
      <c r="AK517" s="648"/>
      <c r="AL517" s="648"/>
      <c r="AM517" s="694"/>
      <c r="AN517" s="695"/>
      <c r="AO517" s="696"/>
      <c r="AP517" s="646"/>
      <c r="AQ517" s="646"/>
      <c r="AR517" s="647"/>
    </row>
    <row r="518" spans="1:44" ht="14.1" customHeight="1" x14ac:dyDescent="0.15">
      <c r="A518" s="707"/>
      <c r="B518" s="659" t="s">
        <v>1439</v>
      </c>
      <c r="C518" s="660"/>
      <c r="D518" s="660"/>
      <c r="E518" s="660"/>
      <c r="F518" s="708"/>
      <c r="G518" s="653"/>
      <c r="H518" s="654" t="s">
        <v>1132</v>
      </c>
      <c r="I518" s="655"/>
      <c r="J518" s="655"/>
      <c r="K518" s="656"/>
      <c r="L518" s="1218" t="s">
        <v>724</v>
      </c>
      <c r="M518" s="1219"/>
      <c r="N518" s="1164" t="s">
        <v>737</v>
      </c>
      <c r="O518" s="1165"/>
      <c r="P518" s="1214"/>
      <c r="Q518" s="1215"/>
      <c r="R518" s="1159"/>
      <c r="S518" s="1160"/>
      <c r="T518" s="1161"/>
      <c r="U518" s="1162" t="s">
        <v>1390</v>
      </c>
      <c r="V518" s="1163"/>
      <c r="W518" s="1174" t="s">
        <v>1133</v>
      </c>
      <c r="X518" s="1175"/>
      <c r="Y518" s="1157"/>
      <c r="Z518" s="1158"/>
      <c r="AA518" s="1159"/>
      <c r="AB518" s="1160"/>
      <c r="AC518" s="1161"/>
      <c r="AD518" s="1230">
        <v>3.14</v>
      </c>
      <c r="AE518" s="1231"/>
      <c r="AF518" s="1174" t="s">
        <v>1130</v>
      </c>
      <c r="AG518" s="1175"/>
      <c r="AH518" s="1157"/>
      <c r="AI518" s="1158"/>
      <c r="AJ518" s="1159"/>
      <c r="AK518" s="1160"/>
      <c r="AL518" s="1161"/>
      <c r="AM518" s="1159"/>
      <c r="AN518" s="1160"/>
      <c r="AO518" s="1161"/>
      <c r="AP518" s="654" t="s">
        <v>1547</v>
      </c>
      <c r="AQ518" s="652"/>
      <c r="AR518" s="713"/>
    </row>
    <row r="519" spans="1:44" ht="14.1" customHeight="1" x14ac:dyDescent="0.15">
      <c r="A519" s="691"/>
      <c r="B519" s="645" t="s">
        <v>1440</v>
      </c>
      <c r="C519" s="646"/>
      <c r="D519" s="646"/>
      <c r="E519" s="646"/>
      <c r="F519" s="646"/>
      <c r="G519" s="647"/>
      <c r="H519" s="645" t="s">
        <v>1593</v>
      </c>
      <c r="I519" s="648"/>
      <c r="J519" s="648"/>
      <c r="K519" s="647"/>
      <c r="L519" s="1172"/>
      <c r="M519" s="1173"/>
      <c r="N519" s="645"/>
      <c r="O519" s="647"/>
      <c r="P519" s="692"/>
      <c r="Q519" s="693"/>
      <c r="R519" s="646"/>
      <c r="S519" s="646"/>
      <c r="T519" s="646"/>
      <c r="U519" s="1172"/>
      <c r="V519" s="1173"/>
      <c r="W519" s="645"/>
      <c r="X519" s="647"/>
      <c r="Y519" s="692"/>
      <c r="Z519" s="693"/>
      <c r="AA519" s="648"/>
      <c r="AB519" s="648"/>
      <c r="AC519" s="648"/>
      <c r="AD519" s="1216"/>
      <c r="AE519" s="1217"/>
      <c r="AF519" s="645"/>
      <c r="AG519" s="647"/>
      <c r="AH519" s="692"/>
      <c r="AI519" s="693"/>
      <c r="AJ519" s="648"/>
      <c r="AK519" s="648"/>
      <c r="AL519" s="648"/>
      <c r="AM519" s="694"/>
      <c r="AN519" s="695"/>
      <c r="AO519" s="696"/>
      <c r="AP519" s="646"/>
      <c r="AQ519" s="660"/>
      <c r="AR519" s="661"/>
    </row>
    <row r="520" spans="1:44" ht="14.1" customHeight="1" x14ac:dyDescent="0.15">
      <c r="A520" s="707"/>
      <c r="B520" s="659" t="s">
        <v>1441</v>
      </c>
      <c r="C520" s="660"/>
      <c r="D520" s="660"/>
      <c r="E520" s="660"/>
      <c r="F520" s="698"/>
      <c r="G520" s="678"/>
      <c r="H520" s="654" t="s">
        <v>1132</v>
      </c>
      <c r="I520" s="655"/>
      <c r="J520" s="655"/>
      <c r="K520" s="656"/>
      <c r="L520" s="1218" t="s">
        <v>724</v>
      </c>
      <c r="M520" s="1219"/>
      <c r="N520" s="1164" t="s">
        <v>737</v>
      </c>
      <c r="O520" s="1165"/>
      <c r="P520" s="1214"/>
      <c r="Q520" s="1215"/>
      <c r="R520" s="1159"/>
      <c r="S520" s="1160"/>
      <c r="T520" s="1161"/>
      <c r="U520" s="1162" t="s">
        <v>1390</v>
      </c>
      <c r="V520" s="1163"/>
      <c r="W520" s="1174" t="s">
        <v>1133</v>
      </c>
      <c r="X520" s="1175"/>
      <c r="Y520" s="1157"/>
      <c r="Z520" s="1158"/>
      <c r="AA520" s="1159"/>
      <c r="AB520" s="1160"/>
      <c r="AC520" s="1161"/>
      <c r="AD520" s="1230">
        <v>6.25</v>
      </c>
      <c r="AE520" s="1231"/>
      <c r="AF520" s="1174" t="s">
        <v>1130</v>
      </c>
      <c r="AG520" s="1175"/>
      <c r="AH520" s="1157"/>
      <c r="AI520" s="1158"/>
      <c r="AJ520" s="1159"/>
      <c r="AK520" s="1160"/>
      <c r="AL520" s="1161"/>
      <c r="AM520" s="1159"/>
      <c r="AN520" s="1160"/>
      <c r="AO520" s="1161"/>
      <c r="AP520" s="654" t="s">
        <v>1547</v>
      </c>
      <c r="AQ520" s="660"/>
      <c r="AR520" s="661"/>
    </row>
    <row r="521" spans="1:44" ht="14.1" customHeight="1" x14ac:dyDescent="0.15">
      <c r="A521" s="691"/>
      <c r="B521" s="645"/>
      <c r="C521" s="646"/>
      <c r="D521" s="646"/>
      <c r="E521" s="646"/>
      <c r="F521" s="646"/>
      <c r="G521" s="647"/>
      <c r="H521" s="645" t="s">
        <v>1592</v>
      </c>
      <c r="I521" s="648"/>
      <c r="J521" s="648"/>
      <c r="K521" s="647"/>
      <c r="L521" s="1172"/>
      <c r="M521" s="1173"/>
      <c r="N521" s="645"/>
      <c r="O521" s="647"/>
      <c r="P521" s="692"/>
      <c r="Q521" s="693"/>
      <c r="R521" s="646"/>
      <c r="S521" s="646"/>
      <c r="T521" s="646"/>
      <c r="U521" s="1223"/>
      <c r="V521" s="1224"/>
      <c r="W521" s="645"/>
      <c r="X521" s="647"/>
      <c r="Y521" s="692"/>
      <c r="Z521" s="693"/>
      <c r="AA521" s="648"/>
      <c r="AB521" s="648"/>
      <c r="AC521" s="648"/>
      <c r="AD521" s="1216"/>
      <c r="AE521" s="1217"/>
      <c r="AF521" s="645"/>
      <c r="AG521" s="647"/>
      <c r="AH521" s="692"/>
      <c r="AI521" s="693"/>
      <c r="AJ521" s="648"/>
      <c r="AK521" s="648"/>
      <c r="AL521" s="648"/>
      <c r="AM521" s="694"/>
      <c r="AN521" s="695"/>
      <c r="AO521" s="696"/>
      <c r="AP521" s="646"/>
      <c r="AQ521" s="646"/>
      <c r="AR521" s="647"/>
    </row>
    <row r="522" spans="1:44" ht="14.1" customHeight="1" x14ac:dyDescent="0.15">
      <c r="A522" s="697"/>
      <c r="B522" s="651" t="s">
        <v>1427</v>
      </c>
      <c r="C522" s="652"/>
      <c r="D522" s="652"/>
      <c r="E522" s="652"/>
      <c r="F522" s="652"/>
      <c r="G522" s="653"/>
      <c r="H522" s="654" t="s">
        <v>1132</v>
      </c>
      <c r="I522" s="655"/>
      <c r="J522" s="655"/>
      <c r="K522" s="656"/>
      <c r="L522" s="1218" t="s">
        <v>724</v>
      </c>
      <c r="M522" s="1219"/>
      <c r="N522" s="1164" t="s">
        <v>737</v>
      </c>
      <c r="O522" s="1165"/>
      <c r="P522" s="1214"/>
      <c r="Q522" s="1215"/>
      <c r="R522" s="1159"/>
      <c r="S522" s="1160"/>
      <c r="T522" s="1161"/>
      <c r="U522" s="1230">
        <v>3.47</v>
      </c>
      <c r="V522" s="1231"/>
      <c r="W522" s="1174" t="s">
        <v>1133</v>
      </c>
      <c r="X522" s="1175"/>
      <c r="Y522" s="1157"/>
      <c r="Z522" s="1158"/>
      <c r="AA522" s="1159"/>
      <c r="AB522" s="1160"/>
      <c r="AC522" s="1161"/>
      <c r="AD522" s="1162" t="s">
        <v>1390</v>
      </c>
      <c r="AE522" s="1163"/>
      <c r="AF522" s="1174" t="s">
        <v>1130</v>
      </c>
      <c r="AG522" s="1175"/>
      <c r="AH522" s="1157"/>
      <c r="AI522" s="1158"/>
      <c r="AJ522" s="1159"/>
      <c r="AK522" s="1160"/>
      <c r="AL522" s="1161"/>
      <c r="AM522" s="1159"/>
      <c r="AN522" s="1160"/>
      <c r="AO522" s="1161"/>
      <c r="AP522" s="654" t="s">
        <v>1547</v>
      </c>
      <c r="AQ522" s="652"/>
      <c r="AR522" s="713"/>
    </row>
    <row r="523" spans="1:44" ht="14.1" customHeight="1" x14ac:dyDescent="0.15">
      <c r="A523" s="707"/>
      <c r="B523" s="659"/>
      <c r="C523" s="660"/>
      <c r="D523" s="660"/>
      <c r="E523" s="660"/>
      <c r="F523" s="660"/>
      <c r="G523" s="661"/>
      <c r="H523" s="659" t="s">
        <v>1593</v>
      </c>
      <c r="I523" s="662"/>
      <c r="J523" s="662"/>
      <c r="K523" s="661"/>
      <c r="L523" s="1172"/>
      <c r="M523" s="1173"/>
      <c r="N523" s="645"/>
      <c r="O523" s="647"/>
      <c r="P523" s="692"/>
      <c r="Q523" s="693"/>
      <c r="R523" s="646"/>
      <c r="S523" s="646"/>
      <c r="T523" s="646"/>
      <c r="U523" s="1172"/>
      <c r="V523" s="1173"/>
      <c r="W523" s="645"/>
      <c r="X523" s="647"/>
      <c r="Y523" s="692"/>
      <c r="Z523" s="693"/>
      <c r="AA523" s="648"/>
      <c r="AB523" s="648"/>
      <c r="AC523" s="648"/>
      <c r="AD523" s="1216"/>
      <c r="AE523" s="1217"/>
      <c r="AF523" s="645"/>
      <c r="AG523" s="647"/>
      <c r="AH523" s="692"/>
      <c r="AI523" s="693"/>
      <c r="AJ523" s="648"/>
      <c r="AK523" s="648"/>
      <c r="AL523" s="648"/>
      <c r="AM523" s="694"/>
      <c r="AN523" s="695"/>
      <c r="AO523" s="696"/>
      <c r="AP523" s="646"/>
      <c r="AQ523" s="660"/>
      <c r="AR523" s="661"/>
    </row>
    <row r="524" spans="1:44" ht="14.1" customHeight="1" x14ac:dyDescent="0.15">
      <c r="A524" s="707"/>
      <c r="B524" s="659" t="s">
        <v>1442</v>
      </c>
      <c r="C524" s="660"/>
      <c r="D524" s="660"/>
      <c r="E524" s="660"/>
      <c r="F524" s="660"/>
      <c r="G524" s="678"/>
      <c r="H524" s="679" t="s">
        <v>1132</v>
      </c>
      <c r="I524" s="662"/>
      <c r="J524" s="662"/>
      <c r="K524" s="656"/>
      <c r="L524" s="1218" t="s">
        <v>724</v>
      </c>
      <c r="M524" s="1219"/>
      <c r="N524" s="1164" t="s">
        <v>737</v>
      </c>
      <c r="O524" s="1165"/>
      <c r="P524" s="1214"/>
      <c r="Q524" s="1215"/>
      <c r="R524" s="1159"/>
      <c r="S524" s="1160"/>
      <c r="T524" s="1161"/>
      <c r="U524" s="1162" t="s">
        <v>1390</v>
      </c>
      <c r="V524" s="1163"/>
      <c r="W524" s="1174" t="s">
        <v>1133</v>
      </c>
      <c r="X524" s="1175"/>
      <c r="Y524" s="1157"/>
      <c r="Z524" s="1158"/>
      <c r="AA524" s="1159"/>
      <c r="AB524" s="1160"/>
      <c r="AC524" s="1161"/>
      <c r="AD524" s="1230">
        <v>0.12</v>
      </c>
      <c r="AE524" s="1231"/>
      <c r="AF524" s="1174" t="s">
        <v>1130</v>
      </c>
      <c r="AG524" s="1175"/>
      <c r="AH524" s="1157"/>
      <c r="AI524" s="1158"/>
      <c r="AJ524" s="1159"/>
      <c r="AK524" s="1160"/>
      <c r="AL524" s="1161"/>
      <c r="AM524" s="1159"/>
      <c r="AN524" s="1160"/>
      <c r="AO524" s="1161"/>
      <c r="AP524" s="654" t="s">
        <v>1547</v>
      </c>
      <c r="AQ524" s="652"/>
      <c r="AR524" s="713"/>
    </row>
    <row r="525" spans="1:44" ht="14.1" customHeight="1" x14ac:dyDescent="0.15">
      <c r="A525" s="691"/>
      <c r="B525" s="645" t="s">
        <v>933</v>
      </c>
      <c r="C525" s="646"/>
      <c r="D525" s="646"/>
      <c r="E525" s="646"/>
      <c r="F525" s="646"/>
      <c r="G525" s="647"/>
      <c r="H525" s="645"/>
      <c r="I525" s="648"/>
      <c r="J525" s="648"/>
      <c r="K525" s="647"/>
      <c r="L525" s="1172"/>
      <c r="M525" s="1173"/>
      <c r="N525" s="645"/>
      <c r="O525" s="647"/>
      <c r="P525" s="692"/>
      <c r="Q525" s="693"/>
      <c r="R525" s="646"/>
      <c r="S525" s="646"/>
      <c r="T525" s="646"/>
      <c r="U525" s="1172"/>
      <c r="V525" s="1173"/>
      <c r="W525" s="645"/>
      <c r="X525" s="647"/>
      <c r="Y525" s="692"/>
      <c r="Z525" s="693"/>
      <c r="AA525" s="648"/>
      <c r="AB525" s="648"/>
      <c r="AC525" s="648"/>
      <c r="AD525" s="1172"/>
      <c r="AE525" s="1173"/>
      <c r="AF525" s="645"/>
      <c r="AG525" s="647"/>
      <c r="AH525" s="692"/>
      <c r="AI525" s="693"/>
      <c r="AJ525" s="648"/>
      <c r="AK525" s="648"/>
      <c r="AL525" s="648"/>
      <c r="AM525" s="694"/>
      <c r="AN525" s="695"/>
      <c r="AO525" s="696"/>
      <c r="AP525" s="645"/>
      <c r="AQ525" s="646"/>
      <c r="AR525" s="647"/>
    </row>
    <row r="526" spans="1:44" ht="14.1" customHeight="1" x14ac:dyDescent="0.15">
      <c r="A526" s="707"/>
      <c r="B526" s="659" t="s">
        <v>934</v>
      </c>
      <c r="C526" s="660"/>
      <c r="D526" s="660"/>
      <c r="E526" s="660"/>
      <c r="F526" s="660"/>
      <c r="G526" s="678"/>
      <c r="H526" s="679" t="s">
        <v>1399</v>
      </c>
      <c r="I526" s="662"/>
      <c r="J526" s="662"/>
      <c r="K526" s="680"/>
      <c r="L526" s="1218" t="s">
        <v>724</v>
      </c>
      <c r="M526" s="1219"/>
      <c r="N526" s="1164" t="s">
        <v>737</v>
      </c>
      <c r="O526" s="1165"/>
      <c r="P526" s="1214"/>
      <c r="Q526" s="1215"/>
      <c r="R526" s="1159"/>
      <c r="S526" s="1160"/>
      <c r="T526" s="1161"/>
      <c r="U526" s="1162" t="s">
        <v>724</v>
      </c>
      <c r="V526" s="1163"/>
      <c r="W526" s="1164" t="s">
        <v>1133</v>
      </c>
      <c r="X526" s="1165"/>
      <c r="Y526" s="1157"/>
      <c r="Z526" s="1158"/>
      <c r="AA526" s="1159"/>
      <c r="AB526" s="1160"/>
      <c r="AC526" s="1161"/>
      <c r="AD526" s="1162" t="s">
        <v>724</v>
      </c>
      <c r="AE526" s="1163"/>
      <c r="AF526" s="1164" t="s">
        <v>1130</v>
      </c>
      <c r="AG526" s="1165"/>
      <c r="AH526" s="1157"/>
      <c r="AI526" s="1158"/>
      <c r="AJ526" s="1159"/>
      <c r="AK526" s="1160"/>
      <c r="AL526" s="1161"/>
      <c r="AM526" s="1159"/>
      <c r="AN526" s="1160"/>
      <c r="AO526" s="1161"/>
      <c r="AP526" s="881" t="s">
        <v>1393</v>
      </c>
      <c r="AQ526" s="660"/>
      <c r="AR526" s="661"/>
    </row>
    <row r="527" spans="1:44" ht="14.1" customHeight="1" x14ac:dyDescent="0.15">
      <c r="A527" s="691"/>
      <c r="B527" s="645" t="s">
        <v>1096</v>
      </c>
      <c r="C527" s="646"/>
      <c r="D527" s="646"/>
      <c r="E527" s="646"/>
      <c r="F527" s="646"/>
      <c r="G527" s="647"/>
      <c r="H527" s="645"/>
      <c r="I527" s="648"/>
      <c r="J527" s="648"/>
      <c r="K527" s="647"/>
      <c r="L527" s="1172"/>
      <c r="M527" s="1173"/>
      <c r="N527" s="645"/>
      <c r="O527" s="647"/>
      <c r="P527" s="692"/>
      <c r="Q527" s="693"/>
      <c r="R527" s="646"/>
      <c r="S527" s="646"/>
      <c r="T527" s="646"/>
      <c r="U527" s="1172"/>
      <c r="V527" s="1173"/>
      <c r="W527" s="645"/>
      <c r="X527" s="647"/>
      <c r="Y527" s="692"/>
      <c r="Z527" s="693"/>
      <c r="AA527" s="648"/>
      <c r="AB527" s="648"/>
      <c r="AC527" s="648"/>
      <c r="AD527" s="1172"/>
      <c r="AE527" s="1173"/>
      <c r="AF527" s="645"/>
      <c r="AG527" s="647"/>
      <c r="AH527" s="692"/>
      <c r="AI527" s="693"/>
      <c r="AJ527" s="648"/>
      <c r="AK527" s="648"/>
      <c r="AL527" s="648"/>
      <c r="AM527" s="694"/>
      <c r="AN527" s="695"/>
      <c r="AO527" s="696"/>
      <c r="AP527" s="889" t="s">
        <v>1431</v>
      </c>
      <c r="AQ527" s="646"/>
      <c r="AR527" s="647"/>
    </row>
    <row r="528" spans="1:44" ht="14.1" customHeight="1" x14ac:dyDescent="0.15">
      <c r="A528" s="697"/>
      <c r="B528" s="651" t="s">
        <v>934</v>
      </c>
      <c r="C528" s="652"/>
      <c r="D528" s="652"/>
      <c r="E528" s="652"/>
      <c r="F528" s="652"/>
      <c r="G528" s="653"/>
      <c r="H528" s="654" t="s">
        <v>1132</v>
      </c>
      <c r="I528" s="655"/>
      <c r="J528" s="655"/>
      <c r="K528" s="656"/>
      <c r="L528" s="1162" t="s">
        <v>724</v>
      </c>
      <c r="M528" s="1163"/>
      <c r="N528" s="1174" t="s">
        <v>737</v>
      </c>
      <c r="O528" s="1175"/>
      <c r="P528" s="1214"/>
      <c r="Q528" s="1215"/>
      <c r="R528" s="1159"/>
      <c r="S528" s="1160"/>
      <c r="T528" s="1161"/>
      <c r="U528" s="1162" t="s">
        <v>1390</v>
      </c>
      <c r="V528" s="1163"/>
      <c r="W528" s="1174" t="s">
        <v>1133</v>
      </c>
      <c r="X528" s="1175"/>
      <c r="Y528" s="1157"/>
      <c r="Z528" s="1158"/>
      <c r="AA528" s="1159"/>
      <c r="AB528" s="1160"/>
      <c r="AC528" s="1161"/>
      <c r="AD528" s="1162" t="s">
        <v>724</v>
      </c>
      <c r="AE528" s="1163"/>
      <c r="AF528" s="1164" t="s">
        <v>1130</v>
      </c>
      <c r="AG528" s="1165"/>
      <c r="AH528" s="1157"/>
      <c r="AI528" s="1158"/>
      <c r="AJ528" s="1159"/>
      <c r="AK528" s="1160"/>
      <c r="AL528" s="1161"/>
      <c r="AM528" s="1159"/>
      <c r="AN528" s="1160"/>
      <c r="AO528" s="1161"/>
      <c r="AP528" s="890" t="s">
        <v>1432</v>
      </c>
      <c r="AQ528" s="652"/>
      <c r="AR528" s="713"/>
    </row>
    <row r="529" spans="1:44" ht="14.1" customHeight="1" x14ac:dyDescent="0.15">
      <c r="A529" s="707"/>
      <c r="B529" s="659" t="s">
        <v>1443</v>
      </c>
      <c r="C529" s="660"/>
      <c r="D529" s="660"/>
      <c r="E529" s="660"/>
      <c r="F529" s="660"/>
      <c r="G529" s="661"/>
      <c r="H529" s="645"/>
      <c r="I529" s="648"/>
      <c r="J529" s="648"/>
      <c r="K529" s="647"/>
      <c r="L529" s="1166">
        <v>1</v>
      </c>
      <c r="M529" s="1167"/>
      <c r="N529" s="1172" t="s">
        <v>737</v>
      </c>
      <c r="O529" s="1173"/>
      <c r="P529" s="1176"/>
      <c r="Q529" s="1177"/>
      <c r="R529" s="1182"/>
      <c r="S529" s="1183"/>
      <c r="T529" s="1184"/>
      <c r="U529" s="1172"/>
      <c r="V529" s="1173"/>
      <c r="W529" s="645"/>
      <c r="X529" s="647"/>
      <c r="Y529" s="692"/>
      <c r="Z529" s="693"/>
      <c r="AA529" s="648"/>
      <c r="AB529" s="648"/>
      <c r="AC529" s="648"/>
      <c r="AD529" s="1172"/>
      <c r="AE529" s="1173"/>
      <c r="AF529" s="645"/>
      <c r="AG529" s="647"/>
      <c r="AH529" s="692"/>
      <c r="AI529" s="693"/>
      <c r="AJ529" s="648"/>
      <c r="AK529" s="648"/>
      <c r="AL529" s="648"/>
      <c r="AM529" s="1191"/>
      <c r="AN529" s="1192"/>
      <c r="AO529" s="1193"/>
      <c r="AP529" s="1197" t="s">
        <v>1547</v>
      </c>
      <c r="AQ529" s="1198"/>
      <c r="AR529" s="1199"/>
    </row>
    <row r="530" spans="1:44" ht="14.1" customHeight="1" x14ac:dyDescent="0.15">
      <c r="A530" s="697"/>
      <c r="B530" s="651" t="s">
        <v>1444</v>
      </c>
      <c r="C530" s="652"/>
      <c r="D530" s="652"/>
      <c r="E530" s="652"/>
      <c r="F530" s="652"/>
      <c r="G530" s="653"/>
      <c r="H530" s="679" t="s">
        <v>1399</v>
      </c>
      <c r="I530" s="662"/>
      <c r="J530" s="662"/>
      <c r="K530" s="680"/>
      <c r="L530" s="1168"/>
      <c r="M530" s="1169"/>
      <c r="N530" s="1164"/>
      <c r="O530" s="1165"/>
      <c r="P530" s="1178"/>
      <c r="Q530" s="1179"/>
      <c r="R530" s="1185"/>
      <c r="S530" s="1186"/>
      <c r="T530" s="1187"/>
      <c r="U530" s="1162" t="s">
        <v>724</v>
      </c>
      <c r="V530" s="1163"/>
      <c r="W530" s="1164" t="s">
        <v>1133</v>
      </c>
      <c r="X530" s="1165"/>
      <c r="Y530" s="1157"/>
      <c r="Z530" s="1158"/>
      <c r="AA530" s="1159"/>
      <c r="AB530" s="1160"/>
      <c r="AC530" s="1161"/>
      <c r="AD530" s="1162" t="s">
        <v>724</v>
      </c>
      <c r="AE530" s="1163"/>
      <c r="AF530" s="1164" t="s">
        <v>1130</v>
      </c>
      <c r="AG530" s="1165"/>
      <c r="AH530" s="1157"/>
      <c r="AI530" s="1158"/>
      <c r="AJ530" s="1159"/>
      <c r="AK530" s="1160"/>
      <c r="AL530" s="1161"/>
      <c r="AM530" s="1194"/>
      <c r="AN530" s="1195"/>
      <c r="AO530" s="1196"/>
      <c r="AP530" s="1200"/>
      <c r="AQ530" s="1201"/>
      <c r="AR530" s="1202"/>
    </row>
    <row r="531" spans="1:44" ht="14.1" customHeight="1" x14ac:dyDescent="0.15">
      <c r="A531" s="707"/>
      <c r="B531" s="659" t="s">
        <v>1443</v>
      </c>
      <c r="C531" s="660"/>
      <c r="D531" s="660"/>
      <c r="E531" s="660"/>
      <c r="F531" s="660"/>
      <c r="G531" s="661"/>
      <c r="H531" s="645"/>
      <c r="I531" s="648"/>
      <c r="J531" s="648"/>
      <c r="K531" s="647"/>
      <c r="L531" s="1168"/>
      <c r="M531" s="1169"/>
      <c r="N531" s="1164"/>
      <c r="O531" s="1165"/>
      <c r="P531" s="1178"/>
      <c r="Q531" s="1179"/>
      <c r="R531" s="1185"/>
      <c r="S531" s="1186"/>
      <c r="T531" s="1187"/>
      <c r="U531" s="1172"/>
      <c r="V531" s="1173"/>
      <c r="W531" s="645"/>
      <c r="X531" s="647"/>
      <c r="Y531" s="692"/>
      <c r="Z531" s="693"/>
      <c r="AA531" s="648"/>
      <c r="AB531" s="648"/>
      <c r="AC531" s="648"/>
      <c r="AD531" s="1172"/>
      <c r="AE531" s="1173"/>
      <c r="AF531" s="645"/>
      <c r="AG531" s="647"/>
      <c r="AH531" s="692"/>
      <c r="AI531" s="693"/>
      <c r="AJ531" s="648"/>
      <c r="AK531" s="648"/>
      <c r="AL531" s="648"/>
      <c r="AM531" s="1194"/>
      <c r="AN531" s="1195"/>
      <c r="AO531" s="1196"/>
      <c r="AP531" s="1200"/>
      <c r="AQ531" s="1201"/>
      <c r="AR531" s="1202"/>
    </row>
    <row r="532" spans="1:44" ht="14.1" customHeight="1" x14ac:dyDescent="0.15">
      <c r="A532" s="707"/>
      <c r="B532" s="659" t="s">
        <v>1445</v>
      </c>
      <c r="C532" s="660"/>
      <c r="D532" s="660"/>
      <c r="E532" s="660"/>
      <c r="F532" s="660"/>
      <c r="G532" s="678"/>
      <c r="H532" s="679" t="s">
        <v>1399</v>
      </c>
      <c r="I532" s="662"/>
      <c r="J532" s="662"/>
      <c r="K532" s="680"/>
      <c r="L532" s="1168"/>
      <c r="M532" s="1169"/>
      <c r="N532" s="1164"/>
      <c r="O532" s="1165"/>
      <c r="P532" s="1178"/>
      <c r="Q532" s="1179"/>
      <c r="R532" s="1185"/>
      <c r="S532" s="1186"/>
      <c r="T532" s="1187"/>
      <c r="U532" s="1162" t="s">
        <v>724</v>
      </c>
      <c r="V532" s="1163"/>
      <c r="W532" s="1164" t="s">
        <v>1133</v>
      </c>
      <c r="X532" s="1165"/>
      <c r="Y532" s="1157"/>
      <c r="Z532" s="1158"/>
      <c r="AA532" s="1159"/>
      <c r="AB532" s="1160"/>
      <c r="AC532" s="1161"/>
      <c r="AD532" s="1162" t="s">
        <v>724</v>
      </c>
      <c r="AE532" s="1163"/>
      <c r="AF532" s="1164" t="s">
        <v>1130</v>
      </c>
      <c r="AG532" s="1165"/>
      <c r="AH532" s="1157"/>
      <c r="AI532" s="1158"/>
      <c r="AJ532" s="1159"/>
      <c r="AK532" s="1160"/>
      <c r="AL532" s="1161"/>
      <c r="AM532" s="1194"/>
      <c r="AN532" s="1195"/>
      <c r="AO532" s="1196"/>
      <c r="AP532" s="1200"/>
      <c r="AQ532" s="1201"/>
      <c r="AR532" s="1202"/>
    </row>
    <row r="533" spans="1:44" ht="14.1" customHeight="1" x14ac:dyDescent="0.15">
      <c r="A533" s="691"/>
      <c r="B533" s="645" t="s">
        <v>1443</v>
      </c>
      <c r="C533" s="723"/>
      <c r="D533" s="723"/>
      <c r="E533" s="723"/>
      <c r="F533" s="723"/>
      <c r="G533" s="724"/>
      <c r="H533" s="645"/>
      <c r="I533" s="648"/>
      <c r="J533" s="648"/>
      <c r="K533" s="647"/>
      <c r="L533" s="1168"/>
      <c r="M533" s="1169"/>
      <c r="N533" s="1164"/>
      <c r="O533" s="1165"/>
      <c r="P533" s="1178"/>
      <c r="Q533" s="1179"/>
      <c r="R533" s="1185"/>
      <c r="S533" s="1186"/>
      <c r="T533" s="1187"/>
      <c r="U533" s="1172"/>
      <c r="V533" s="1173"/>
      <c r="W533" s="645"/>
      <c r="X533" s="647"/>
      <c r="Y533" s="692"/>
      <c r="Z533" s="693"/>
      <c r="AA533" s="648"/>
      <c r="AB533" s="648"/>
      <c r="AC533" s="648"/>
      <c r="AD533" s="1172"/>
      <c r="AE533" s="1173"/>
      <c r="AF533" s="645"/>
      <c r="AG533" s="647"/>
      <c r="AH533" s="692"/>
      <c r="AI533" s="693"/>
      <c r="AJ533" s="648"/>
      <c r="AK533" s="648"/>
      <c r="AL533" s="648"/>
      <c r="AM533" s="1194"/>
      <c r="AN533" s="1195"/>
      <c r="AO533" s="1196"/>
      <c r="AP533" s="1200"/>
      <c r="AQ533" s="1201"/>
      <c r="AR533" s="1202"/>
    </row>
    <row r="534" spans="1:44" ht="14.1" customHeight="1" x14ac:dyDescent="0.15">
      <c r="A534" s="697"/>
      <c r="B534" s="651" t="s">
        <v>1446</v>
      </c>
      <c r="C534" s="689"/>
      <c r="D534" s="689"/>
      <c r="E534" s="689"/>
      <c r="F534" s="689"/>
      <c r="G534" s="732"/>
      <c r="H534" s="679" t="s">
        <v>1399</v>
      </c>
      <c r="I534" s="662"/>
      <c r="J534" s="662"/>
      <c r="K534" s="680"/>
      <c r="L534" s="1170"/>
      <c r="M534" s="1171"/>
      <c r="N534" s="1174"/>
      <c r="O534" s="1175"/>
      <c r="P534" s="1180"/>
      <c r="Q534" s="1181"/>
      <c r="R534" s="1188"/>
      <c r="S534" s="1189"/>
      <c r="T534" s="1190"/>
      <c r="U534" s="1162" t="s">
        <v>724</v>
      </c>
      <c r="V534" s="1163"/>
      <c r="W534" s="1164" t="s">
        <v>1133</v>
      </c>
      <c r="X534" s="1165"/>
      <c r="Y534" s="1157"/>
      <c r="Z534" s="1158"/>
      <c r="AA534" s="1159"/>
      <c r="AB534" s="1160"/>
      <c r="AC534" s="1161"/>
      <c r="AD534" s="1162" t="s">
        <v>724</v>
      </c>
      <c r="AE534" s="1163"/>
      <c r="AF534" s="1164" t="s">
        <v>1130</v>
      </c>
      <c r="AG534" s="1165"/>
      <c r="AH534" s="1157"/>
      <c r="AI534" s="1158"/>
      <c r="AJ534" s="1159"/>
      <c r="AK534" s="1160"/>
      <c r="AL534" s="1161"/>
      <c r="AM534" s="1159"/>
      <c r="AN534" s="1160"/>
      <c r="AO534" s="1161"/>
      <c r="AP534" s="1203"/>
      <c r="AQ534" s="1204"/>
      <c r="AR534" s="1205"/>
    </row>
    <row r="535" spans="1:44" ht="14.1" customHeight="1" x14ac:dyDescent="0.15">
      <c r="A535" s="691"/>
      <c r="B535" s="645"/>
      <c r="C535" s="646"/>
      <c r="D535" s="646"/>
      <c r="E535" s="646"/>
      <c r="F535" s="646"/>
      <c r="G535" s="647"/>
      <c r="H535" s="645" t="s">
        <v>1592</v>
      </c>
      <c r="I535" s="648"/>
      <c r="J535" s="648"/>
      <c r="K535" s="647"/>
      <c r="L535" s="1172"/>
      <c r="M535" s="1173"/>
      <c r="N535" s="645"/>
      <c r="O535" s="647"/>
      <c r="P535" s="692"/>
      <c r="Q535" s="693"/>
      <c r="R535" s="646"/>
      <c r="S535" s="646"/>
      <c r="T535" s="646"/>
      <c r="U535" s="1223"/>
      <c r="V535" s="1224"/>
      <c r="W535" s="645"/>
      <c r="X535" s="647"/>
      <c r="Y535" s="692"/>
      <c r="Z535" s="693"/>
      <c r="AA535" s="648"/>
      <c r="AB535" s="648"/>
      <c r="AC535" s="648"/>
      <c r="AD535" s="1172"/>
      <c r="AE535" s="1173"/>
      <c r="AF535" s="645"/>
      <c r="AG535" s="647"/>
      <c r="AH535" s="692"/>
      <c r="AI535" s="693"/>
      <c r="AJ535" s="648"/>
      <c r="AK535" s="648"/>
      <c r="AL535" s="648"/>
      <c r="AM535" s="694"/>
      <c r="AN535" s="695"/>
      <c r="AO535" s="696"/>
      <c r="AP535" s="646"/>
      <c r="AQ535" s="646"/>
      <c r="AR535" s="647"/>
    </row>
    <row r="536" spans="1:44" ht="14.1" customHeight="1" x14ac:dyDescent="0.15">
      <c r="A536" s="697"/>
      <c r="B536" s="651" t="s">
        <v>663</v>
      </c>
      <c r="C536" s="652"/>
      <c r="D536" s="652"/>
      <c r="E536" s="652"/>
      <c r="F536" s="652"/>
      <c r="G536" s="653"/>
      <c r="H536" s="654" t="s">
        <v>1132</v>
      </c>
      <c r="I536" s="655"/>
      <c r="J536" s="655"/>
      <c r="K536" s="656"/>
      <c r="L536" s="1218" t="s">
        <v>724</v>
      </c>
      <c r="M536" s="1219"/>
      <c r="N536" s="1164" t="s">
        <v>737</v>
      </c>
      <c r="O536" s="1165"/>
      <c r="P536" s="1214"/>
      <c r="Q536" s="1215"/>
      <c r="R536" s="1159"/>
      <c r="S536" s="1160"/>
      <c r="T536" s="1161"/>
      <c r="U536" s="1230">
        <v>0.42</v>
      </c>
      <c r="V536" s="1231"/>
      <c r="W536" s="1174" t="s">
        <v>1133</v>
      </c>
      <c r="X536" s="1175"/>
      <c r="Y536" s="1157"/>
      <c r="Z536" s="1158"/>
      <c r="AA536" s="1159"/>
      <c r="AB536" s="1160"/>
      <c r="AC536" s="1161"/>
      <c r="AD536" s="1162" t="s">
        <v>1374</v>
      </c>
      <c r="AE536" s="1163"/>
      <c r="AF536" s="1174" t="s">
        <v>1130</v>
      </c>
      <c r="AG536" s="1175"/>
      <c r="AH536" s="1157"/>
      <c r="AI536" s="1158"/>
      <c r="AJ536" s="1159"/>
      <c r="AK536" s="1160"/>
      <c r="AL536" s="1161"/>
      <c r="AM536" s="1159"/>
      <c r="AN536" s="1160"/>
      <c r="AO536" s="1161"/>
      <c r="AP536" s="654" t="s">
        <v>1547</v>
      </c>
      <c r="AQ536" s="652"/>
      <c r="AR536" s="713"/>
    </row>
    <row r="537" spans="1:44" ht="14.1" customHeight="1" x14ac:dyDescent="0.15">
      <c r="A537" s="691"/>
      <c r="B537" s="645"/>
      <c r="C537" s="646"/>
      <c r="D537" s="646"/>
      <c r="E537" s="646"/>
      <c r="F537" s="646"/>
      <c r="G537" s="647"/>
      <c r="H537" s="645" t="s">
        <v>1592</v>
      </c>
      <c r="I537" s="648"/>
      <c r="J537" s="648"/>
      <c r="K537" s="647"/>
      <c r="L537" s="1172"/>
      <c r="M537" s="1173"/>
      <c r="N537" s="645"/>
      <c r="O537" s="647"/>
      <c r="P537" s="692"/>
      <c r="Q537" s="693"/>
      <c r="R537" s="646"/>
      <c r="S537" s="646"/>
      <c r="T537" s="646"/>
      <c r="U537" s="1223"/>
      <c r="V537" s="1224"/>
      <c r="W537" s="645"/>
      <c r="X537" s="647"/>
      <c r="Y537" s="692"/>
      <c r="Z537" s="693"/>
      <c r="AA537" s="648"/>
      <c r="AB537" s="648"/>
      <c r="AC537" s="648"/>
      <c r="AD537" s="1216"/>
      <c r="AE537" s="1217"/>
      <c r="AF537" s="645"/>
      <c r="AG537" s="647"/>
      <c r="AH537" s="692"/>
      <c r="AI537" s="693"/>
      <c r="AJ537" s="648"/>
      <c r="AK537" s="648"/>
      <c r="AL537" s="648"/>
      <c r="AM537" s="694"/>
      <c r="AN537" s="695"/>
      <c r="AO537" s="696"/>
      <c r="AP537" s="646"/>
      <c r="AQ537" s="646"/>
      <c r="AR537" s="647"/>
    </row>
    <row r="538" spans="1:44" ht="14.1" customHeight="1" x14ac:dyDescent="0.15">
      <c r="A538" s="697"/>
      <c r="B538" s="651" t="s">
        <v>1452</v>
      </c>
      <c r="C538" s="652"/>
      <c r="D538" s="652"/>
      <c r="E538" s="652"/>
      <c r="F538" s="652"/>
      <c r="G538" s="653"/>
      <c r="H538" s="654" t="s">
        <v>1132</v>
      </c>
      <c r="I538" s="655"/>
      <c r="J538" s="655"/>
      <c r="K538" s="656"/>
      <c r="L538" s="1218" t="s">
        <v>724</v>
      </c>
      <c r="M538" s="1219"/>
      <c r="N538" s="1164" t="s">
        <v>737</v>
      </c>
      <c r="O538" s="1165"/>
      <c r="P538" s="1214"/>
      <c r="Q538" s="1215"/>
      <c r="R538" s="1159"/>
      <c r="S538" s="1160"/>
      <c r="T538" s="1161"/>
      <c r="U538" s="1230">
        <v>0.06</v>
      </c>
      <c r="V538" s="1231"/>
      <c r="W538" s="1174" t="s">
        <v>1133</v>
      </c>
      <c r="X538" s="1175"/>
      <c r="Y538" s="1157"/>
      <c r="Z538" s="1158"/>
      <c r="AA538" s="1159"/>
      <c r="AB538" s="1160"/>
      <c r="AC538" s="1161"/>
      <c r="AD538" s="1162" t="s">
        <v>1390</v>
      </c>
      <c r="AE538" s="1163"/>
      <c r="AF538" s="1174" t="s">
        <v>1130</v>
      </c>
      <c r="AG538" s="1175"/>
      <c r="AH538" s="1157"/>
      <c r="AI538" s="1158"/>
      <c r="AJ538" s="1159"/>
      <c r="AK538" s="1160"/>
      <c r="AL538" s="1161"/>
      <c r="AM538" s="1159"/>
      <c r="AN538" s="1160"/>
      <c r="AO538" s="1161"/>
      <c r="AP538" s="654" t="s">
        <v>1547</v>
      </c>
      <c r="AQ538" s="652"/>
      <c r="AR538" s="713"/>
    </row>
    <row r="539" spans="1:44" ht="14.1" customHeight="1" x14ac:dyDescent="0.15">
      <c r="A539" s="707"/>
      <c r="B539" s="659"/>
      <c r="C539" s="660"/>
      <c r="D539" s="660"/>
      <c r="E539" s="660"/>
      <c r="F539" s="660"/>
      <c r="G539" s="661"/>
      <c r="H539" s="645" t="s">
        <v>1592</v>
      </c>
      <c r="I539" s="648"/>
      <c r="J539" s="648"/>
      <c r="K539" s="647"/>
      <c r="L539" s="1172"/>
      <c r="M539" s="1173"/>
      <c r="N539" s="645"/>
      <c r="O539" s="647"/>
      <c r="P539" s="692"/>
      <c r="Q539" s="693"/>
      <c r="R539" s="646"/>
      <c r="S539" s="646"/>
      <c r="T539" s="646"/>
      <c r="U539" s="1223"/>
      <c r="V539" s="1224"/>
      <c r="W539" s="645"/>
      <c r="X539" s="647"/>
      <c r="Y539" s="692"/>
      <c r="Z539" s="693"/>
      <c r="AA539" s="648"/>
      <c r="AB539" s="648"/>
      <c r="AC539" s="648"/>
      <c r="AD539" s="1216"/>
      <c r="AE539" s="1217"/>
      <c r="AF539" s="645"/>
      <c r="AG539" s="647"/>
      <c r="AH539" s="692"/>
      <c r="AI539" s="693"/>
      <c r="AJ539" s="648"/>
      <c r="AK539" s="648"/>
      <c r="AL539" s="648"/>
      <c r="AM539" s="694"/>
      <c r="AN539" s="695"/>
      <c r="AO539" s="696"/>
      <c r="AP539" s="646"/>
      <c r="AQ539" s="660"/>
      <c r="AR539" s="661"/>
    </row>
    <row r="540" spans="1:44" ht="14.1" customHeight="1" x14ac:dyDescent="0.15">
      <c r="A540" s="707"/>
      <c r="B540" s="659" t="s">
        <v>1172</v>
      </c>
      <c r="C540" s="660"/>
      <c r="D540" s="660"/>
      <c r="E540" s="660"/>
      <c r="F540" s="660"/>
      <c r="G540" s="678"/>
      <c r="H540" s="654" t="s">
        <v>1132</v>
      </c>
      <c r="I540" s="655"/>
      <c r="J540" s="655"/>
      <c r="K540" s="656"/>
      <c r="L540" s="1218" t="s">
        <v>724</v>
      </c>
      <c r="M540" s="1219"/>
      <c r="N540" s="1164" t="s">
        <v>737</v>
      </c>
      <c r="O540" s="1165"/>
      <c r="P540" s="1214"/>
      <c r="Q540" s="1215"/>
      <c r="R540" s="1159"/>
      <c r="S540" s="1160"/>
      <c r="T540" s="1161"/>
      <c r="U540" s="1230">
        <v>0.2</v>
      </c>
      <c r="V540" s="1231"/>
      <c r="W540" s="1174" t="s">
        <v>1133</v>
      </c>
      <c r="X540" s="1175"/>
      <c r="Y540" s="1157"/>
      <c r="Z540" s="1158"/>
      <c r="AA540" s="1159"/>
      <c r="AB540" s="1160"/>
      <c r="AC540" s="1161"/>
      <c r="AD540" s="1162" t="s">
        <v>1390</v>
      </c>
      <c r="AE540" s="1163"/>
      <c r="AF540" s="1174" t="s">
        <v>1130</v>
      </c>
      <c r="AG540" s="1175"/>
      <c r="AH540" s="1157"/>
      <c r="AI540" s="1158"/>
      <c r="AJ540" s="1159"/>
      <c r="AK540" s="1160"/>
      <c r="AL540" s="1161"/>
      <c r="AM540" s="1159"/>
      <c r="AN540" s="1160"/>
      <c r="AO540" s="1161"/>
      <c r="AP540" s="654" t="s">
        <v>1547</v>
      </c>
      <c r="AQ540" s="660"/>
      <c r="AR540" s="661"/>
    </row>
    <row r="541" spans="1:44" ht="14.1" customHeight="1" x14ac:dyDescent="0.15">
      <c r="A541" s="691"/>
      <c r="B541" s="645"/>
      <c r="C541" s="646"/>
      <c r="D541" s="646"/>
      <c r="E541" s="646"/>
      <c r="F541" s="646"/>
      <c r="G541" s="647"/>
      <c r="H541" s="645" t="s">
        <v>1592</v>
      </c>
      <c r="I541" s="648"/>
      <c r="J541" s="648"/>
      <c r="K541" s="647"/>
      <c r="L541" s="1172"/>
      <c r="M541" s="1173"/>
      <c r="N541" s="645"/>
      <c r="O541" s="647"/>
      <c r="P541" s="692"/>
      <c r="Q541" s="693"/>
      <c r="R541" s="646"/>
      <c r="S541" s="646"/>
      <c r="T541" s="646"/>
      <c r="U541" s="1223"/>
      <c r="V541" s="1224"/>
      <c r="W541" s="645"/>
      <c r="X541" s="647"/>
      <c r="Y541" s="692"/>
      <c r="Z541" s="693"/>
      <c r="AA541" s="648"/>
      <c r="AB541" s="648"/>
      <c r="AC541" s="648"/>
      <c r="AD541" s="1216"/>
      <c r="AE541" s="1217"/>
      <c r="AF541" s="645"/>
      <c r="AG541" s="647"/>
      <c r="AH541" s="692"/>
      <c r="AI541" s="693"/>
      <c r="AJ541" s="648"/>
      <c r="AK541" s="648"/>
      <c r="AL541" s="648"/>
      <c r="AM541" s="694"/>
      <c r="AN541" s="695"/>
      <c r="AO541" s="696"/>
      <c r="AP541" s="646"/>
      <c r="AQ541" s="646"/>
      <c r="AR541" s="647"/>
    </row>
    <row r="542" spans="1:44" ht="14.1" customHeight="1" x14ac:dyDescent="0.15">
      <c r="A542" s="697"/>
      <c r="B542" s="651" t="s">
        <v>1451</v>
      </c>
      <c r="C542" s="652"/>
      <c r="D542" s="652"/>
      <c r="E542" s="652"/>
      <c r="F542" s="652"/>
      <c r="G542" s="653"/>
      <c r="H542" s="654" t="s">
        <v>1132</v>
      </c>
      <c r="I542" s="655"/>
      <c r="J542" s="655"/>
      <c r="K542" s="656"/>
      <c r="L542" s="1218" t="s">
        <v>724</v>
      </c>
      <c r="M542" s="1219"/>
      <c r="N542" s="1164" t="s">
        <v>737</v>
      </c>
      <c r="O542" s="1165"/>
      <c r="P542" s="1214"/>
      <c r="Q542" s="1215"/>
      <c r="R542" s="1159"/>
      <c r="S542" s="1160"/>
      <c r="T542" s="1161"/>
      <c r="U542" s="1230">
        <v>0.06</v>
      </c>
      <c r="V542" s="1231"/>
      <c r="W542" s="1174" t="s">
        <v>1133</v>
      </c>
      <c r="X542" s="1175"/>
      <c r="Y542" s="1157"/>
      <c r="Z542" s="1158"/>
      <c r="AA542" s="1159"/>
      <c r="AB542" s="1160"/>
      <c r="AC542" s="1161"/>
      <c r="AD542" s="1162" t="s">
        <v>1390</v>
      </c>
      <c r="AE542" s="1163"/>
      <c r="AF542" s="1174" t="s">
        <v>1130</v>
      </c>
      <c r="AG542" s="1175"/>
      <c r="AH542" s="1157"/>
      <c r="AI542" s="1158"/>
      <c r="AJ542" s="1159"/>
      <c r="AK542" s="1160"/>
      <c r="AL542" s="1161"/>
      <c r="AM542" s="1159"/>
      <c r="AN542" s="1160"/>
      <c r="AO542" s="1161"/>
      <c r="AP542" s="654" t="s">
        <v>1547</v>
      </c>
      <c r="AQ542" s="652"/>
      <c r="AR542" s="713"/>
    </row>
    <row r="543" spans="1:44" ht="14.1" customHeight="1" x14ac:dyDescent="0.15">
      <c r="A543" s="691"/>
      <c r="B543" s="645"/>
      <c r="C543" s="646"/>
      <c r="D543" s="646"/>
      <c r="E543" s="646"/>
      <c r="F543" s="646"/>
      <c r="G543" s="647"/>
      <c r="H543" s="645" t="s">
        <v>1592</v>
      </c>
      <c r="I543" s="648"/>
      <c r="J543" s="648"/>
      <c r="K543" s="647"/>
      <c r="L543" s="1172"/>
      <c r="M543" s="1173"/>
      <c r="N543" s="645"/>
      <c r="O543" s="647"/>
      <c r="P543" s="692"/>
      <c r="Q543" s="693"/>
      <c r="R543" s="646"/>
      <c r="S543" s="646"/>
      <c r="T543" s="646"/>
      <c r="U543" s="1223"/>
      <c r="V543" s="1224"/>
      <c r="W543" s="645"/>
      <c r="X543" s="647"/>
      <c r="Y543" s="692"/>
      <c r="Z543" s="693"/>
      <c r="AA543" s="648"/>
      <c r="AB543" s="648"/>
      <c r="AC543" s="648"/>
      <c r="AD543" s="1172"/>
      <c r="AE543" s="1173"/>
      <c r="AF543" s="645"/>
      <c r="AG543" s="647"/>
      <c r="AH543" s="692"/>
      <c r="AI543" s="693"/>
      <c r="AJ543" s="648"/>
      <c r="AK543" s="648"/>
      <c r="AL543" s="648"/>
      <c r="AM543" s="694"/>
      <c r="AN543" s="695"/>
      <c r="AO543" s="696"/>
      <c r="AP543" s="646"/>
      <c r="AQ543" s="646"/>
      <c r="AR543" s="647"/>
    </row>
    <row r="544" spans="1:44" ht="14.1" customHeight="1" x14ac:dyDescent="0.15">
      <c r="A544" s="707"/>
      <c r="B544" s="659" t="s">
        <v>1453</v>
      </c>
      <c r="C544" s="660"/>
      <c r="D544" s="660"/>
      <c r="E544" s="660"/>
      <c r="F544" s="660"/>
      <c r="G544" s="678"/>
      <c r="H544" s="654" t="s">
        <v>1132</v>
      </c>
      <c r="I544" s="655"/>
      <c r="J544" s="655"/>
      <c r="K544" s="656"/>
      <c r="L544" s="1218" t="s">
        <v>724</v>
      </c>
      <c r="M544" s="1219"/>
      <c r="N544" s="1164" t="s">
        <v>737</v>
      </c>
      <c r="O544" s="1165"/>
      <c r="P544" s="1214"/>
      <c r="Q544" s="1215"/>
      <c r="R544" s="1159"/>
      <c r="S544" s="1160"/>
      <c r="T544" s="1161"/>
      <c r="U544" s="1225" t="s">
        <v>1374</v>
      </c>
      <c r="V544" s="1226"/>
      <c r="W544" s="1174" t="s">
        <v>1133</v>
      </c>
      <c r="X544" s="1175"/>
      <c r="Y544" s="1157"/>
      <c r="Z544" s="1158"/>
      <c r="AA544" s="1159"/>
      <c r="AB544" s="1160"/>
      <c r="AC544" s="1161"/>
      <c r="AD544" s="1282">
        <v>4.0000000000000001E-3</v>
      </c>
      <c r="AE544" s="1283"/>
      <c r="AF544" s="1174" t="s">
        <v>1130</v>
      </c>
      <c r="AG544" s="1175"/>
      <c r="AH544" s="1157"/>
      <c r="AI544" s="1158"/>
      <c r="AJ544" s="1159"/>
      <c r="AK544" s="1160"/>
      <c r="AL544" s="1161"/>
      <c r="AM544" s="1159"/>
      <c r="AN544" s="1160"/>
      <c r="AO544" s="1161"/>
      <c r="AP544" s="654" t="s">
        <v>1547</v>
      </c>
      <c r="AQ544" s="660"/>
      <c r="AR544" s="661"/>
    </row>
    <row r="545" spans="1:44" ht="14.1" customHeight="1" x14ac:dyDescent="0.15">
      <c r="A545" s="691"/>
      <c r="B545" s="645"/>
      <c r="C545" s="646"/>
      <c r="D545" s="646"/>
      <c r="E545" s="646"/>
      <c r="F545" s="646"/>
      <c r="G545" s="696"/>
      <c r="H545" s="645"/>
      <c r="I545" s="648"/>
      <c r="J545" s="648"/>
      <c r="K545" s="647"/>
      <c r="L545" s="1172"/>
      <c r="M545" s="1173"/>
      <c r="N545" s="645"/>
      <c r="O545" s="647"/>
      <c r="P545" s="692"/>
      <c r="Q545" s="693"/>
      <c r="R545" s="646"/>
      <c r="S545" s="646"/>
      <c r="T545" s="646"/>
      <c r="U545" s="1172"/>
      <c r="V545" s="1173"/>
      <c r="W545" s="645"/>
      <c r="X545" s="647"/>
      <c r="Y545" s="692"/>
      <c r="Z545" s="693"/>
      <c r="AA545" s="648"/>
      <c r="AB545" s="648"/>
      <c r="AC545" s="648"/>
      <c r="AD545" s="1172"/>
      <c r="AE545" s="1173"/>
      <c r="AF545" s="645"/>
      <c r="AG545" s="647"/>
      <c r="AH545" s="692"/>
      <c r="AI545" s="693"/>
      <c r="AJ545" s="648"/>
      <c r="AK545" s="648"/>
      <c r="AL545" s="648"/>
      <c r="AM545" s="694"/>
      <c r="AN545" s="695"/>
      <c r="AO545" s="696"/>
      <c r="AP545" s="645"/>
      <c r="AQ545" s="646"/>
      <c r="AR545" s="647"/>
    </row>
    <row r="546" spans="1:44" ht="14.1" customHeight="1" x14ac:dyDescent="0.15">
      <c r="A546" s="697"/>
      <c r="B546" s="651" t="s">
        <v>1455</v>
      </c>
      <c r="C546" s="652"/>
      <c r="D546" s="652"/>
      <c r="E546" s="652"/>
      <c r="F546" s="652"/>
      <c r="G546" s="653"/>
      <c r="H546" s="654" t="s">
        <v>1399</v>
      </c>
      <c r="I546" s="655"/>
      <c r="J546" s="655"/>
      <c r="K546" s="656"/>
      <c r="L546" s="1218" t="s">
        <v>724</v>
      </c>
      <c r="M546" s="1219"/>
      <c r="N546" s="1164" t="s">
        <v>737</v>
      </c>
      <c r="O546" s="1165"/>
      <c r="P546" s="1214"/>
      <c r="Q546" s="1215"/>
      <c r="R546" s="1159"/>
      <c r="S546" s="1160"/>
      <c r="T546" s="1161"/>
      <c r="U546" s="1162" t="s">
        <v>724</v>
      </c>
      <c r="V546" s="1163"/>
      <c r="W546" s="1164" t="s">
        <v>1133</v>
      </c>
      <c r="X546" s="1165"/>
      <c r="Y546" s="1157"/>
      <c r="Z546" s="1158"/>
      <c r="AA546" s="1159"/>
      <c r="AB546" s="1160"/>
      <c r="AC546" s="1161"/>
      <c r="AD546" s="1162" t="s">
        <v>724</v>
      </c>
      <c r="AE546" s="1163"/>
      <c r="AF546" s="1164" t="s">
        <v>1130</v>
      </c>
      <c r="AG546" s="1165"/>
      <c r="AH546" s="1157"/>
      <c r="AI546" s="1158"/>
      <c r="AJ546" s="1159"/>
      <c r="AK546" s="1160"/>
      <c r="AL546" s="1161"/>
      <c r="AM546" s="1159"/>
      <c r="AN546" s="1160"/>
      <c r="AO546" s="1161"/>
      <c r="AP546" s="881" t="s">
        <v>1393</v>
      </c>
      <c r="AQ546" s="652"/>
      <c r="AR546" s="713"/>
    </row>
    <row r="547" spans="1:44" ht="14.1" customHeight="1" x14ac:dyDescent="0.15">
      <c r="A547" s="707"/>
      <c r="B547" s="659"/>
      <c r="C547" s="660"/>
      <c r="D547" s="660"/>
      <c r="E547" s="660"/>
      <c r="F547" s="660"/>
      <c r="G547" s="678"/>
      <c r="H547" s="645"/>
      <c r="I547" s="648"/>
      <c r="J547" s="648"/>
      <c r="K547" s="647"/>
      <c r="L547" s="1172"/>
      <c r="M547" s="1173"/>
      <c r="N547" s="645"/>
      <c r="O547" s="647"/>
      <c r="P547" s="692"/>
      <c r="Q547" s="693"/>
      <c r="R547" s="646"/>
      <c r="S547" s="646"/>
      <c r="T547" s="646"/>
      <c r="U547" s="1172"/>
      <c r="V547" s="1173"/>
      <c r="W547" s="645"/>
      <c r="X547" s="647"/>
      <c r="Y547" s="692"/>
      <c r="Z547" s="693"/>
      <c r="AA547" s="648"/>
      <c r="AB547" s="648"/>
      <c r="AC547" s="648"/>
      <c r="AD547" s="1172"/>
      <c r="AE547" s="1173"/>
      <c r="AF547" s="645"/>
      <c r="AG547" s="647"/>
      <c r="AH547" s="692"/>
      <c r="AI547" s="693"/>
      <c r="AJ547" s="648"/>
      <c r="AK547" s="648"/>
      <c r="AL547" s="648"/>
      <c r="AM547" s="694"/>
      <c r="AN547" s="695"/>
      <c r="AO547" s="696"/>
      <c r="AP547" s="645"/>
      <c r="AQ547" s="660"/>
      <c r="AR547" s="661"/>
    </row>
    <row r="548" spans="1:44" ht="14.1" customHeight="1" x14ac:dyDescent="0.15">
      <c r="A548" s="707"/>
      <c r="B548" s="659" t="s">
        <v>1456</v>
      </c>
      <c r="C548" s="660"/>
      <c r="D548" s="660"/>
      <c r="E548" s="660"/>
      <c r="F548" s="660"/>
      <c r="G548" s="678"/>
      <c r="H548" s="654" t="s">
        <v>1399</v>
      </c>
      <c r="I548" s="655"/>
      <c r="J548" s="655"/>
      <c r="K548" s="656"/>
      <c r="L548" s="1218" t="s">
        <v>724</v>
      </c>
      <c r="M548" s="1219"/>
      <c r="N548" s="1164" t="s">
        <v>737</v>
      </c>
      <c r="O548" s="1165"/>
      <c r="P548" s="1214"/>
      <c r="Q548" s="1215"/>
      <c r="R548" s="1159"/>
      <c r="S548" s="1160"/>
      <c r="T548" s="1161"/>
      <c r="U548" s="1162" t="s">
        <v>724</v>
      </c>
      <c r="V548" s="1163"/>
      <c r="W548" s="1164" t="s">
        <v>1133</v>
      </c>
      <c r="X548" s="1165"/>
      <c r="Y548" s="1157"/>
      <c r="Z548" s="1158"/>
      <c r="AA548" s="1159"/>
      <c r="AB548" s="1160"/>
      <c r="AC548" s="1161"/>
      <c r="AD548" s="1162" t="s">
        <v>724</v>
      </c>
      <c r="AE548" s="1163"/>
      <c r="AF548" s="1164" t="s">
        <v>1130</v>
      </c>
      <c r="AG548" s="1165"/>
      <c r="AH548" s="1157"/>
      <c r="AI548" s="1158"/>
      <c r="AJ548" s="1159"/>
      <c r="AK548" s="1160"/>
      <c r="AL548" s="1161"/>
      <c r="AM548" s="1159"/>
      <c r="AN548" s="1160"/>
      <c r="AO548" s="1161"/>
      <c r="AP548" s="881" t="s">
        <v>1393</v>
      </c>
      <c r="AQ548" s="660"/>
      <c r="AR548" s="661"/>
    </row>
    <row r="549" spans="1:44" ht="14.1" customHeight="1" x14ac:dyDescent="0.15">
      <c r="A549" s="691"/>
      <c r="B549" s="769"/>
      <c r="C549" s="646"/>
      <c r="D549" s="646"/>
      <c r="E549" s="646"/>
      <c r="F549" s="646"/>
      <c r="G549" s="647"/>
      <c r="H549" s="645"/>
      <c r="I549" s="648"/>
      <c r="J549" s="648"/>
      <c r="K549" s="647"/>
      <c r="L549" s="645"/>
      <c r="M549" s="647"/>
      <c r="N549" s="645"/>
      <c r="O549" s="647"/>
      <c r="P549" s="692"/>
      <c r="Q549" s="693"/>
      <c r="R549" s="646"/>
      <c r="S549" s="646"/>
      <c r="T549" s="646"/>
      <c r="U549" s="645"/>
      <c r="V549" s="647"/>
      <c r="W549" s="645"/>
      <c r="X549" s="647"/>
      <c r="Y549" s="692"/>
      <c r="Z549" s="693"/>
      <c r="AA549" s="648"/>
      <c r="AB549" s="648"/>
      <c r="AC549" s="648"/>
      <c r="AD549" s="645"/>
      <c r="AE549" s="647"/>
      <c r="AF549" s="645"/>
      <c r="AG549" s="647"/>
      <c r="AH549" s="692"/>
      <c r="AI549" s="693"/>
      <c r="AJ549" s="648"/>
      <c r="AK549" s="648"/>
      <c r="AL549" s="648"/>
      <c r="AM549" s="694"/>
      <c r="AN549" s="695"/>
      <c r="AO549" s="696"/>
      <c r="AP549" s="646"/>
      <c r="AQ549" s="646"/>
      <c r="AR549" s="647"/>
    </row>
    <row r="550" spans="1:44" ht="14.1" customHeight="1" x14ac:dyDescent="0.15">
      <c r="A550" s="770"/>
      <c r="B550" s="771"/>
      <c r="C550" s="772"/>
      <c r="D550" s="772"/>
      <c r="E550" s="772"/>
      <c r="F550" s="772"/>
      <c r="G550" s="773"/>
      <c r="H550" s="774"/>
      <c r="I550" s="775"/>
      <c r="J550" s="775"/>
      <c r="K550" s="776"/>
      <c r="L550" s="903"/>
      <c r="M550" s="904"/>
      <c r="N550" s="659"/>
      <c r="O550" s="661"/>
      <c r="P550" s="715"/>
      <c r="Q550" s="680"/>
      <c r="R550" s="662"/>
      <c r="S550" s="662"/>
      <c r="T550" s="662"/>
      <c r="U550" s="1293"/>
      <c r="V550" s="1294"/>
      <c r="W550" s="1295"/>
      <c r="X550" s="1296"/>
      <c r="Y550" s="1293"/>
      <c r="Z550" s="1294"/>
      <c r="AA550" s="777"/>
      <c r="AB550" s="777"/>
      <c r="AC550" s="777"/>
      <c r="AD550" s="1293"/>
      <c r="AE550" s="1294"/>
      <c r="AF550" s="1295"/>
      <c r="AG550" s="1296"/>
      <c r="AH550" s="1293"/>
      <c r="AI550" s="1294"/>
      <c r="AJ550" s="777"/>
      <c r="AK550" s="777"/>
      <c r="AL550" s="777"/>
      <c r="AM550" s="1288"/>
      <c r="AN550" s="1289"/>
      <c r="AO550" s="1290"/>
      <c r="AP550" s="778"/>
      <c r="AQ550" s="772"/>
      <c r="AR550" s="779"/>
    </row>
    <row r="551" spans="1:44" ht="14.1" customHeight="1" x14ac:dyDescent="0.15">
      <c r="A551" s="742"/>
      <c r="B551" s="743"/>
      <c r="C551" s="744"/>
      <c r="D551" s="744"/>
      <c r="E551" s="744"/>
      <c r="F551" s="744"/>
      <c r="G551" s="745"/>
      <c r="H551" s="743"/>
      <c r="I551" s="746"/>
      <c r="J551" s="746"/>
      <c r="K551" s="745"/>
      <c r="L551" s="743"/>
      <c r="M551" s="745"/>
      <c r="N551" s="743"/>
      <c r="O551" s="745"/>
      <c r="P551" s="747"/>
      <c r="Q551" s="748"/>
      <c r="R551" s="746"/>
      <c r="S551" s="746"/>
      <c r="T551" s="748"/>
      <c r="U551" s="743"/>
      <c r="V551" s="745"/>
      <c r="W551" s="743"/>
      <c r="X551" s="745"/>
      <c r="Y551" s="747"/>
      <c r="Z551" s="748"/>
      <c r="AA551" s="746"/>
      <c r="AB551" s="746"/>
      <c r="AC551" s="746"/>
      <c r="AD551" s="743"/>
      <c r="AE551" s="745"/>
      <c r="AF551" s="743"/>
      <c r="AG551" s="745"/>
      <c r="AH551" s="747"/>
      <c r="AI551" s="748"/>
      <c r="AJ551" s="746"/>
      <c r="AK551" s="746"/>
      <c r="AL551" s="746"/>
      <c r="AM551" s="749"/>
      <c r="AN551" s="750"/>
      <c r="AO551" s="751"/>
      <c r="AP551" s="744"/>
      <c r="AQ551" s="744"/>
      <c r="AR551" s="745"/>
    </row>
    <row r="552" spans="1:44" ht="14.1" customHeight="1" x14ac:dyDescent="0.15">
      <c r="A552" s="752"/>
      <c r="B552" s="1252"/>
      <c r="C552" s="1254"/>
      <c r="D552" s="1254"/>
      <c r="E552" s="1254"/>
      <c r="F552" s="1254"/>
      <c r="G552" s="1253"/>
      <c r="H552" s="753"/>
      <c r="I552" s="754"/>
      <c r="J552" s="754"/>
      <c r="K552" s="755"/>
      <c r="L552" s="1250"/>
      <c r="M552" s="1251"/>
      <c r="N552" s="1252"/>
      <c r="O552" s="1253"/>
      <c r="P552" s="1250"/>
      <c r="Q552" s="1251"/>
      <c r="R552" s="756"/>
      <c r="S552" s="756"/>
      <c r="T552" s="878"/>
      <c r="U552" s="1250"/>
      <c r="V552" s="1251"/>
      <c r="W552" s="1252"/>
      <c r="X552" s="1253"/>
      <c r="Y552" s="1250"/>
      <c r="Z552" s="1251"/>
      <c r="AA552" s="756"/>
      <c r="AB552" s="756"/>
      <c r="AC552" s="756"/>
      <c r="AD552" s="1250"/>
      <c r="AE552" s="1251"/>
      <c r="AF552" s="1252"/>
      <c r="AG552" s="1253"/>
      <c r="AH552" s="1250"/>
      <c r="AI552" s="1251"/>
      <c r="AJ552" s="756"/>
      <c r="AK552" s="756"/>
      <c r="AL552" s="756"/>
      <c r="AM552" s="1260"/>
      <c r="AN552" s="1261"/>
      <c r="AO552" s="1262"/>
      <c r="AP552" s="757"/>
      <c r="AQ552" s="758"/>
      <c r="AR552" s="759"/>
    </row>
    <row r="553" spans="1:44" ht="15" customHeight="1" x14ac:dyDescent="0.15"/>
    <row r="554" spans="1:44" ht="15" customHeight="1" x14ac:dyDescent="0.15">
      <c r="A554" s="1220" t="s">
        <v>1807</v>
      </c>
      <c r="B554" s="1220"/>
      <c r="C554" s="1220"/>
      <c r="D554" s="1220"/>
      <c r="E554" s="1220"/>
      <c r="F554" s="1220"/>
      <c r="G554" s="1220"/>
      <c r="H554" s="1220"/>
      <c r="I554" s="1220"/>
      <c r="J554" s="1220"/>
      <c r="K554" s="1220"/>
      <c r="L554" s="1220"/>
      <c r="M554" s="1220"/>
      <c r="N554" s="1220"/>
      <c r="O554" s="1220"/>
      <c r="P554" s="1220"/>
      <c r="Q554" s="1220"/>
      <c r="R554" s="1220"/>
      <c r="S554" s="1220"/>
      <c r="T554" s="1220"/>
      <c r="U554" s="1220"/>
      <c r="V554" s="1220"/>
      <c r="W554" s="1220"/>
      <c r="X554" s="1220"/>
      <c r="Y554" s="1220"/>
      <c r="Z554" s="1220"/>
      <c r="AA554" s="1220"/>
      <c r="AB554" s="1220"/>
      <c r="AC554" s="1220"/>
      <c r="AD554" s="1220"/>
      <c r="AE554" s="1220"/>
      <c r="AF554" s="1220"/>
      <c r="AG554" s="1220"/>
      <c r="AH554" s="1220"/>
      <c r="AI554" s="1220"/>
      <c r="AJ554" s="1220"/>
      <c r="AK554" s="1220"/>
      <c r="AL554" s="1220"/>
      <c r="AM554" s="1220"/>
      <c r="AN554" s="1220"/>
      <c r="AO554" s="1220"/>
      <c r="AP554" s="1220"/>
      <c r="AQ554" s="1220"/>
      <c r="AR554" s="1220"/>
    </row>
    <row r="555" spans="1:44" ht="15" customHeight="1" x14ac:dyDescent="0.15">
      <c r="A555" s="1220"/>
      <c r="B555" s="1220"/>
      <c r="C555" s="1220"/>
      <c r="D555" s="1220"/>
      <c r="E555" s="1220"/>
      <c r="F555" s="1220"/>
      <c r="G555" s="1220"/>
      <c r="H555" s="1220"/>
      <c r="I555" s="1220"/>
      <c r="J555" s="1220"/>
      <c r="K555" s="1220"/>
      <c r="L555" s="1220"/>
      <c r="M555" s="1220"/>
      <c r="N555" s="1220"/>
      <c r="O555" s="1220"/>
      <c r="P555" s="1220"/>
      <c r="Q555" s="1220"/>
      <c r="R555" s="1220"/>
      <c r="S555" s="1220"/>
      <c r="T555" s="1220"/>
      <c r="U555" s="1220"/>
      <c r="V555" s="1220"/>
      <c r="W555" s="1220"/>
      <c r="X555" s="1220"/>
      <c r="Y555" s="1220"/>
      <c r="Z555" s="1220"/>
      <c r="AA555" s="1220"/>
      <c r="AB555" s="1220"/>
      <c r="AC555" s="1220"/>
      <c r="AD555" s="1220"/>
      <c r="AE555" s="1220"/>
      <c r="AF555" s="1220"/>
      <c r="AG555" s="1220"/>
      <c r="AH555" s="1220"/>
      <c r="AI555" s="1220"/>
      <c r="AJ555" s="1220"/>
      <c r="AK555" s="1220"/>
      <c r="AL555" s="1220"/>
      <c r="AM555" s="1220"/>
      <c r="AN555" s="1220"/>
      <c r="AO555" s="1220"/>
      <c r="AP555" s="1220"/>
      <c r="AQ555" s="1220"/>
      <c r="AR555" s="1220"/>
    </row>
    <row r="556" spans="1:44" ht="15" customHeight="1" x14ac:dyDescent="0.15">
      <c r="B556" s="642" t="s">
        <v>2240</v>
      </c>
      <c r="AP556" s="643"/>
      <c r="AQ556" s="644" t="s">
        <v>1118</v>
      </c>
      <c r="AR556" s="636">
        <v>13</v>
      </c>
    </row>
    <row r="557" spans="1:44" ht="14.1" customHeight="1" x14ac:dyDescent="0.15">
      <c r="A557" s="1272" t="s">
        <v>580</v>
      </c>
      <c r="B557" s="1269" t="s">
        <v>1119</v>
      </c>
      <c r="C557" s="1270"/>
      <c r="D557" s="1270"/>
      <c r="E557" s="1270"/>
      <c r="F557" s="1270"/>
      <c r="G557" s="1270"/>
      <c r="H557" s="1269" t="s">
        <v>1120</v>
      </c>
      <c r="I557" s="1270"/>
      <c r="J557" s="1270"/>
      <c r="K557" s="1271"/>
      <c r="L557" s="1247" t="s">
        <v>1734</v>
      </c>
      <c r="M557" s="1248"/>
      <c r="N557" s="1248"/>
      <c r="O557" s="1248"/>
      <c r="P557" s="1248"/>
      <c r="Q557" s="1248"/>
      <c r="R557" s="1248"/>
      <c r="S557" s="1248"/>
      <c r="T557" s="1249"/>
      <c r="U557" s="1247" t="s">
        <v>1121</v>
      </c>
      <c r="V557" s="1248"/>
      <c r="W557" s="1248"/>
      <c r="X557" s="1248"/>
      <c r="Y557" s="1248"/>
      <c r="Z557" s="1248"/>
      <c r="AA557" s="1248"/>
      <c r="AB557" s="1248"/>
      <c r="AC557" s="1249"/>
      <c r="AD557" s="1247" t="s">
        <v>1122</v>
      </c>
      <c r="AE557" s="1248"/>
      <c r="AF557" s="1248"/>
      <c r="AG557" s="1248"/>
      <c r="AH557" s="1248"/>
      <c r="AI557" s="1248"/>
      <c r="AJ557" s="1248"/>
      <c r="AK557" s="1248"/>
      <c r="AL557" s="1249"/>
      <c r="AM557" s="1274"/>
      <c r="AN557" s="1275"/>
      <c r="AO557" s="1276"/>
      <c r="AP557" s="1269" t="s">
        <v>1123</v>
      </c>
      <c r="AQ557" s="1270"/>
      <c r="AR557" s="1271"/>
    </row>
    <row r="558" spans="1:44" ht="14.1" customHeight="1" x14ac:dyDescent="0.15">
      <c r="A558" s="1273"/>
      <c r="B558" s="1242"/>
      <c r="C558" s="1244"/>
      <c r="D558" s="1244"/>
      <c r="E558" s="1244"/>
      <c r="F558" s="1244"/>
      <c r="G558" s="1244"/>
      <c r="H558" s="1242"/>
      <c r="I558" s="1244"/>
      <c r="J558" s="1244"/>
      <c r="K558" s="1243"/>
      <c r="L558" s="1242" t="s">
        <v>1124</v>
      </c>
      <c r="M558" s="1243"/>
      <c r="N558" s="1244" t="s">
        <v>1125</v>
      </c>
      <c r="O558" s="1244"/>
      <c r="P558" s="1227"/>
      <c r="Q558" s="1229"/>
      <c r="R558" s="1227"/>
      <c r="S558" s="1228"/>
      <c r="T558" s="1229"/>
      <c r="U558" s="1242" t="s">
        <v>1124</v>
      </c>
      <c r="V558" s="1243"/>
      <c r="W558" s="1242" t="s">
        <v>1125</v>
      </c>
      <c r="X558" s="1243"/>
      <c r="Y558" s="1227"/>
      <c r="Z558" s="1229"/>
      <c r="AA558" s="1227"/>
      <c r="AB558" s="1228"/>
      <c r="AC558" s="1229"/>
      <c r="AD558" s="1242" t="s">
        <v>1124</v>
      </c>
      <c r="AE558" s="1243"/>
      <c r="AF558" s="1242" t="s">
        <v>1125</v>
      </c>
      <c r="AG558" s="1243"/>
      <c r="AH558" s="1227"/>
      <c r="AI558" s="1229"/>
      <c r="AJ558" s="1227"/>
      <c r="AK558" s="1228"/>
      <c r="AL558" s="1229"/>
      <c r="AM558" s="1277"/>
      <c r="AN558" s="1278"/>
      <c r="AO558" s="1279"/>
      <c r="AP558" s="1242"/>
      <c r="AQ558" s="1244"/>
      <c r="AR558" s="1243"/>
    </row>
    <row r="559" spans="1:44" ht="14.1" customHeight="1" x14ac:dyDescent="0.15">
      <c r="A559" s="665"/>
      <c r="B559" s="666"/>
      <c r="C559" s="667"/>
      <c r="D559" s="667"/>
      <c r="E559" s="667"/>
      <c r="F559" s="667"/>
      <c r="G559" s="668"/>
      <c r="H559" s="669"/>
      <c r="I559" s="670"/>
      <c r="J559" s="670"/>
      <c r="K559" s="672"/>
      <c r="L559" s="669"/>
      <c r="M559" s="672"/>
      <c r="N559" s="669"/>
      <c r="O559" s="672"/>
      <c r="P559" s="673"/>
      <c r="Q559" s="674"/>
      <c r="R559" s="671"/>
      <c r="S559" s="671"/>
      <c r="T559" s="671"/>
      <c r="U559" s="669"/>
      <c r="V559" s="672"/>
      <c r="W559" s="669"/>
      <c r="X559" s="672"/>
      <c r="Y559" s="673"/>
      <c r="Z559" s="674"/>
      <c r="AA559" s="670"/>
      <c r="AB559" s="670"/>
      <c r="AC559" s="670"/>
      <c r="AD559" s="669"/>
      <c r="AE559" s="672"/>
      <c r="AF559" s="669"/>
      <c r="AG559" s="672"/>
      <c r="AH559" s="673"/>
      <c r="AI559" s="674"/>
      <c r="AJ559" s="670"/>
      <c r="AK559" s="670"/>
      <c r="AL559" s="670"/>
      <c r="AM559" s="675"/>
      <c r="AN559" s="676"/>
      <c r="AO559" s="677"/>
      <c r="AP559" s="671"/>
      <c r="AQ559" s="671"/>
      <c r="AR559" s="672"/>
    </row>
    <row r="560" spans="1:44" ht="14.1" customHeight="1" x14ac:dyDescent="0.15">
      <c r="A560" s="781" t="s">
        <v>1457</v>
      </c>
      <c r="B560" s="682" t="s">
        <v>1171</v>
      </c>
      <c r="C560" s="667"/>
      <c r="D560" s="667"/>
      <c r="E560" s="667"/>
      <c r="F560" s="667"/>
      <c r="G560" s="683"/>
      <c r="H560" s="684"/>
      <c r="I560" s="685"/>
      <c r="J560" s="685"/>
      <c r="K560" s="686"/>
      <c r="L560" s="1245"/>
      <c r="M560" s="1246"/>
      <c r="N560" s="1240"/>
      <c r="O560" s="1241"/>
      <c r="P560" s="1238"/>
      <c r="Q560" s="1239"/>
      <c r="R560" s="685"/>
      <c r="S560" s="685"/>
      <c r="T560" s="685"/>
      <c r="U560" s="1245"/>
      <c r="V560" s="1246"/>
      <c r="W560" s="1240"/>
      <c r="X560" s="1241"/>
      <c r="Y560" s="1238"/>
      <c r="Z560" s="1239"/>
      <c r="AA560" s="687"/>
      <c r="AB560" s="687"/>
      <c r="AC560" s="687"/>
      <c r="AD560" s="1245"/>
      <c r="AE560" s="1246"/>
      <c r="AF560" s="1240"/>
      <c r="AG560" s="1241"/>
      <c r="AH560" s="1238"/>
      <c r="AI560" s="1239"/>
      <c r="AJ560" s="687"/>
      <c r="AK560" s="687"/>
      <c r="AL560" s="687"/>
      <c r="AM560" s="1235"/>
      <c r="AN560" s="1236"/>
      <c r="AO560" s="1237"/>
      <c r="AP560" s="688"/>
      <c r="AQ560" s="689"/>
      <c r="AR560" s="690"/>
    </row>
    <row r="561" spans="1:44" ht="14.1" customHeight="1" x14ac:dyDescent="0.15">
      <c r="A561" s="691"/>
      <c r="B561" s="645" t="s">
        <v>1459</v>
      </c>
      <c r="C561" s="646"/>
      <c r="D561" s="646"/>
      <c r="E561" s="646"/>
      <c r="F561" s="646"/>
      <c r="G561" s="647"/>
      <c r="H561" s="659" t="s">
        <v>1592</v>
      </c>
      <c r="I561" s="662"/>
      <c r="J561" s="662"/>
      <c r="K561" s="661"/>
      <c r="L561" s="1172"/>
      <c r="M561" s="1173"/>
      <c r="N561" s="645"/>
      <c r="O561" s="647"/>
      <c r="P561" s="692"/>
      <c r="Q561" s="693"/>
      <c r="R561" s="646"/>
      <c r="S561" s="646"/>
      <c r="T561" s="646"/>
      <c r="U561" s="1172"/>
      <c r="V561" s="1173"/>
      <c r="W561" s="645"/>
      <c r="X561" s="647"/>
      <c r="Y561" s="692"/>
      <c r="Z561" s="693"/>
      <c r="AA561" s="648"/>
      <c r="AB561" s="648"/>
      <c r="AC561" s="648"/>
      <c r="AD561" s="1216"/>
      <c r="AE561" s="1217"/>
      <c r="AF561" s="645"/>
      <c r="AG561" s="647"/>
      <c r="AH561" s="692"/>
      <c r="AI561" s="693"/>
      <c r="AJ561" s="648"/>
      <c r="AK561" s="648"/>
      <c r="AL561" s="648"/>
      <c r="AM561" s="694"/>
      <c r="AN561" s="695"/>
      <c r="AO561" s="696"/>
      <c r="AP561" s="646"/>
      <c r="AQ561" s="660"/>
      <c r="AR561" s="661"/>
    </row>
    <row r="562" spans="1:44" ht="14.1" customHeight="1" x14ac:dyDescent="0.15">
      <c r="A562" s="697"/>
      <c r="B562" s="651" t="s">
        <v>1460</v>
      </c>
      <c r="C562" s="652"/>
      <c r="D562" s="652"/>
      <c r="E562" s="652"/>
      <c r="F562" s="698"/>
      <c r="G562" s="678"/>
      <c r="H562" s="679" t="s">
        <v>1132</v>
      </c>
      <c r="I562" s="662"/>
      <c r="J562" s="662"/>
      <c r="K562" s="656"/>
      <c r="L562" s="1218" t="s">
        <v>724</v>
      </c>
      <c r="M562" s="1219"/>
      <c r="N562" s="1164" t="s">
        <v>737</v>
      </c>
      <c r="O562" s="1165"/>
      <c r="P562" s="1214"/>
      <c r="Q562" s="1215"/>
      <c r="R562" s="1159"/>
      <c r="S562" s="1160"/>
      <c r="T562" s="1161"/>
      <c r="U562" s="1162" t="s">
        <v>1390</v>
      </c>
      <c r="V562" s="1163"/>
      <c r="W562" s="1174" t="s">
        <v>1133</v>
      </c>
      <c r="X562" s="1175"/>
      <c r="Y562" s="1157"/>
      <c r="Z562" s="1158"/>
      <c r="AA562" s="1159"/>
      <c r="AB562" s="1160"/>
      <c r="AC562" s="1161"/>
      <c r="AD562" s="1230">
        <v>0.18</v>
      </c>
      <c r="AE562" s="1231"/>
      <c r="AF562" s="1174" t="s">
        <v>1130</v>
      </c>
      <c r="AG562" s="1175"/>
      <c r="AH562" s="1157"/>
      <c r="AI562" s="1158"/>
      <c r="AJ562" s="1159"/>
      <c r="AK562" s="1160"/>
      <c r="AL562" s="1161"/>
      <c r="AM562" s="1159"/>
      <c r="AN562" s="1160"/>
      <c r="AO562" s="1161"/>
      <c r="AP562" s="654" t="s">
        <v>1547</v>
      </c>
      <c r="AQ562" s="660"/>
      <c r="AR562" s="661"/>
    </row>
    <row r="563" spans="1:44" ht="14.1" customHeight="1" x14ac:dyDescent="0.15">
      <c r="A563" s="707"/>
      <c r="B563" s="645" t="s">
        <v>1458</v>
      </c>
      <c r="C563" s="646"/>
      <c r="D563" s="646"/>
      <c r="E563" s="660"/>
      <c r="F563" s="646"/>
      <c r="G563" s="647"/>
      <c r="H563" s="645"/>
      <c r="I563" s="648"/>
      <c r="J563" s="648"/>
      <c r="K563" s="647"/>
      <c r="L563" s="1172"/>
      <c r="M563" s="1173"/>
      <c r="N563" s="645"/>
      <c r="O563" s="647"/>
      <c r="P563" s="692"/>
      <c r="Q563" s="693"/>
      <c r="R563" s="646"/>
      <c r="S563" s="646"/>
      <c r="T563" s="646"/>
      <c r="U563" s="1172"/>
      <c r="V563" s="1173"/>
      <c r="W563" s="645"/>
      <c r="X563" s="647"/>
      <c r="Y563" s="692"/>
      <c r="Z563" s="693"/>
      <c r="AA563" s="648"/>
      <c r="AB563" s="648"/>
      <c r="AC563" s="648"/>
      <c r="AD563" s="1172"/>
      <c r="AE563" s="1173"/>
      <c r="AF563" s="645"/>
      <c r="AG563" s="647"/>
      <c r="AH563" s="692"/>
      <c r="AI563" s="693"/>
      <c r="AJ563" s="648"/>
      <c r="AK563" s="648"/>
      <c r="AL563" s="648"/>
      <c r="AM563" s="694"/>
      <c r="AN563" s="695"/>
      <c r="AO563" s="696"/>
      <c r="AP563" s="645"/>
      <c r="AQ563" s="646"/>
      <c r="AR563" s="647"/>
    </row>
    <row r="564" spans="1:44" ht="14.1" customHeight="1" x14ac:dyDescent="0.15">
      <c r="A564" s="707"/>
      <c r="B564" s="659" t="s">
        <v>670</v>
      </c>
      <c r="C564" s="660"/>
      <c r="D564" s="660"/>
      <c r="E564" s="660"/>
      <c r="F564" s="708"/>
      <c r="G564" s="653"/>
      <c r="H564" s="654" t="s">
        <v>1399</v>
      </c>
      <c r="I564" s="655"/>
      <c r="J564" s="655"/>
      <c r="K564" s="656"/>
      <c r="L564" s="1218" t="s">
        <v>724</v>
      </c>
      <c r="M564" s="1219"/>
      <c r="N564" s="1164" t="s">
        <v>737</v>
      </c>
      <c r="O564" s="1165"/>
      <c r="P564" s="1214"/>
      <c r="Q564" s="1215"/>
      <c r="R564" s="1159"/>
      <c r="S564" s="1160"/>
      <c r="T564" s="1161"/>
      <c r="U564" s="1162" t="s">
        <v>724</v>
      </c>
      <c r="V564" s="1163"/>
      <c r="W564" s="1164" t="s">
        <v>1133</v>
      </c>
      <c r="X564" s="1165"/>
      <c r="Y564" s="1157"/>
      <c r="Z564" s="1158"/>
      <c r="AA564" s="1159"/>
      <c r="AB564" s="1160"/>
      <c r="AC564" s="1161"/>
      <c r="AD564" s="1162" t="s">
        <v>724</v>
      </c>
      <c r="AE564" s="1163"/>
      <c r="AF564" s="1164" t="s">
        <v>1130</v>
      </c>
      <c r="AG564" s="1165"/>
      <c r="AH564" s="1157"/>
      <c r="AI564" s="1158"/>
      <c r="AJ564" s="1159"/>
      <c r="AK564" s="1160"/>
      <c r="AL564" s="1161"/>
      <c r="AM564" s="1159"/>
      <c r="AN564" s="1160"/>
      <c r="AO564" s="1161"/>
      <c r="AP564" s="881" t="s">
        <v>1393</v>
      </c>
      <c r="AQ564" s="652"/>
      <c r="AR564" s="713"/>
    </row>
    <row r="565" spans="1:44" ht="14.1" customHeight="1" x14ac:dyDescent="0.15">
      <c r="A565" s="691"/>
      <c r="B565" s="645"/>
      <c r="C565" s="646"/>
      <c r="D565" s="646"/>
      <c r="E565" s="646"/>
      <c r="F565" s="646"/>
      <c r="G565" s="647"/>
      <c r="H565" s="645"/>
      <c r="I565" s="648"/>
      <c r="J565" s="648"/>
      <c r="K565" s="647"/>
      <c r="L565" s="1172"/>
      <c r="M565" s="1173"/>
      <c r="N565" s="645"/>
      <c r="O565" s="647"/>
      <c r="P565" s="692"/>
      <c r="Q565" s="693"/>
      <c r="R565" s="646"/>
      <c r="S565" s="646"/>
      <c r="T565" s="646"/>
      <c r="U565" s="1172"/>
      <c r="V565" s="1173"/>
      <c r="W565" s="645"/>
      <c r="X565" s="647"/>
      <c r="Y565" s="692"/>
      <c r="Z565" s="693"/>
      <c r="AA565" s="648"/>
      <c r="AB565" s="648"/>
      <c r="AC565" s="648"/>
      <c r="AD565" s="1172"/>
      <c r="AE565" s="1173"/>
      <c r="AF565" s="645"/>
      <c r="AG565" s="647"/>
      <c r="AH565" s="692"/>
      <c r="AI565" s="693"/>
      <c r="AJ565" s="648"/>
      <c r="AK565" s="648"/>
      <c r="AL565" s="648"/>
      <c r="AM565" s="694"/>
      <c r="AN565" s="695"/>
      <c r="AO565" s="696"/>
      <c r="AP565" s="645"/>
      <c r="AQ565" s="660"/>
      <c r="AR565" s="661"/>
    </row>
    <row r="566" spans="1:44" ht="14.1" customHeight="1" x14ac:dyDescent="0.15">
      <c r="A566" s="707"/>
      <c r="B566" s="659" t="s">
        <v>1461</v>
      </c>
      <c r="C566" s="660"/>
      <c r="D566" s="660"/>
      <c r="E566" s="660"/>
      <c r="F566" s="698"/>
      <c r="G566" s="678"/>
      <c r="H566" s="654" t="s">
        <v>1399</v>
      </c>
      <c r="I566" s="655"/>
      <c r="J566" s="655"/>
      <c r="K566" s="656"/>
      <c r="L566" s="1218" t="s">
        <v>724</v>
      </c>
      <c r="M566" s="1219"/>
      <c r="N566" s="1164" t="s">
        <v>737</v>
      </c>
      <c r="O566" s="1165"/>
      <c r="P566" s="1214"/>
      <c r="Q566" s="1215"/>
      <c r="R566" s="1159"/>
      <c r="S566" s="1160"/>
      <c r="T566" s="1161"/>
      <c r="U566" s="1162" t="s">
        <v>724</v>
      </c>
      <c r="V566" s="1163"/>
      <c r="W566" s="1164" t="s">
        <v>1133</v>
      </c>
      <c r="X566" s="1165"/>
      <c r="Y566" s="1157"/>
      <c r="Z566" s="1158"/>
      <c r="AA566" s="1159"/>
      <c r="AB566" s="1160"/>
      <c r="AC566" s="1161"/>
      <c r="AD566" s="1162" t="s">
        <v>724</v>
      </c>
      <c r="AE566" s="1163"/>
      <c r="AF566" s="1164" t="s">
        <v>1130</v>
      </c>
      <c r="AG566" s="1165"/>
      <c r="AH566" s="1157"/>
      <c r="AI566" s="1158"/>
      <c r="AJ566" s="1159"/>
      <c r="AK566" s="1160"/>
      <c r="AL566" s="1161"/>
      <c r="AM566" s="1159"/>
      <c r="AN566" s="1160"/>
      <c r="AO566" s="1161"/>
      <c r="AP566" s="881" t="s">
        <v>1393</v>
      </c>
      <c r="AQ566" s="660"/>
      <c r="AR566" s="661"/>
    </row>
    <row r="567" spans="1:44" ht="14.1" customHeight="1" x14ac:dyDescent="0.15">
      <c r="A567" s="691"/>
      <c r="B567" s="645"/>
      <c r="C567" s="646"/>
      <c r="D567" s="646"/>
      <c r="E567" s="646"/>
      <c r="F567" s="646"/>
      <c r="G567" s="647"/>
      <c r="H567" s="645"/>
      <c r="I567" s="648"/>
      <c r="J567" s="648"/>
      <c r="K567" s="647"/>
      <c r="L567" s="1172"/>
      <c r="M567" s="1173"/>
      <c r="N567" s="645"/>
      <c r="O567" s="647"/>
      <c r="P567" s="692"/>
      <c r="Q567" s="693"/>
      <c r="R567" s="646"/>
      <c r="S567" s="646"/>
      <c r="T567" s="646"/>
      <c r="U567" s="1172"/>
      <c r="V567" s="1173"/>
      <c r="W567" s="645"/>
      <c r="X567" s="647"/>
      <c r="Y567" s="692"/>
      <c r="Z567" s="693"/>
      <c r="AA567" s="648"/>
      <c r="AB567" s="648"/>
      <c r="AC567" s="648"/>
      <c r="AD567" s="1172"/>
      <c r="AE567" s="1173"/>
      <c r="AF567" s="645"/>
      <c r="AG567" s="647"/>
      <c r="AH567" s="692"/>
      <c r="AI567" s="693"/>
      <c r="AJ567" s="648"/>
      <c r="AK567" s="648"/>
      <c r="AL567" s="648"/>
      <c r="AM567" s="694"/>
      <c r="AN567" s="695"/>
      <c r="AO567" s="696"/>
      <c r="AP567" s="645"/>
      <c r="AQ567" s="660"/>
      <c r="AR567" s="661"/>
    </row>
    <row r="568" spans="1:44" ht="14.1" customHeight="1" x14ac:dyDescent="0.15">
      <c r="A568" s="697"/>
      <c r="B568" s="651" t="s">
        <v>1462</v>
      </c>
      <c r="C568" s="652"/>
      <c r="D568" s="652"/>
      <c r="E568" s="652"/>
      <c r="F568" s="652"/>
      <c r="G568" s="653"/>
      <c r="H568" s="654" t="s">
        <v>1399</v>
      </c>
      <c r="I568" s="655"/>
      <c r="J568" s="655"/>
      <c r="K568" s="656"/>
      <c r="L568" s="1218" t="s">
        <v>724</v>
      </c>
      <c r="M568" s="1219"/>
      <c r="N568" s="1164" t="s">
        <v>737</v>
      </c>
      <c r="O568" s="1165"/>
      <c r="P568" s="1214"/>
      <c r="Q568" s="1215"/>
      <c r="R568" s="1159"/>
      <c r="S568" s="1160"/>
      <c r="T568" s="1161"/>
      <c r="U568" s="1162" t="s">
        <v>724</v>
      </c>
      <c r="V568" s="1163"/>
      <c r="W568" s="1164" t="s">
        <v>1133</v>
      </c>
      <c r="X568" s="1165"/>
      <c r="Y568" s="1157"/>
      <c r="Z568" s="1158"/>
      <c r="AA568" s="1159"/>
      <c r="AB568" s="1160"/>
      <c r="AC568" s="1161"/>
      <c r="AD568" s="1162" t="s">
        <v>724</v>
      </c>
      <c r="AE568" s="1163"/>
      <c r="AF568" s="1164" t="s">
        <v>1130</v>
      </c>
      <c r="AG568" s="1165"/>
      <c r="AH568" s="1157"/>
      <c r="AI568" s="1158"/>
      <c r="AJ568" s="1159"/>
      <c r="AK568" s="1160"/>
      <c r="AL568" s="1161"/>
      <c r="AM568" s="1159"/>
      <c r="AN568" s="1160"/>
      <c r="AO568" s="1161"/>
      <c r="AP568" s="881" t="s">
        <v>1393</v>
      </c>
      <c r="AQ568" s="652"/>
      <c r="AR568" s="713"/>
    </row>
    <row r="569" spans="1:44" ht="14.1" customHeight="1" x14ac:dyDescent="0.15">
      <c r="A569" s="691"/>
      <c r="B569" s="645" t="s">
        <v>1463</v>
      </c>
      <c r="C569" s="646"/>
      <c r="D569" s="646"/>
      <c r="E569" s="646"/>
      <c r="F569" s="646"/>
      <c r="G569" s="647"/>
      <c r="H569" s="645"/>
      <c r="I569" s="648"/>
      <c r="J569" s="648"/>
      <c r="K569" s="647"/>
      <c r="L569" s="1172"/>
      <c r="M569" s="1173"/>
      <c r="N569" s="645"/>
      <c r="O569" s="647"/>
      <c r="P569" s="692"/>
      <c r="Q569" s="693"/>
      <c r="R569" s="646"/>
      <c r="S569" s="646"/>
      <c r="T569" s="646"/>
      <c r="U569" s="1172"/>
      <c r="V569" s="1173"/>
      <c r="W569" s="645"/>
      <c r="X569" s="647"/>
      <c r="Y569" s="692"/>
      <c r="Z569" s="693"/>
      <c r="AA569" s="648"/>
      <c r="AB569" s="648"/>
      <c r="AC569" s="648"/>
      <c r="AD569" s="1172"/>
      <c r="AE569" s="1173"/>
      <c r="AF569" s="645"/>
      <c r="AG569" s="647"/>
      <c r="AH569" s="692"/>
      <c r="AI569" s="693"/>
      <c r="AJ569" s="648"/>
      <c r="AK569" s="648"/>
      <c r="AL569" s="648"/>
      <c r="AM569" s="694"/>
      <c r="AN569" s="695"/>
      <c r="AO569" s="696"/>
      <c r="AP569" s="645"/>
      <c r="AQ569" s="646"/>
      <c r="AR569" s="647"/>
    </row>
    <row r="570" spans="1:44" ht="14.1" customHeight="1" x14ac:dyDescent="0.15">
      <c r="A570" s="707"/>
      <c r="B570" s="659" t="s">
        <v>1280</v>
      </c>
      <c r="C570" s="660"/>
      <c r="D570" s="660"/>
      <c r="E570" s="660"/>
      <c r="F570" s="660"/>
      <c r="G570" s="678"/>
      <c r="H570" s="654" t="s">
        <v>1399</v>
      </c>
      <c r="I570" s="655"/>
      <c r="J570" s="655"/>
      <c r="K570" s="656"/>
      <c r="L570" s="1218" t="s">
        <v>724</v>
      </c>
      <c r="M570" s="1219"/>
      <c r="N570" s="1164" t="s">
        <v>737</v>
      </c>
      <c r="O570" s="1165"/>
      <c r="P570" s="1214"/>
      <c r="Q570" s="1215"/>
      <c r="R570" s="1159"/>
      <c r="S570" s="1160"/>
      <c r="T570" s="1161"/>
      <c r="U570" s="1162" t="s">
        <v>724</v>
      </c>
      <c r="V570" s="1163"/>
      <c r="W570" s="1164" t="s">
        <v>1133</v>
      </c>
      <c r="X570" s="1165"/>
      <c r="Y570" s="1157"/>
      <c r="Z570" s="1158"/>
      <c r="AA570" s="1159"/>
      <c r="AB570" s="1160"/>
      <c r="AC570" s="1161"/>
      <c r="AD570" s="1162" t="s">
        <v>724</v>
      </c>
      <c r="AE570" s="1163"/>
      <c r="AF570" s="1164" t="s">
        <v>1130</v>
      </c>
      <c r="AG570" s="1165"/>
      <c r="AH570" s="1157"/>
      <c r="AI570" s="1158"/>
      <c r="AJ570" s="1159"/>
      <c r="AK570" s="1160"/>
      <c r="AL570" s="1161"/>
      <c r="AM570" s="1159"/>
      <c r="AN570" s="1160"/>
      <c r="AO570" s="1161"/>
      <c r="AP570" s="881" t="s">
        <v>1393</v>
      </c>
      <c r="AQ570" s="660"/>
      <c r="AR570" s="661"/>
    </row>
    <row r="571" spans="1:44" ht="14.1" customHeight="1" x14ac:dyDescent="0.15">
      <c r="A571" s="691"/>
      <c r="B571" s="645"/>
      <c r="C571" s="646"/>
      <c r="D571" s="646"/>
      <c r="E571" s="646"/>
      <c r="F571" s="646"/>
      <c r="G571" s="647"/>
      <c r="H571" s="645"/>
      <c r="I571" s="648"/>
      <c r="J571" s="648"/>
      <c r="K571" s="647"/>
      <c r="L571" s="1172"/>
      <c r="M571" s="1173"/>
      <c r="N571" s="645"/>
      <c r="O571" s="647"/>
      <c r="P571" s="692"/>
      <c r="Q571" s="693"/>
      <c r="R571" s="646"/>
      <c r="S571" s="646"/>
      <c r="T571" s="646"/>
      <c r="U571" s="1172"/>
      <c r="V571" s="1173"/>
      <c r="W571" s="645"/>
      <c r="X571" s="647"/>
      <c r="Y571" s="692"/>
      <c r="Z571" s="693"/>
      <c r="AA571" s="648"/>
      <c r="AB571" s="648"/>
      <c r="AC571" s="648"/>
      <c r="AD571" s="1172"/>
      <c r="AE571" s="1173"/>
      <c r="AF571" s="645"/>
      <c r="AG571" s="647"/>
      <c r="AH571" s="692"/>
      <c r="AI571" s="693"/>
      <c r="AJ571" s="648"/>
      <c r="AK571" s="648"/>
      <c r="AL571" s="648"/>
      <c r="AM571" s="694"/>
      <c r="AN571" s="695"/>
      <c r="AO571" s="696"/>
      <c r="AP571" s="645"/>
      <c r="AQ571" s="660"/>
      <c r="AR571" s="661"/>
    </row>
    <row r="572" spans="1:44" ht="14.1" customHeight="1" x14ac:dyDescent="0.15">
      <c r="A572" s="697"/>
      <c r="B572" s="651" t="s">
        <v>1464</v>
      </c>
      <c r="C572" s="652"/>
      <c r="D572" s="652"/>
      <c r="E572" s="652"/>
      <c r="F572" s="652"/>
      <c r="G572" s="653"/>
      <c r="H572" s="654" t="s">
        <v>1399</v>
      </c>
      <c r="I572" s="655"/>
      <c r="J572" s="655"/>
      <c r="K572" s="656"/>
      <c r="L572" s="1218" t="s">
        <v>724</v>
      </c>
      <c r="M572" s="1219"/>
      <c r="N572" s="1164" t="s">
        <v>737</v>
      </c>
      <c r="O572" s="1165"/>
      <c r="P572" s="1214"/>
      <c r="Q572" s="1215"/>
      <c r="R572" s="1159"/>
      <c r="S572" s="1160"/>
      <c r="T572" s="1161"/>
      <c r="U572" s="1162" t="s">
        <v>724</v>
      </c>
      <c r="V572" s="1163"/>
      <c r="W572" s="1164" t="s">
        <v>1133</v>
      </c>
      <c r="X572" s="1165"/>
      <c r="Y572" s="1157"/>
      <c r="Z572" s="1158"/>
      <c r="AA572" s="1159"/>
      <c r="AB572" s="1160"/>
      <c r="AC572" s="1161"/>
      <c r="AD572" s="1162" t="s">
        <v>724</v>
      </c>
      <c r="AE572" s="1163"/>
      <c r="AF572" s="1164" t="s">
        <v>1130</v>
      </c>
      <c r="AG572" s="1165"/>
      <c r="AH572" s="1157"/>
      <c r="AI572" s="1158"/>
      <c r="AJ572" s="1159"/>
      <c r="AK572" s="1160"/>
      <c r="AL572" s="1161"/>
      <c r="AM572" s="1159"/>
      <c r="AN572" s="1160"/>
      <c r="AO572" s="1161"/>
      <c r="AP572" s="881" t="s">
        <v>1393</v>
      </c>
      <c r="AQ572" s="652"/>
      <c r="AR572" s="713"/>
    </row>
    <row r="573" spans="1:44" ht="14.1" customHeight="1" x14ac:dyDescent="0.15">
      <c r="A573" s="707"/>
      <c r="B573" s="659" t="s">
        <v>1465</v>
      </c>
      <c r="C573" s="660"/>
      <c r="D573" s="660"/>
      <c r="E573" s="660"/>
      <c r="F573" s="660"/>
      <c r="G573" s="661"/>
      <c r="H573" s="645"/>
      <c r="I573" s="648"/>
      <c r="J573" s="648"/>
      <c r="K573" s="647"/>
      <c r="L573" s="1172"/>
      <c r="M573" s="1173"/>
      <c r="N573" s="645"/>
      <c r="O573" s="647"/>
      <c r="P573" s="692"/>
      <c r="Q573" s="693"/>
      <c r="R573" s="646"/>
      <c r="S573" s="646"/>
      <c r="T573" s="646"/>
      <c r="U573" s="1172"/>
      <c r="V573" s="1173"/>
      <c r="W573" s="645"/>
      <c r="X573" s="647"/>
      <c r="Y573" s="692"/>
      <c r="Z573" s="693"/>
      <c r="AA573" s="648"/>
      <c r="AB573" s="648"/>
      <c r="AC573" s="648"/>
      <c r="AD573" s="1172"/>
      <c r="AE573" s="1173"/>
      <c r="AF573" s="645"/>
      <c r="AG573" s="647"/>
      <c r="AH573" s="692"/>
      <c r="AI573" s="693"/>
      <c r="AJ573" s="648"/>
      <c r="AK573" s="648"/>
      <c r="AL573" s="648"/>
      <c r="AM573" s="694"/>
      <c r="AN573" s="695"/>
      <c r="AO573" s="696"/>
      <c r="AP573" s="645"/>
      <c r="AQ573" s="660"/>
      <c r="AR573" s="661"/>
    </row>
    <row r="574" spans="1:44" ht="14.1" customHeight="1" x14ac:dyDescent="0.15">
      <c r="A574" s="707"/>
      <c r="B574" s="659" t="s">
        <v>1281</v>
      </c>
      <c r="C574" s="660"/>
      <c r="D574" s="660"/>
      <c r="E574" s="660"/>
      <c r="F574" s="660"/>
      <c r="G574" s="678"/>
      <c r="H574" s="654" t="s">
        <v>1399</v>
      </c>
      <c r="I574" s="655"/>
      <c r="J574" s="655"/>
      <c r="K574" s="656"/>
      <c r="L574" s="1218" t="s">
        <v>724</v>
      </c>
      <c r="M574" s="1219"/>
      <c r="N574" s="1164" t="s">
        <v>737</v>
      </c>
      <c r="O574" s="1165"/>
      <c r="P574" s="1214"/>
      <c r="Q574" s="1215"/>
      <c r="R574" s="1159"/>
      <c r="S574" s="1160"/>
      <c r="T574" s="1161"/>
      <c r="U574" s="1162" t="s">
        <v>724</v>
      </c>
      <c r="V574" s="1163"/>
      <c r="W574" s="1164" t="s">
        <v>1133</v>
      </c>
      <c r="X574" s="1165"/>
      <c r="Y574" s="1157"/>
      <c r="Z574" s="1158"/>
      <c r="AA574" s="1159"/>
      <c r="AB574" s="1160"/>
      <c r="AC574" s="1161"/>
      <c r="AD574" s="1162" t="s">
        <v>724</v>
      </c>
      <c r="AE574" s="1163"/>
      <c r="AF574" s="1164" t="s">
        <v>1130</v>
      </c>
      <c r="AG574" s="1165"/>
      <c r="AH574" s="1157"/>
      <c r="AI574" s="1158"/>
      <c r="AJ574" s="1159"/>
      <c r="AK574" s="1160"/>
      <c r="AL574" s="1161"/>
      <c r="AM574" s="1159"/>
      <c r="AN574" s="1160"/>
      <c r="AO574" s="1161"/>
      <c r="AP574" s="881" t="s">
        <v>1393</v>
      </c>
      <c r="AQ574" s="660"/>
      <c r="AR574" s="661"/>
    </row>
    <row r="575" spans="1:44" ht="14.1" customHeight="1" x14ac:dyDescent="0.15">
      <c r="A575" s="691"/>
      <c r="B575" s="645"/>
      <c r="C575" s="723"/>
      <c r="D575" s="723"/>
      <c r="E575" s="723"/>
      <c r="F575" s="723"/>
      <c r="G575" s="724"/>
      <c r="H575" s="645"/>
      <c r="I575" s="648"/>
      <c r="J575" s="648"/>
      <c r="K575" s="647"/>
      <c r="L575" s="1172"/>
      <c r="M575" s="1173"/>
      <c r="N575" s="645"/>
      <c r="O575" s="647"/>
      <c r="P575" s="692"/>
      <c r="Q575" s="693"/>
      <c r="R575" s="646"/>
      <c r="S575" s="646"/>
      <c r="T575" s="646"/>
      <c r="U575" s="1172"/>
      <c r="V575" s="1173"/>
      <c r="W575" s="645"/>
      <c r="X575" s="647"/>
      <c r="Y575" s="692"/>
      <c r="Z575" s="693"/>
      <c r="AA575" s="648"/>
      <c r="AB575" s="648"/>
      <c r="AC575" s="648"/>
      <c r="AD575" s="1172"/>
      <c r="AE575" s="1173"/>
      <c r="AF575" s="645"/>
      <c r="AG575" s="647"/>
      <c r="AH575" s="692"/>
      <c r="AI575" s="693"/>
      <c r="AJ575" s="648"/>
      <c r="AK575" s="648"/>
      <c r="AL575" s="648"/>
      <c r="AM575" s="694"/>
      <c r="AN575" s="695"/>
      <c r="AO575" s="696"/>
      <c r="AP575" s="646"/>
      <c r="AQ575" s="723"/>
      <c r="AR575" s="724"/>
    </row>
    <row r="576" spans="1:44" ht="14.1" customHeight="1" x14ac:dyDescent="0.15">
      <c r="A576" s="697"/>
      <c r="B576" s="651"/>
      <c r="C576" s="689"/>
      <c r="D576" s="689"/>
      <c r="E576" s="689"/>
      <c r="F576" s="689"/>
      <c r="G576" s="732"/>
      <c r="H576" s="654"/>
      <c r="I576" s="655"/>
      <c r="J576" s="655"/>
      <c r="K576" s="656"/>
      <c r="L576" s="1162"/>
      <c r="M576" s="1163"/>
      <c r="N576" s="1174"/>
      <c r="O576" s="1175"/>
      <c r="P576" s="1157"/>
      <c r="Q576" s="1158"/>
      <c r="R576" s="655"/>
      <c r="S576" s="655"/>
      <c r="T576" s="655"/>
      <c r="U576" s="1162"/>
      <c r="V576" s="1163"/>
      <c r="W576" s="1174"/>
      <c r="X576" s="1175"/>
      <c r="Y576" s="1157"/>
      <c r="Z576" s="1158"/>
      <c r="AA576" s="1159"/>
      <c r="AB576" s="1160"/>
      <c r="AC576" s="1161"/>
      <c r="AD576" s="1162"/>
      <c r="AE576" s="1163"/>
      <c r="AF576" s="1174"/>
      <c r="AG576" s="1175"/>
      <c r="AH576" s="1157"/>
      <c r="AI576" s="1158"/>
      <c r="AJ576" s="1159"/>
      <c r="AK576" s="1160"/>
      <c r="AL576" s="1161"/>
      <c r="AM576" s="1159"/>
      <c r="AN576" s="1160"/>
      <c r="AO576" s="1161"/>
      <c r="AP576" s="881"/>
      <c r="AQ576" s="689"/>
      <c r="AR576" s="690"/>
    </row>
    <row r="577" spans="1:44" ht="14.1" customHeight="1" x14ac:dyDescent="0.15">
      <c r="A577" s="707"/>
      <c r="B577" s="645"/>
      <c r="C577" s="646"/>
      <c r="D577" s="646"/>
      <c r="E577" s="646"/>
      <c r="F577" s="646"/>
      <c r="G577" s="647"/>
      <c r="H577" s="645"/>
      <c r="I577" s="648"/>
      <c r="J577" s="648"/>
      <c r="K577" s="647"/>
      <c r="L577" s="1172"/>
      <c r="M577" s="1173"/>
      <c r="N577" s="645"/>
      <c r="O577" s="647"/>
      <c r="P577" s="692"/>
      <c r="Q577" s="693"/>
      <c r="R577" s="646"/>
      <c r="S577" s="646"/>
      <c r="T577" s="646"/>
      <c r="U577" s="645"/>
      <c r="V577" s="647"/>
      <c r="W577" s="645"/>
      <c r="X577" s="647"/>
      <c r="Y577" s="692"/>
      <c r="Z577" s="693"/>
      <c r="AA577" s="648"/>
      <c r="AB577" s="648"/>
      <c r="AC577" s="648"/>
      <c r="AD577" s="645"/>
      <c r="AE577" s="647"/>
      <c r="AF577" s="645"/>
      <c r="AG577" s="647"/>
      <c r="AH577" s="692"/>
      <c r="AI577" s="693"/>
      <c r="AJ577" s="648"/>
      <c r="AK577" s="648"/>
      <c r="AL577" s="648"/>
      <c r="AM577" s="694"/>
      <c r="AN577" s="695"/>
      <c r="AO577" s="696"/>
      <c r="AP577" s="723"/>
      <c r="AQ577" s="667"/>
      <c r="AR577" s="668"/>
    </row>
    <row r="578" spans="1:44" ht="14.1" customHeight="1" x14ac:dyDescent="0.15">
      <c r="A578" s="707"/>
      <c r="B578" s="651" t="s">
        <v>1600</v>
      </c>
      <c r="C578" s="652"/>
      <c r="D578" s="652"/>
      <c r="E578" s="652"/>
      <c r="F578" s="708"/>
      <c r="G578" s="653"/>
      <c r="H578" s="654"/>
      <c r="I578" s="655"/>
      <c r="J578" s="655"/>
      <c r="K578" s="656"/>
      <c r="L578" s="1162"/>
      <c r="M578" s="1163"/>
      <c r="N578" s="1174"/>
      <c r="O578" s="1175"/>
      <c r="P578" s="1157"/>
      <c r="Q578" s="1158"/>
      <c r="R578" s="655"/>
      <c r="S578" s="655"/>
      <c r="T578" s="655"/>
      <c r="U578" s="1230">
        <v>4.4239999999999995</v>
      </c>
      <c r="V578" s="1231"/>
      <c r="W578" s="1174" t="s">
        <v>1133</v>
      </c>
      <c r="X578" s="1175"/>
      <c r="Y578" s="1157"/>
      <c r="Z578" s="1158"/>
      <c r="AA578" s="1159"/>
      <c r="AB578" s="1160"/>
      <c r="AC578" s="1161"/>
      <c r="AD578" s="1230">
        <v>11.777999999999999</v>
      </c>
      <c r="AE578" s="1231"/>
      <c r="AF578" s="1174" t="s">
        <v>1130</v>
      </c>
      <c r="AG578" s="1175"/>
      <c r="AH578" s="1157"/>
      <c r="AI578" s="1158"/>
      <c r="AJ578" s="1159"/>
      <c r="AK578" s="1160"/>
      <c r="AL578" s="1161"/>
      <c r="AM578" s="1159"/>
      <c r="AN578" s="1160"/>
      <c r="AO578" s="1161"/>
      <c r="AP578" s="706" t="s">
        <v>1601</v>
      </c>
      <c r="AQ578" s="667"/>
      <c r="AR578" s="668"/>
    </row>
    <row r="579" spans="1:44" ht="14.1" customHeight="1" x14ac:dyDescent="0.15">
      <c r="A579" s="691"/>
      <c r="B579" s="645"/>
      <c r="C579" s="723"/>
      <c r="D579" s="723"/>
      <c r="E579" s="723"/>
      <c r="F579" s="723"/>
      <c r="G579" s="731"/>
      <c r="H579" s="694"/>
      <c r="I579" s="648"/>
      <c r="J579" s="648"/>
      <c r="K579" s="693"/>
      <c r="L579" s="765"/>
      <c r="M579" s="767"/>
      <c r="N579" s="649"/>
      <c r="O579" s="650"/>
      <c r="P579" s="717"/>
      <c r="Q579" s="719"/>
      <c r="R579" s="648"/>
      <c r="S579" s="648"/>
      <c r="T579" s="648"/>
      <c r="U579" s="765"/>
      <c r="V579" s="767"/>
      <c r="W579" s="649"/>
      <c r="X579" s="650"/>
      <c r="Y579" s="717"/>
      <c r="Z579" s="719"/>
      <c r="AA579" s="721"/>
      <c r="AB579" s="721"/>
      <c r="AC579" s="721"/>
      <c r="AD579" s="765"/>
      <c r="AE579" s="767"/>
      <c r="AF579" s="649"/>
      <c r="AG579" s="650"/>
      <c r="AH579" s="717"/>
      <c r="AI579" s="719"/>
      <c r="AJ579" s="721"/>
      <c r="AK579" s="721"/>
      <c r="AL579" s="721"/>
      <c r="AM579" s="720"/>
      <c r="AN579" s="721"/>
      <c r="AO579" s="722"/>
      <c r="AP579" s="913"/>
      <c r="AQ579" s="723"/>
      <c r="AR579" s="724"/>
    </row>
    <row r="580" spans="1:44" ht="14.1" customHeight="1" x14ac:dyDescent="0.15">
      <c r="A580" s="697"/>
      <c r="B580" s="651"/>
      <c r="C580" s="689"/>
      <c r="D580" s="689"/>
      <c r="E580" s="689"/>
      <c r="F580" s="689"/>
      <c r="G580" s="732"/>
      <c r="H580" s="654"/>
      <c r="I580" s="655"/>
      <c r="J580" s="655"/>
      <c r="K580" s="656"/>
      <c r="L580" s="699"/>
      <c r="M580" s="700"/>
      <c r="N580" s="657"/>
      <c r="O580" s="658"/>
      <c r="P580" s="701"/>
      <c r="Q580" s="702"/>
      <c r="R580" s="655"/>
      <c r="S580" s="655"/>
      <c r="T580" s="655"/>
      <c r="U580" s="699"/>
      <c r="V580" s="700"/>
      <c r="W580" s="657"/>
      <c r="X580" s="658"/>
      <c r="Y580" s="701"/>
      <c r="Z580" s="702"/>
      <c r="AA580" s="704"/>
      <c r="AB580" s="704"/>
      <c r="AC580" s="704"/>
      <c r="AD580" s="699"/>
      <c r="AE580" s="700"/>
      <c r="AF580" s="657"/>
      <c r="AG580" s="658"/>
      <c r="AH580" s="701"/>
      <c r="AI580" s="702"/>
      <c r="AJ580" s="704"/>
      <c r="AK580" s="704"/>
      <c r="AL580" s="704"/>
      <c r="AM580" s="703"/>
      <c r="AN580" s="704"/>
      <c r="AO580" s="705"/>
      <c r="AP580" s="890"/>
      <c r="AQ580" s="689"/>
      <c r="AR580" s="690"/>
    </row>
    <row r="581" spans="1:44" ht="14.1" customHeight="1" x14ac:dyDescent="0.15">
      <c r="A581" s="691"/>
      <c r="B581" s="645"/>
      <c r="C581" s="646"/>
      <c r="D581" s="646"/>
      <c r="E581" s="646"/>
      <c r="F581" s="646"/>
      <c r="G581" s="647"/>
      <c r="H581" s="645"/>
      <c r="I581" s="648"/>
      <c r="J581" s="648"/>
      <c r="K581" s="647"/>
      <c r="L581" s="1172"/>
      <c r="M581" s="1173"/>
      <c r="N581" s="645"/>
      <c r="O581" s="647"/>
      <c r="P581" s="692"/>
      <c r="Q581" s="693"/>
      <c r="R581" s="646"/>
      <c r="S581" s="646"/>
      <c r="T581" s="646"/>
      <c r="U581" s="1223"/>
      <c r="V581" s="1224"/>
      <c r="W581" s="645"/>
      <c r="X581" s="647"/>
      <c r="Y581" s="692"/>
      <c r="Z581" s="693"/>
      <c r="AA581" s="648"/>
      <c r="AB581" s="648"/>
      <c r="AC581" s="648"/>
      <c r="AD581" s="1172"/>
      <c r="AE581" s="1173"/>
      <c r="AF581" s="645"/>
      <c r="AG581" s="647"/>
      <c r="AH581" s="692"/>
      <c r="AI581" s="693"/>
      <c r="AJ581" s="648"/>
      <c r="AK581" s="648"/>
      <c r="AL581" s="648"/>
      <c r="AM581" s="694"/>
      <c r="AN581" s="695"/>
      <c r="AO581" s="696"/>
      <c r="AP581" s="646"/>
      <c r="AQ581" s="646"/>
      <c r="AR581" s="647"/>
    </row>
    <row r="582" spans="1:44" ht="14.1" customHeight="1" x14ac:dyDescent="0.15">
      <c r="A582" s="697"/>
      <c r="B582" s="651"/>
      <c r="C582" s="652"/>
      <c r="D582" s="652"/>
      <c r="E582" s="652"/>
      <c r="F582" s="652"/>
      <c r="G582" s="653"/>
      <c r="H582" s="654"/>
      <c r="I582" s="655"/>
      <c r="J582" s="655"/>
      <c r="K582" s="656"/>
      <c r="L582" s="1218"/>
      <c r="M582" s="1219"/>
      <c r="N582" s="1164"/>
      <c r="O582" s="1165"/>
      <c r="P582" s="1214"/>
      <c r="Q582" s="1215"/>
      <c r="R582" s="662"/>
      <c r="S582" s="662"/>
      <c r="T582" s="662"/>
      <c r="U582" s="1162"/>
      <c r="V582" s="1163"/>
      <c r="W582" s="1174"/>
      <c r="X582" s="1175"/>
      <c r="Y582" s="1157"/>
      <c r="Z582" s="1158"/>
      <c r="AA582" s="1159"/>
      <c r="AB582" s="1160"/>
      <c r="AC582" s="1161"/>
      <c r="AD582" s="1162"/>
      <c r="AE582" s="1163"/>
      <c r="AF582" s="1174"/>
      <c r="AG582" s="1175"/>
      <c r="AH582" s="1157"/>
      <c r="AI582" s="1158"/>
      <c r="AJ582" s="1159"/>
      <c r="AK582" s="1160"/>
      <c r="AL582" s="1161"/>
      <c r="AM582" s="1159"/>
      <c r="AN582" s="1160"/>
      <c r="AO582" s="1161"/>
      <c r="AP582" s="654"/>
      <c r="AQ582" s="652"/>
      <c r="AR582" s="713"/>
    </row>
    <row r="583" spans="1:44" ht="14.1" customHeight="1" x14ac:dyDescent="0.15">
      <c r="A583" s="691"/>
      <c r="B583" s="645"/>
      <c r="C583" s="646"/>
      <c r="D583" s="646"/>
      <c r="E583" s="646"/>
      <c r="F583" s="646"/>
      <c r="G583" s="647"/>
      <c r="H583" s="645"/>
      <c r="I583" s="648"/>
      <c r="J583" s="648"/>
      <c r="K583" s="647"/>
      <c r="L583" s="1172"/>
      <c r="M583" s="1173"/>
      <c r="N583" s="645"/>
      <c r="O583" s="647"/>
      <c r="P583" s="692"/>
      <c r="Q583" s="693"/>
      <c r="R583" s="646"/>
      <c r="S583" s="646"/>
      <c r="T583" s="646"/>
      <c r="U583" s="1223"/>
      <c r="V583" s="1224"/>
      <c r="W583" s="645"/>
      <c r="X583" s="647"/>
      <c r="Y583" s="692"/>
      <c r="Z583" s="693"/>
      <c r="AA583" s="648"/>
      <c r="AB583" s="648"/>
      <c r="AC583" s="648"/>
      <c r="AD583" s="1216"/>
      <c r="AE583" s="1217"/>
      <c r="AF583" s="645"/>
      <c r="AG583" s="647"/>
      <c r="AH583" s="692"/>
      <c r="AI583" s="693"/>
      <c r="AJ583" s="648"/>
      <c r="AK583" s="648"/>
      <c r="AL583" s="648"/>
      <c r="AM583" s="694"/>
      <c r="AN583" s="695"/>
      <c r="AO583" s="696"/>
      <c r="AP583" s="646"/>
      <c r="AQ583" s="646"/>
      <c r="AR583" s="647"/>
    </row>
    <row r="584" spans="1:44" ht="14.1" customHeight="1" x14ac:dyDescent="0.15">
      <c r="A584" s="697"/>
      <c r="B584" s="651"/>
      <c r="C584" s="652"/>
      <c r="D584" s="652"/>
      <c r="E584" s="652"/>
      <c r="F584" s="652"/>
      <c r="G584" s="653"/>
      <c r="H584" s="654"/>
      <c r="I584" s="655"/>
      <c r="J584" s="655"/>
      <c r="K584" s="656"/>
      <c r="L584" s="1218"/>
      <c r="M584" s="1219"/>
      <c r="N584" s="1164"/>
      <c r="O584" s="1165"/>
      <c r="P584" s="1214"/>
      <c r="Q584" s="1215"/>
      <c r="R584" s="662"/>
      <c r="S584" s="662"/>
      <c r="T584" s="662"/>
      <c r="U584" s="1162"/>
      <c r="V584" s="1163"/>
      <c r="W584" s="1174"/>
      <c r="X584" s="1175"/>
      <c r="Y584" s="1157"/>
      <c r="Z584" s="1158"/>
      <c r="AA584" s="1159"/>
      <c r="AB584" s="1160"/>
      <c r="AC584" s="1161"/>
      <c r="AD584" s="1162"/>
      <c r="AE584" s="1163"/>
      <c r="AF584" s="1174"/>
      <c r="AG584" s="1175"/>
      <c r="AH584" s="1157"/>
      <c r="AI584" s="1158"/>
      <c r="AJ584" s="1159"/>
      <c r="AK584" s="1160"/>
      <c r="AL584" s="1161"/>
      <c r="AM584" s="1159"/>
      <c r="AN584" s="1160"/>
      <c r="AO584" s="1161"/>
      <c r="AP584" s="654"/>
      <c r="AQ584" s="652"/>
      <c r="AR584" s="713"/>
    </row>
    <row r="585" spans="1:44" ht="14.1" customHeight="1" x14ac:dyDescent="0.15">
      <c r="A585" s="707"/>
      <c r="B585" s="659"/>
      <c r="C585" s="660"/>
      <c r="D585" s="660"/>
      <c r="E585" s="660"/>
      <c r="F585" s="660"/>
      <c r="G585" s="661"/>
      <c r="H585" s="645"/>
      <c r="I585" s="648"/>
      <c r="J585" s="648"/>
      <c r="K585" s="647"/>
      <c r="L585" s="1172"/>
      <c r="M585" s="1173"/>
      <c r="N585" s="645"/>
      <c r="O585" s="647"/>
      <c r="P585" s="692"/>
      <c r="Q585" s="693"/>
      <c r="R585" s="646"/>
      <c r="S585" s="646"/>
      <c r="T585" s="646"/>
      <c r="U585" s="1223"/>
      <c r="V585" s="1224"/>
      <c r="W585" s="645"/>
      <c r="X585" s="647"/>
      <c r="Y585" s="692"/>
      <c r="Z585" s="693"/>
      <c r="AA585" s="648"/>
      <c r="AB585" s="648"/>
      <c r="AC585" s="648"/>
      <c r="AD585" s="1216"/>
      <c r="AE585" s="1217"/>
      <c r="AF585" s="645"/>
      <c r="AG585" s="647"/>
      <c r="AH585" s="692"/>
      <c r="AI585" s="693"/>
      <c r="AJ585" s="648"/>
      <c r="AK585" s="648"/>
      <c r="AL585" s="648"/>
      <c r="AM585" s="694"/>
      <c r="AN585" s="695"/>
      <c r="AO585" s="696"/>
      <c r="AP585" s="646"/>
      <c r="AQ585" s="660"/>
      <c r="AR585" s="661"/>
    </row>
    <row r="586" spans="1:44" ht="14.1" customHeight="1" x14ac:dyDescent="0.15">
      <c r="A586" s="707"/>
      <c r="B586" s="659"/>
      <c r="C586" s="660"/>
      <c r="D586" s="660"/>
      <c r="E586" s="660"/>
      <c r="F586" s="660"/>
      <c r="G586" s="678"/>
      <c r="H586" s="654"/>
      <c r="I586" s="655"/>
      <c r="J586" s="655"/>
      <c r="K586" s="656"/>
      <c r="L586" s="1218"/>
      <c r="M586" s="1219"/>
      <c r="N586" s="1164"/>
      <c r="O586" s="1165"/>
      <c r="P586" s="1214"/>
      <c r="Q586" s="1215"/>
      <c r="R586" s="662"/>
      <c r="S586" s="662"/>
      <c r="T586" s="662"/>
      <c r="U586" s="1162"/>
      <c r="V586" s="1163"/>
      <c r="W586" s="1174"/>
      <c r="X586" s="1175"/>
      <c r="Y586" s="1157"/>
      <c r="Z586" s="1158"/>
      <c r="AA586" s="1159"/>
      <c r="AB586" s="1160"/>
      <c r="AC586" s="1161"/>
      <c r="AD586" s="1162"/>
      <c r="AE586" s="1163"/>
      <c r="AF586" s="1174"/>
      <c r="AG586" s="1175"/>
      <c r="AH586" s="1157"/>
      <c r="AI586" s="1158"/>
      <c r="AJ586" s="1159"/>
      <c r="AK586" s="1160"/>
      <c r="AL586" s="1161"/>
      <c r="AM586" s="1159"/>
      <c r="AN586" s="1160"/>
      <c r="AO586" s="1161"/>
      <c r="AP586" s="654"/>
      <c r="AQ586" s="660"/>
      <c r="AR586" s="661"/>
    </row>
    <row r="587" spans="1:44" ht="14.1" customHeight="1" x14ac:dyDescent="0.15">
      <c r="A587" s="691"/>
      <c r="B587" s="645"/>
      <c r="C587" s="646"/>
      <c r="D587" s="646"/>
      <c r="E587" s="646"/>
      <c r="F587" s="646"/>
      <c r="G587" s="647"/>
      <c r="H587" s="645"/>
      <c r="I587" s="648"/>
      <c r="J587" s="648"/>
      <c r="K587" s="647"/>
      <c r="L587" s="1172"/>
      <c r="M587" s="1173"/>
      <c r="N587" s="645"/>
      <c r="O587" s="647"/>
      <c r="P587" s="692"/>
      <c r="Q587" s="693"/>
      <c r="R587" s="646"/>
      <c r="S587" s="646"/>
      <c r="T587" s="646"/>
      <c r="U587" s="1223"/>
      <c r="V587" s="1224"/>
      <c r="W587" s="645"/>
      <c r="X587" s="647"/>
      <c r="Y587" s="692"/>
      <c r="Z587" s="693"/>
      <c r="AA587" s="648"/>
      <c r="AB587" s="648"/>
      <c r="AC587" s="648"/>
      <c r="AD587" s="1216"/>
      <c r="AE587" s="1217"/>
      <c r="AF587" s="645"/>
      <c r="AG587" s="647"/>
      <c r="AH587" s="692"/>
      <c r="AI587" s="693"/>
      <c r="AJ587" s="648"/>
      <c r="AK587" s="648"/>
      <c r="AL587" s="648"/>
      <c r="AM587" s="694"/>
      <c r="AN587" s="695"/>
      <c r="AO587" s="696"/>
      <c r="AP587" s="646"/>
      <c r="AQ587" s="646"/>
      <c r="AR587" s="647"/>
    </row>
    <row r="588" spans="1:44" ht="14.1" customHeight="1" x14ac:dyDescent="0.15">
      <c r="A588" s="697"/>
      <c r="B588" s="651"/>
      <c r="C588" s="652"/>
      <c r="D588" s="652"/>
      <c r="E588" s="652"/>
      <c r="F588" s="652"/>
      <c r="G588" s="653"/>
      <c r="H588" s="654"/>
      <c r="I588" s="655"/>
      <c r="J588" s="655"/>
      <c r="K588" s="656"/>
      <c r="L588" s="1218"/>
      <c r="M588" s="1219"/>
      <c r="N588" s="1164"/>
      <c r="O588" s="1165"/>
      <c r="P588" s="1214"/>
      <c r="Q588" s="1215"/>
      <c r="R588" s="662"/>
      <c r="S588" s="662"/>
      <c r="T588" s="662"/>
      <c r="U588" s="1162"/>
      <c r="V588" s="1163"/>
      <c r="W588" s="1174"/>
      <c r="X588" s="1175"/>
      <c r="Y588" s="1157"/>
      <c r="Z588" s="1158"/>
      <c r="AA588" s="1159"/>
      <c r="AB588" s="1160"/>
      <c r="AC588" s="1161"/>
      <c r="AD588" s="1162"/>
      <c r="AE588" s="1163"/>
      <c r="AF588" s="1174"/>
      <c r="AG588" s="1175"/>
      <c r="AH588" s="1157"/>
      <c r="AI588" s="1158"/>
      <c r="AJ588" s="1159"/>
      <c r="AK588" s="1160"/>
      <c r="AL588" s="1161"/>
      <c r="AM588" s="1159"/>
      <c r="AN588" s="1160"/>
      <c r="AO588" s="1161"/>
      <c r="AP588" s="654"/>
      <c r="AQ588" s="652"/>
      <c r="AR588" s="713"/>
    </row>
    <row r="589" spans="1:44" ht="14.1" customHeight="1" x14ac:dyDescent="0.15">
      <c r="A589" s="691"/>
      <c r="B589" s="645"/>
      <c r="C589" s="646"/>
      <c r="D589" s="646"/>
      <c r="E589" s="646"/>
      <c r="F589" s="646"/>
      <c r="G589" s="647"/>
      <c r="H589" s="645"/>
      <c r="I589" s="648"/>
      <c r="J589" s="648"/>
      <c r="K589" s="647"/>
      <c r="L589" s="1172"/>
      <c r="M589" s="1173"/>
      <c r="N589" s="645"/>
      <c r="O589" s="647"/>
      <c r="P589" s="692"/>
      <c r="Q589" s="693"/>
      <c r="R589" s="646"/>
      <c r="S589" s="646"/>
      <c r="T589" s="646"/>
      <c r="U589" s="1223"/>
      <c r="V589" s="1224"/>
      <c r="W589" s="645"/>
      <c r="X589" s="647"/>
      <c r="Y589" s="692"/>
      <c r="Z589" s="693"/>
      <c r="AA589" s="648"/>
      <c r="AB589" s="648"/>
      <c r="AC589" s="648"/>
      <c r="AD589" s="1172"/>
      <c r="AE589" s="1173"/>
      <c r="AF589" s="645"/>
      <c r="AG589" s="647"/>
      <c r="AH589" s="692"/>
      <c r="AI589" s="693"/>
      <c r="AJ589" s="648"/>
      <c r="AK589" s="648"/>
      <c r="AL589" s="648"/>
      <c r="AM589" s="694"/>
      <c r="AN589" s="695"/>
      <c r="AO589" s="696"/>
      <c r="AP589" s="646"/>
      <c r="AQ589" s="646"/>
      <c r="AR589" s="647"/>
    </row>
    <row r="590" spans="1:44" ht="14.1" customHeight="1" x14ac:dyDescent="0.15">
      <c r="A590" s="707"/>
      <c r="B590" s="659"/>
      <c r="C590" s="660"/>
      <c r="D590" s="660"/>
      <c r="E590" s="660"/>
      <c r="F590" s="660"/>
      <c r="G590" s="678"/>
      <c r="H590" s="654"/>
      <c r="I590" s="655"/>
      <c r="J590" s="655"/>
      <c r="K590" s="656"/>
      <c r="L590" s="1218"/>
      <c r="M590" s="1219"/>
      <c r="N590" s="1164"/>
      <c r="O590" s="1165"/>
      <c r="P590" s="1214"/>
      <c r="Q590" s="1215"/>
      <c r="R590" s="662"/>
      <c r="S590" s="662"/>
      <c r="T590" s="662"/>
      <c r="U590" s="1225"/>
      <c r="V590" s="1226"/>
      <c r="W590" s="1174"/>
      <c r="X590" s="1175"/>
      <c r="Y590" s="1157"/>
      <c r="Z590" s="1158"/>
      <c r="AA590" s="1159"/>
      <c r="AB590" s="1160"/>
      <c r="AC590" s="1161"/>
      <c r="AD590" s="1225"/>
      <c r="AE590" s="1226"/>
      <c r="AF590" s="1174"/>
      <c r="AG590" s="1175"/>
      <c r="AH590" s="1157"/>
      <c r="AI590" s="1158"/>
      <c r="AJ590" s="1159"/>
      <c r="AK590" s="1160"/>
      <c r="AL590" s="1161"/>
      <c r="AM590" s="1159"/>
      <c r="AN590" s="1160"/>
      <c r="AO590" s="1161"/>
      <c r="AP590" s="654"/>
      <c r="AQ590" s="660"/>
      <c r="AR590" s="661"/>
    </row>
    <row r="591" spans="1:44" ht="14.1" customHeight="1" x14ac:dyDescent="0.15">
      <c r="A591" s="691"/>
      <c r="B591" s="645"/>
      <c r="C591" s="646"/>
      <c r="D591" s="646"/>
      <c r="E591" s="646"/>
      <c r="F591" s="646"/>
      <c r="G591" s="696"/>
      <c r="H591" s="645"/>
      <c r="I591" s="648"/>
      <c r="J591" s="648"/>
      <c r="K591" s="647"/>
      <c r="L591" s="1172"/>
      <c r="M591" s="1173"/>
      <c r="N591" s="645"/>
      <c r="O591" s="647"/>
      <c r="P591" s="692"/>
      <c r="Q591" s="693"/>
      <c r="R591" s="646"/>
      <c r="S591" s="646"/>
      <c r="T591" s="646"/>
      <c r="U591" s="1172"/>
      <c r="V591" s="1173"/>
      <c r="W591" s="645"/>
      <c r="X591" s="647"/>
      <c r="Y591" s="692"/>
      <c r="Z591" s="693"/>
      <c r="AA591" s="648"/>
      <c r="AB591" s="648"/>
      <c r="AC591" s="648"/>
      <c r="AD591" s="1172"/>
      <c r="AE591" s="1173"/>
      <c r="AF591" s="645"/>
      <c r="AG591" s="647"/>
      <c r="AH591" s="692"/>
      <c r="AI591" s="693"/>
      <c r="AJ591" s="648"/>
      <c r="AK591" s="648"/>
      <c r="AL591" s="648"/>
      <c r="AM591" s="694"/>
      <c r="AN591" s="695"/>
      <c r="AO591" s="696"/>
      <c r="AP591" s="646"/>
      <c r="AQ591" s="646"/>
      <c r="AR591" s="647"/>
    </row>
    <row r="592" spans="1:44" ht="14.1" customHeight="1" x14ac:dyDescent="0.15">
      <c r="A592" s="697"/>
      <c r="B592" s="651"/>
      <c r="C592" s="652"/>
      <c r="D592" s="652"/>
      <c r="E592" s="652"/>
      <c r="F592" s="652"/>
      <c r="G592" s="653"/>
      <c r="H592" s="654"/>
      <c r="I592" s="655"/>
      <c r="J592" s="655"/>
      <c r="K592" s="656"/>
      <c r="L592" s="1218"/>
      <c r="M592" s="1219"/>
      <c r="N592" s="1164"/>
      <c r="O592" s="1165"/>
      <c r="P592" s="1214"/>
      <c r="Q592" s="1215"/>
      <c r="R592" s="662"/>
      <c r="S592" s="662"/>
      <c r="T592" s="662"/>
      <c r="U592" s="1162"/>
      <c r="V592" s="1163"/>
      <c r="W592" s="1174"/>
      <c r="X592" s="1175"/>
      <c r="Y592" s="1157"/>
      <c r="Z592" s="1158"/>
      <c r="AA592" s="1159"/>
      <c r="AB592" s="1160"/>
      <c r="AC592" s="1161"/>
      <c r="AD592" s="1162"/>
      <c r="AE592" s="1163"/>
      <c r="AF592" s="1174"/>
      <c r="AG592" s="1175"/>
      <c r="AH592" s="1157"/>
      <c r="AI592" s="1158"/>
      <c r="AJ592" s="1159"/>
      <c r="AK592" s="1160"/>
      <c r="AL592" s="1161"/>
      <c r="AM592" s="1159"/>
      <c r="AN592" s="1160"/>
      <c r="AO592" s="1161"/>
      <c r="AP592" s="881"/>
      <c r="AQ592" s="652"/>
      <c r="AR592" s="713"/>
    </row>
    <row r="593" spans="1:44" ht="14.1" customHeight="1" x14ac:dyDescent="0.15">
      <c r="A593" s="691"/>
      <c r="B593" s="769"/>
      <c r="C593" s="646"/>
      <c r="D593" s="646"/>
      <c r="E593" s="646"/>
      <c r="F593" s="646"/>
      <c r="G593" s="647"/>
      <c r="H593" s="645"/>
      <c r="I593" s="648"/>
      <c r="J593" s="648"/>
      <c r="K593" s="647"/>
      <c r="L593" s="1172"/>
      <c r="M593" s="1173"/>
      <c r="N593" s="645"/>
      <c r="O593" s="647"/>
      <c r="P593" s="692"/>
      <c r="Q593" s="693"/>
      <c r="R593" s="646"/>
      <c r="S593" s="646"/>
      <c r="T593" s="646"/>
      <c r="U593" s="645"/>
      <c r="V593" s="647"/>
      <c r="W593" s="645"/>
      <c r="X593" s="647"/>
      <c r="Y593" s="692"/>
      <c r="Z593" s="693"/>
      <c r="AA593" s="648"/>
      <c r="AB593" s="648"/>
      <c r="AC593" s="648"/>
      <c r="AD593" s="645"/>
      <c r="AE593" s="647"/>
      <c r="AF593" s="645"/>
      <c r="AG593" s="647"/>
      <c r="AH593" s="692"/>
      <c r="AI593" s="693"/>
      <c r="AJ593" s="648"/>
      <c r="AK593" s="648"/>
      <c r="AL593" s="648"/>
      <c r="AM593" s="694"/>
      <c r="AN593" s="695"/>
      <c r="AO593" s="696"/>
      <c r="AP593" s="646"/>
      <c r="AQ593" s="646"/>
      <c r="AR593" s="647"/>
    </row>
    <row r="594" spans="1:44" ht="14.1" customHeight="1" x14ac:dyDescent="0.15">
      <c r="A594" s="770"/>
      <c r="B594" s="771"/>
      <c r="C594" s="772"/>
      <c r="D594" s="772"/>
      <c r="E594" s="772"/>
      <c r="F594" s="772"/>
      <c r="G594" s="773"/>
      <c r="H594" s="774"/>
      <c r="I594" s="775"/>
      <c r="J594" s="775"/>
      <c r="K594" s="776"/>
      <c r="L594" s="1218"/>
      <c r="M594" s="1219"/>
      <c r="N594" s="1164"/>
      <c r="O594" s="1165"/>
      <c r="P594" s="1214"/>
      <c r="Q594" s="1215"/>
      <c r="R594" s="662"/>
      <c r="S594" s="662"/>
      <c r="T594" s="662"/>
      <c r="U594" s="868"/>
      <c r="V594" s="869"/>
      <c r="W594" s="870"/>
      <c r="X594" s="871"/>
      <c r="Y594" s="868"/>
      <c r="Z594" s="869"/>
      <c r="AA594" s="777"/>
      <c r="AB594" s="777"/>
      <c r="AC594" s="777"/>
      <c r="AD594" s="868"/>
      <c r="AE594" s="869"/>
      <c r="AF594" s="870"/>
      <c r="AG594" s="871"/>
      <c r="AH594" s="868"/>
      <c r="AI594" s="869"/>
      <c r="AJ594" s="777"/>
      <c r="AK594" s="777"/>
      <c r="AL594" s="777"/>
      <c r="AM594" s="872"/>
      <c r="AN594" s="873"/>
      <c r="AO594" s="874"/>
      <c r="AP594" s="778"/>
      <c r="AQ594" s="772"/>
      <c r="AR594" s="779"/>
    </row>
    <row r="595" spans="1:44" ht="14.1" customHeight="1" x14ac:dyDescent="0.15">
      <c r="A595" s="742"/>
      <c r="B595" s="743"/>
      <c r="C595" s="744"/>
      <c r="D595" s="744"/>
      <c r="E595" s="744"/>
      <c r="F595" s="744"/>
      <c r="G595" s="745"/>
      <c r="H595" s="743"/>
      <c r="I595" s="746"/>
      <c r="J595" s="746"/>
      <c r="K595" s="745"/>
      <c r="L595" s="743"/>
      <c r="M595" s="745"/>
      <c r="N595" s="743"/>
      <c r="O595" s="745"/>
      <c r="P595" s="747"/>
      <c r="Q595" s="748"/>
      <c r="R595" s="746"/>
      <c r="S595" s="746"/>
      <c r="T595" s="748"/>
      <c r="U595" s="743"/>
      <c r="V595" s="745"/>
      <c r="W595" s="743"/>
      <c r="X595" s="745"/>
      <c r="Y595" s="747"/>
      <c r="Z595" s="748"/>
      <c r="AA595" s="746"/>
      <c r="AB595" s="746"/>
      <c r="AC595" s="746"/>
      <c r="AD595" s="743"/>
      <c r="AE595" s="745"/>
      <c r="AF595" s="743"/>
      <c r="AG595" s="745"/>
      <c r="AH595" s="747"/>
      <c r="AI595" s="748"/>
      <c r="AJ595" s="746"/>
      <c r="AK595" s="746"/>
      <c r="AL595" s="746"/>
      <c r="AM595" s="749"/>
      <c r="AN595" s="750"/>
      <c r="AO595" s="751"/>
      <c r="AP595" s="744"/>
      <c r="AQ595" s="744"/>
      <c r="AR595" s="745"/>
    </row>
    <row r="596" spans="1:44" ht="14.1" customHeight="1" x14ac:dyDescent="0.15">
      <c r="A596" s="752"/>
      <c r="B596" s="1252"/>
      <c r="C596" s="1254"/>
      <c r="D596" s="1254"/>
      <c r="E596" s="1254"/>
      <c r="F596" s="1254"/>
      <c r="G596" s="1253"/>
      <c r="H596" s="753"/>
      <c r="I596" s="754"/>
      <c r="J596" s="754"/>
      <c r="K596" s="755"/>
      <c r="L596" s="1250"/>
      <c r="M596" s="1251"/>
      <c r="N596" s="1252"/>
      <c r="O596" s="1253"/>
      <c r="P596" s="1250"/>
      <c r="Q596" s="1251"/>
      <c r="R596" s="756"/>
      <c r="S596" s="756"/>
      <c r="T596" s="878"/>
      <c r="U596" s="1250"/>
      <c r="V596" s="1251"/>
      <c r="W596" s="1252"/>
      <c r="X596" s="1253"/>
      <c r="Y596" s="1250"/>
      <c r="Z596" s="1251"/>
      <c r="AA596" s="756"/>
      <c r="AB596" s="756"/>
      <c r="AC596" s="756"/>
      <c r="AD596" s="1250"/>
      <c r="AE596" s="1251"/>
      <c r="AF596" s="1252"/>
      <c r="AG596" s="1253"/>
      <c r="AH596" s="1250"/>
      <c r="AI596" s="1251"/>
      <c r="AJ596" s="756"/>
      <c r="AK596" s="756"/>
      <c r="AL596" s="756"/>
      <c r="AM596" s="1260"/>
      <c r="AN596" s="1261"/>
      <c r="AO596" s="1262"/>
      <c r="AP596" s="757"/>
      <c r="AQ596" s="758"/>
      <c r="AR596" s="759"/>
    </row>
    <row r="597" spans="1:44" ht="14.1" customHeight="1" x14ac:dyDescent="0.15">
      <c r="A597" s="742"/>
      <c r="B597" s="743"/>
      <c r="C597" s="744"/>
      <c r="D597" s="744"/>
      <c r="E597" s="744"/>
      <c r="F597" s="744"/>
      <c r="G597" s="745"/>
      <c r="H597" s="743"/>
      <c r="I597" s="746"/>
      <c r="J597" s="746"/>
      <c r="K597" s="745"/>
      <c r="L597" s="743"/>
      <c r="M597" s="745"/>
      <c r="N597" s="743"/>
      <c r="O597" s="745"/>
      <c r="P597" s="747"/>
      <c r="Q597" s="748"/>
      <c r="R597" s="746"/>
      <c r="S597" s="746"/>
      <c r="T597" s="748"/>
      <c r="U597" s="743"/>
      <c r="V597" s="745"/>
      <c r="W597" s="743"/>
      <c r="X597" s="745"/>
      <c r="Y597" s="747"/>
      <c r="Z597" s="748"/>
      <c r="AA597" s="746"/>
      <c r="AB597" s="746"/>
      <c r="AC597" s="746"/>
      <c r="AD597" s="743"/>
      <c r="AE597" s="745"/>
      <c r="AF597" s="743"/>
      <c r="AG597" s="745"/>
      <c r="AH597" s="747"/>
      <c r="AI597" s="748"/>
      <c r="AJ597" s="746"/>
      <c r="AK597" s="746"/>
      <c r="AL597" s="746"/>
      <c r="AM597" s="749"/>
      <c r="AN597" s="750"/>
      <c r="AO597" s="751"/>
      <c r="AP597" s="744"/>
      <c r="AQ597" s="744"/>
      <c r="AR597" s="745"/>
    </row>
    <row r="598" spans="1:44" ht="14.1" customHeight="1" x14ac:dyDescent="0.15">
      <c r="A598" s="752"/>
      <c r="B598" s="1252"/>
      <c r="C598" s="1254"/>
      <c r="D598" s="1254"/>
      <c r="E598" s="1254"/>
      <c r="F598" s="1254"/>
      <c r="G598" s="1253"/>
      <c r="H598" s="753"/>
      <c r="I598" s="754"/>
      <c r="J598" s="754"/>
      <c r="K598" s="755"/>
      <c r="L598" s="1250"/>
      <c r="M598" s="1251"/>
      <c r="N598" s="1252"/>
      <c r="O598" s="1253"/>
      <c r="P598" s="1250"/>
      <c r="Q598" s="1251"/>
      <c r="R598" s="756"/>
      <c r="S598" s="756"/>
      <c r="T598" s="878"/>
      <c r="U598" s="1250"/>
      <c r="V598" s="1251"/>
      <c r="W598" s="1252"/>
      <c r="X598" s="1253"/>
      <c r="Y598" s="1250"/>
      <c r="Z598" s="1251"/>
      <c r="AA598" s="756"/>
      <c r="AB598" s="756"/>
      <c r="AC598" s="756"/>
      <c r="AD598" s="1250"/>
      <c r="AE598" s="1251"/>
      <c r="AF598" s="1252"/>
      <c r="AG598" s="1253"/>
      <c r="AH598" s="1250"/>
      <c r="AI598" s="1251"/>
      <c r="AJ598" s="756"/>
      <c r="AK598" s="756"/>
      <c r="AL598" s="756"/>
      <c r="AM598" s="1260"/>
      <c r="AN598" s="1261"/>
      <c r="AO598" s="1262"/>
      <c r="AP598" s="757"/>
      <c r="AQ598" s="758"/>
      <c r="AR598" s="759"/>
    </row>
    <row r="599" spans="1:44" ht="15" customHeight="1" x14ac:dyDescent="0.15"/>
    <row r="600" spans="1:44" ht="15" customHeight="1" x14ac:dyDescent="0.15">
      <c r="A600" s="1220" t="s">
        <v>1807</v>
      </c>
      <c r="B600" s="1220"/>
      <c r="C600" s="1220"/>
      <c r="D600" s="1220"/>
      <c r="E600" s="1220"/>
      <c r="F600" s="1220"/>
      <c r="G600" s="1220"/>
      <c r="H600" s="1220"/>
      <c r="I600" s="1220"/>
      <c r="J600" s="1220"/>
      <c r="K600" s="1220"/>
      <c r="L600" s="1220"/>
      <c r="M600" s="1220"/>
      <c r="N600" s="1220"/>
      <c r="O600" s="1220"/>
      <c r="P600" s="1220"/>
      <c r="Q600" s="1220"/>
      <c r="R600" s="1220"/>
      <c r="S600" s="1220"/>
      <c r="T600" s="1220"/>
      <c r="U600" s="1220"/>
      <c r="V600" s="1220"/>
      <c r="W600" s="1220"/>
      <c r="X600" s="1220"/>
      <c r="Y600" s="1220"/>
      <c r="Z600" s="1220"/>
      <c r="AA600" s="1220"/>
      <c r="AB600" s="1220"/>
      <c r="AC600" s="1220"/>
      <c r="AD600" s="1220"/>
      <c r="AE600" s="1220"/>
      <c r="AF600" s="1220"/>
      <c r="AG600" s="1220"/>
      <c r="AH600" s="1220"/>
      <c r="AI600" s="1220"/>
      <c r="AJ600" s="1220"/>
      <c r="AK600" s="1220"/>
      <c r="AL600" s="1220"/>
      <c r="AM600" s="1220"/>
      <c r="AN600" s="1220"/>
      <c r="AO600" s="1220"/>
      <c r="AP600" s="1220"/>
      <c r="AQ600" s="1220"/>
      <c r="AR600" s="1220"/>
    </row>
    <row r="601" spans="1:44" ht="15" customHeight="1" x14ac:dyDescent="0.15">
      <c r="A601" s="1220"/>
      <c r="B601" s="1220"/>
      <c r="C601" s="1220"/>
      <c r="D601" s="1220"/>
      <c r="E601" s="1220"/>
      <c r="F601" s="1220"/>
      <c r="G601" s="1220"/>
      <c r="H601" s="1220"/>
      <c r="I601" s="1220"/>
      <c r="J601" s="1220"/>
      <c r="K601" s="1220"/>
      <c r="L601" s="1220"/>
      <c r="M601" s="1220"/>
      <c r="N601" s="1220"/>
      <c r="O601" s="1220"/>
      <c r="P601" s="1220"/>
      <c r="Q601" s="1220"/>
      <c r="R601" s="1220"/>
      <c r="S601" s="1220"/>
      <c r="T601" s="1220"/>
      <c r="U601" s="1220"/>
      <c r="V601" s="1220"/>
      <c r="W601" s="1220"/>
      <c r="X601" s="1220"/>
      <c r="Y601" s="1220"/>
      <c r="Z601" s="1220"/>
      <c r="AA601" s="1220"/>
      <c r="AB601" s="1220"/>
      <c r="AC601" s="1220"/>
      <c r="AD601" s="1220"/>
      <c r="AE601" s="1220"/>
      <c r="AF601" s="1220"/>
      <c r="AG601" s="1220"/>
      <c r="AH601" s="1220"/>
      <c r="AI601" s="1220"/>
      <c r="AJ601" s="1220"/>
      <c r="AK601" s="1220"/>
      <c r="AL601" s="1220"/>
      <c r="AM601" s="1220"/>
      <c r="AN601" s="1220"/>
      <c r="AO601" s="1220"/>
      <c r="AP601" s="1220"/>
      <c r="AQ601" s="1220"/>
      <c r="AR601" s="1220"/>
    </row>
    <row r="602" spans="1:44" ht="15" customHeight="1" x14ac:dyDescent="0.15">
      <c r="B602" s="642" t="s">
        <v>2240</v>
      </c>
      <c r="AP602" s="643"/>
      <c r="AQ602" s="644" t="s">
        <v>1118</v>
      </c>
      <c r="AR602" s="636">
        <v>14</v>
      </c>
    </row>
    <row r="603" spans="1:44" ht="14.1" customHeight="1" x14ac:dyDescent="0.15">
      <c r="A603" s="1272" t="s">
        <v>580</v>
      </c>
      <c r="B603" s="1269" t="s">
        <v>1119</v>
      </c>
      <c r="C603" s="1270"/>
      <c r="D603" s="1270"/>
      <c r="E603" s="1270"/>
      <c r="F603" s="1270"/>
      <c r="G603" s="1270"/>
      <c r="H603" s="1269" t="s">
        <v>1120</v>
      </c>
      <c r="I603" s="1270"/>
      <c r="J603" s="1270"/>
      <c r="K603" s="1271"/>
      <c r="L603" s="1247" t="s">
        <v>1734</v>
      </c>
      <c r="M603" s="1248"/>
      <c r="N603" s="1248"/>
      <c r="O603" s="1248"/>
      <c r="P603" s="1248"/>
      <c r="Q603" s="1248"/>
      <c r="R603" s="1248"/>
      <c r="S603" s="1248"/>
      <c r="T603" s="1249"/>
      <c r="U603" s="1247" t="s">
        <v>1121</v>
      </c>
      <c r="V603" s="1248"/>
      <c r="W603" s="1248"/>
      <c r="X603" s="1248"/>
      <c r="Y603" s="1248"/>
      <c r="Z603" s="1248"/>
      <c r="AA603" s="1248"/>
      <c r="AB603" s="1248"/>
      <c r="AC603" s="1249"/>
      <c r="AD603" s="1247" t="s">
        <v>1122</v>
      </c>
      <c r="AE603" s="1248"/>
      <c r="AF603" s="1248"/>
      <c r="AG603" s="1248"/>
      <c r="AH603" s="1248"/>
      <c r="AI603" s="1248"/>
      <c r="AJ603" s="1248"/>
      <c r="AK603" s="1248"/>
      <c r="AL603" s="1249"/>
      <c r="AM603" s="1274"/>
      <c r="AN603" s="1275"/>
      <c r="AO603" s="1276"/>
      <c r="AP603" s="1269" t="s">
        <v>1123</v>
      </c>
      <c r="AQ603" s="1270"/>
      <c r="AR603" s="1271"/>
    </row>
    <row r="604" spans="1:44" ht="14.1" customHeight="1" x14ac:dyDescent="0.15">
      <c r="A604" s="1273"/>
      <c r="B604" s="1242"/>
      <c r="C604" s="1244"/>
      <c r="D604" s="1244"/>
      <c r="E604" s="1244"/>
      <c r="F604" s="1244"/>
      <c r="G604" s="1244"/>
      <c r="H604" s="1242"/>
      <c r="I604" s="1244"/>
      <c r="J604" s="1244"/>
      <c r="K604" s="1243"/>
      <c r="L604" s="1242" t="s">
        <v>1124</v>
      </c>
      <c r="M604" s="1243"/>
      <c r="N604" s="1244" t="s">
        <v>1125</v>
      </c>
      <c r="O604" s="1244"/>
      <c r="P604" s="1227"/>
      <c r="Q604" s="1229"/>
      <c r="R604" s="1227"/>
      <c r="S604" s="1228"/>
      <c r="T604" s="1229"/>
      <c r="U604" s="1242" t="s">
        <v>1124</v>
      </c>
      <c r="V604" s="1243"/>
      <c r="W604" s="1242" t="s">
        <v>1125</v>
      </c>
      <c r="X604" s="1243"/>
      <c r="Y604" s="1227"/>
      <c r="Z604" s="1229"/>
      <c r="AA604" s="1227"/>
      <c r="AB604" s="1228"/>
      <c r="AC604" s="1229"/>
      <c r="AD604" s="1242" t="s">
        <v>1124</v>
      </c>
      <c r="AE604" s="1243"/>
      <c r="AF604" s="1242" t="s">
        <v>1125</v>
      </c>
      <c r="AG604" s="1243"/>
      <c r="AH604" s="1227"/>
      <c r="AI604" s="1229"/>
      <c r="AJ604" s="1227"/>
      <c r="AK604" s="1228"/>
      <c r="AL604" s="1229"/>
      <c r="AM604" s="1277"/>
      <c r="AN604" s="1278"/>
      <c r="AO604" s="1279"/>
      <c r="AP604" s="1242"/>
      <c r="AQ604" s="1244"/>
      <c r="AR604" s="1243"/>
    </row>
    <row r="605" spans="1:44" ht="13.5" customHeight="1" x14ac:dyDescent="0.15">
      <c r="A605" s="665"/>
      <c r="B605" s="666"/>
      <c r="C605" s="667"/>
      <c r="D605" s="667"/>
      <c r="E605" s="667"/>
      <c r="F605" s="667"/>
      <c r="G605" s="668"/>
      <c r="H605" s="669"/>
      <c r="I605" s="670"/>
      <c r="J605" s="670"/>
      <c r="K605" s="672"/>
      <c r="L605" s="669"/>
      <c r="M605" s="672"/>
      <c r="N605" s="669"/>
      <c r="O605" s="672"/>
      <c r="P605" s="673"/>
      <c r="Q605" s="674"/>
      <c r="R605" s="671"/>
      <c r="S605" s="671"/>
      <c r="T605" s="671"/>
      <c r="U605" s="669"/>
      <c r="V605" s="672"/>
      <c r="W605" s="669"/>
      <c r="X605" s="672"/>
      <c r="Y605" s="673"/>
      <c r="Z605" s="674"/>
      <c r="AA605" s="670"/>
      <c r="AB605" s="670"/>
      <c r="AC605" s="670"/>
      <c r="AD605" s="669"/>
      <c r="AE605" s="672"/>
      <c r="AF605" s="669"/>
      <c r="AG605" s="672"/>
      <c r="AH605" s="673"/>
      <c r="AI605" s="674"/>
      <c r="AJ605" s="670"/>
      <c r="AK605" s="670"/>
      <c r="AL605" s="670"/>
      <c r="AM605" s="675"/>
      <c r="AN605" s="676"/>
      <c r="AO605" s="677"/>
      <c r="AP605" s="671"/>
      <c r="AQ605" s="671"/>
      <c r="AR605" s="672"/>
    </row>
    <row r="606" spans="1:44" ht="13.5" customHeight="1" x14ac:dyDescent="0.15">
      <c r="A606" s="681">
        <v>12</v>
      </c>
      <c r="B606" s="682" t="s">
        <v>1173</v>
      </c>
      <c r="C606" s="667"/>
      <c r="D606" s="667"/>
      <c r="E606" s="667"/>
      <c r="F606" s="667"/>
      <c r="G606" s="683"/>
      <c r="H606" s="684"/>
      <c r="I606" s="685"/>
      <c r="J606" s="685"/>
      <c r="K606" s="686"/>
      <c r="L606" s="1245"/>
      <c r="M606" s="1246"/>
      <c r="N606" s="1240"/>
      <c r="O606" s="1241"/>
      <c r="P606" s="1238"/>
      <c r="Q606" s="1239"/>
      <c r="R606" s="685"/>
      <c r="S606" s="685"/>
      <c r="T606" s="685"/>
      <c r="U606" s="1245"/>
      <c r="V606" s="1246"/>
      <c r="W606" s="1240"/>
      <c r="X606" s="1241"/>
      <c r="Y606" s="1238"/>
      <c r="Z606" s="1239"/>
      <c r="AA606" s="687"/>
      <c r="AB606" s="687"/>
      <c r="AC606" s="687"/>
      <c r="AD606" s="1245"/>
      <c r="AE606" s="1246"/>
      <c r="AF606" s="1240"/>
      <c r="AG606" s="1241"/>
      <c r="AH606" s="1238"/>
      <c r="AI606" s="1239"/>
      <c r="AJ606" s="687"/>
      <c r="AK606" s="687"/>
      <c r="AL606" s="687"/>
      <c r="AM606" s="1235"/>
      <c r="AN606" s="1236"/>
      <c r="AO606" s="1237"/>
      <c r="AP606" s="688"/>
      <c r="AQ606" s="689"/>
      <c r="AR606" s="690"/>
    </row>
    <row r="607" spans="1:44" ht="13.5" customHeight="1" x14ac:dyDescent="0.15">
      <c r="A607" s="691"/>
      <c r="B607" s="645" t="s">
        <v>674</v>
      </c>
      <c r="C607" s="646"/>
      <c r="D607" s="646"/>
      <c r="E607" s="646"/>
      <c r="F607" s="646"/>
      <c r="G607" s="647"/>
      <c r="H607" s="645"/>
      <c r="I607" s="648"/>
      <c r="J607" s="648"/>
      <c r="K607" s="647"/>
      <c r="L607" s="1172"/>
      <c r="M607" s="1173"/>
      <c r="N607" s="645"/>
      <c r="O607" s="647"/>
      <c r="P607" s="692"/>
      <c r="Q607" s="693"/>
      <c r="R607" s="646"/>
      <c r="S607" s="646"/>
      <c r="T607" s="646"/>
      <c r="U607" s="1172"/>
      <c r="V607" s="1173"/>
      <c r="W607" s="645"/>
      <c r="X607" s="647"/>
      <c r="Y607" s="692"/>
      <c r="Z607" s="693"/>
      <c r="AA607" s="648"/>
      <c r="AB607" s="648"/>
      <c r="AC607" s="648"/>
      <c r="AD607" s="1172"/>
      <c r="AE607" s="1173"/>
      <c r="AF607" s="645"/>
      <c r="AG607" s="647"/>
      <c r="AH607" s="692"/>
      <c r="AI607" s="693"/>
      <c r="AJ607" s="648"/>
      <c r="AK607" s="648"/>
      <c r="AL607" s="648"/>
      <c r="AM607" s="694"/>
      <c r="AN607" s="695"/>
      <c r="AO607" s="696"/>
      <c r="AP607" s="660"/>
      <c r="AQ607" s="660"/>
      <c r="AR607" s="661"/>
    </row>
    <row r="608" spans="1:44" ht="13.5" customHeight="1" x14ac:dyDescent="0.15">
      <c r="A608" s="697"/>
      <c r="B608" s="651" t="s">
        <v>675</v>
      </c>
      <c r="C608" s="652"/>
      <c r="D608" s="652"/>
      <c r="E608" s="652"/>
      <c r="F608" s="698"/>
      <c r="G608" s="678"/>
      <c r="H608" s="679"/>
      <c r="I608" s="662"/>
      <c r="J608" s="662"/>
      <c r="K608" s="656"/>
      <c r="L608" s="1218"/>
      <c r="M608" s="1219"/>
      <c r="N608" s="1164"/>
      <c r="O608" s="1165"/>
      <c r="P608" s="1214"/>
      <c r="Q608" s="1215"/>
      <c r="R608" s="662"/>
      <c r="S608" s="662"/>
      <c r="T608" s="662"/>
      <c r="U608" s="1162"/>
      <c r="V608" s="1163"/>
      <c r="W608" s="1164"/>
      <c r="X608" s="1165"/>
      <c r="Y608" s="1157"/>
      <c r="Z608" s="1158"/>
      <c r="AA608" s="1159"/>
      <c r="AB608" s="1160"/>
      <c r="AC608" s="1161"/>
      <c r="AD608" s="1162"/>
      <c r="AE608" s="1163"/>
      <c r="AF608" s="1164"/>
      <c r="AG608" s="1165"/>
      <c r="AH608" s="1157"/>
      <c r="AI608" s="1158"/>
      <c r="AJ608" s="1159"/>
      <c r="AK608" s="1160"/>
      <c r="AL608" s="1161"/>
      <c r="AM608" s="1159"/>
      <c r="AN608" s="1160"/>
      <c r="AO608" s="1161"/>
      <c r="AP608" s="679"/>
      <c r="AQ608" s="660"/>
      <c r="AR608" s="661"/>
    </row>
    <row r="609" spans="1:44" ht="13.5" customHeight="1" x14ac:dyDescent="0.15">
      <c r="A609" s="707"/>
      <c r="B609" s="645" t="s">
        <v>1408</v>
      </c>
      <c r="C609" s="646"/>
      <c r="D609" s="646"/>
      <c r="E609" s="646"/>
      <c r="F609" s="646"/>
      <c r="G609" s="647"/>
      <c r="H609" s="645" t="s">
        <v>1593</v>
      </c>
      <c r="I609" s="648"/>
      <c r="J609" s="648"/>
      <c r="K609" s="647"/>
      <c r="L609" s="1172"/>
      <c r="M609" s="1173"/>
      <c r="N609" s="645"/>
      <c r="O609" s="647"/>
      <c r="P609" s="692"/>
      <c r="Q609" s="693"/>
      <c r="R609" s="646"/>
      <c r="S609" s="646"/>
      <c r="T609" s="646"/>
      <c r="U609" s="1172"/>
      <c r="V609" s="1173"/>
      <c r="W609" s="645"/>
      <c r="X609" s="647"/>
      <c r="Y609" s="692"/>
      <c r="Z609" s="693"/>
      <c r="AA609" s="648"/>
      <c r="AB609" s="648"/>
      <c r="AC609" s="648"/>
      <c r="AD609" s="1172"/>
      <c r="AE609" s="1173"/>
      <c r="AF609" s="645"/>
      <c r="AG609" s="647"/>
      <c r="AH609" s="692"/>
      <c r="AI609" s="693"/>
      <c r="AJ609" s="648"/>
      <c r="AK609" s="648"/>
      <c r="AL609" s="648"/>
      <c r="AM609" s="694"/>
      <c r="AN609" s="695"/>
      <c r="AO609" s="696"/>
      <c r="AP609" s="645"/>
      <c r="AQ609" s="646"/>
      <c r="AR609" s="647"/>
    </row>
    <row r="610" spans="1:44" ht="13.5" customHeight="1" x14ac:dyDescent="0.15">
      <c r="A610" s="707"/>
      <c r="B610" s="659" t="s">
        <v>1410</v>
      </c>
      <c r="C610" s="660"/>
      <c r="D610" s="660"/>
      <c r="E610" s="660"/>
      <c r="F610" s="698"/>
      <c r="G610" s="678"/>
      <c r="H610" s="679" t="s">
        <v>1132</v>
      </c>
      <c r="I610" s="662"/>
      <c r="J610" s="662"/>
      <c r="K610" s="656"/>
      <c r="L610" s="1218" t="s">
        <v>724</v>
      </c>
      <c r="M610" s="1219"/>
      <c r="N610" s="1164" t="s">
        <v>737</v>
      </c>
      <c r="O610" s="1165"/>
      <c r="P610" s="1214"/>
      <c r="Q610" s="1215"/>
      <c r="R610" s="1159"/>
      <c r="S610" s="1160"/>
      <c r="T610" s="1161"/>
      <c r="U610" s="1162" t="s">
        <v>1390</v>
      </c>
      <c r="V610" s="1163"/>
      <c r="W610" s="1164" t="s">
        <v>1133</v>
      </c>
      <c r="X610" s="1165"/>
      <c r="Y610" s="1157"/>
      <c r="Z610" s="1158"/>
      <c r="AA610" s="1159"/>
      <c r="AB610" s="1160"/>
      <c r="AC610" s="1161"/>
      <c r="AD610" s="1230">
        <v>0.01</v>
      </c>
      <c r="AE610" s="1231"/>
      <c r="AF610" s="1164" t="s">
        <v>1130</v>
      </c>
      <c r="AG610" s="1165"/>
      <c r="AH610" s="1157"/>
      <c r="AI610" s="1158"/>
      <c r="AJ610" s="1159"/>
      <c r="AK610" s="1160"/>
      <c r="AL610" s="1161"/>
      <c r="AM610" s="1159"/>
      <c r="AN610" s="1160"/>
      <c r="AO610" s="1161"/>
      <c r="AP610" s="654" t="s">
        <v>1547</v>
      </c>
      <c r="AQ610" s="652"/>
      <c r="AR610" s="713"/>
    </row>
    <row r="611" spans="1:44" ht="13.5" customHeight="1" x14ac:dyDescent="0.15">
      <c r="A611" s="691"/>
      <c r="B611" s="645" t="s">
        <v>1408</v>
      </c>
      <c r="C611" s="646"/>
      <c r="D611" s="646"/>
      <c r="E611" s="646"/>
      <c r="F611" s="646"/>
      <c r="G611" s="647"/>
      <c r="H611" s="645" t="s">
        <v>1593</v>
      </c>
      <c r="I611" s="648"/>
      <c r="J611" s="648"/>
      <c r="K611" s="647"/>
      <c r="L611" s="1172"/>
      <c r="M611" s="1173"/>
      <c r="N611" s="645"/>
      <c r="O611" s="647"/>
      <c r="P611" s="692"/>
      <c r="Q611" s="693"/>
      <c r="R611" s="646"/>
      <c r="S611" s="646"/>
      <c r="T611" s="646"/>
      <c r="U611" s="1172"/>
      <c r="V611" s="1173"/>
      <c r="W611" s="645"/>
      <c r="X611" s="647"/>
      <c r="Y611" s="692"/>
      <c r="Z611" s="693"/>
      <c r="AA611" s="648"/>
      <c r="AB611" s="648"/>
      <c r="AC611" s="648"/>
      <c r="AD611" s="1172"/>
      <c r="AE611" s="1173"/>
      <c r="AF611" s="645"/>
      <c r="AG611" s="647"/>
      <c r="AH611" s="692"/>
      <c r="AI611" s="693"/>
      <c r="AJ611" s="648"/>
      <c r="AK611" s="648"/>
      <c r="AL611" s="648"/>
      <c r="AM611" s="694"/>
      <c r="AN611" s="695"/>
      <c r="AO611" s="696"/>
      <c r="AP611" s="660"/>
      <c r="AQ611" s="646"/>
      <c r="AR611" s="647"/>
    </row>
    <row r="612" spans="1:44" ht="13.5" customHeight="1" x14ac:dyDescent="0.15">
      <c r="A612" s="707"/>
      <c r="B612" s="659" t="s">
        <v>1411</v>
      </c>
      <c r="C612" s="660"/>
      <c r="D612" s="660"/>
      <c r="E612" s="660"/>
      <c r="F612" s="698"/>
      <c r="G612" s="678"/>
      <c r="H612" s="679" t="s">
        <v>1132</v>
      </c>
      <c r="I612" s="662"/>
      <c r="J612" s="662"/>
      <c r="K612" s="656"/>
      <c r="L612" s="1218" t="s">
        <v>724</v>
      </c>
      <c r="M612" s="1219"/>
      <c r="N612" s="1164" t="s">
        <v>737</v>
      </c>
      <c r="O612" s="1165"/>
      <c r="P612" s="1214"/>
      <c r="Q612" s="1215"/>
      <c r="R612" s="1159"/>
      <c r="S612" s="1160"/>
      <c r="T612" s="1161"/>
      <c r="U612" s="1162" t="s">
        <v>1390</v>
      </c>
      <c r="V612" s="1163"/>
      <c r="W612" s="1164" t="s">
        <v>1133</v>
      </c>
      <c r="X612" s="1165"/>
      <c r="Y612" s="1157"/>
      <c r="Z612" s="1158"/>
      <c r="AA612" s="1159"/>
      <c r="AB612" s="1160"/>
      <c r="AC612" s="1161"/>
      <c r="AD612" s="1230">
        <v>0.02</v>
      </c>
      <c r="AE612" s="1231"/>
      <c r="AF612" s="1164" t="s">
        <v>1130</v>
      </c>
      <c r="AG612" s="1165"/>
      <c r="AH612" s="1157"/>
      <c r="AI612" s="1158"/>
      <c r="AJ612" s="1159"/>
      <c r="AK612" s="1160"/>
      <c r="AL612" s="1161"/>
      <c r="AM612" s="1159"/>
      <c r="AN612" s="1160"/>
      <c r="AO612" s="1161"/>
      <c r="AP612" s="654" t="s">
        <v>1547</v>
      </c>
      <c r="AQ612" s="652"/>
      <c r="AR612" s="713"/>
    </row>
    <row r="613" spans="1:44" ht="13.5" customHeight="1" x14ac:dyDescent="0.15">
      <c r="A613" s="691"/>
      <c r="B613" s="645"/>
      <c r="C613" s="646"/>
      <c r="D613" s="646"/>
      <c r="E613" s="646"/>
      <c r="F613" s="646"/>
      <c r="G613" s="647"/>
      <c r="H613" s="645"/>
      <c r="I613" s="648"/>
      <c r="J613" s="648"/>
      <c r="K613" s="647"/>
      <c r="L613" s="1172"/>
      <c r="M613" s="1173"/>
      <c r="N613" s="645"/>
      <c r="O613" s="647"/>
      <c r="P613" s="692"/>
      <c r="Q613" s="693"/>
      <c r="R613" s="646"/>
      <c r="S613" s="646"/>
      <c r="T613" s="646"/>
      <c r="U613" s="1172"/>
      <c r="V613" s="1173"/>
      <c r="W613" s="645"/>
      <c r="X613" s="647"/>
      <c r="Y613" s="692"/>
      <c r="Z613" s="693"/>
      <c r="AA613" s="648"/>
      <c r="AB613" s="648"/>
      <c r="AC613" s="648"/>
      <c r="AD613" s="1172"/>
      <c r="AE613" s="1173"/>
      <c r="AF613" s="645"/>
      <c r="AG613" s="647"/>
      <c r="AH613" s="692"/>
      <c r="AI613" s="693"/>
      <c r="AJ613" s="648"/>
      <c r="AK613" s="648"/>
      <c r="AL613" s="648"/>
      <c r="AM613" s="694"/>
      <c r="AN613" s="695"/>
      <c r="AO613" s="696"/>
      <c r="AP613" s="660"/>
      <c r="AQ613" s="646"/>
      <c r="AR613" s="647"/>
    </row>
    <row r="614" spans="1:44" ht="13.5" customHeight="1" x14ac:dyDescent="0.15">
      <c r="A614" s="697"/>
      <c r="B614" s="651" t="s">
        <v>1466</v>
      </c>
      <c r="C614" s="652"/>
      <c r="D614" s="652"/>
      <c r="E614" s="652"/>
      <c r="F614" s="698"/>
      <c r="G614" s="678"/>
      <c r="H614" s="679"/>
      <c r="I614" s="662"/>
      <c r="J614" s="662"/>
      <c r="K614" s="656"/>
      <c r="L614" s="1218"/>
      <c r="M614" s="1219"/>
      <c r="N614" s="1164"/>
      <c r="O614" s="1165"/>
      <c r="P614" s="1214"/>
      <c r="Q614" s="1215"/>
      <c r="R614" s="662"/>
      <c r="S614" s="662"/>
      <c r="T614" s="662"/>
      <c r="U614" s="1162"/>
      <c r="V614" s="1163"/>
      <c r="W614" s="1164"/>
      <c r="X614" s="1165"/>
      <c r="Y614" s="1157"/>
      <c r="Z614" s="1158"/>
      <c r="AA614" s="1159"/>
      <c r="AB614" s="1160"/>
      <c r="AC614" s="1161"/>
      <c r="AD614" s="1162"/>
      <c r="AE614" s="1163"/>
      <c r="AF614" s="1164"/>
      <c r="AG614" s="1165"/>
      <c r="AH614" s="1157"/>
      <c r="AI614" s="1158"/>
      <c r="AJ614" s="1159"/>
      <c r="AK614" s="1160"/>
      <c r="AL614" s="1161"/>
      <c r="AM614" s="1159"/>
      <c r="AN614" s="1160"/>
      <c r="AO614" s="1161"/>
      <c r="AP614" s="654"/>
      <c r="AQ614" s="652"/>
      <c r="AR614" s="713"/>
    </row>
    <row r="615" spans="1:44" ht="13.5" customHeight="1" x14ac:dyDescent="0.15">
      <c r="A615" s="707"/>
      <c r="B615" s="645" t="s">
        <v>1408</v>
      </c>
      <c r="C615" s="646"/>
      <c r="D615" s="646"/>
      <c r="E615" s="646"/>
      <c r="F615" s="646"/>
      <c r="G615" s="647"/>
      <c r="H615" s="645" t="s">
        <v>1593</v>
      </c>
      <c r="I615" s="648"/>
      <c r="J615" s="648"/>
      <c r="K615" s="647"/>
      <c r="L615" s="1172"/>
      <c r="M615" s="1173"/>
      <c r="N615" s="645"/>
      <c r="O615" s="647"/>
      <c r="P615" s="692"/>
      <c r="Q615" s="693"/>
      <c r="R615" s="646"/>
      <c r="S615" s="646"/>
      <c r="T615" s="646"/>
      <c r="U615" s="1172"/>
      <c r="V615" s="1173"/>
      <c r="W615" s="645"/>
      <c r="X615" s="647"/>
      <c r="Y615" s="692"/>
      <c r="Z615" s="693"/>
      <c r="AA615" s="648"/>
      <c r="AB615" s="648"/>
      <c r="AC615" s="648"/>
      <c r="AD615" s="1172"/>
      <c r="AE615" s="1173"/>
      <c r="AF615" s="645"/>
      <c r="AG615" s="647"/>
      <c r="AH615" s="692"/>
      <c r="AI615" s="693"/>
      <c r="AJ615" s="648"/>
      <c r="AK615" s="648"/>
      <c r="AL615" s="648"/>
      <c r="AM615" s="694"/>
      <c r="AN615" s="695"/>
      <c r="AO615" s="696"/>
      <c r="AP615" s="660"/>
      <c r="AQ615" s="660"/>
      <c r="AR615" s="661"/>
    </row>
    <row r="616" spans="1:44" ht="13.5" customHeight="1" x14ac:dyDescent="0.15">
      <c r="A616" s="707"/>
      <c r="B616" s="659" t="s">
        <v>1410</v>
      </c>
      <c r="C616" s="660"/>
      <c r="D616" s="660"/>
      <c r="E616" s="660"/>
      <c r="F616" s="698"/>
      <c r="G616" s="678"/>
      <c r="H616" s="679" t="s">
        <v>1132</v>
      </c>
      <c r="I616" s="662"/>
      <c r="J616" s="662"/>
      <c r="K616" s="656"/>
      <c r="L616" s="1218" t="s">
        <v>724</v>
      </c>
      <c r="M616" s="1219"/>
      <c r="N616" s="1164" t="s">
        <v>737</v>
      </c>
      <c r="O616" s="1165"/>
      <c r="P616" s="1214"/>
      <c r="Q616" s="1215"/>
      <c r="R616" s="1159"/>
      <c r="S616" s="1160"/>
      <c r="T616" s="1161"/>
      <c r="U616" s="1162" t="s">
        <v>1390</v>
      </c>
      <c r="V616" s="1163"/>
      <c r="W616" s="1164" t="s">
        <v>1133</v>
      </c>
      <c r="X616" s="1165"/>
      <c r="Y616" s="1157"/>
      <c r="Z616" s="1158"/>
      <c r="AA616" s="1159"/>
      <c r="AB616" s="1160"/>
      <c r="AC616" s="1161"/>
      <c r="AD616" s="1230">
        <v>0.13</v>
      </c>
      <c r="AE616" s="1231"/>
      <c r="AF616" s="1164" t="s">
        <v>1130</v>
      </c>
      <c r="AG616" s="1165"/>
      <c r="AH616" s="1157"/>
      <c r="AI616" s="1158"/>
      <c r="AJ616" s="1159"/>
      <c r="AK616" s="1160"/>
      <c r="AL616" s="1161"/>
      <c r="AM616" s="1159"/>
      <c r="AN616" s="1160"/>
      <c r="AO616" s="1161"/>
      <c r="AP616" s="654" t="s">
        <v>1547</v>
      </c>
      <c r="AQ616" s="652"/>
      <c r="AR616" s="713"/>
    </row>
    <row r="617" spans="1:44" ht="13.5" customHeight="1" x14ac:dyDescent="0.15">
      <c r="A617" s="691"/>
      <c r="B617" s="645" t="s">
        <v>1408</v>
      </c>
      <c r="C617" s="646"/>
      <c r="D617" s="646"/>
      <c r="E617" s="646"/>
      <c r="F617" s="646"/>
      <c r="G617" s="647"/>
      <c r="H617" s="645" t="s">
        <v>1593</v>
      </c>
      <c r="I617" s="648"/>
      <c r="J617" s="648"/>
      <c r="K617" s="647"/>
      <c r="L617" s="1172"/>
      <c r="M617" s="1173"/>
      <c r="N617" s="645"/>
      <c r="O617" s="647"/>
      <c r="P617" s="692"/>
      <c r="Q617" s="693"/>
      <c r="R617" s="646"/>
      <c r="S617" s="646"/>
      <c r="T617" s="646"/>
      <c r="U617" s="1172"/>
      <c r="V617" s="1173"/>
      <c r="W617" s="645"/>
      <c r="X617" s="647"/>
      <c r="Y617" s="692"/>
      <c r="Z617" s="693"/>
      <c r="AA617" s="648"/>
      <c r="AB617" s="648"/>
      <c r="AC617" s="648"/>
      <c r="AD617" s="1172"/>
      <c r="AE617" s="1173"/>
      <c r="AF617" s="645"/>
      <c r="AG617" s="647"/>
      <c r="AH617" s="692"/>
      <c r="AI617" s="693"/>
      <c r="AJ617" s="648"/>
      <c r="AK617" s="648"/>
      <c r="AL617" s="648"/>
      <c r="AM617" s="694"/>
      <c r="AN617" s="695"/>
      <c r="AO617" s="696"/>
      <c r="AP617" s="660"/>
      <c r="AQ617" s="646"/>
      <c r="AR617" s="647"/>
    </row>
    <row r="618" spans="1:44" ht="13.5" customHeight="1" x14ac:dyDescent="0.15">
      <c r="A618" s="707"/>
      <c r="B618" s="659" t="s">
        <v>1411</v>
      </c>
      <c r="C618" s="660"/>
      <c r="D618" s="660"/>
      <c r="E618" s="660"/>
      <c r="F618" s="698"/>
      <c r="G618" s="678"/>
      <c r="H618" s="679" t="s">
        <v>1132</v>
      </c>
      <c r="I618" s="662"/>
      <c r="J618" s="662"/>
      <c r="K618" s="656"/>
      <c r="L618" s="1218" t="s">
        <v>724</v>
      </c>
      <c r="M618" s="1219"/>
      <c r="N618" s="1164" t="s">
        <v>737</v>
      </c>
      <c r="O618" s="1165"/>
      <c r="P618" s="1214"/>
      <c r="Q618" s="1215"/>
      <c r="R618" s="1159"/>
      <c r="S618" s="1160"/>
      <c r="T618" s="1161"/>
      <c r="U618" s="1162" t="s">
        <v>1390</v>
      </c>
      <c r="V618" s="1163"/>
      <c r="W618" s="1164" t="s">
        <v>1133</v>
      </c>
      <c r="X618" s="1165"/>
      <c r="Y618" s="1157"/>
      <c r="Z618" s="1158"/>
      <c r="AA618" s="1159"/>
      <c r="AB618" s="1160"/>
      <c r="AC618" s="1161"/>
      <c r="AD618" s="1230">
        <v>0.15</v>
      </c>
      <c r="AE618" s="1231"/>
      <c r="AF618" s="1164" t="s">
        <v>1130</v>
      </c>
      <c r="AG618" s="1165"/>
      <c r="AH618" s="1157"/>
      <c r="AI618" s="1158"/>
      <c r="AJ618" s="1159"/>
      <c r="AK618" s="1160"/>
      <c r="AL618" s="1161"/>
      <c r="AM618" s="1159"/>
      <c r="AN618" s="1160"/>
      <c r="AO618" s="1161"/>
      <c r="AP618" s="654" t="s">
        <v>1547</v>
      </c>
      <c r="AQ618" s="652"/>
      <c r="AR618" s="713"/>
    </row>
    <row r="619" spans="1:44" ht="13.5" customHeight="1" x14ac:dyDescent="0.15">
      <c r="A619" s="691"/>
      <c r="B619" s="645" t="s">
        <v>1469</v>
      </c>
      <c r="C619" s="646"/>
      <c r="D619" s="646"/>
      <c r="E619" s="646"/>
      <c r="F619" s="646"/>
      <c r="G619" s="647"/>
      <c r="H619" s="645"/>
      <c r="I619" s="648"/>
      <c r="J619" s="648"/>
      <c r="K619" s="647"/>
      <c r="L619" s="1172"/>
      <c r="M619" s="1173"/>
      <c r="N619" s="645"/>
      <c r="O619" s="647"/>
      <c r="P619" s="692"/>
      <c r="Q619" s="693"/>
      <c r="R619" s="646"/>
      <c r="S619" s="646"/>
      <c r="T619" s="647"/>
      <c r="U619" s="1172"/>
      <c r="V619" s="1173"/>
      <c r="W619" s="645"/>
      <c r="X619" s="647"/>
      <c r="Y619" s="692"/>
      <c r="Z619" s="693"/>
      <c r="AA619" s="648"/>
      <c r="AB619" s="648"/>
      <c r="AC619" s="648"/>
      <c r="AD619" s="1216"/>
      <c r="AE619" s="1217"/>
      <c r="AF619" s="645"/>
      <c r="AG619" s="647"/>
      <c r="AH619" s="692"/>
      <c r="AI619" s="693"/>
      <c r="AJ619" s="648"/>
      <c r="AK619" s="648"/>
      <c r="AL619" s="648"/>
      <c r="AM619" s="694"/>
      <c r="AN619" s="695"/>
      <c r="AO619" s="696"/>
      <c r="AP619" s="660"/>
      <c r="AQ619" s="660"/>
      <c r="AR619" s="661"/>
    </row>
    <row r="620" spans="1:44" ht="13.5" customHeight="1" x14ac:dyDescent="0.15">
      <c r="A620" s="697"/>
      <c r="B620" s="651" t="s">
        <v>1467</v>
      </c>
      <c r="C620" s="652"/>
      <c r="D620" s="652"/>
      <c r="E620" s="652"/>
      <c r="F620" s="652"/>
      <c r="G620" s="653"/>
      <c r="H620" s="679"/>
      <c r="I620" s="662"/>
      <c r="J620" s="662"/>
      <c r="K620" s="656"/>
      <c r="L620" s="1162"/>
      <c r="M620" s="1163"/>
      <c r="N620" s="1174"/>
      <c r="O620" s="1175"/>
      <c r="P620" s="1157"/>
      <c r="Q620" s="1158"/>
      <c r="R620" s="655"/>
      <c r="S620" s="655"/>
      <c r="T620" s="656"/>
      <c r="U620" s="1162"/>
      <c r="V620" s="1163"/>
      <c r="W620" s="1164"/>
      <c r="X620" s="1165"/>
      <c r="Y620" s="1157"/>
      <c r="Z620" s="1158"/>
      <c r="AA620" s="1159"/>
      <c r="AB620" s="1160"/>
      <c r="AC620" s="1161"/>
      <c r="AD620" s="1162"/>
      <c r="AE620" s="1163"/>
      <c r="AF620" s="1164"/>
      <c r="AG620" s="1165"/>
      <c r="AH620" s="1157"/>
      <c r="AI620" s="1158"/>
      <c r="AJ620" s="1159"/>
      <c r="AK620" s="1160"/>
      <c r="AL620" s="1161"/>
      <c r="AM620" s="1159"/>
      <c r="AN620" s="1160"/>
      <c r="AO620" s="1161"/>
      <c r="AP620" s="654"/>
      <c r="AQ620" s="660"/>
      <c r="AR620" s="661"/>
    </row>
    <row r="621" spans="1:44" ht="13.5" customHeight="1" x14ac:dyDescent="0.15">
      <c r="A621" s="691"/>
      <c r="B621" s="645" t="s">
        <v>1407</v>
      </c>
      <c r="C621" s="646"/>
      <c r="D621" s="646"/>
      <c r="E621" s="646"/>
      <c r="F621" s="646"/>
      <c r="G621" s="647"/>
      <c r="H621" s="645" t="s">
        <v>1593</v>
      </c>
      <c r="I621" s="648"/>
      <c r="J621" s="648"/>
      <c r="K621" s="647"/>
      <c r="L621" s="1172"/>
      <c r="M621" s="1173"/>
      <c r="N621" s="645"/>
      <c r="O621" s="647"/>
      <c r="P621" s="692"/>
      <c r="Q621" s="693"/>
      <c r="R621" s="646"/>
      <c r="S621" s="646"/>
      <c r="T621" s="646"/>
      <c r="U621" s="1172"/>
      <c r="V621" s="1173"/>
      <c r="W621" s="645"/>
      <c r="X621" s="647"/>
      <c r="Y621" s="692"/>
      <c r="Z621" s="693"/>
      <c r="AA621" s="648"/>
      <c r="AB621" s="648"/>
      <c r="AC621" s="648"/>
      <c r="AD621" s="1172"/>
      <c r="AE621" s="1173"/>
      <c r="AF621" s="645"/>
      <c r="AG621" s="647"/>
      <c r="AH621" s="692"/>
      <c r="AI621" s="693"/>
      <c r="AJ621" s="648"/>
      <c r="AK621" s="648"/>
      <c r="AL621" s="648"/>
      <c r="AM621" s="694"/>
      <c r="AN621" s="695"/>
      <c r="AO621" s="696"/>
      <c r="AP621" s="660"/>
      <c r="AQ621" s="646"/>
      <c r="AR621" s="647"/>
    </row>
    <row r="622" spans="1:44" ht="13.5" customHeight="1" x14ac:dyDescent="0.15">
      <c r="A622" s="697"/>
      <c r="B622" s="651" t="s">
        <v>1409</v>
      </c>
      <c r="C622" s="652"/>
      <c r="D622" s="652"/>
      <c r="E622" s="652"/>
      <c r="F622" s="652"/>
      <c r="G622" s="653"/>
      <c r="H622" s="679" t="s">
        <v>1132</v>
      </c>
      <c r="I622" s="662"/>
      <c r="J622" s="662"/>
      <c r="K622" s="656"/>
      <c r="L622" s="1218" t="s">
        <v>724</v>
      </c>
      <c r="M622" s="1219"/>
      <c r="N622" s="1164" t="s">
        <v>737</v>
      </c>
      <c r="O622" s="1165"/>
      <c r="P622" s="1214"/>
      <c r="Q622" s="1215"/>
      <c r="R622" s="1159"/>
      <c r="S622" s="1160"/>
      <c r="T622" s="1161"/>
      <c r="U622" s="1162" t="s">
        <v>1390</v>
      </c>
      <c r="V622" s="1163"/>
      <c r="W622" s="1164" t="s">
        <v>1133</v>
      </c>
      <c r="X622" s="1165"/>
      <c r="Y622" s="1157"/>
      <c r="Z622" s="1158"/>
      <c r="AA622" s="1159"/>
      <c r="AB622" s="1160"/>
      <c r="AC622" s="1161"/>
      <c r="AD622" s="1230">
        <v>2.21</v>
      </c>
      <c r="AE622" s="1231"/>
      <c r="AF622" s="1164" t="s">
        <v>1130</v>
      </c>
      <c r="AG622" s="1165"/>
      <c r="AH622" s="1157"/>
      <c r="AI622" s="1158"/>
      <c r="AJ622" s="1159"/>
      <c r="AK622" s="1160"/>
      <c r="AL622" s="1161"/>
      <c r="AM622" s="1159"/>
      <c r="AN622" s="1160"/>
      <c r="AO622" s="1161"/>
      <c r="AP622" s="654" t="s">
        <v>1547</v>
      </c>
      <c r="AQ622" s="652"/>
      <c r="AR622" s="713"/>
    </row>
    <row r="623" spans="1:44" ht="13.5" customHeight="1" x14ac:dyDescent="0.15">
      <c r="A623" s="707"/>
      <c r="B623" s="659" t="s">
        <v>1407</v>
      </c>
      <c r="C623" s="660"/>
      <c r="D623" s="660"/>
      <c r="E623" s="660"/>
      <c r="F623" s="660"/>
      <c r="G623" s="661"/>
      <c r="H623" s="645" t="s">
        <v>1593</v>
      </c>
      <c r="I623" s="648"/>
      <c r="J623" s="648"/>
      <c r="K623" s="647"/>
      <c r="L623" s="1172"/>
      <c r="M623" s="1173"/>
      <c r="N623" s="645"/>
      <c r="O623" s="647"/>
      <c r="P623" s="692"/>
      <c r="Q623" s="693"/>
      <c r="R623" s="646"/>
      <c r="S623" s="646"/>
      <c r="T623" s="646"/>
      <c r="U623" s="1172"/>
      <c r="V623" s="1173"/>
      <c r="W623" s="645"/>
      <c r="X623" s="647"/>
      <c r="Y623" s="692"/>
      <c r="Z623" s="693"/>
      <c r="AA623" s="648"/>
      <c r="AB623" s="648"/>
      <c r="AC623" s="648"/>
      <c r="AD623" s="1172"/>
      <c r="AE623" s="1173"/>
      <c r="AF623" s="645"/>
      <c r="AG623" s="647"/>
      <c r="AH623" s="692"/>
      <c r="AI623" s="693"/>
      <c r="AJ623" s="648"/>
      <c r="AK623" s="648"/>
      <c r="AL623" s="648"/>
      <c r="AM623" s="694"/>
      <c r="AN623" s="695"/>
      <c r="AO623" s="696"/>
      <c r="AP623" s="660"/>
      <c r="AQ623" s="660"/>
      <c r="AR623" s="661"/>
    </row>
    <row r="624" spans="1:44" ht="13.5" customHeight="1" x14ac:dyDescent="0.15">
      <c r="A624" s="707"/>
      <c r="B624" s="659" t="s">
        <v>1411</v>
      </c>
      <c r="C624" s="660"/>
      <c r="D624" s="660"/>
      <c r="E624" s="660"/>
      <c r="F624" s="660"/>
      <c r="G624" s="678"/>
      <c r="H624" s="679" t="s">
        <v>1132</v>
      </c>
      <c r="I624" s="662"/>
      <c r="J624" s="662"/>
      <c r="K624" s="656"/>
      <c r="L624" s="1218" t="s">
        <v>724</v>
      </c>
      <c r="M624" s="1219"/>
      <c r="N624" s="1164" t="s">
        <v>737</v>
      </c>
      <c r="O624" s="1165"/>
      <c r="P624" s="1214"/>
      <c r="Q624" s="1215"/>
      <c r="R624" s="1159"/>
      <c r="S624" s="1160"/>
      <c r="T624" s="1161"/>
      <c r="U624" s="1162" t="s">
        <v>1390</v>
      </c>
      <c r="V624" s="1163"/>
      <c r="W624" s="1164" t="s">
        <v>1133</v>
      </c>
      <c r="X624" s="1165"/>
      <c r="Y624" s="1157"/>
      <c r="Z624" s="1158"/>
      <c r="AA624" s="1159"/>
      <c r="AB624" s="1160"/>
      <c r="AC624" s="1161"/>
      <c r="AD624" s="1230">
        <v>9.1999999999999993</v>
      </c>
      <c r="AE624" s="1231"/>
      <c r="AF624" s="1164" t="s">
        <v>1130</v>
      </c>
      <c r="AG624" s="1165"/>
      <c r="AH624" s="1157"/>
      <c r="AI624" s="1158"/>
      <c r="AJ624" s="1159"/>
      <c r="AK624" s="1160"/>
      <c r="AL624" s="1161"/>
      <c r="AM624" s="1159"/>
      <c r="AN624" s="1160"/>
      <c r="AO624" s="1161"/>
      <c r="AP624" s="654" t="s">
        <v>1547</v>
      </c>
      <c r="AQ624" s="660"/>
      <c r="AR624" s="661"/>
    </row>
    <row r="625" spans="1:44" ht="13.5" customHeight="1" x14ac:dyDescent="0.15">
      <c r="A625" s="691"/>
      <c r="B625" s="645" t="s">
        <v>1407</v>
      </c>
      <c r="C625" s="723"/>
      <c r="D625" s="723"/>
      <c r="E625" s="723"/>
      <c r="F625" s="723"/>
      <c r="G625" s="724"/>
      <c r="H625" s="645" t="s">
        <v>1593</v>
      </c>
      <c r="I625" s="648"/>
      <c r="J625" s="648"/>
      <c r="K625" s="647"/>
      <c r="L625" s="1172"/>
      <c r="M625" s="1173"/>
      <c r="N625" s="645"/>
      <c r="O625" s="647"/>
      <c r="P625" s="692"/>
      <c r="Q625" s="693"/>
      <c r="R625" s="646"/>
      <c r="S625" s="646"/>
      <c r="T625" s="646"/>
      <c r="U625" s="1172"/>
      <c r="V625" s="1173"/>
      <c r="W625" s="645"/>
      <c r="X625" s="647"/>
      <c r="Y625" s="692"/>
      <c r="Z625" s="693"/>
      <c r="AA625" s="648"/>
      <c r="AB625" s="648"/>
      <c r="AC625" s="648"/>
      <c r="AD625" s="1172"/>
      <c r="AE625" s="1173"/>
      <c r="AF625" s="645"/>
      <c r="AG625" s="647"/>
      <c r="AH625" s="692"/>
      <c r="AI625" s="693"/>
      <c r="AJ625" s="648"/>
      <c r="AK625" s="648"/>
      <c r="AL625" s="648"/>
      <c r="AM625" s="694"/>
      <c r="AN625" s="695"/>
      <c r="AO625" s="696"/>
      <c r="AP625" s="660"/>
      <c r="AQ625" s="723"/>
      <c r="AR625" s="724"/>
    </row>
    <row r="626" spans="1:44" ht="13.5" customHeight="1" x14ac:dyDescent="0.15">
      <c r="A626" s="697"/>
      <c r="B626" s="651" t="s">
        <v>1468</v>
      </c>
      <c r="C626" s="689"/>
      <c r="D626" s="689"/>
      <c r="E626" s="689"/>
      <c r="F626" s="689"/>
      <c r="G626" s="732"/>
      <c r="H626" s="679" t="s">
        <v>1132</v>
      </c>
      <c r="I626" s="662"/>
      <c r="J626" s="662"/>
      <c r="K626" s="656"/>
      <c r="L626" s="1218" t="s">
        <v>724</v>
      </c>
      <c r="M626" s="1219"/>
      <c r="N626" s="1164" t="s">
        <v>737</v>
      </c>
      <c r="O626" s="1165"/>
      <c r="P626" s="1214"/>
      <c r="Q626" s="1215"/>
      <c r="R626" s="1159"/>
      <c r="S626" s="1160"/>
      <c r="T626" s="1161"/>
      <c r="U626" s="1162" t="s">
        <v>1390</v>
      </c>
      <c r="V626" s="1163"/>
      <c r="W626" s="1164" t="s">
        <v>1133</v>
      </c>
      <c r="X626" s="1165"/>
      <c r="Y626" s="1157"/>
      <c r="Z626" s="1158"/>
      <c r="AA626" s="1159"/>
      <c r="AB626" s="1160"/>
      <c r="AC626" s="1161"/>
      <c r="AD626" s="1230">
        <v>0.05</v>
      </c>
      <c r="AE626" s="1231"/>
      <c r="AF626" s="1164" t="s">
        <v>1130</v>
      </c>
      <c r="AG626" s="1165"/>
      <c r="AH626" s="1157"/>
      <c r="AI626" s="1158"/>
      <c r="AJ626" s="1159"/>
      <c r="AK626" s="1160"/>
      <c r="AL626" s="1161"/>
      <c r="AM626" s="1159"/>
      <c r="AN626" s="1160"/>
      <c r="AO626" s="1161"/>
      <c r="AP626" s="654" t="s">
        <v>1547</v>
      </c>
      <c r="AQ626" s="689"/>
      <c r="AR626" s="690"/>
    </row>
    <row r="627" spans="1:44" ht="13.5" customHeight="1" x14ac:dyDescent="0.15">
      <c r="A627" s="707"/>
      <c r="B627" s="659" t="s">
        <v>1471</v>
      </c>
      <c r="C627" s="660"/>
      <c r="D627" s="660"/>
      <c r="E627" s="660"/>
      <c r="F627" s="660"/>
      <c r="G627" s="661"/>
      <c r="H627" s="645"/>
      <c r="I627" s="648"/>
      <c r="J627" s="648"/>
      <c r="K627" s="647"/>
      <c r="L627" s="1172"/>
      <c r="M627" s="1173"/>
      <c r="N627" s="645"/>
      <c r="O627" s="647"/>
      <c r="P627" s="692"/>
      <c r="Q627" s="693"/>
      <c r="R627" s="646"/>
      <c r="S627" s="646"/>
      <c r="T627" s="646"/>
      <c r="U627" s="1172"/>
      <c r="V627" s="1173"/>
      <c r="W627" s="645"/>
      <c r="X627" s="647"/>
      <c r="Y627" s="692"/>
      <c r="Z627" s="693"/>
      <c r="AA627" s="648"/>
      <c r="AB627" s="648"/>
      <c r="AC627" s="648"/>
      <c r="AD627" s="1216"/>
      <c r="AE627" s="1217"/>
      <c r="AF627" s="645"/>
      <c r="AG627" s="647"/>
      <c r="AH627" s="692"/>
      <c r="AI627" s="693"/>
      <c r="AJ627" s="648"/>
      <c r="AK627" s="648"/>
      <c r="AL627" s="648"/>
      <c r="AM627" s="694"/>
      <c r="AN627" s="695"/>
      <c r="AO627" s="696"/>
      <c r="AP627" s="660"/>
      <c r="AQ627" s="660"/>
      <c r="AR627" s="661"/>
    </row>
    <row r="628" spans="1:44" ht="13.5" customHeight="1" x14ac:dyDescent="0.15">
      <c r="A628" s="707"/>
      <c r="B628" s="659" t="s">
        <v>1470</v>
      </c>
      <c r="C628" s="660"/>
      <c r="D628" s="660"/>
      <c r="E628" s="660"/>
      <c r="F628" s="660"/>
      <c r="G628" s="678"/>
      <c r="H628" s="679"/>
      <c r="I628" s="662"/>
      <c r="J628" s="662"/>
      <c r="K628" s="680"/>
      <c r="L628" s="1218"/>
      <c r="M628" s="1219"/>
      <c r="N628" s="1164"/>
      <c r="O628" s="1165"/>
      <c r="P628" s="1214"/>
      <c r="Q628" s="1215"/>
      <c r="R628" s="662"/>
      <c r="S628" s="662"/>
      <c r="T628" s="662"/>
      <c r="U628" s="1218"/>
      <c r="V628" s="1219"/>
      <c r="W628" s="1164"/>
      <c r="X628" s="1165"/>
      <c r="Y628" s="1214"/>
      <c r="Z628" s="1215"/>
      <c r="AA628" s="1194"/>
      <c r="AB628" s="1195"/>
      <c r="AC628" s="1196"/>
      <c r="AD628" s="1218"/>
      <c r="AE628" s="1219"/>
      <c r="AF628" s="1164"/>
      <c r="AG628" s="1165"/>
      <c r="AH628" s="1214"/>
      <c r="AI628" s="1215"/>
      <c r="AJ628" s="1194"/>
      <c r="AK628" s="1195"/>
      <c r="AL628" s="1196"/>
      <c r="AM628" s="1194"/>
      <c r="AN628" s="1195"/>
      <c r="AO628" s="1196"/>
      <c r="AP628" s="716"/>
      <c r="AQ628" s="660"/>
      <c r="AR628" s="661"/>
    </row>
    <row r="629" spans="1:44" ht="13.5" customHeight="1" x14ac:dyDescent="0.15">
      <c r="A629" s="691"/>
      <c r="B629" s="645" t="s">
        <v>1408</v>
      </c>
      <c r="C629" s="646"/>
      <c r="D629" s="646"/>
      <c r="E629" s="646"/>
      <c r="F629" s="646"/>
      <c r="G629" s="647"/>
      <c r="H629" s="645" t="s">
        <v>1593</v>
      </c>
      <c r="I629" s="648"/>
      <c r="J629" s="648"/>
      <c r="K629" s="647"/>
      <c r="L629" s="1172"/>
      <c r="M629" s="1173"/>
      <c r="N629" s="645"/>
      <c r="O629" s="647"/>
      <c r="P629" s="692"/>
      <c r="Q629" s="693"/>
      <c r="R629" s="646"/>
      <c r="S629" s="646"/>
      <c r="T629" s="646"/>
      <c r="U629" s="1172"/>
      <c r="V629" s="1173"/>
      <c r="W629" s="645"/>
      <c r="X629" s="647"/>
      <c r="Y629" s="692"/>
      <c r="Z629" s="693"/>
      <c r="AA629" s="648"/>
      <c r="AB629" s="648"/>
      <c r="AC629" s="648"/>
      <c r="AD629" s="1172"/>
      <c r="AE629" s="1173"/>
      <c r="AF629" s="645"/>
      <c r="AG629" s="647"/>
      <c r="AH629" s="692"/>
      <c r="AI629" s="693"/>
      <c r="AJ629" s="648"/>
      <c r="AK629" s="648"/>
      <c r="AL629" s="648"/>
      <c r="AM629" s="694"/>
      <c r="AN629" s="695"/>
      <c r="AO629" s="696"/>
      <c r="AP629" s="646"/>
      <c r="AQ629" s="646"/>
      <c r="AR629" s="647"/>
    </row>
    <row r="630" spans="1:44" ht="13.5" customHeight="1" x14ac:dyDescent="0.15">
      <c r="A630" s="697"/>
      <c r="B630" s="659" t="s">
        <v>1410</v>
      </c>
      <c r="C630" s="660"/>
      <c r="D630" s="660"/>
      <c r="E630" s="660"/>
      <c r="F630" s="698"/>
      <c r="G630" s="678"/>
      <c r="H630" s="679" t="s">
        <v>1132</v>
      </c>
      <c r="I630" s="662"/>
      <c r="J630" s="662"/>
      <c r="K630" s="656"/>
      <c r="L630" s="1218" t="s">
        <v>724</v>
      </c>
      <c r="M630" s="1219"/>
      <c r="N630" s="1164" t="s">
        <v>737</v>
      </c>
      <c r="O630" s="1165"/>
      <c r="P630" s="1214"/>
      <c r="Q630" s="1215"/>
      <c r="R630" s="1159"/>
      <c r="S630" s="1160"/>
      <c r="T630" s="1161"/>
      <c r="U630" s="1162" t="s">
        <v>1390</v>
      </c>
      <c r="V630" s="1163"/>
      <c r="W630" s="1164" t="s">
        <v>1133</v>
      </c>
      <c r="X630" s="1165"/>
      <c r="Y630" s="1157"/>
      <c r="Z630" s="1158"/>
      <c r="AA630" s="1159"/>
      <c r="AB630" s="1160"/>
      <c r="AC630" s="1161"/>
      <c r="AD630" s="1230">
        <v>1.74</v>
      </c>
      <c r="AE630" s="1231"/>
      <c r="AF630" s="1164" t="s">
        <v>1130</v>
      </c>
      <c r="AG630" s="1165"/>
      <c r="AH630" s="1157"/>
      <c r="AI630" s="1158"/>
      <c r="AJ630" s="1159"/>
      <c r="AK630" s="1160"/>
      <c r="AL630" s="1161"/>
      <c r="AM630" s="1159"/>
      <c r="AN630" s="1160"/>
      <c r="AO630" s="1161"/>
      <c r="AP630" s="654" t="s">
        <v>1547</v>
      </c>
      <c r="AQ630" s="652"/>
      <c r="AR630" s="713"/>
    </row>
    <row r="631" spans="1:44" ht="13.5" customHeight="1" x14ac:dyDescent="0.15">
      <c r="A631" s="707"/>
      <c r="B631" s="645" t="s">
        <v>1408</v>
      </c>
      <c r="C631" s="646"/>
      <c r="D631" s="646"/>
      <c r="E631" s="646"/>
      <c r="F631" s="646"/>
      <c r="G631" s="647"/>
      <c r="H631" s="645" t="s">
        <v>1593</v>
      </c>
      <c r="I631" s="648"/>
      <c r="J631" s="648"/>
      <c r="K631" s="647"/>
      <c r="L631" s="1172"/>
      <c r="M631" s="1173"/>
      <c r="N631" s="645"/>
      <c r="O631" s="647"/>
      <c r="P631" s="692"/>
      <c r="Q631" s="693"/>
      <c r="R631" s="646"/>
      <c r="S631" s="646"/>
      <c r="T631" s="646"/>
      <c r="U631" s="1172"/>
      <c r="V631" s="1173"/>
      <c r="W631" s="645"/>
      <c r="X631" s="647"/>
      <c r="Y631" s="692"/>
      <c r="Z631" s="693"/>
      <c r="AA631" s="648"/>
      <c r="AB631" s="648"/>
      <c r="AC631" s="648"/>
      <c r="AD631" s="1172"/>
      <c r="AE631" s="1173"/>
      <c r="AF631" s="645"/>
      <c r="AG631" s="647"/>
      <c r="AH631" s="692"/>
      <c r="AI631" s="693"/>
      <c r="AJ631" s="648"/>
      <c r="AK631" s="648"/>
      <c r="AL631" s="648"/>
      <c r="AM631" s="694"/>
      <c r="AN631" s="695"/>
      <c r="AO631" s="696"/>
      <c r="AP631" s="660"/>
      <c r="AQ631" s="660"/>
      <c r="AR631" s="661"/>
    </row>
    <row r="632" spans="1:44" ht="13.5" customHeight="1" x14ac:dyDescent="0.15">
      <c r="A632" s="697"/>
      <c r="B632" s="651" t="s">
        <v>1411</v>
      </c>
      <c r="C632" s="652"/>
      <c r="D632" s="652"/>
      <c r="E632" s="652"/>
      <c r="F632" s="708"/>
      <c r="G632" s="653"/>
      <c r="H632" s="654" t="s">
        <v>1132</v>
      </c>
      <c r="I632" s="655"/>
      <c r="J632" s="655"/>
      <c r="K632" s="656"/>
      <c r="L632" s="1218" t="s">
        <v>724</v>
      </c>
      <c r="M632" s="1219"/>
      <c r="N632" s="1164" t="s">
        <v>737</v>
      </c>
      <c r="O632" s="1165"/>
      <c r="P632" s="1214"/>
      <c r="Q632" s="1215"/>
      <c r="R632" s="1159"/>
      <c r="S632" s="1160"/>
      <c r="T632" s="1161"/>
      <c r="U632" s="1162" t="s">
        <v>1390</v>
      </c>
      <c r="V632" s="1163"/>
      <c r="W632" s="1174" t="s">
        <v>1133</v>
      </c>
      <c r="X632" s="1175"/>
      <c r="Y632" s="1157"/>
      <c r="Z632" s="1158"/>
      <c r="AA632" s="1159"/>
      <c r="AB632" s="1160"/>
      <c r="AC632" s="1161"/>
      <c r="AD632" s="1230">
        <v>9.86</v>
      </c>
      <c r="AE632" s="1231"/>
      <c r="AF632" s="1174" t="s">
        <v>1130</v>
      </c>
      <c r="AG632" s="1175"/>
      <c r="AH632" s="1157"/>
      <c r="AI632" s="1158"/>
      <c r="AJ632" s="1159"/>
      <c r="AK632" s="1160"/>
      <c r="AL632" s="1161"/>
      <c r="AM632" s="1159"/>
      <c r="AN632" s="1160"/>
      <c r="AO632" s="1161"/>
      <c r="AP632" s="654" t="s">
        <v>1547</v>
      </c>
      <c r="AQ632" s="652"/>
      <c r="AR632" s="713"/>
    </row>
    <row r="633" spans="1:44" ht="13.5" customHeight="1" x14ac:dyDescent="0.15">
      <c r="A633" s="707"/>
      <c r="B633" s="659" t="s">
        <v>1472</v>
      </c>
      <c r="C633" s="660"/>
      <c r="D633" s="660"/>
      <c r="E633" s="660"/>
      <c r="F633" s="660"/>
      <c r="G633" s="661"/>
      <c r="H633" s="659"/>
      <c r="I633" s="662"/>
      <c r="J633" s="662"/>
      <c r="K633" s="661"/>
      <c r="L633" s="1172"/>
      <c r="M633" s="1173"/>
      <c r="N633" s="645"/>
      <c r="O633" s="647"/>
      <c r="P633" s="692"/>
      <c r="Q633" s="693"/>
      <c r="R633" s="646"/>
      <c r="S633" s="646"/>
      <c r="T633" s="646"/>
      <c r="U633" s="1164"/>
      <c r="V633" s="1165"/>
      <c r="W633" s="659"/>
      <c r="X633" s="661"/>
      <c r="Y633" s="715"/>
      <c r="Z633" s="680"/>
      <c r="AA633" s="662"/>
      <c r="AB633" s="662"/>
      <c r="AC633" s="662"/>
      <c r="AD633" s="1286"/>
      <c r="AE633" s="1287"/>
      <c r="AF633" s="659"/>
      <c r="AG633" s="661"/>
      <c r="AH633" s="715"/>
      <c r="AI633" s="680"/>
      <c r="AJ633" s="662"/>
      <c r="AK633" s="662"/>
      <c r="AL633" s="662"/>
      <c r="AM633" s="679"/>
      <c r="AN633" s="716"/>
      <c r="AO633" s="678"/>
      <c r="AP633" s="660"/>
      <c r="AQ633" s="660"/>
      <c r="AR633" s="661"/>
    </row>
    <row r="634" spans="1:44" ht="13.5" customHeight="1" x14ac:dyDescent="0.15">
      <c r="A634" s="697"/>
      <c r="B634" s="659" t="s">
        <v>1467</v>
      </c>
      <c r="C634" s="660"/>
      <c r="D634" s="660"/>
      <c r="E634" s="660"/>
      <c r="F634" s="708"/>
      <c r="G634" s="653"/>
      <c r="H634" s="679"/>
      <c r="I634" s="662"/>
      <c r="J634" s="662"/>
      <c r="K634" s="656"/>
      <c r="L634" s="1218"/>
      <c r="M634" s="1219"/>
      <c r="N634" s="1164"/>
      <c r="O634" s="1165"/>
      <c r="P634" s="1214"/>
      <c r="Q634" s="1215"/>
      <c r="R634" s="662"/>
      <c r="S634" s="662"/>
      <c r="T634" s="662"/>
      <c r="U634" s="1162"/>
      <c r="V634" s="1163"/>
      <c r="W634" s="1164"/>
      <c r="X634" s="1165"/>
      <c r="Y634" s="1157"/>
      <c r="Z634" s="1158"/>
      <c r="AA634" s="1159"/>
      <c r="AB634" s="1160"/>
      <c r="AC634" s="1161"/>
      <c r="AD634" s="1162"/>
      <c r="AE634" s="1163"/>
      <c r="AF634" s="1164"/>
      <c r="AG634" s="1165"/>
      <c r="AH634" s="1157"/>
      <c r="AI634" s="1158"/>
      <c r="AJ634" s="1159"/>
      <c r="AK634" s="1160"/>
      <c r="AL634" s="1161"/>
      <c r="AM634" s="1159"/>
      <c r="AN634" s="1160"/>
      <c r="AO634" s="1161"/>
      <c r="AP634" s="706"/>
      <c r="AQ634" s="652"/>
      <c r="AR634" s="713"/>
    </row>
    <row r="635" spans="1:44" ht="13.5" customHeight="1" x14ac:dyDescent="0.15">
      <c r="A635" s="691"/>
      <c r="B635" s="645" t="s">
        <v>1408</v>
      </c>
      <c r="C635" s="646"/>
      <c r="D635" s="646"/>
      <c r="E635" s="646"/>
      <c r="F635" s="646"/>
      <c r="G635" s="647"/>
      <c r="H635" s="645" t="s">
        <v>1593</v>
      </c>
      <c r="I635" s="648"/>
      <c r="J635" s="648"/>
      <c r="K635" s="647"/>
      <c r="L635" s="1172"/>
      <c r="M635" s="1173"/>
      <c r="N635" s="645"/>
      <c r="O635" s="647"/>
      <c r="P635" s="692"/>
      <c r="Q635" s="693"/>
      <c r="R635" s="646"/>
      <c r="S635" s="646"/>
      <c r="T635" s="646"/>
      <c r="U635" s="1172"/>
      <c r="V635" s="1173"/>
      <c r="W635" s="645"/>
      <c r="X635" s="647"/>
      <c r="Y635" s="692"/>
      <c r="Z635" s="693"/>
      <c r="AA635" s="648"/>
      <c r="AB635" s="648"/>
      <c r="AC635" s="648"/>
      <c r="AD635" s="1172"/>
      <c r="AE635" s="1173"/>
      <c r="AF635" s="645"/>
      <c r="AG635" s="647"/>
      <c r="AH635" s="692"/>
      <c r="AI635" s="693"/>
      <c r="AJ635" s="648"/>
      <c r="AK635" s="648"/>
      <c r="AL635" s="648"/>
      <c r="AM635" s="694"/>
      <c r="AN635" s="695"/>
      <c r="AO635" s="696"/>
      <c r="AP635" s="646"/>
      <c r="AQ635" s="646"/>
      <c r="AR635" s="647"/>
    </row>
    <row r="636" spans="1:44" ht="13.5" customHeight="1" x14ac:dyDescent="0.15">
      <c r="A636" s="697"/>
      <c r="B636" s="659" t="s">
        <v>1410</v>
      </c>
      <c r="C636" s="660"/>
      <c r="D636" s="660"/>
      <c r="E636" s="660"/>
      <c r="F636" s="698"/>
      <c r="G636" s="678"/>
      <c r="H636" s="679" t="s">
        <v>1132</v>
      </c>
      <c r="I636" s="662"/>
      <c r="J636" s="662"/>
      <c r="K636" s="656"/>
      <c r="L636" s="1218" t="s">
        <v>724</v>
      </c>
      <c r="M636" s="1219"/>
      <c r="N636" s="1164" t="s">
        <v>737</v>
      </c>
      <c r="O636" s="1165"/>
      <c r="P636" s="1214"/>
      <c r="Q636" s="1215"/>
      <c r="R636" s="1159"/>
      <c r="S636" s="1160"/>
      <c r="T636" s="1161"/>
      <c r="U636" s="1162" t="s">
        <v>1390</v>
      </c>
      <c r="V636" s="1163"/>
      <c r="W636" s="1164" t="s">
        <v>1133</v>
      </c>
      <c r="X636" s="1165"/>
      <c r="Y636" s="1157"/>
      <c r="Z636" s="1158"/>
      <c r="AA636" s="1159"/>
      <c r="AB636" s="1160"/>
      <c r="AC636" s="1161"/>
      <c r="AD636" s="1230">
        <v>0.8</v>
      </c>
      <c r="AE636" s="1231"/>
      <c r="AF636" s="1164" t="s">
        <v>1130</v>
      </c>
      <c r="AG636" s="1165"/>
      <c r="AH636" s="1157"/>
      <c r="AI636" s="1158"/>
      <c r="AJ636" s="1159"/>
      <c r="AK636" s="1160"/>
      <c r="AL636" s="1161"/>
      <c r="AM636" s="1159"/>
      <c r="AN636" s="1160"/>
      <c r="AO636" s="1161"/>
      <c r="AP636" s="654" t="s">
        <v>1547</v>
      </c>
      <c r="AQ636" s="652"/>
      <c r="AR636" s="713"/>
    </row>
    <row r="637" spans="1:44" ht="13.5" customHeight="1" x14ac:dyDescent="0.15">
      <c r="A637" s="707"/>
      <c r="B637" s="645" t="s">
        <v>1408</v>
      </c>
      <c r="C637" s="646"/>
      <c r="D637" s="646"/>
      <c r="E637" s="646"/>
      <c r="F637" s="646"/>
      <c r="G637" s="647"/>
      <c r="H637" s="645" t="s">
        <v>1593</v>
      </c>
      <c r="I637" s="648"/>
      <c r="J637" s="648"/>
      <c r="K637" s="647"/>
      <c r="L637" s="1172"/>
      <c r="M637" s="1173"/>
      <c r="N637" s="645"/>
      <c r="O637" s="647"/>
      <c r="P637" s="692"/>
      <c r="Q637" s="693"/>
      <c r="R637" s="646"/>
      <c r="S637" s="646"/>
      <c r="T637" s="646"/>
      <c r="U637" s="1172"/>
      <c r="V637" s="1173"/>
      <c r="W637" s="645"/>
      <c r="X637" s="647"/>
      <c r="Y637" s="692"/>
      <c r="Z637" s="693"/>
      <c r="AA637" s="648"/>
      <c r="AB637" s="648"/>
      <c r="AC637" s="648"/>
      <c r="AD637" s="1172"/>
      <c r="AE637" s="1173"/>
      <c r="AF637" s="645"/>
      <c r="AG637" s="647"/>
      <c r="AH637" s="692"/>
      <c r="AI637" s="693"/>
      <c r="AJ637" s="648"/>
      <c r="AK637" s="648"/>
      <c r="AL637" s="648"/>
      <c r="AM637" s="694"/>
      <c r="AN637" s="695"/>
      <c r="AO637" s="696"/>
      <c r="AP637" s="660"/>
      <c r="AQ637" s="660"/>
      <c r="AR637" s="661"/>
    </row>
    <row r="638" spans="1:44" ht="13.5" customHeight="1" x14ac:dyDescent="0.15">
      <c r="A638" s="697"/>
      <c r="B638" s="651" t="s">
        <v>1411</v>
      </c>
      <c r="C638" s="652"/>
      <c r="D638" s="652"/>
      <c r="E638" s="652"/>
      <c r="F638" s="708"/>
      <c r="G638" s="653"/>
      <c r="H638" s="654" t="s">
        <v>1132</v>
      </c>
      <c r="I638" s="655"/>
      <c r="J638" s="655"/>
      <c r="K638" s="656"/>
      <c r="L638" s="1218" t="s">
        <v>724</v>
      </c>
      <c r="M638" s="1219"/>
      <c r="N638" s="1164" t="s">
        <v>737</v>
      </c>
      <c r="O638" s="1165"/>
      <c r="P638" s="1214"/>
      <c r="Q638" s="1215"/>
      <c r="R638" s="1159"/>
      <c r="S638" s="1160"/>
      <c r="T638" s="1161"/>
      <c r="U638" s="1162" t="s">
        <v>1390</v>
      </c>
      <c r="V638" s="1163"/>
      <c r="W638" s="1174" t="s">
        <v>1133</v>
      </c>
      <c r="X638" s="1175"/>
      <c r="Y638" s="1157"/>
      <c r="Z638" s="1158"/>
      <c r="AA638" s="1159"/>
      <c r="AB638" s="1160"/>
      <c r="AC638" s="1161"/>
      <c r="AD638" s="1230">
        <v>3.35</v>
      </c>
      <c r="AE638" s="1231"/>
      <c r="AF638" s="1174" t="s">
        <v>1130</v>
      </c>
      <c r="AG638" s="1175"/>
      <c r="AH638" s="1157"/>
      <c r="AI638" s="1158"/>
      <c r="AJ638" s="1159"/>
      <c r="AK638" s="1160"/>
      <c r="AL638" s="1161"/>
      <c r="AM638" s="1159"/>
      <c r="AN638" s="1160"/>
      <c r="AO638" s="1161"/>
      <c r="AP638" s="654" t="s">
        <v>1547</v>
      </c>
      <c r="AQ638" s="652"/>
      <c r="AR638" s="713"/>
    </row>
    <row r="639" spans="1:44" ht="13.5" customHeight="1" x14ac:dyDescent="0.15">
      <c r="A639" s="691"/>
      <c r="B639" s="645"/>
      <c r="C639" s="646"/>
      <c r="D639" s="646"/>
      <c r="E639" s="646"/>
      <c r="F639" s="646"/>
      <c r="G639" s="647"/>
      <c r="H639" s="645" t="s">
        <v>1593</v>
      </c>
      <c r="I639" s="648"/>
      <c r="J639" s="648"/>
      <c r="K639" s="647"/>
      <c r="L639" s="1172"/>
      <c r="M639" s="1173"/>
      <c r="N639" s="645"/>
      <c r="O639" s="647"/>
      <c r="P639" s="692"/>
      <c r="Q639" s="693"/>
      <c r="R639" s="646"/>
      <c r="S639" s="646"/>
      <c r="T639" s="646"/>
      <c r="U639" s="1172"/>
      <c r="V639" s="1173"/>
      <c r="W639" s="645"/>
      <c r="X639" s="647"/>
      <c r="Y639" s="692"/>
      <c r="Z639" s="693"/>
      <c r="AA639" s="648"/>
      <c r="AB639" s="648"/>
      <c r="AC639" s="648"/>
      <c r="AD639" s="1172"/>
      <c r="AE639" s="1173"/>
      <c r="AF639" s="645"/>
      <c r="AG639" s="647"/>
      <c r="AH639" s="692"/>
      <c r="AI639" s="693"/>
      <c r="AJ639" s="648"/>
      <c r="AK639" s="648"/>
      <c r="AL639" s="648"/>
      <c r="AM639" s="694"/>
      <c r="AN639" s="695"/>
      <c r="AO639" s="696"/>
      <c r="AP639" s="660"/>
      <c r="AQ639" s="660"/>
      <c r="AR639" s="647"/>
    </row>
    <row r="640" spans="1:44" ht="13.5" customHeight="1" x14ac:dyDescent="0.15">
      <c r="A640" s="697"/>
      <c r="B640" s="651" t="s">
        <v>1174</v>
      </c>
      <c r="C640" s="652"/>
      <c r="D640" s="652"/>
      <c r="E640" s="652"/>
      <c r="F640" s="698"/>
      <c r="G640" s="678"/>
      <c r="H640" s="679" t="s">
        <v>1132</v>
      </c>
      <c r="I640" s="662"/>
      <c r="J640" s="662"/>
      <c r="K640" s="656"/>
      <c r="L640" s="1218" t="s">
        <v>724</v>
      </c>
      <c r="M640" s="1219"/>
      <c r="N640" s="1164" t="s">
        <v>737</v>
      </c>
      <c r="O640" s="1165"/>
      <c r="P640" s="1214"/>
      <c r="Q640" s="1215"/>
      <c r="R640" s="1159"/>
      <c r="S640" s="1160"/>
      <c r="T640" s="1161"/>
      <c r="U640" s="1230">
        <v>6.9399999999999995</v>
      </c>
      <c r="V640" s="1231"/>
      <c r="W640" s="1164" t="s">
        <v>1133</v>
      </c>
      <c r="X640" s="1165"/>
      <c r="Y640" s="1157"/>
      <c r="Z640" s="1158"/>
      <c r="AA640" s="1159"/>
      <c r="AB640" s="1160"/>
      <c r="AC640" s="1161"/>
      <c r="AD640" s="1162" t="s">
        <v>1374</v>
      </c>
      <c r="AE640" s="1163"/>
      <c r="AF640" s="1164" t="s">
        <v>1130</v>
      </c>
      <c r="AG640" s="1165"/>
      <c r="AH640" s="1157"/>
      <c r="AI640" s="1158"/>
      <c r="AJ640" s="1159"/>
      <c r="AK640" s="1160"/>
      <c r="AL640" s="1161"/>
      <c r="AM640" s="1159"/>
      <c r="AN640" s="1160"/>
      <c r="AO640" s="1161"/>
      <c r="AP640" s="654" t="s">
        <v>1547</v>
      </c>
      <c r="AQ640" s="652"/>
      <c r="AR640" s="713"/>
    </row>
    <row r="641" spans="1:44" ht="13.5" customHeight="1" x14ac:dyDescent="0.15">
      <c r="A641" s="691"/>
      <c r="B641" s="645"/>
      <c r="C641" s="646"/>
      <c r="D641" s="646"/>
      <c r="E641" s="660"/>
      <c r="F641" s="646"/>
      <c r="G641" s="647"/>
      <c r="H641" s="645" t="s">
        <v>1593</v>
      </c>
      <c r="I641" s="648"/>
      <c r="J641" s="648"/>
      <c r="K641" s="647"/>
      <c r="L641" s="1172"/>
      <c r="M641" s="1173"/>
      <c r="N641" s="645"/>
      <c r="O641" s="647"/>
      <c r="P641" s="692"/>
      <c r="Q641" s="693"/>
      <c r="R641" s="646"/>
      <c r="S641" s="646"/>
      <c r="T641" s="646"/>
      <c r="U641" s="1172"/>
      <c r="V641" s="1173"/>
      <c r="W641" s="645"/>
      <c r="X641" s="647"/>
      <c r="Y641" s="692"/>
      <c r="Z641" s="693"/>
      <c r="AA641" s="648"/>
      <c r="AB641" s="648"/>
      <c r="AC641" s="648"/>
      <c r="AD641" s="1216"/>
      <c r="AE641" s="1217"/>
      <c r="AF641" s="645"/>
      <c r="AG641" s="647"/>
      <c r="AH641" s="692"/>
      <c r="AI641" s="693"/>
      <c r="AJ641" s="648"/>
      <c r="AK641" s="648"/>
      <c r="AL641" s="648"/>
      <c r="AM641" s="694"/>
      <c r="AN641" s="695"/>
      <c r="AO641" s="696"/>
      <c r="AP641" s="660"/>
      <c r="AQ641" s="660"/>
      <c r="AR641" s="647"/>
    </row>
    <row r="642" spans="1:44" ht="13.5" customHeight="1" x14ac:dyDescent="0.15">
      <c r="A642" s="707"/>
      <c r="B642" s="659" t="s">
        <v>1175</v>
      </c>
      <c r="C642" s="660"/>
      <c r="D642" s="660"/>
      <c r="E642" s="660"/>
      <c r="F642" s="698"/>
      <c r="G642" s="678"/>
      <c r="H642" s="679" t="s">
        <v>1132</v>
      </c>
      <c r="I642" s="662"/>
      <c r="J642" s="662"/>
      <c r="K642" s="680"/>
      <c r="L642" s="1218" t="s">
        <v>724</v>
      </c>
      <c r="M642" s="1219"/>
      <c r="N642" s="1164" t="s">
        <v>737</v>
      </c>
      <c r="O642" s="1165"/>
      <c r="P642" s="1214"/>
      <c r="Q642" s="1215"/>
      <c r="R642" s="1159"/>
      <c r="S642" s="1160"/>
      <c r="T642" s="1161"/>
      <c r="U642" s="1221">
        <v>4.08</v>
      </c>
      <c r="V642" s="1222"/>
      <c r="W642" s="1164" t="s">
        <v>1133</v>
      </c>
      <c r="X642" s="1165"/>
      <c r="Y642" s="1157"/>
      <c r="Z642" s="1158"/>
      <c r="AA642" s="1194"/>
      <c r="AB642" s="1195"/>
      <c r="AC642" s="1196"/>
      <c r="AD642" s="1218" t="s">
        <v>1374</v>
      </c>
      <c r="AE642" s="1219"/>
      <c r="AF642" s="1164" t="s">
        <v>1130</v>
      </c>
      <c r="AG642" s="1165"/>
      <c r="AH642" s="1157"/>
      <c r="AI642" s="1158"/>
      <c r="AJ642" s="1194"/>
      <c r="AK642" s="1195"/>
      <c r="AL642" s="1196"/>
      <c r="AM642" s="1194"/>
      <c r="AN642" s="1195"/>
      <c r="AO642" s="1196"/>
      <c r="AP642" s="654" t="s">
        <v>1547</v>
      </c>
      <c r="AQ642" s="652"/>
      <c r="AR642" s="661"/>
    </row>
    <row r="643" spans="1:44" ht="13.5" customHeight="1" x14ac:dyDescent="0.15">
      <c r="A643" s="691"/>
      <c r="B643" s="645"/>
      <c r="C643" s="646"/>
      <c r="D643" s="646"/>
      <c r="E643" s="646"/>
      <c r="F643" s="646"/>
      <c r="G643" s="647"/>
      <c r="H643" s="645"/>
      <c r="I643" s="648"/>
      <c r="J643" s="648"/>
      <c r="K643" s="647"/>
      <c r="L643" s="1172"/>
      <c r="M643" s="1173"/>
      <c r="N643" s="645"/>
      <c r="O643" s="647"/>
      <c r="P643" s="692"/>
      <c r="Q643" s="693"/>
      <c r="R643" s="646"/>
      <c r="S643" s="646"/>
      <c r="T643" s="646"/>
      <c r="U643" s="645"/>
      <c r="V643" s="647"/>
      <c r="W643" s="645"/>
      <c r="X643" s="647"/>
      <c r="Y643" s="692"/>
      <c r="Z643" s="693"/>
      <c r="AA643" s="648"/>
      <c r="AB643" s="648"/>
      <c r="AC643" s="648"/>
      <c r="AD643" s="645"/>
      <c r="AE643" s="647"/>
      <c r="AF643" s="645"/>
      <c r="AG643" s="647"/>
      <c r="AH643" s="692"/>
      <c r="AI643" s="693"/>
      <c r="AJ643" s="648"/>
      <c r="AK643" s="648"/>
      <c r="AL643" s="648"/>
      <c r="AM643" s="694"/>
      <c r="AN643" s="695"/>
      <c r="AO643" s="696"/>
      <c r="AP643" s="723"/>
      <c r="AQ643" s="667"/>
      <c r="AR643" s="724"/>
    </row>
    <row r="644" spans="1:44" ht="13.5" customHeight="1" x14ac:dyDescent="0.15">
      <c r="A644" s="707"/>
      <c r="B644" s="651" t="s">
        <v>1600</v>
      </c>
      <c r="C644" s="652"/>
      <c r="D644" s="652"/>
      <c r="E644" s="652"/>
      <c r="F644" s="708"/>
      <c r="G644" s="653"/>
      <c r="H644" s="654"/>
      <c r="I644" s="655"/>
      <c r="J644" s="655"/>
      <c r="K644" s="656"/>
      <c r="L644" s="1162"/>
      <c r="M644" s="1163"/>
      <c r="N644" s="1174"/>
      <c r="O644" s="1175"/>
      <c r="P644" s="1157"/>
      <c r="Q644" s="1158"/>
      <c r="R644" s="655"/>
      <c r="S644" s="655"/>
      <c r="T644" s="655"/>
      <c r="U644" s="1230">
        <v>11.02</v>
      </c>
      <c r="V644" s="1231"/>
      <c r="W644" s="1174" t="s">
        <v>1133</v>
      </c>
      <c r="X644" s="1175"/>
      <c r="Y644" s="1157"/>
      <c r="Z644" s="1158"/>
      <c r="AA644" s="1159"/>
      <c r="AB644" s="1160"/>
      <c r="AC644" s="1161"/>
      <c r="AD644" s="1230">
        <v>27.52</v>
      </c>
      <c r="AE644" s="1231"/>
      <c r="AF644" s="1174" t="s">
        <v>1130</v>
      </c>
      <c r="AG644" s="1175"/>
      <c r="AH644" s="1157"/>
      <c r="AI644" s="1158"/>
      <c r="AJ644" s="1159"/>
      <c r="AK644" s="1160"/>
      <c r="AL644" s="1161"/>
      <c r="AM644" s="1159"/>
      <c r="AN644" s="1160"/>
      <c r="AO644" s="1161"/>
      <c r="AP644" s="706" t="s">
        <v>1601</v>
      </c>
      <c r="AQ644" s="667"/>
      <c r="AR644" s="668"/>
    </row>
    <row r="645" spans="1:44" ht="13.5" customHeight="1" x14ac:dyDescent="0.15">
      <c r="A645" s="691"/>
      <c r="B645" s="769"/>
      <c r="C645" s="646"/>
      <c r="D645" s="646"/>
      <c r="E645" s="646"/>
      <c r="F645" s="646"/>
      <c r="G645" s="647"/>
      <c r="H645" s="645"/>
      <c r="I645" s="648"/>
      <c r="J645" s="648"/>
      <c r="K645" s="647"/>
      <c r="L645" s="1172"/>
      <c r="M645" s="1173"/>
      <c r="N645" s="645"/>
      <c r="O645" s="647"/>
      <c r="P645" s="692"/>
      <c r="Q645" s="693"/>
      <c r="R645" s="646"/>
      <c r="S645" s="646"/>
      <c r="T645" s="646"/>
      <c r="U645" s="645"/>
      <c r="V645" s="647"/>
      <c r="W645" s="645"/>
      <c r="X645" s="647"/>
      <c r="Y645" s="692"/>
      <c r="Z645" s="693"/>
      <c r="AA645" s="648"/>
      <c r="AB645" s="648"/>
      <c r="AC645" s="648"/>
      <c r="AD645" s="645"/>
      <c r="AE645" s="647"/>
      <c r="AF645" s="645"/>
      <c r="AG645" s="647"/>
      <c r="AH645" s="692"/>
      <c r="AI645" s="693"/>
      <c r="AJ645" s="648"/>
      <c r="AK645" s="648"/>
      <c r="AL645" s="648"/>
      <c r="AM645" s="694"/>
      <c r="AN645" s="695"/>
      <c r="AO645" s="696"/>
      <c r="AP645" s="646"/>
      <c r="AQ645" s="646"/>
      <c r="AR645" s="647"/>
    </row>
    <row r="646" spans="1:44" ht="13.5" customHeight="1" x14ac:dyDescent="0.15">
      <c r="A646" s="770"/>
      <c r="B646" s="771"/>
      <c r="C646" s="772"/>
      <c r="D646" s="772"/>
      <c r="E646" s="772"/>
      <c r="F646" s="772"/>
      <c r="G646" s="773"/>
      <c r="H646" s="774"/>
      <c r="I646" s="775"/>
      <c r="J646" s="775"/>
      <c r="K646" s="776"/>
      <c r="L646" s="903"/>
      <c r="M646" s="904"/>
      <c r="N646" s="659"/>
      <c r="O646" s="661"/>
      <c r="P646" s="715"/>
      <c r="Q646" s="680"/>
      <c r="R646" s="662"/>
      <c r="S646" s="662"/>
      <c r="T646" s="662"/>
      <c r="U646" s="1293"/>
      <c r="V646" s="1294"/>
      <c r="W646" s="1295"/>
      <c r="X646" s="1296"/>
      <c r="Y646" s="1293"/>
      <c r="Z646" s="1294"/>
      <c r="AA646" s="777"/>
      <c r="AB646" s="777"/>
      <c r="AC646" s="777"/>
      <c r="AD646" s="1293"/>
      <c r="AE646" s="1294"/>
      <c r="AF646" s="1295"/>
      <c r="AG646" s="1296"/>
      <c r="AH646" s="1293"/>
      <c r="AI646" s="1294"/>
      <c r="AJ646" s="777"/>
      <c r="AK646" s="777"/>
      <c r="AL646" s="777"/>
      <c r="AM646" s="1288"/>
      <c r="AN646" s="1289"/>
      <c r="AO646" s="1290"/>
      <c r="AP646" s="778"/>
      <c r="AQ646" s="772"/>
      <c r="AR646" s="779"/>
    </row>
    <row r="647" spans="1:44" ht="14.1" customHeight="1" x14ac:dyDescent="0.15">
      <c r="A647" s="742"/>
      <c r="B647" s="743"/>
      <c r="C647" s="744"/>
      <c r="D647" s="744"/>
      <c r="E647" s="744"/>
      <c r="F647" s="744"/>
      <c r="G647" s="745"/>
      <c r="H647" s="743"/>
      <c r="I647" s="746"/>
      <c r="J647" s="746"/>
      <c r="K647" s="745"/>
      <c r="L647" s="743"/>
      <c r="M647" s="745"/>
      <c r="N647" s="743"/>
      <c r="O647" s="745"/>
      <c r="P647" s="747"/>
      <c r="Q647" s="748"/>
      <c r="R647" s="746"/>
      <c r="S647" s="746"/>
      <c r="T647" s="746"/>
      <c r="U647" s="743"/>
      <c r="V647" s="745"/>
      <c r="W647" s="743"/>
      <c r="X647" s="745"/>
      <c r="Y647" s="747"/>
      <c r="Z647" s="748"/>
      <c r="AA647" s="746"/>
      <c r="AB647" s="746"/>
      <c r="AC647" s="746"/>
      <c r="AD647" s="743"/>
      <c r="AE647" s="745"/>
      <c r="AF647" s="743"/>
      <c r="AG647" s="745"/>
      <c r="AH647" s="747"/>
      <c r="AI647" s="748"/>
      <c r="AJ647" s="746"/>
      <c r="AK647" s="746"/>
      <c r="AL647" s="746"/>
      <c r="AM647" s="749"/>
      <c r="AN647" s="750"/>
      <c r="AO647" s="751"/>
      <c r="AP647" s="744"/>
      <c r="AQ647" s="744"/>
      <c r="AR647" s="745"/>
    </row>
    <row r="648" spans="1:44" ht="14.1" customHeight="1" x14ac:dyDescent="0.15">
      <c r="A648" s="752"/>
      <c r="B648" s="1252"/>
      <c r="C648" s="1254"/>
      <c r="D648" s="1254"/>
      <c r="E648" s="1254"/>
      <c r="F648" s="1254"/>
      <c r="G648" s="1253"/>
      <c r="H648" s="753"/>
      <c r="I648" s="754"/>
      <c r="J648" s="754"/>
      <c r="K648" s="755"/>
      <c r="L648" s="1250"/>
      <c r="M648" s="1251"/>
      <c r="N648" s="1252"/>
      <c r="O648" s="1253"/>
      <c r="P648" s="1250"/>
      <c r="Q648" s="1251"/>
      <c r="R648" s="756"/>
      <c r="S648" s="756"/>
      <c r="T648" s="756"/>
      <c r="U648" s="1250"/>
      <c r="V648" s="1251"/>
      <c r="W648" s="1252"/>
      <c r="X648" s="1253"/>
      <c r="Y648" s="1250"/>
      <c r="Z648" s="1251"/>
      <c r="AA648" s="756"/>
      <c r="AB648" s="756"/>
      <c r="AC648" s="756"/>
      <c r="AD648" s="1250"/>
      <c r="AE648" s="1251"/>
      <c r="AF648" s="1252"/>
      <c r="AG648" s="1253"/>
      <c r="AH648" s="1250"/>
      <c r="AI648" s="1251"/>
      <c r="AJ648" s="756"/>
      <c r="AK648" s="756"/>
      <c r="AL648" s="756"/>
      <c r="AM648" s="1260"/>
      <c r="AN648" s="1261"/>
      <c r="AO648" s="1262"/>
      <c r="AP648" s="757"/>
      <c r="AQ648" s="758"/>
      <c r="AR648" s="759"/>
    </row>
    <row r="649" spans="1:44" ht="15" customHeight="1" x14ac:dyDescent="0.15"/>
    <row r="650" spans="1:44" ht="15" customHeight="1" x14ac:dyDescent="0.15">
      <c r="A650" s="1220" t="s">
        <v>1807</v>
      </c>
      <c r="B650" s="1220"/>
      <c r="C650" s="1220"/>
      <c r="D650" s="1220"/>
      <c r="E650" s="1220"/>
      <c r="F650" s="1220"/>
      <c r="G650" s="1220"/>
      <c r="H650" s="1220"/>
      <c r="I650" s="1220"/>
      <c r="J650" s="1220"/>
      <c r="K650" s="1220"/>
      <c r="L650" s="1220"/>
      <c r="M650" s="1220"/>
      <c r="N650" s="1220"/>
      <c r="O650" s="1220"/>
      <c r="P650" s="1220"/>
      <c r="Q650" s="1220"/>
      <c r="R650" s="1220"/>
      <c r="S650" s="1220"/>
      <c r="T650" s="1220"/>
      <c r="U650" s="1220"/>
      <c r="V650" s="1220"/>
      <c r="W650" s="1220"/>
      <c r="X650" s="1220"/>
      <c r="Y650" s="1220"/>
      <c r="Z650" s="1220"/>
      <c r="AA650" s="1220"/>
      <c r="AB650" s="1220"/>
      <c r="AC650" s="1220"/>
      <c r="AD650" s="1220"/>
      <c r="AE650" s="1220"/>
      <c r="AF650" s="1220"/>
      <c r="AG650" s="1220"/>
      <c r="AH650" s="1220"/>
      <c r="AI650" s="1220"/>
      <c r="AJ650" s="1220"/>
      <c r="AK650" s="1220"/>
      <c r="AL650" s="1220"/>
      <c r="AM650" s="1220"/>
      <c r="AN650" s="1220"/>
      <c r="AO650" s="1220"/>
      <c r="AP650" s="1220"/>
      <c r="AQ650" s="1220"/>
      <c r="AR650" s="1220"/>
    </row>
    <row r="651" spans="1:44" ht="15" customHeight="1" x14ac:dyDescent="0.15">
      <c r="A651" s="1220"/>
      <c r="B651" s="1220"/>
      <c r="C651" s="1220"/>
      <c r="D651" s="1220"/>
      <c r="E651" s="1220"/>
      <c r="F651" s="1220"/>
      <c r="G651" s="1220"/>
      <c r="H651" s="1220"/>
      <c r="I651" s="1220"/>
      <c r="J651" s="1220"/>
      <c r="K651" s="1220"/>
      <c r="L651" s="1220"/>
      <c r="M651" s="1220"/>
      <c r="N651" s="1220"/>
      <c r="O651" s="1220"/>
      <c r="P651" s="1220"/>
      <c r="Q651" s="1220"/>
      <c r="R651" s="1220"/>
      <c r="S651" s="1220"/>
      <c r="T651" s="1220"/>
      <c r="U651" s="1220"/>
      <c r="V651" s="1220"/>
      <c r="W651" s="1220"/>
      <c r="X651" s="1220"/>
      <c r="Y651" s="1220"/>
      <c r="Z651" s="1220"/>
      <c r="AA651" s="1220"/>
      <c r="AB651" s="1220"/>
      <c r="AC651" s="1220"/>
      <c r="AD651" s="1220"/>
      <c r="AE651" s="1220"/>
      <c r="AF651" s="1220"/>
      <c r="AG651" s="1220"/>
      <c r="AH651" s="1220"/>
      <c r="AI651" s="1220"/>
      <c r="AJ651" s="1220"/>
      <c r="AK651" s="1220"/>
      <c r="AL651" s="1220"/>
      <c r="AM651" s="1220"/>
      <c r="AN651" s="1220"/>
      <c r="AO651" s="1220"/>
      <c r="AP651" s="1220"/>
      <c r="AQ651" s="1220"/>
      <c r="AR651" s="1220"/>
    </row>
    <row r="652" spans="1:44" ht="15" customHeight="1" x14ac:dyDescent="0.15">
      <c r="B652" s="642" t="s">
        <v>2240</v>
      </c>
      <c r="AP652" s="643"/>
      <c r="AQ652" s="644" t="s">
        <v>1118</v>
      </c>
      <c r="AR652" s="636">
        <v>15</v>
      </c>
    </row>
    <row r="653" spans="1:44" ht="14.1" customHeight="1" x14ac:dyDescent="0.15">
      <c r="A653" s="1272" t="s">
        <v>580</v>
      </c>
      <c r="B653" s="1269" t="s">
        <v>1119</v>
      </c>
      <c r="C653" s="1270"/>
      <c r="D653" s="1270"/>
      <c r="E653" s="1270"/>
      <c r="F653" s="1270"/>
      <c r="G653" s="1270"/>
      <c r="H653" s="1269" t="s">
        <v>1120</v>
      </c>
      <c r="I653" s="1270"/>
      <c r="J653" s="1270"/>
      <c r="K653" s="1271"/>
      <c r="L653" s="1247" t="s">
        <v>1734</v>
      </c>
      <c r="M653" s="1248"/>
      <c r="N653" s="1248"/>
      <c r="O653" s="1248"/>
      <c r="P653" s="1248"/>
      <c r="Q653" s="1248"/>
      <c r="R653" s="1248"/>
      <c r="S653" s="1248"/>
      <c r="T653" s="1249"/>
      <c r="U653" s="1247" t="s">
        <v>1121</v>
      </c>
      <c r="V653" s="1248"/>
      <c r="W653" s="1248"/>
      <c r="X653" s="1248"/>
      <c r="Y653" s="1248"/>
      <c r="Z653" s="1248"/>
      <c r="AA653" s="1248"/>
      <c r="AB653" s="1248"/>
      <c r="AC653" s="1249"/>
      <c r="AD653" s="1247" t="s">
        <v>1122</v>
      </c>
      <c r="AE653" s="1248"/>
      <c r="AF653" s="1248"/>
      <c r="AG653" s="1248"/>
      <c r="AH653" s="1248"/>
      <c r="AI653" s="1248"/>
      <c r="AJ653" s="1248"/>
      <c r="AK653" s="1248"/>
      <c r="AL653" s="1249"/>
      <c r="AM653" s="1274"/>
      <c r="AN653" s="1275"/>
      <c r="AO653" s="1276"/>
      <c r="AP653" s="1269" t="s">
        <v>1123</v>
      </c>
      <c r="AQ653" s="1270"/>
      <c r="AR653" s="1271"/>
    </row>
    <row r="654" spans="1:44" ht="14.1" customHeight="1" x14ac:dyDescent="0.15">
      <c r="A654" s="1273"/>
      <c r="B654" s="1242"/>
      <c r="C654" s="1244"/>
      <c r="D654" s="1244"/>
      <c r="E654" s="1244"/>
      <c r="F654" s="1244"/>
      <c r="G654" s="1244"/>
      <c r="H654" s="1242"/>
      <c r="I654" s="1244"/>
      <c r="J654" s="1244"/>
      <c r="K654" s="1243"/>
      <c r="L654" s="1242" t="s">
        <v>1124</v>
      </c>
      <c r="M654" s="1243"/>
      <c r="N654" s="1244" t="s">
        <v>1125</v>
      </c>
      <c r="O654" s="1244"/>
      <c r="P654" s="1227"/>
      <c r="Q654" s="1229"/>
      <c r="R654" s="1227"/>
      <c r="S654" s="1228"/>
      <c r="T654" s="1229"/>
      <c r="U654" s="1242" t="s">
        <v>1124</v>
      </c>
      <c r="V654" s="1243"/>
      <c r="W654" s="1242" t="s">
        <v>1125</v>
      </c>
      <c r="X654" s="1243"/>
      <c r="Y654" s="1227"/>
      <c r="Z654" s="1229"/>
      <c r="AA654" s="1227"/>
      <c r="AB654" s="1228"/>
      <c r="AC654" s="1229"/>
      <c r="AD654" s="1242" t="s">
        <v>1124</v>
      </c>
      <c r="AE654" s="1243"/>
      <c r="AF654" s="1242" t="s">
        <v>1125</v>
      </c>
      <c r="AG654" s="1243"/>
      <c r="AH654" s="1227"/>
      <c r="AI654" s="1229"/>
      <c r="AJ654" s="1227"/>
      <c r="AK654" s="1228"/>
      <c r="AL654" s="1229"/>
      <c r="AM654" s="1277"/>
      <c r="AN654" s="1278"/>
      <c r="AO654" s="1279"/>
      <c r="AP654" s="1242"/>
      <c r="AQ654" s="1244"/>
      <c r="AR654" s="1243"/>
    </row>
    <row r="655" spans="1:44" ht="14.1" customHeight="1" x14ac:dyDescent="0.15">
      <c r="A655" s="665"/>
      <c r="B655" s="666"/>
      <c r="C655" s="667"/>
      <c r="D655" s="667"/>
      <c r="E655" s="667"/>
      <c r="F655" s="667"/>
      <c r="G655" s="668"/>
      <c r="H655" s="669"/>
      <c r="I655" s="670"/>
      <c r="J655" s="670"/>
      <c r="K655" s="672"/>
      <c r="L655" s="669"/>
      <c r="M655" s="672"/>
      <c r="N655" s="669"/>
      <c r="O655" s="672"/>
      <c r="P655" s="673"/>
      <c r="Q655" s="674"/>
      <c r="R655" s="671"/>
      <c r="S655" s="671"/>
      <c r="T655" s="671"/>
      <c r="U655" s="669"/>
      <c r="V655" s="672"/>
      <c r="W655" s="669"/>
      <c r="X655" s="672"/>
      <c r="Y655" s="673"/>
      <c r="Z655" s="674"/>
      <c r="AA655" s="670"/>
      <c r="AB655" s="670"/>
      <c r="AC655" s="670"/>
      <c r="AD655" s="669"/>
      <c r="AE655" s="672"/>
      <c r="AF655" s="669"/>
      <c r="AG655" s="672"/>
      <c r="AH655" s="673"/>
      <c r="AI655" s="674"/>
      <c r="AJ655" s="670"/>
      <c r="AK655" s="670"/>
      <c r="AL655" s="670"/>
      <c r="AM655" s="675"/>
      <c r="AN655" s="676"/>
      <c r="AO655" s="677"/>
      <c r="AP655" s="671"/>
      <c r="AQ655" s="671"/>
      <c r="AR655" s="672"/>
    </row>
    <row r="656" spans="1:44" ht="14.1" customHeight="1" x14ac:dyDescent="0.15">
      <c r="A656" s="681">
        <v>13</v>
      </c>
      <c r="B656" s="682" t="s">
        <v>1176</v>
      </c>
      <c r="C656" s="667"/>
      <c r="D656" s="667"/>
      <c r="E656" s="667"/>
      <c r="F656" s="667"/>
      <c r="G656" s="683"/>
      <c r="H656" s="684"/>
      <c r="I656" s="685"/>
      <c r="J656" s="685"/>
      <c r="K656" s="686"/>
      <c r="L656" s="1245"/>
      <c r="M656" s="1246"/>
      <c r="N656" s="1240"/>
      <c r="O656" s="1241"/>
      <c r="P656" s="1238"/>
      <c r="Q656" s="1239"/>
      <c r="R656" s="685"/>
      <c r="S656" s="685"/>
      <c r="T656" s="685"/>
      <c r="U656" s="1245"/>
      <c r="V656" s="1246"/>
      <c r="W656" s="1240"/>
      <c r="X656" s="1241"/>
      <c r="Y656" s="1238"/>
      <c r="Z656" s="1239"/>
      <c r="AA656" s="687"/>
      <c r="AB656" s="687"/>
      <c r="AC656" s="687"/>
      <c r="AD656" s="1245"/>
      <c r="AE656" s="1246"/>
      <c r="AF656" s="1240"/>
      <c r="AG656" s="1241"/>
      <c r="AH656" s="1238"/>
      <c r="AI656" s="1239"/>
      <c r="AJ656" s="687"/>
      <c r="AK656" s="687"/>
      <c r="AL656" s="687"/>
      <c r="AM656" s="1235"/>
      <c r="AN656" s="1236"/>
      <c r="AO656" s="1237"/>
      <c r="AP656" s="688"/>
      <c r="AQ656" s="689"/>
      <c r="AR656" s="690"/>
    </row>
    <row r="657" spans="1:44" ht="14.1" customHeight="1" x14ac:dyDescent="0.15">
      <c r="A657" s="691"/>
      <c r="B657" s="645"/>
      <c r="C657" s="646"/>
      <c r="D657" s="646"/>
      <c r="E657" s="646"/>
      <c r="F657" s="646"/>
      <c r="G657" s="647"/>
      <c r="H657" s="645"/>
      <c r="I657" s="648"/>
      <c r="J657" s="648"/>
      <c r="K657" s="647"/>
      <c r="L657" s="1172"/>
      <c r="M657" s="1173"/>
      <c r="N657" s="645"/>
      <c r="O657" s="647"/>
      <c r="P657" s="692"/>
      <c r="Q657" s="693"/>
      <c r="R657" s="646"/>
      <c r="S657" s="646"/>
      <c r="T657" s="646"/>
      <c r="U657" s="1172"/>
      <c r="V657" s="1173"/>
      <c r="W657" s="645"/>
      <c r="X657" s="647"/>
      <c r="Y657" s="692"/>
      <c r="Z657" s="693"/>
      <c r="AA657" s="648"/>
      <c r="AB657" s="648"/>
      <c r="AC657" s="648"/>
      <c r="AD657" s="1172"/>
      <c r="AE657" s="1173"/>
      <c r="AF657" s="645"/>
      <c r="AG657" s="647"/>
      <c r="AH657" s="692"/>
      <c r="AI657" s="693"/>
      <c r="AJ657" s="648"/>
      <c r="AK657" s="648"/>
      <c r="AL657" s="648"/>
      <c r="AM657" s="694"/>
      <c r="AN657" s="695"/>
      <c r="AO657" s="696"/>
      <c r="AP657" s="645"/>
      <c r="AQ657" s="660"/>
      <c r="AR657" s="661"/>
    </row>
    <row r="658" spans="1:44" ht="14.1" customHeight="1" x14ac:dyDescent="0.15">
      <c r="A658" s="697"/>
      <c r="B658" s="651" t="s">
        <v>677</v>
      </c>
      <c r="C658" s="652"/>
      <c r="D658" s="652"/>
      <c r="E658" s="652"/>
      <c r="F658" s="698"/>
      <c r="G658" s="678"/>
      <c r="H658" s="654" t="s">
        <v>1399</v>
      </c>
      <c r="I658" s="655"/>
      <c r="J658" s="655"/>
      <c r="K658" s="656"/>
      <c r="L658" s="1218" t="s">
        <v>724</v>
      </c>
      <c r="M658" s="1219"/>
      <c r="N658" s="1164" t="s">
        <v>737</v>
      </c>
      <c r="O658" s="1165"/>
      <c r="P658" s="1214"/>
      <c r="Q658" s="1215"/>
      <c r="R658" s="1159"/>
      <c r="S658" s="1160"/>
      <c r="T658" s="1161"/>
      <c r="U658" s="1162" t="s">
        <v>724</v>
      </c>
      <c r="V658" s="1163"/>
      <c r="W658" s="1164" t="s">
        <v>1133</v>
      </c>
      <c r="X658" s="1165"/>
      <c r="Y658" s="1157"/>
      <c r="Z658" s="1158"/>
      <c r="AA658" s="1159"/>
      <c r="AB658" s="1160"/>
      <c r="AC658" s="1161"/>
      <c r="AD658" s="1162" t="s">
        <v>724</v>
      </c>
      <c r="AE658" s="1163"/>
      <c r="AF658" s="1164" t="s">
        <v>1130</v>
      </c>
      <c r="AG658" s="1165"/>
      <c r="AH658" s="1157"/>
      <c r="AI658" s="1158"/>
      <c r="AJ658" s="1159"/>
      <c r="AK658" s="1160"/>
      <c r="AL658" s="1161"/>
      <c r="AM658" s="1159"/>
      <c r="AN658" s="1160"/>
      <c r="AO658" s="1161"/>
      <c r="AP658" s="881" t="s">
        <v>1393</v>
      </c>
      <c r="AQ658" s="660"/>
      <c r="AR658" s="661"/>
    </row>
    <row r="659" spans="1:44" ht="14.1" customHeight="1" x14ac:dyDescent="0.15">
      <c r="A659" s="707"/>
      <c r="B659" s="645"/>
      <c r="C659" s="646"/>
      <c r="D659" s="646"/>
      <c r="E659" s="660"/>
      <c r="F659" s="646"/>
      <c r="G659" s="647"/>
      <c r="H659" s="645"/>
      <c r="I659" s="648"/>
      <c r="J659" s="648"/>
      <c r="K659" s="647"/>
      <c r="L659" s="1172"/>
      <c r="M659" s="1173"/>
      <c r="N659" s="645"/>
      <c r="O659" s="647"/>
      <c r="P659" s="692"/>
      <c r="Q659" s="693"/>
      <c r="R659" s="646"/>
      <c r="S659" s="646"/>
      <c r="T659" s="646"/>
      <c r="U659" s="1172"/>
      <c r="V659" s="1173"/>
      <c r="W659" s="645"/>
      <c r="X659" s="647"/>
      <c r="Y659" s="692"/>
      <c r="Z659" s="693"/>
      <c r="AA659" s="648"/>
      <c r="AB659" s="648"/>
      <c r="AC659" s="648"/>
      <c r="AD659" s="1172"/>
      <c r="AE659" s="1173"/>
      <c r="AF659" s="645"/>
      <c r="AG659" s="647"/>
      <c r="AH659" s="692"/>
      <c r="AI659" s="693"/>
      <c r="AJ659" s="648"/>
      <c r="AK659" s="648"/>
      <c r="AL659" s="648"/>
      <c r="AM659" s="694"/>
      <c r="AN659" s="695"/>
      <c r="AO659" s="696"/>
      <c r="AP659" s="645"/>
      <c r="AQ659" s="646"/>
      <c r="AR659" s="647"/>
    </row>
    <row r="660" spans="1:44" ht="14.1" customHeight="1" x14ac:dyDescent="0.15">
      <c r="A660" s="707"/>
      <c r="B660" s="659" t="s">
        <v>678</v>
      </c>
      <c r="C660" s="660"/>
      <c r="D660" s="660"/>
      <c r="E660" s="660"/>
      <c r="F660" s="708"/>
      <c r="G660" s="653"/>
      <c r="H660" s="654" t="s">
        <v>1399</v>
      </c>
      <c r="I660" s="655"/>
      <c r="J660" s="655"/>
      <c r="K660" s="656"/>
      <c r="L660" s="1218" t="s">
        <v>724</v>
      </c>
      <c r="M660" s="1219"/>
      <c r="N660" s="1164" t="s">
        <v>737</v>
      </c>
      <c r="O660" s="1165"/>
      <c r="P660" s="1214"/>
      <c r="Q660" s="1215"/>
      <c r="R660" s="1159"/>
      <c r="S660" s="1160"/>
      <c r="T660" s="1161"/>
      <c r="U660" s="1162" t="s">
        <v>724</v>
      </c>
      <c r="V660" s="1163"/>
      <c r="W660" s="1164" t="s">
        <v>1133</v>
      </c>
      <c r="X660" s="1165"/>
      <c r="Y660" s="1157"/>
      <c r="Z660" s="1158"/>
      <c r="AA660" s="1159"/>
      <c r="AB660" s="1160"/>
      <c r="AC660" s="1161"/>
      <c r="AD660" s="1162" t="s">
        <v>724</v>
      </c>
      <c r="AE660" s="1163"/>
      <c r="AF660" s="1164" t="s">
        <v>1130</v>
      </c>
      <c r="AG660" s="1165"/>
      <c r="AH660" s="1157"/>
      <c r="AI660" s="1158"/>
      <c r="AJ660" s="1159"/>
      <c r="AK660" s="1160"/>
      <c r="AL660" s="1161"/>
      <c r="AM660" s="1159"/>
      <c r="AN660" s="1160"/>
      <c r="AO660" s="1161"/>
      <c r="AP660" s="881" t="s">
        <v>1393</v>
      </c>
      <c r="AQ660" s="652"/>
      <c r="AR660" s="713"/>
    </row>
    <row r="661" spans="1:44" ht="14.1" customHeight="1" x14ac:dyDescent="0.15">
      <c r="A661" s="691"/>
      <c r="B661" s="645"/>
      <c r="C661" s="646"/>
      <c r="D661" s="646"/>
      <c r="E661" s="646"/>
      <c r="F661" s="646"/>
      <c r="G661" s="647"/>
      <c r="H661" s="645"/>
      <c r="I661" s="648"/>
      <c r="J661" s="648"/>
      <c r="K661" s="647"/>
      <c r="L661" s="1172"/>
      <c r="M661" s="1173"/>
      <c r="N661" s="645"/>
      <c r="O661" s="647"/>
      <c r="P661" s="692"/>
      <c r="Q661" s="693"/>
      <c r="R661" s="646"/>
      <c r="S661" s="646"/>
      <c r="T661" s="646"/>
      <c r="U661" s="1172"/>
      <c r="V661" s="1173"/>
      <c r="W661" s="645"/>
      <c r="X661" s="647"/>
      <c r="Y661" s="692"/>
      <c r="Z661" s="693"/>
      <c r="AA661" s="648"/>
      <c r="AB661" s="648"/>
      <c r="AC661" s="648"/>
      <c r="AD661" s="1172"/>
      <c r="AE661" s="1173"/>
      <c r="AF661" s="645"/>
      <c r="AG661" s="647"/>
      <c r="AH661" s="692"/>
      <c r="AI661" s="693"/>
      <c r="AJ661" s="648"/>
      <c r="AK661" s="648"/>
      <c r="AL661" s="648"/>
      <c r="AM661" s="694"/>
      <c r="AN661" s="695"/>
      <c r="AO661" s="696"/>
      <c r="AP661" s="645"/>
      <c r="AQ661" s="660"/>
      <c r="AR661" s="661"/>
    </row>
    <row r="662" spans="1:44" ht="14.1" customHeight="1" x14ac:dyDescent="0.15">
      <c r="A662" s="707"/>
      <c r="B662" s="659" t="s">
        <v>679</v>
      </c>
      <c r="C662" s="660"/>
      <c r="D662" s="660"/>
      <c r="E662" s="660"/>
      <c r="F662" s="698"/>
      <c r="G662" s="678"/>
      <c r="H662" s="654" t="s">
        <v>1399</v>
      </c>
      <c r="I662" s="655"/>
      <c r="J662" s="655"/>
      <c r="K662" s="656"/>
      <c r="L662" s="1218" t="s">
        <v>724</v>
      </c>
      <c r="M662" s="1219"/>
      <c r="N662" s="1164" t="s">
        <v>737</v>
      </c>
      <c r="O662" s="1165"/>
      <c r="P662" s="1214"/>
      <c r="Q662" s="1215"/>
      <c r="R662" s="1159"/>
      <c r="S662" s="1160"/>
      <c r="T662" s="1161"/>
      <c r="U662" s="1162" t="s">
        <v>724</v>
      </c>
      <c r="V662" s="1163"/>
      <c r="W662" s="1164" t="s">
        <v>1133</v>
      </c>
      <c r="X662" s="1165"/>
      <c r="Y662" s="1157"/>
      <c r="Z662" s="1158"/>
      <c r="AA662" s="1159"/>
      <c r="AB662" s="1160"/>
      <c r="AC662" s="1161"/>
      <c r="AD662" s="1162" t="s">
        <v>724</v>
      </c>
      <c r="AE662" s="1163"/>
      <c r="AF662" s="1164" t="s">
        <v>1130</v>
      </c>
      <c r="AG662" s="1165"/>
      <c r="AH662" s="1157"/>
      <c r="AI662" s="1158"/>
      <c r="AJ662" s="1159"/>
      <c r="AK662" s="1160"/>
      <c r="AL662" s="1161"/>
      <c r="AM662" s="1159"/>
      <c r="AN662" s="1160"/>
      <c r="AO662" s="1161"/>
      <c r="AP662" s="881" t="s">
        <v>1393</v>
      </c>
      <c r="AQ662" s="660"/>
      <c r="AR662" s="661"/>
    </row>
    <row r="663" spans="1:44" ht="14.1" customHeight="1" x14ac:dyDescent="0.15">
      <c r="A663" s="691"/>
      <c r="B663" s="645"/>
      <c r="C663" s="646"/>
      <c r="D663" s="646"/>
      <c r="E663" s="646"/>
      <c r="F663" s="646"/>
      <c r="G663" s="647"/>
      <c r="H663" s="645"/>
      <c r="I663" s="648"/>
      <c r="J663" s="648"/>
      <c r="K663" s="647"/>
      <c r="L663" s="1172"/>
      <c r="M663" s="1173"/>
      <c r="N663" s="645"/>
      <c r="O663" s="647"/>
      <c r="P663" s="692"/>
      <c r="Q663" s="693"/>
      <c r="R663" s="646"/>
      <c r="S663" s="646"/>
      <c r="T663" s="646"/>
      <c r="U663" s="1172"/>
      <c r="V663" s="1173"/>
      <c r="W663" s="645"/>
      <c r="X663" s="647"/>
      <c r="Y663" s="692"/>
      <c r="Z663" s="693"/>
      <c r="AA663" s="648"/>
      <c r="AB663" s="648"/>
      <c r="AC663" s="648"/>
      <c r="AD663" s="1172"/>
      <c r="AE663" s="1173"/>
      <c r="AF663" s="645"/>
      <c r="AG663" s="647"/>
      <c r="AH663" s="692"/>
      <c r="AI663" s="693"/>
      <c r="AJ663" s="648"/>
      <c r="AK663" s="648"/>
      <c r="AL663" s="648"/>
      <c r="AM663" s="694"/>
      <c r="AN663" s="695"/>
      <c r="AO663" s="696"/>
      <c r="AP663" s="645"/>
      <c r="AQ663" s="646"/>
      <c r="AR663" s="647"/>
    </row>
    <row r="664" spans="1:44" ht="14.1" customHeight="1" x14ac:dyDescent="0.15">
      <c r="A664" s="697"/>
      <c r="B664" s="651" t="s">
        <v>816</v>
      </c>
      <c r="C664" s="652"/>
      <c r="D664" s="652"/>
      <c r="E664" s="652"/>
      <c r="F664" s="660"/>
      <c r="G664" s="653"/>
      <c r="H664" s="654" t="s">
        <v>1399</v>
      </c>
      <c r="I664" s="655"/>
      <c r="J664" s="655"/>
      <c r="K664" s="656"/>
      <c r="L664" s="1218" t="s">
        <v>724</v>
      </c>
      <c r="M664" s="1219"/>
      <c r="N664" s="1164" t="s">
        <v>737</v>
      </c>
      <c r="O664" s="1165"/>
      <c r="P664" s="1214"/>
      <c r="Q664" s="1215"/>
      <c r="R664" s="1159"/>
      <c r="S664" s="1160"/>
      <c r="T664" s="1161"/>
      <c r="U664" s="1162" t="s">
        <v>724</v>
      </c>
      <c r="V664" s="1163"/>
      <c r="W664" s="1164" t="s">
        <v>1133</v>
      </c>
      <c r="X664" s="1165"/>
      <c r="Y664" s="1157"/>
      <c r="Z664" s="1158"/>
      <c r="AA664" s="1159"/>
      <c r="AB664" s="1160"/>
      <c r="AC664" s="1161"/>
      <c r="AD664" s="1162" t="s">
        <v>724</v>
      </c>
      <c r="AE664" s="1163"/>
      <c r="AF664" s="1164" t="s">
        <v>1130</v>
      </c>
      <c r="AG664" s="1165"/>
      <c r="AH664" s="1157"/>
      <c r="AI664" s="1158"/>
      <c r="AJ664" s="1159"/>
      <c r="AK664" s="1160"/>
      <c r="AL664" s="1161"/>
      <c r="AM664" s="1159"/>
      <c r="AN664" s="1160"/>
      <c r="AO664" s="1161"/>
      <c r="AP664" s="881" t="s">
        <v>1393</v>
      </c>
      <c r="AQ664" s="652"/>
      <c r="AR664" s="713"/>
    </row>
    <row r="665" spans="1:44" ht="14.1" customHeight="1" x14ac:dyDescent="0.15">
      <c r="A665" s="707"/>
      <c r="B665" s="659"/>
      <c r="C665" s="660"/>
      <c r="D665" s="660"/>
      <c r="E665" s="660"/>
      <c r="F665" s="646"/>
      <c r="G665" s="661"/>
      <c r="H665" s="645"/>
      <c r="I665" s="648"/>
      <c r="J665" s="648"/>
      <c r="K665" s="647"/>
      <c r="L665" s="1172"/>
      <c r="M665" s="1173"/>
      <c r="N665" s="645"/>
      <c r="O665" s="647"/>
      <c r="P665" s="692"/>
      <c r="Q665" s="693"/>
      <c r="R665" s="646"/>
      <c r="S665" s="646"/>
      <c r="T665" s="646"/>
      <c r="U665" s="1172"/>
      <c r="V665" s="1173"/>
      <c r="W665" s="645"/>
      <c r="X665" s="647"/>
      <c r="Y665" s="692"/>
      <c r="Z665" s="693"/>
      <c r="AA665" s="648"/>
      <c r="AB665" s="648"/>
      <c r="AC665" s="648"/>
      <c r="AD665" s="1172"/>
      <c r="AE665" s="1173"/>
      <c r="AF665" s="645"/>
      <c r="AG665" s="647"/>
      <c r="AH665" s="692"/>
      <c r="AI665" s="693"/>
      <c r="AJ665" s="648"/>
      <c r="AK665" s="648"/>
      <c r="AL665" s="648"/>
      <c r="AM665" s="694"/>
      <c r="AN665" s="695"/>
      <c r="AO665" s="696"/>
      <c r="AP665" s="645"/>
      <c r="AQ665" s="660"/>
      <c r="AR665" s="661"/>
    </row>
    <row r="666" spans="1:44" ht="14.1" customHeight="1" x14ac:dyDescent="0.15">
      <c r="A666" s="707"/>
      <c r="B666" s="659" t="s">
        <v>817</v>
      </c>
      <c r="C666" s="660"/>
      <c r="D666" s="660"/>
      <c r="E666" s="660"/>
      <c r="F666" s="660"/>
      <c r="G666" s="678"/>
      <c r="H666" s="654" t="s">
        <v>1399</v>
      </c>
      <c r="I666" s="655"/>
      <c r="J666" s="655"/>
      <c r="K666" s="656"/>
      <c r="L666" s="1218" t="s">
        <v>724</v>
      </c>
      <c r="M666" s="1219"/>
      <c r="N666" s="1164" t="s">
        <v>737</v>
      </c>
      <c r="O666" s="1165"/>
      <c r="P666" s="1214"/>
      <c r="Q666" s="1215"/>
      <c r="R666" s="1159"/>
      <c r="S666" s="1160"/>
      <c r="T666" s="1161"/>
      <c r="U666" s="1162" t="s">
        <v>724</v>
      </c>
      <c r="V666" s="1163"/>
      <c r="W666" s="1164" t="s">
        <v>1133</v>
      </c>
      <c r="X666" s="1165"/>
      <c r="Y666" s="1157"/>
      <c r="Z666" s="1158"/>
      <c r="AA666" s="1159"/>
      <c r="AB666" s="1160"/>
      <c r="AC666" s="1161"/>
      <c r="AD666" s="1162" t="s">
        <v>724</v>
      </c>
      <c r="AE666" s="1163"/>
      <c r="AF666" s="1164" t="s">
        <v>1130</v>
      </c>
      <c r="AG666" s="1165"/>
      <c r="AH666" s="1157"/>
      <c r="AI666" s="1158"/>
      <c r="AJ666" s="1159"/>
      <c r="AK666" s="1160"/>
      <c r="AL666" s="1161"/>
      <c r="AM666" s="1159"/>
      <c r="AN666" s="1160"/>
      <c r="AO666" s="1161"/>
      <c r="AP666" s="881" t="s">
        <v>1393</v>
      </c>
      <c r="AQ666" s="652"/>
      <c r="AR666" s="713"/>
    </row>
    <row r="667" spans="1:44" ht="14.1" customHeight="1" x14ac:dyDescent="0.15">
      <c r="A667" s="691"/>
      <c r="B667" s="645"/>
      <c r="C667" s="646"/>
      <c r="D667" s="646"/>
      <c r="E667" s="646"/>
      <c r="F667" s="646"/>
      <c r="G667" s="647"/>
      <c r="H667" s="645"/>
      <c r="I667" s="648"/>
      <c r="J667" s="648"/>
      <c r="K667" s="647"/>
      <c r="L667" s="1172"/>
      <c r="M667" s="1173"/>
      <c r="N667" s="645"/>
      <c r="O667" s="647"/>
      <c r="P667" s="692"/>
      <c r="Q667" s="693"/>
      <c r="R667" s="646"/>
      <c r="S667" s="646"/>
      <c r="T667" s="646"/>
      <c r="U667" s="1172"/>
      <c r="V667" s="1173"/>
      <c r="W667" s="645"/>
      <c r="X667" s="647"/>
      <c r="Y667" s="692"/>
      <c r="Z667" s="693"/>
      <c r="AA667" s="648"/>
      <c r="AB667" s="648"/>
      <c r="AC667" s="648"/>
      <c r="AD667" s="1172"/>
      <c r="AE667" s="1173"/>
      <c r="AF667" s="645"/>
      <c r="AG667" s="647"/>
      <c r="AH667" s="692"/>
      <c r="AI667" s="693"/>
      <c r="AJ667" s="648"/>
      <c r="AK667" s="648"/>
      <c r="AL667" s="648"/>
      <c r="AM667" s="694"/>
      <c r="AN667" s="695"/>
      <c r="AO667" s="696"/>
      <c r="AP667" s="646"/>
      <c r="AQ667" s="646"/>
      <c r="AR667" s="647"/>
    </row>
    <row r="668" spans="1:44" ht="14.1" customHeight="1" x14ac:dyDescent="0.15">
      <c r="A668" s="697"/>
      <c r="B668" s="651"/>
      <c r="C668" s="652"/>
      <c r="D668" s="652"/>
      <c r="E668" s="652"/>
      <c r="F668" s="660"/>
      <c r="G668" s="653"/>
      <c r="H668" s="679"/>
      <c r="I668" s="662"/>
      <c r="J668" s="662"/>
      <c r="K668" s="680"/>
      <c r="L668" s="1218"/>
      <c r="M668" s="1219"/>
      <c r="N668" s="1164"/>
      <c r="O668" s="1165"/>
      <c r="P668" s="1214"/>
      <c r="Q668" s="1215"/>
      <c r="R668" s="662"/>
      <c r="S668" s="662"/>
      <c r="T668" s="662"/>
      <c r="U668" s="1218"/>
      <c r="V668" s="1219"/>
      <c r="W668" s="1164"/>
      <c r="X668" s="1165"/>
      <c r="Y668" s="1214"/>
      <c r="Z668" s="1215"/>
      <c r="AA668" s="1194"/>
      <c r="AB668" s="1195"/>
      <c r="AC668" s="1196"/>
      <c r="AD668" s="1218"/>
      <c r="AE668" s="1219"/>
      <c r="AF668" s="1164"/>
      <c r="AG668" s="1165"/>
      <c r="AH668" s="1214"/>
      <c r="AI668" s="1215"/>
      <c r="AJ668" s="1194"/>
      <c r="AK668" s="1195"/>
      <c r="AL668" s="1196"/>
      <c r="AM668" s="1159"/>
      <c r="AN668" s="1160"/>
      <c r="AO668" s="1161"/>
      <c r="AP668" s="881"/>
      <c r="AQ668" s="652"/>
      <c r="AR668" s="713"/>
    </row>
    <row r="669" spans="1:44" ht="14.1" customHeight="1" x14ac:dyDescent="0.15">
      <c r="A669" s="707"/>
      <c r="B669" s="659"/>
      <c r="C669" s="660"/>
      <c r="D669" s="660"/>
      <c r="E669" s="660"/>
      <c r="F669" s="646"/>
      <c r="G669" s="661"/>
      <c r="H669" s="645"/>
      <c r="I669" s="648"/>
      <c r="J669" s="648"/>
      <c r="K669" s="647"/>
      <c r="L669" s="1172"/>
      <c r="M669" s="1173"/>
      <c r="N669" s="645"/>
      <c r="O669" s="647"/>
      <c r="P669" s="692"/>
      <c r="Q669" s="693"/>
      <c r="R669" s="646"/>
      <c r="S669" s="646"/>
      <c r="T669" s="646"/>
      <c r="U669" s="1172"/>
      <c r="V669" s="1173"/>
      <c r="W669" s="645"/>
      <c r="X669" s="647"/>
      <c r="Y669" s="692"/>
      <c r="Z669" s="693"/>
      <c r="AA669" s="648"/>
      <c r="AB669" s="648"/>
      <c r="AC669" s="648"/>
      <c r="AD669" s="1172"/>
      <c r="AE669" s="1173"/>
      <c r="AF669" s="645"/>
      <c r="AG669" s="647"/>
      <c r="AH669" s="692"/>
      <c r="AI669" s="693"/>
      <c r="AJ669" s="648"/>
      <c r="AK669" s="648"/>
      <c r="AL669" s="693"/>
      <c r="AM669" s="694"/>
      <c r="AN669" s="695"/>
      <c r="AO669" s="696"/>
      <c r="AP669" s="660"/>
      <c r="AQ669" s="660"/>
      <c r="AR669" s="661"/>
    </row>
    <row r="670" spans="1:44" ht="14.1" customHeight="1" x14ac:dyDescent="0.15">
      <c r="A670" s="707"/>
      <c r="B670" s="651"/>
      <c r="C670" s="660"/>
      <c r="D670" s="660"/>
      <c r="E670" s="660"/>
      <c r="F670" s="660"/>
      <c r="G670" s="678"/>
      <c r="H670" s="654"/>
      <c r="I670" s="655"/>
      <c r="J670" s="655"/>
      <c r="K670" s="656"/>
      <c r="L670" s="1162"/>
      <c r="M670" s="1163"/>
      <c r="N670" s="1174"/>
      <c r="O670" s="1175"/>
      <c r="P670" s="1157"/>
      <c r="Q670" s="1158"/>
      <c r="R670" s="655"/>
      <c r="S670" s="655"/>
      <c r="T670" s="655"/>
      <c r="U670" s="1162"/>
      <c r="V670" s="1163"/>
      <c r="W670" s="1174"/>
      <c r="X670" s="1175"/>
      <c r="Y670" s="1157"/>
      <c r="Z670" s="1158"/>
      <c r="AA670" s="1159"/>
      <c r="AB670" s="1160"/>
      <c r="AC670" s="1161"/>
      <c r="AD670" s="1162"/>
      <c r="AE670" s="1163"/>
      <c r="AF670" s="1174"/>
      <c r="AG670" s="1175"/>
      <c r="AH670" s="1157"/>
      <c r="AI670" s="1158"/>
      <c r="AJ670" s="1159"/>
      <c r="AK670" s="1160"/>
      <c r="AL670" s="1161"/>
      <c r="AM670" s="1159"/>
      <c r="AN670" s="1160"/>
      <c r="AO670" s="1161"/>
      <c r="AP670" s="654"/>
      <c r="AQ670" s="660"/>
      <c r="AR670" s="661"/>
    </row>
    <row r="671" spans="1:44" ht="14.1" customHeight="1" x14ac:dyDescent="0.15">
      <c r="A671" s="691"/>
      <c r="B671" s="645"/>
      <c r="C671" s="646"/>
      <c r="D671" s="646"/>
      <c r="E671" s="646"/>
      <c r="F671" s="646"/>
      <c r="G671" s="647"/>
      <c r="H671" s="645"/>
      <c r="I671" s="648"/>
      <c r="J671" s="648"/>
      <c r="K671" s="647"/>
      <c r="L671" s="1172"/>
      <c r="M671" s="1173"/>
      <c r="N671" s="645"/>
      <c r="O671" s="647"/>
      <c r="P671" s="692"/>
      <c r="Q671" s="693"/>
      <c r="R671" s="646"/>
      <c r="S671" s="646"/>
      <c r="T671" s="646"/>
      <c r="U671" s="1172"/>
      <c r="V671" s="1173"/>
      <c r="W671" s="645"/>
      <c r="X671" s="647"/>
      <c r="Y671" s="692"/>
      <c r="Z671" s="693"/>
      <c r="AA671" s="648"/>
      <c r="AB671" s="648"/>
      <c r="AC671" s="648"/>
      <c r="AD671" s="1172"/>
      <c r="AE671" s="1173"/>
      <c r="AF671" s="645"/>
      <c r="AG671" s="647"/>
      <c r="AH671" s="692"/>
      <c r="AI671" s="693"/>
      <c r="AJ671" s="648"/>
      <c r="AK671" s="648"/>
      <c r="AL671" s="648"/>
      <c r="AM671" s="694"/>
      <c r="AN671" s="695"/>
      <c r="AO671" s="696"/>
      <c r="AP671" s="660"/>
      <c r="AQ671" s="646"/>
      <c r="AR671" s="647"/>
    </row>
    <row r="672" spans="1:44" ht="14.1" customHeight="1" x14ac:dyDescent="0.15">
      <c r="A672" s="697"/>
      <c r="B672" s="651"/>
      <c r="C672" s="652"/>
      <c r="D672" s="652"/>
      <c r="E672" s="652"/>
      <c r="F672" s="652"/>
      <c r="G672" s="653"/>
      <c r="H672" s="679"/>
      <c r="I672" s="655"/>
      <c r="J672" s="655"/>
      <c r="K672" s="656"/>
      <c r="L672" s="1218"/>
      <c r="M672" s="1219"/>
      <c r="N672" s="1164"/>
      <c r="O672" s="1165"/>
      <c r="P672" s="1214"/>
      <c r="Q672" s="1215"/>
      <c r="R672" s="662"/>
      <c r="S672" s="662"/>
      <c r="T672" s="662"/>
      <c r="U672" s="1162"/>
      <c r="V672" s="1163"/>
      <c r="W672" s="1164"/>
      <c r="X672" s="1165"/>
      <c r="Y672" s="1157"/>
      <c r="Z672" s="1158"/>
      <c r="AA672" s="1180"/>
      <c r="AB672" s="1259"/>
      <c r="AC672" s="1181"/>
      <c r="AD672" s="1162"/>
      <c r="AE672" s="1163"/>
      <c r="AF672" s="1164"/>
      <c r="AG672" s="1165"/>
      <c r="AH672" s="1157"/>
      <c r="AI672" s="1158"/>
      <c r="AJ672" s="1159"/>
      <c r="AK672" s="1160"/>
      <c r="AL672" s="1161"/>
      <c r="AM672" s="1159"/>
      <c r="AN672" s="1160"/>
      <c r="AO672" s="1161"/>
      <c r="AP672" s="654"/>
      <c r="AQ672" s="652"/>
      <c r="AR672" s="713"/>
    </row>
    <row r="673" spans="1:44" ht="14.1" customHeight="1" x14ac:dyDescent="0.15">
      <c r="A673" s="691"/>
      <c r="B673" s="725"/>
      <c r="C673" s="723"/>
      <c r="D673" s="723"/>
      <c r="E673" s="723"/>
      <c r="F673" s="723"/>
      <c r="G673" s="724"/>
      <c r="H673" s="725"/>
      <c r="I673" s="726"/>
      <c r="J673" s="726"/>
      <c r="K673" s="724"/>
      <c r="L673" s="1172"/>
      <c r="M673" s="1173"/>
      <c r="N673" s="645"/>
      <c r="O673" s="647"/>
      <c r="P673" s="692"/>
      <c r="Q673" s="693"/>
      <c r="R673" s="646"/>
      <c r="S673" s="646"/>
      <c r="T673" s="646"/>
      <c r="U673" s="725"/>
      <c r="V673" s="724"/>
      <c r="W673" s="725"/>
      <c r="X673" s="724"/>
      <c r="Y673" s="727"/>
      <c r="Z673" s="728"/>
      <c r="AA673" s="726"/>
      <c r="AB673" s="726"/>
      <c r="AC673" s="726"/>
      <c r="AD673" s="725"/>
      <c r="AE673" s="724"/>
      <c r="AF673" s="725"/>
      <c r="AG673" s="724"/>
      <c r="AH673" s="727"/>
      <c r="AI673" s="728"/>
      <c r="AJ673" s="726"/>
      <c r="AK673" s="726"/>
      <c r="AL673" s="726"/>
      <c r="AM673" s="729"/>
      <c r="AN673" s="730"/>
      <c r="AO673" s="731"/>
      <c r="AP673" s="723"/>
      <c r="AQ673" s="723"/>
      <c r="AR673" s="724"/>
    </row>
    <row r="674" spans="1:44" ht="14.1" customHeight="1" x14ac:dyDescent="0.15">
      <c r="A674" s="697"/>
      <c r="B674" s="740"/>
      <c r="C674" s="689"/>
      <c r="D674" s="689"/>
      <c r="E674" s="689"/>
      <c r="F674" s="689"/>
      <c r="G674" s="732"/>
      <c r="H674" s="684"/>
      <c r="I674" s="685"/>
      <c r="J674" s="685"/>
      <c r="K674" s="686"/>
      <c r="L674" s="1218"/>
      <c r="M674" s="1219"/>
      <c r="N674" s="1164"/>
      <c r="O674" s="1165"/>
      <c r="P674" s="1214"/>
      <c r="Q674" s="1215"/>
      <c r="R674" s="662"/>
      <c r="S674" s="662"/>
      <c r="T674" s="662"/>
      <c r="U674" s="1238"/>
      <c r="V674" s="1239"/>
      <c r="W674" s="1240"/>
      <c r="X674" s="1241"/>
      <c r="Y674" s="1238"/>
      <c r="Z674" s="1239"/>
      <c r="AA674" s="687"/>
      <c r="AB674" s="687"/>
      <c r="AC674" s="687"/>
      <c r="AD674" s="1238"/>
      <c r="AE674" s="1239"/>
      <c r="AF674" s="1240"/>
      <c r="AG674" s="1241"/>
      <c r="AH674" s="1238"/>
      <c r="AI674" s="1239"/>
      <c r="AJ674" s="687"/>
      <c r="AK674" s="687"/>
      <c r="AL674" s="687"/>
      <c r="AM674" s="1235"/>
      <c r="AN674" s="1236"/>
      <c r="AO674" s="1237"/>
      <c r="AP674" s="688"/>
      <c r="AQ674" s="689"/>
      <c r="AR674" s="690"/>
    </row>
    <row r="675" spans="1:44" ht="14.1" customHeight="1" x14ac:dyDescent="0.15">
      <c r="A675" s="707"/>
      <c r="B675" s="659"/>
      <c r="C675" s="660"/>
      <c r="D675" s="660"/>
      <c r="E675" s="660"/>
      <c r="F675" s="660"/>
      <c r="G675" s="661"/>
      <c r="H675" s="659"/>
      <c r="I675" s="662"/>
      <c r="J675" s="662"/>
      <c r="K675" s="661"/>
      <c r="L675" s="1172"/>
      <c r="M675" s="1173"/>
      <c r="N675" s="645"/>
      <c r="O675" s="647"/>
      <c r="P675" s="692"/>
      <c r="Q675" s="693"/>
      <c r="R675" s="646"/>
      <c r="S675" s="646"/>
      <c r="T675" s="646"/>
      <c r="U675" s="659"/>
      <c r="V675" s="661"/>
      <c r="W675" s="659"/>
      <c r="X675" s="661"/>
      <c r="Y675" s="715"/>
      <c r="Z675" s="680"/>
      <c r="AA675" s="662"/>
      <c r="AB675" s="662"/>
      <c r="AC675" s="662"/>
      <c r="AD675" s="659"/>
      <c r="AE675" s="661"/>
      <c r="AF675" s="659"/>
      <c r="AG675" s="661"/>
      <c r="AH675" s="715"/>
      <c r="AI675" s="680"/>
      <c r="AJ675" s="662"/>
      <c r="AK675" s="662"/>
      <c r="AL675" s="662"/>
      <c r="AM675" s="679"/>
      <c r="AN675" s="716"/>
      <c r="AO675" s="678"/>
      <c r="AP675" s="660"/>
      <c r="AQ675" s="660"/>
      <c r="AR675" s="661"/>
    </row>
    <row r="676" spans="1:44" ht="14.1" customHeight="1" x14ac:dyDescent="0.15">
      <c r="A676" s="707"/>
      <c r="B676" s="659"/>
      <c r="C676" s="660"/>
      <c r="D676" s="660"/>
      <c r="E676" s="660"/>
      <c r="F676" s="660"/>
      <c r="G676" s="678"/>
      <c r="H676" s="679"/>
      <c r="I676" s="662"/>
      <c r="J676" s="662"/>
      <c r="K676" s="680"/>
      <c r="L676" s="1218"/>
      <c r="M676" s="1219"/>
      <c r="N676" s="1164"/>
      <c r="O676" s="1165"/>
      <c r="P676" s="1214"/>
      <c r="Q676" s="1215"/>
      <c r="R676" s="662"/>
      <c r="S676" s="662"/>
      <c r="T676" s="662"/>
      <c r="U676" s="1214"/>
      <c r="V676" s="1215"/>
      <c r="W676" s="1164"/>
      <c r="X676" s="1165"/>
      <c r="Y676" s="1214"/>
      <c r="Z676" s="1215"/>
      <c r="AA676" s="712"/>
      <c r="AB676" s="712"/>
      <c r="AC676" s="712"/>
      <c r="AD676" s="1214"/>
      <c r="AE676" s="1215"/>
      <c r="AF676" s="1164"/>
      <c r="AG676" s="1165"/>
      <c r="AH676" s="1214"/>
      <c r="AI676" s="1215"/>
      <c r="AJ676" s="712"/>
      <c r="AK676" s="712"/>
      <c r="AL676" s="712"/>
      <c r="AM676" s="1159"/>
      <c r="AN676" s="1160"/>
      <c r="AO676" s="1161"/>
      <c r="AP676" s="716"/>
      <c r="AQ676" s="660"/>
      <c r="AR676" s="661"/>
    </row>
    <row r="677" spans="1:44" ht="14.1" customHeight="1" x14ac:dyDescent="0.15">
      <c r="A677" s="691"/>
      <c r="B677" s="645"/>
      <c r="C677" s="723"/>
      <c r="D677" s="723"/>
      <c r="E677" s="723"/>
      <c r="F677" s="723"/>
      <c r="G677" s="724"/>
      <c r="H677" s="725"/>
      <c r="I677" s="726"/>
      <c r="J677" s="726"/>
      <c r="K677" s="724"/>
      <c r="L677" s="1172"/>
      <c r="M677" s="1173"/>
      <c r="N677" s="645"/>
      <c r="O677" s="647"/>
      <c r="P677" s="692"/>
      <c r="Q677" s="693"/>
      <c r="R677" s="646"/>
      <c r="S677" s="646"/>
      <c r="T677" s="646"/>
      <c r="U677" s="725"/>
      <c r="V677" s="724"/>
      <c r="W677" s="725"/>
      <c r="X677" s="724"/>
      <c r="Y677" s="727"/>
      <c r="Z677" s="728"/>
      <c r="AA677" s="726"/>
      <c r="AB677" s="726"/>
      <c r="AC677" s="726"/>
      <c r="AD677" s="725"/>
      <c r="AE677" s="724"/>
      <c r="AF677" s="725"/>
      <c r="AG677" s="724"/>
      <c r="AH677" s="727"/>
      <c r="AI677" s="728"/>
      <c r="AJ677" s="726"/>
      <c r="AK677" s="726"/>
      <c r="AL677" s="726"/>
      <c r="AM677" s="729"/>
      <c r="AN677" s="730"/>
      <c r="AO677" s="731"/>
      <c r="AP677" s="723"/>
      <c r="AQ677" s="723"/>
      <c r="AR677" s="724"/>
    </row>
    <row r="678" spans="1:44" ht="14.1" customHeight="1" x14ac:dyDescent="0.15">
      <c r="A678" s="697"/>
      <c r="B678" s="651"/>
      <c r="C678" s="689"/>
      <c r="D678" s="689"/>
      <c r="E678" s="689"/>
      <c r="F678" s="689"/>
      <c r="G678" s="732"/>
      <c r="H678" s="684"/>
      <c r="I678" s="685"/>
      <c r="J678" s="685"/>
      <c r="K678" s="686"/>
      <c r="L678" s="1218"/>
      <c r="M678" s="1219"/>
      <c r="N678" s="1164"/>
      <c r="O678" s="1165"/>
      <c r="P678" s="1214"/>
      <c r="Q678" s="1215"/>
      <c r="R678" s="662"/>
      <c r="S678" s="662"/>
      <c r="T678" s="662"/>
      <c r="U678" s="1238"/>
      <c r="V678" s="1239"/>
      <c r="W678" s="1240"/>
      <c r="X678" s="1241"/>
      <c r="Y678" s="1238"/>
      <c r="Z678" s="1239"/>
      <c r="AA678" s="687"/>
      <c r="AB678" s="687"/>
      <c r="AC678" s="687"/>
      <c r="AD678" s="1238"/>
      <c r="AE678" s="1239"/>
      <c r="AF678" s="1240"/>
      <c r="AG678" s="1241"/>
      <c r="AH678" s="1238"/>
      <c r="AI678" s="1239"/>
      <c r="AJ678" s="687"/>
      <c r="AK678" s="687"/>
      <c r="AL678" s="687"/>
      <c r="AM678" s="1235"/>
      <c r="AN678" s="1236"/>
      <c r="AO678" s="1237"/>
      <c r="AP678" s="688"/>
      <c r="AQ678" s="689"/>
      <c r="AR678" s="690"/>
    </row>
    <row r="679" spans="1:44" ht="14.1" customHeight="1" x14ac:dyDescent="0.15">
      <c r="A679" s="707"/>
      <c r="B679" s="733"/>
      <c r="C679" s="667"/>
      <c r="D679" s="667"/>
      <c r="E679" s="667"/>
      <c r="F679" s="667"/>
      <c r="G679" s="668"/>
      <c r="H679" s="733"/>
      <c r="I679" s="734"/>
      <c r="J679" s="734"/>
      <c r="K679" s="668"/>
      <c r="L679" s="1172"/>
      <c r="M679" s="1173"/>
      <c r="N679" s="645"/>
      <c r="O679" s="647"/>
      <c r="P679" s="692"/>
      <c r="Q679" s="693"/>
      <c r="R679" s="646"/>
      <c r="S679" s="646"/>
      <c r="T679" s="646"/>
      <c r="U679" s="733"/>
      <c r="V679" s="668"/>
      <c r="W679" s="733"/>
      <c r="X679" s="668"/>
      <c r="Y679" s="735"/>
      <c r="Z679" s="736"/>
      <c r="AA679" s="734"/>
      <c r="AB679" s="734"/>
      <c r="AC679" s="734"/>
      <c r="AD679" s="733"/>
      <c r="AE679" s="668"/>
      <c r="AF679" s="733"/>
      <c r="AG679" s="668"/>
      <c r="AH679" s="735"/>
      <c r="AI679" s="736"/>
      <c r="AJ679" s="734"/>
      <c r="AK679" s="734"/>
      <c r="AL679" s="734"/>
      <c r="AM679" s="737"/>
      <c r="AN679" s="738"/>
      <c r="AO679" s="683"/>
      <c r="AP679" s="667"/>
      <c r="AQ679" s="667"/>
      <c r="AR679" s="668"/>
    </row>
    <row r="680" spans="1:44" ht="14.1" customHeight="1" x14ac:dyDescent="0.15">
      <c r="A680" s="707"/>
      <c r="B680" s="733"/>
      <c r="C680" s="667"/>
      <c r="D680" s="667"/>
      <c r="E680" s="667"/>
      <c r="F680" s="667"/>
      <c r="G680" s="683"/>
      <c r="H680" s="737"/>
      <c r="I680" s="734"/>
      <c r="J680" s="734"/>
      <c r="K680" s="736"/>
      <c r="L680" s="1218"/>
      <c r="M680" s="1219"/>
      <c r="N680" s="1164"/>
      <c r="O680" s="1165"/>
      <c r="P680" s="1214"/>
      <c r="Q680" s="1215"/>
      <c r="R680" s="662"/>
      <c r="S680" s="662"/>
      <c r="T680" s="662"/>
      <c r="U680" s="1263"/>
      <c r="V680" s="1264"/>
      <c r="W680" s="1265"/>
      <c r="X680" s="1266"/>
      <c r="Y680" s="1263"/>
      <c r="Z680" s="1264"/>
      <c r="AA680" s="739"/>
      <c r="AB680" s="739"/>
      <c r="AC680" s="739"/>
      <c r="AD680" s="1263"/>
      <c r="AE680" s="1264"/>
      <c r="AF680" s="1265"/>
      <c r="AG680" s="1266"/>
      <c r="AH680" s="1263"/>
      <c r="AI680" s="1264"/>
      <c r="AJ680" s="739"/>
      <c r="AK680" s="739"/>
      <c r="AL680" s="739"/>
      <c r="AM680" s="1235"/>
      <c r="AN680" s="1236"/>
      <c r="AO680" s="1237"/>
      <c r="AP680" s="738"/>
      <c r="AQ680" s="667"/>
      <c r="AR680" s="668"/>
    </row>
    <row r="681" spans="1:44" ht="14.1" customHeight="1" x14ac:dyDescent="0.15">
      <c r="A681" s="691"/>
      <c r="B681" s="725"/>
      <c r="C681" s="723"/>
      <c r="D681" s="723"/>
      <c r="E681" s="723"/>
      <c r="F681" s="723"/>
      <c r="G681" s="724"/>
      <c r="H681" s="725"/>
      <c r="I681" s="726"/>
      <c r="J681" s="726"/>
      <c r="K681" s="724"/>
      <c r="L681" s="1172"/>
      <c r="M681" s="1173"/>
      <c r="N681" s="645"/>
      <c r="O681" s="647"/>
      <c r="P681" s="692"/>
      <c r="Q681" s="693"/>
      <c r="R681" s="646"/>
      <c r="S681" s="646"/>
      <c r="T681" s="646"/>
      <c r="U681" s="725"/>
      <c r="V681" s="724"/>
      <c r="W681" s="725"/>
      <c r="X681" s="724"/>
      <c r="Y681" s="727"/>
      <c r="Z681" s="728"/>
      <c r="AA681" s="726"/>
      <c r="AB681" s="726"/>
      <c r="AC681" s="726"/>
      <c r="AD681" s="725"/>
      <c r="AE681" s="724"/>
      <c r="AF681" s="725"/>
      <c r="AG681" s="724"/>
      <c r="AH681" s="727"/>
      <c r="AI681" s="728"/>
      <c r="AJ681" s="726"/>
      <c r="AK681" s="726"/>
      <c r="AL681" s="726"/>
      <c r="AM681" s="729"/>
      <c r="AN681" s="730"/>
      <c r="AO681" s="731"/>
      <c r="AP681" s="723"/>
      <c r="AQ681" s="723"/>
      <c r="AR681" s="724"/>
    </row>
    <row r="682" spans="1:44" ht="14.1" customHeight="1" x14ac:dyDescent="0.15">
      <c r="A682" s="697"/>
      <c r="B682" s="740"/>
      <c r="C682" s="689"/>
      <c r="D682" s="689"/>
      <c r="E682" s="689"/>
      <c r="F682" s="689"/>
      <c r="G682" s="732"/>
      <c r="H682" s="684"/>
      <c r="I682" s="685"/>
      <c r="J682" s="685"/>
      <c r="K682" s="686"/>
      <c r="L682" s="1218"/>
      <c r="M682" s="1219"/>
      <c r="N682" s="1164"/>
      <c r="O682" s="1165"/>
      <c r="P682" s="1214"/>
      <c r="Q682" s="1215"/>
      <c r="R682" s="662"/>
      <c r="S682" s="662"/>
      <c r="T682" s="662"/>
      <c r="U682" s="1238"/>
      <c r="V682" s="1239"/>
      <c r="W682" s="1240"/>
      <c r="X682" s="1241"/>
      <c r="Y682" s="1238"/>
      <c r="Z682" s="1239"/>
      <c r="AA682" s="687"/>
      <c r="AB682" s="687"/>
      <c r="AC682" s="687"/>
      <c r="AD682" s="1238"/>
      <c r="AE682" s="1239"/>
      <c r="AF682" s="1240"/>
      <c r="AG682" s="1241"/>
      <c r="AH682" s="1238"/>
      <c r="AI682" s="1239"/>
      <c r="AJ682" s="687"/>
      <c r="AK682" s="687"/>
      <c r="AL682" s="687"/>
      <c r="AM682" s="1235"/>
      <c r="AN682" s="1236"/>
      <c r="AO682" s="1237"/>
      <c r="AP682" s="688"/>
      <c r="AQ682" s="689"/>
      <c r="AR682" s="690"/>
    </row>
    <row r="683" spans="1:44" ht="14.1" customHeight="1" x14ac:dyDescent="0.15">
      <c r="A683" s="707"/>
      <c r="B683" s="733"/>
      <c r="C683" s="667"/>
      <c r="D683" s="667"/>
      <c r="E683" s="667"/>
      <c r="F683" s="667"/>
      <c r="G683" s="668"/>
      <c r="H683" s="733"/>
      <c r="I683" s="734"/>
      <c r="J683" s="734"/>
      <c r="K683" s="668"/>
      <c r="L683" s="1172"/>
      <c r="M683" s="1173"/>
      <c r="N683" s="645"/>
      <c r="O683" s="647"/>
      <c r="P683" s="692"/>
      <c r="Q683" s="693"/>
      <c r="R683" s="646"/>
      <c r="S683" s="646"/>
      <c r="T683" s="646"/>
      <c r="U683" s="733"/>
      <c r="V683" s="668"/>
      <c r="W683" s="733"/>
      <c r="X683" s="668"/>
      <c r="Y683" s="735"/>
      <c r="Z683" s="736"/>
      <c r="AA683" s="734"/>
      <c r="AB683" s="734"/>
      <c r="AC683" s="734"/>
      <c r="AD683" s="733"/>
      <c r="AE683" s="668"/>
      <c r="AF683" s="733"/>
      <c r="AG683" s="668"/>
      <c r="AH683" s="735"/>
      <c r="AI683" s="736"/>
      <c r="AJ683" s="734"/>
      <c r="AK683" s="734"/>
      <c r="AL683" s="734"/>
      <c r="AM683" s="737"/>
      <c r="AN683" s="738"/>
      <c r="AO683" s="683"/>
      <c r="AP683" s="667"/>
      <c r="AQ683" s="667"/>
      <c r="AR683" s="668"/>
    </row>
    <row r="684" spans="1:44" ht="14.1" customHeight="1" x14ac:dyDescent="0.15">
      <c r="A684" s="707"/>
      <c r="B684" s="733"/>
      <c r="C684" s="667"/>
      <c r="D684" s="667"/>
      <c r="E684" s="667"/>
      <c r="F684" s="667"/>
      <c r="G684" s="683"/>
      <c r="H684" s="737"/>
      <c r="I684" s="734"/>
      <c r="J684" s="734"/>
      <c r="K684" s="736"/>
      <c r="L684" s="1218"/>
      <c r="M684" s="1219"/>
      <c r="N684" s="1164"/>
      <c r="O684" s="1165"/>
      <c r="P684" s="1214"/>
      <c r="Q684" s="1215"/>
      <c r="R684" s="662"/>
      <c r="S684" s="662"/>
      <c r="T684" s="662"/>
      <c r="U684" s="1263"/>
      <c r="V684" s="1264"/>
      <c r="W684" s="1265"/>
      <c r="X684" s="1266"/>
      <c r="Y684" s="1263"/>
      <c r="Z684" s="1264"/>
      <c r="AA684" s="739"/>
      <c r="AB684" s="739"/>
      <c r="AC684" s="739"/>
      <c r="AD684" s="1263"/>
      <c r="AE684" s="1264"/>
      <c r="AF684" s="1265"/>
      <c r="AG684" s="1266"/>
      <c r="AH684" s="1263"/>
      <c r="AI684" s="1264"/>
      <c r="AJ684" s="739"/>
      <c r="AK684" s="739"/>
      <c r="AL684" s="739"/>
      <c r="AM684" s="1235"/>
      <c r="AN684" s="1236"/>
      <c r="AO684" s="1237"/>
      <c r="AP684" s="738"/>
      <c r="AQ684" s="667"/>
      <c r="AR684" s="668"/>
    </row>
    <row r="685" spans="1:44" ht="14.1" customHeight="1" x14ac:dyDescent="0.15">
      <c r="A685" s="691"/>
      <c r="B685" s="725"/>
      <c r="C685" s="723"/>
      <c r="D685" s="723"/>
      <c r="E685" s="723"/>
      <c r="F685" s="723"/>
      <c r="G685" s="724"/>
      <c r="H685" s="725"/>
      <c r="I685" s="726"/>
      <c r="J685" s="726"/>
      <c r="K685" s="724"/>
      <c r="L685" s="1172"/>
      <c r="M685" s="1173"/>
      <c r="N685" s="645"/>
      <c r="O685" s="647"/>
      <c r="P685" s="692"/>
      <c r="Q685" s="693"/>
      <c r="R685" s="646"/>
      <c r="S685" s="646"/>
      <c r="T685" s="646"/>
      <c r="U685" s="725"/>
      <c r="V685" s="724"/>
      <c r="W685" s="725"/>
      <c r="X685" s="724"/>
      <c r="Y685" s="727"/>
      <c r="Z685" s="728"/>
      <c r="AA685" s="726"/>
      <c r="AB685" s="726"/>
      <c r="AC685" s="726"/>
      <c r="AD685" s="725"/>
      <c r="AE685" s="724"/>
      <c r="AF685" s="725"/>
      <c r="AG685" s="724"/>
      <c r="AH685" s="727"/>
      <c r="AI685" s="728"/>
      <c r="AJ685" s="726"/>
      <c r="AK685" s="726"/>
      <c r="AL685" s="726"/>
      <c r="AM685" s="729"/>
      <c r="AN685" s="730"/>
      <c r="AO685" s="731"/>
      <c r="AP685" s="723"/>
      <c r="AQ685" s="723"/>
      <c r="AR685" s="724"/>
    </row>
    <row r="686" spans="1:44" ht="14.1" customHeight="1" x14ac:dyDescent="0.15">
      <c r="A686" s="697"/>
      <c r="B686" s="740"/>
      <c r="C686" s="689"/>
      <c r="D686" s="689"/>
      <c r="E686" s="689"/>
      <c r="F686" s="689"/>
      <c r="G686" s="732"/>
      <c r="H686" s="684"/>
      <c r="I686" s="685"/>
      <c r="J686" s="685"/>
      <c r="K686" s="686"/>
      <c r="L686" s="1218"/>
      <c r="M686" s="1219"/>
      <c r="N686" s="1164"/>
      <c r="O686" s="1165"/>
      <c r="P686" s="1214"/>
      <c r="Q686" s="1215"/>
      <c r="R686" s="662"/>
      <c r="S686" s="662"/>
      <c r="T686" s="662"/>
      <c r="U686" s="1238"/>
      <c r="V686" s="1239"/>
      <c r="W686" s="1240"/>
      <c r="X686" s="1241"/>
      <c r="Y686" s="1238"/>
      <c r="Z686" s="1239"/>
      <c r="AA686" s="687"/>
      <c r="AB686" s="687"/>
      <c r="AC686" s="687"/>
      <c r="AD686" s="1238"/>
      <c r="AE686" s="1239"/>
      <c r="AF686" s="1240"/>
      <c r="AG686" s="1241"/>
      <c r="AH686" s="1238"/>
      <c r="AI686" s="1239"/>
      <c r="AJ686" s="687"/>
      <c r="AK686" s="687"/>
      <c r="AL686" s="687"/>
      <c r="AM686" s="1235"/>
      <c r="AN686" s="1236"/>
      <c r="AO686" s="1237"/>
      <c r="AP686" s="688"/>
      <c r="AQ686" s="689"/>
      <c r="AR686" s="690"/>
    </row>
    <row r="687" spans="1:44" ht="14.1" customHeight="1" x14ac:dyDescent="0.15">
      <c r="A687" s="707"/>
      <c r="B687" s="733"/>
      <c r="C687" s="667"/>
      <c r="D687" s="667"/>
      <c r="E687" s="667"/>
      <c r="F687" s="667"/>
      <c r="G687" s="668"/>
      <c r="H687" s="733"/>
      <c r="I687" s="734"/>
      <c r="J687" s="734"/>
      <c r="K687" s="668"/>
      <c r="L687" s="1172"/>
      <c r="M687" s="1173"/>
      <c r="N687" s="645"/>
      <c r="O687" s="647"/>
      <c r="P687" s="692"/>
      <c r="Q687" s="693"/>
      <c r="R687" s="646"/>
      <c r="S687" s="646"/>
      <c r="T687" s="646"/>
      <c r="U687" s="733"/>
      <c r="V687" s="668"/>
      <c r="W687" s="733"/>
      <c r="X687" s="668"/>
      <c r="Y687" s="735"/>
      <c r="Z687" s="736"/>
      <c r="AA687" s="734"/>
      <c r="AB687" s="734"/>
      <c r="AC687" s="734"/>
      <c r="AD687" s="733"/>
      <c r="AE687" s="668"/>
      <c r="AF687" s="733"/>
      <c r="AG687" s="668"/>
      <c r="AH687" s="735"/>
      <c r="AI687" s="736"/>
      <c r="AJ687" s="734"/>
      <c r="AK687" s="734"/>
      <c r="AL687" s="734"/>
      <c r="AM687" s="737"/>
      <c r="AN687" s="738"/>
      <c r="AO687" s="683"/>
      <c r="AP687" s="667"/>
      <c r="AQ687" s="667"/>
      <c r="AR687" s="668"/>
    </row>
    <row r="688" spans="1:44" ht="14.1" customHeight="1" x14ac:dyDescent="0.15">
      <c r="A688" s="707"/>
      <c r="B688" s="733"/>
      <c r="C688" s="667"/>
      <c r="D688" s="667"/>
      <c r="E688" s="667"/>
      <c r="F688" s="667"/>
      <c r="G688" s="683"/>
      <c r="H688" s="737"/>
      <c r="I688" s="734"/>
      <c r="J688" s="734"/>
      <c r="K688" s="736"/>
      <c r="L688" s="1218"/>
      <c r="M688" s="1219"/>
      <c r="N688" s="1164"/>
      <c r="O688" s="1165"/>
      <c r="P688" s="1214"/>
      <c r="Q688" s="1215"/>
      <c r="R688" s="662"/>
      <c r="S688" s="662"/>
      <c r="T688" s="662"/>
      <c r="U688" s="1263"/>
      <c r="V688" s="1264"/>
      <c r="W688" s="1265"/>
      <c r="X688" s="1266"/>
      <c r="Y688" s="1263"/>
      <c r="Z688" s="1264"/>
      <c r="AA688" s="739"/>
      <c r="AB688" s="739"/>
      <c r="AC688" s="739"/>
      <c r="AD688" s="1263"/>
      <c r="AE688" s="1264"/>
      <c r="AF688" s="1265"/>
      <c r="AG688" s="1266"/>
      <c r="AH688" s="1263"/>
      <c r="AI688" s="1264"/>
      <c r="AJ688" s="739"/>
      <c r="AK688" s="739"/>
      <c r="AL688" s="739"/>
      <c r="AM688" s="1235"/>
      <c r="AN688" s="1236"/>
      <c r="AO688" s="1237"/>
      <c r="AP688" s="738"/>
      <c r="AQ688" s="667"/>
      <c r="AR688" s="668"/>
    </row>
    <row r="689" spans="1:44" ht="14.1" customHeight="1" x14ac:dyDescent="0.15">
      <c r="A689" s="691"/>
      <c r="B689" s="725"/>
      <c r="C689" s="723"/>
      <c r="D689" s="723"/>
      <c r="E689" s="723"/>
      <c r="F689" s="723"/>
      <c r="G689" s="724"/>
      <c r="H689" s="725"/>
      <c r="I689" s="726"/>
      <c r="J689" s="726"/>
      <c r="K689" s="724"/>
      <c r="L689" s="1172"/>
      <c r="M689" s="1173"/>
      <c r="N689" s="645"/>
      <c r="O689" s="647"/>
      <c r="P689" s="692"/>
      <c r="Q689" s="693"/>
      <c r="R689" s="646"/>
      <c r="S689" s="646"/>
      <c r="T689" s="646"/>
      <c r="U689" s="725"/>
      <c r="V689" s="724"/>
      <c r="W689" s="725"/>
      <c r="X689" s="724"/>
      <c r="Y689" s="727"/>
      <c r="Z689" s="728"/>
      <c r="AA689" s="726"/>
      <c r="AB689" s="726"/>
      <c r="AC689" s="726"/>
      <c r="AD689" s="725"/>
      <c r="AE689" s="724"/>
      <c r="AF689" s="725"/>
      <c r="AG689" s="724"/>
      <c r="AH689" s="727"/>
      <c r="AI689" s="728"/>
      <c r="AJ689" s="726"/>
      <c r="AK689" s="726"/>
      <c r="AL689" s="726"/>
      <c r="AM689" s="729"/>
      <c r="AN689" s="730"/>
      <c r="AO689" s="731"/>
      <c r="AP689" s="723"/>
      <c r="AQ689" s="723"/>
      <c r="AR689" s="724"/>
    </row>
    <row r="690" spans="1:44" ht="14.1" customHeight="1" x14ac:dyDescent="0.15">
      <c r="A690" s="697"/>
      <c r="B690" s="740"/>
      <c r="C690" s="689"/>
      <c r="D690" s="689"/>
      <c r="E690" s="689"/>
      <c r="F690" s="689"/>
      <c r="G690" s="732"/>
      <c r="H690" s="684"/>
      <c r="I690" s="685"/>
      <c r="J690" s="685"/>
      <c r="K690" s="686"/>
      <c r="L690" s="1218"/>
      <c r="M690" s="1219"/>
      <c r="N690" s="1164"/>
      <c r="O690" s="1165"/>
      <c r="P690" s="1214"/>
      <c r="Q690" s="1215"/>
      <c r="R690" s="662"/>
      <c r="S690" s="662"/>
      <c r="T690" s="662"/>
      <c r="U690" s="1238"/>
      <c r="V690" s="1239"/>
      <c r="W690" s="1240"/>
      <c r="X690" s="1241"/>
      <c r="Y690" s="1238"/>
      <c r="Z690" s="1239"/>
      <c r="AA690" s="687"/>
      <c r="AB690" s="687"/>
      <c r="AC690" s="687"/>
      <c r="AD690" s="1238"/>
      <c r="AE690" s="1239"/>
      <c r="AF690" s="1240"/>
      <c r="AG690" s="1241"/>
      <c r="AH690" s="1238"/>
      <c r="AI690" s="1239"/>
      <c r="AJ690" s="687"/>
      <c r="AK690" s="687"/>
      <c r="AL690" s="687"/>
      <c r="AM690" s="1235"/>
      <c r="AN690" s="1236"/>
      <c r="AO690" s="1237"/>
      <c r="AP690" s="688"/>
      <c r="AQ690" s="689"/>
      <c r="AR690" s="690"/>
    </row>
    <row r="691" spans="1:44" ht="14.1" customHeight="1" x14ac:dyDescent="0.15">
      <c r="A691" s="707"/>
      <c r="B691" s="666"/>
      <c r="C691" s="667"/>
      <c r="D691" s="667"/>
      <c r="E691" s="667"/>
      <c r="F691" s="667"/>
      <c r="G691" s="668"/>
      <c r="H691" s="733"/>
      <c r="I691" s="734"/>
      <c r="J691" s="734"/>
      <c r="K691" s="668"/>
      <c r="L691" s="645"/>
      <c r="M691" s="647"/>
      <c r="N691" s="645"/>
      <c r="O691" s="647"/>
      <c r="P691" s="692"/>
      <c r="Q691" s="693"/>
      <c r="R691" s="646"/>
      <c r="S691" s="646"/>
      <c r="T691" s="646"/>
      <c r="U691" s="733"/>
      <c r="V691" s="668"/>
      <c r="W691" s="733"/>
      <c r="X691" s="668"/>
      <c r="Y691" s="735"/>
      <c r="Z691" s="736"/>
      <c r="AA691" s="734"/>
      <c r="AB691" s="734"/>
      <c r="AC691" s="734"/>
      <c r="AD691" s="733"/>
      <c r="AE691" s="668"/>
      <c r="AF691" s="733"/>
      <c r="AG691" s="668"/>
      <c r="AH691" s="735"/>
      <c r="AI691" s="736"/>
      <c r="AJ691" s="734"/>
      <c r="AK691" s="734"/>
      <c r="AL691" s="734"/>
      <c r="AM691" s="737"/>
      <c r="AN691" s="738"/>
      <c r="AO691" s="683"/>
      <c r="AP691" s="667"/>
      <c r="AQ691" s="667"/>
      <c r="AR691" s="668"/>
    </row>
    <row r="692" spans="1:44" ht="14.1" customHeight="1" x14ac:dyDescent="0.15">
      <c r="A692" s="707"/>
      <c r="B692" s="741"/>
      <c r="C692" s="667"/>
      <c r="D692" s="667"/>
      <c r="E692" s="667"/>
      <c r="F692" s="667"/>
      <c r="G692" s="683"/>
      <c r="H692" s="737"/>
      <c r="I692" s="734"/>
      <c r="J692" s="734"/>
      <c r="K692" s="736"/>
      <c r="L692" s="903"/>
      <c r="M692" s="904"/>
      <c r="N692" s="659"/>
      <c r="O692" s="661"/>
      <c r="P692" s="715"/>
      <c r="Q692" s="680"/>
      <c r="R692" s="662"/>
      <c r="S692" s="662"/>
      <c r="T692" s="662"/>
      <c r="U692" s="1263"/>
      <c r="V692" s="1264"/>
      <c r="W692" s="1265"/>
      <c r="X692" s="1266"/>
      <c r="Y692" s="1263"/>
      <c r="Z692" s="1264"/>
      <c r="AA692" s="739"/>
      <c r="AB692" s="739"/>
      <c r="AC692" s="739"/>
      <c r="AD692" s="1263"/>
      <c r="AE692" s="1264"/>
      <c r="AF692" s="1265"/>
      <c r="AG692" s="1266"/>
      <c r="AH692" s="1263"/>
      <c r="AI692" s="1264"/>
      <c r="AJ692" s="739"/>
      <c r="AK692" s="739"/>
      <c r="AL692" s="739"/>
      <c r="AM692" s="1232"/>
      <c r="AN692" s="1233"/>
      <c r="AO692" s="1234"/>
      <c r="AP692" s="738"/>
      <c r="AQ692" s="667"/>
      <c r="AR692" s="668"/>
    </row>
    <row r="693" spans="1:44" ht="14.1" customHeight="1" x14ac:dyDescent="0.15">
      <c r="A693" s="742"/>
      <c r="B693" s="743"/>
      <c r="C693" s="744"/>
      <c r="D693" s="744"/>
      <c r="E693" s="744"/>
      <c r="F693" s="744"/>
      <c r="G693" s="745"/>
      <c r="H693" s="743"/>
      <c r="I693" s="746"/>
      <c r="J693" s="746"/>
      <c r="K693" s="745"/>
      <c r="L693" s="743"/>
      <c r="M693" s="745"/>
      <c r="N693" s="743"/>
      <c r="O693" s="745"/>
      <c r="P693" s="747"/>
      <c r="Q693" s="748"/>
      <c r="R693" s="746"/>
      <c r="S693" s="746"/>
      <c r="T693" s="748"/>
      <c r="U693" s="743"/>
      <c r="V693" s="745"/>
      <c r="W693" s="743"/>
      <c r="X693" s="745"/>
      <c r="Y693" s="747"/>
      <c r="Z693" s="748"/>
      <c r="AA693" s="746"/>
      <c r="AB693" s="746"/>
      <c r="AC693" s="746"/>
      <c r="AD693" s="743"/>
      <c r="AE693" s="745"/>
      <c r="AF693" s="743"/>
      <c r="AG693" s="745"/>
      <c r="AH693" s="747"/>
      <c r="AI693" s="748"/>
      <c r="AJ693" s="746"/>
      <c r="AK693" s="746"/>
      <c r="AL693" s="746"/>
      <c r="AM693" s="749"/>
      <c r="AN693" s="750"/>
      <c r="AO693" s="751"/>
      <c r="AP693" s="744"/>
      <c r="AQ693" s="744"/>
      <c r="AR693" s="745"/>
    </row>
    <row r="694" spans="1:44" ht="14.1" customHeight="1" x14ac:dyDescent="0.15">
      <c r="A694" s="752"/>
      <c r="B694" s="1252"/>
      <c r="C694" s="1254"/>
      <c r="D694" s="1254"/>
      <c r="E694" s="1254"/>
      <c r="F694" s="1254"/>
      <c r="G694" s="1253"/>
      <c r="H694" s="753"/>
      <c r="I694" s="754"/>
      <c r="J694" s="754"/>
      <c r="K694" s="755"/>
      <c r="L694" s="1250"/>
      <c r="M694" s="1251"/>
      <c r="N694" s="1252"/>
      <c r="O694" s="1253"/>
      <c r="P694" s="1250"/>
      <c r="Q694" s="1251"/>
      <c r="R694" s="756"/>
      <c r="S694" s="756"/>
      <c r="T694" s="878"/>
      <c r="U694" s="1250"/>
      <c r="V694" s="1251"/>
      <c r="W694" s="1252"/>
      <c r="X694" s="1253"/>
      <c r="Y694" s="1250"/>
      <c r="Z694" s="1251"/>
      <c r="AA694" s="756"/>
      <c r="AB694" s="756"/>
      <c r="AC694" s="756"/>
      <c r="AD694" s="1250"/>
      <c r="AE694" s="1251"/>
      <c r="AF694" s="1252"/>
      <c r="AG694" s="1253"/>
      <c r="AH694" s="1250"/>
      <c r="AI694" s="1251"/>
      <c r="AJ694" s="756"/>
      <c r="AK694" s="756"/>
      <c r="AL694" s="756"/>
      <c r="AM694" s="1260"/>
      <c r="AN694" s="1261"/>
      <c r="AO694" s="1262"/>
      <c r="AP694" s="757"/>
      <c r="AQ694" s="758"/>
      <c r="AR694" s="759"/>
    </row>
    <row r="695" spans="1:44" ht="15" customHeight="1" x14ac:dyDescent="0.15"/>
    <row r="696" spans="1:44" ht="15" customHeight="1" x14ac:dyDescent="0.15">
      <c r="A696" s="1220" t="s">
        <v>1807</v>
      </c>
      <c r="B696" s="1220"/>
      <c r="C696" s="1220"/>
      <c r="D696" s="1220"/>
      <c r="E696" s="1220"/>
      <c r="F696" s="1220"/>
      <c r="G696" s="1220"/>
      <c r="H696" s="1220"/>
      <c r="I696" s="1220"/>
      <c r="J696" s="1220"/>
      <c r="K696" s="1220"/>
      <c r="L696" s="1220"/>
      <c r="M696" s="1220"/>
      <c r="N696" s="1220"/>
      <c r="O696" s="1220"/>
      <c r="P696" s="1220"/>
      <c r="Q696" s="1220"/>
      <c r="R696" s="1220"/>
      <c r="S696" s="1220"/>
      <c r="T696" s="1220"/>
      <c r="U696" s="1220"/>
      <c r="V696" s="1220"/>
      <c r="W696" s="1220"/>
      <c r="X696" s="1220"/>
      <c r="Y696" s="1220"/>
      <c r="Z696" s="1220"/>
      <c r="AA696" s="1220"/>
      <c r="AB696" s="1220"/>
      <c r="AC696" s="1220"/>
      <c r="AD696" s="1220"/>
      <c r="AE696" s="1220"/>
      <c r="AF696" s="1220"/>
      <c r="AG696" s="1220"/>
      <c r="AH696" s="1220"/>
      <c r="AI696" s="1220"/>
      <c r="AJ696" s="1220"/>
      <c r="AK696" s="1220"/>
      <c r="AL696" s="1220"/>
      <c r="AM696" s="1220"/>
      <c r="AN696" s="1220"/>
      <c r="AO696" s="1220"/>
      <c r="AP696" s="1220"/>
      <c r="AQ696" s="1220"/>
      <c r="AR696" s="1220"/>
    </row>
    <row r="697" spans="1:44" ht="15" customHeight="1" x14ac:dyDescent="0.15">
      <c r="A697" s="1220"/>
      <c r="B697" s="1220"/>
      <c r="C697" s="1220"/>
      <c r="D697" s="1220"/>
      <c r="E697" s="1220"/>
      <c r="F697" s="1220"/>
      <c r="G697" s="1220"/>
      <c r="H697" s="1220"/>
      <c r="I697" s="1220"/>
      <c r="J697" s="1220"/>
      <c r="K697" s="1220"/>
      <c r="L697" s="1220"/>
      <c r="M697" s="1220"/>
      <c r="N697" s="1220"/>
      <c r="O697" s="1220"/>
      <c r="P697" s="1220"/>
      <c r="Q697" s="1220"/>
      <c r="R697" s="1220"/>
      <c r="S697" s="1220"/>
      <c r="T697" s="1220"/>
      <c r="U697" s="1220"/>
      <c r="V697" s="1220"/>
      <c r="W697" s="1220"/>
      <c r="X697" s="1220"/>
      <c r="Y697" s="1220"/>
      <c r="Z697" s="1220"/>
      <c r="AA697" s="1220"/>
      <c r="AB697" s="1220"/>
      <c r="AC697" s="1220"/>
      <c r="AD697" s="1220"/>
      <c r="AE697" s="1220"/>
      <c r="AF697" s="1220"/>
      <c r="AG697" s="1220"/>
      <c r="AH697" s="1220"/>
      <c r="AI697" s="1220"/>
      <c r="AJ697" s="1220"/>
      <c r="AK697" s="1220"/>
      <c r="AL697" s="1220"/>
      <c r="AM697" s="1220"/>
      <c r="AN697" s="1220"/>
      <c r="AO697" s="1220"/>
      <c r="AP697" s="1220"/>
      <c r="AQ697" s="1220"/>
      <c r="AR697" s="1220"/>
    </row>
    <row r="698" spans="1:44" ht="15" customHeight="1" x14ac:dyDescent="0.15">
      <c r="B698" s="642" t="s">
        <v>2240</v>
      </c>
      <c r="AP698" s="643"/>
      <c r="AQ698" s="644" t="s">
        <v>1118</v>
      </c>
      <c r="AR698" s="636">
        <v>16</v>
      </c>
    </row>
    <row r="699" spans="1:44" ht="14.1" customHeight="1" x14ac:dyDescent="0.15">
      <c r="A699" s="1272" t="s">
        <v>580</v>
      </c>
      <c r="B699" s="1269" t="s">
        <v>1119</v>
      </c>
      <c r="C699" s="1270"/>
      <c r="D699" s="1270"/>
      <c r="E699" s="1270"/>
      <c r="F699" s="1270"/>
      <c r="G699" s="1270"/>
      <c r="H699" s="1269" t="s">
        <v>1120</v>
      </c>
      <c r="I699" s="1270"/>
      <c r="J699" s="1270"/>
      <c r="K699" s="1271"/>
      <c r="L699" s="1247" t="s">
        <v>1734</v>
      </c>
      <c r="M699" s="1248"/>
      <c r="N699" s="1248"/>
      <c r="O699" s="1248"/>
      <c r="P699" s="1248"/>
      <c r="Q699" s="1248"/>
      <c r="R699" s="1248"/>
      <c r="S699" s="1248"/>
      <c r="T699" s="1249"/>
      <c r="U699" s="1247" t="s">
        <v>1121</v>
      </c>
      <c r="V699" s="1248"/>
      <c r="W699" s="1248"/>
      <c r="X699" s="1248"/>
      <c r="Y699" s="1248"/>
      <c r="Z699" s="1248"/>
      <c r="AA699" s="1248"/>
      <c r="AB699" s="1248"/>
      <c r="AC699" s="1249"/>
      <c r="AD699" s="1247" t="s">
        <v>1122</v>
      </c>
      <c r="AE699" s="1248"/>
      <c r="AF699" s="1248"/>
      <c r="AG699" s="1248"/>
      <c r="AH699" s="1248"/>
      <c r="AI699" s="1248"/>
      <c r="AJ699" s="1248"/>
      <c r="AK699" s="1248"/>
      <c r="AL699" s="1249"/>
      <c r="AM699" s="1274"/>
      <c r="AN699" s="1275"/>
      <c r="AO699" s="1276"/>
      <c r="AP699" s="1269" t="s">
        <v>1123</v>
      </c>
      <c r="AQ699" s="1270"/>
      <c r="AR699" s="1271"/>
    </row>
    <row r="700" spans="1:44" ht="14.1" customHeight="1" x14ac:dyDescent="0.15">
      <c r="A700" s="1273"/>
      <c r="B700" s="1242"/>
      <c r="C700" s="1244"/>
      <c r="D700" s="1244"/>
      <c r="E700" s="1244"/>
      <c r="F700" s="1244"/>
      <c r="G700" s="1244"/>
      <c r="H700" s="1242"/>
      <c r="I700" s="1244"/>
      <c r="J700" s="1244"/>
      <c r="K700" s="1243"/>
      <c r="L700" s="1242" t="s">
        <v>1124</v>
      </c>
      <c r="M700" s="1243"/>
      <c r="N700" s="1244" t="s">
        <v>1125</v>
      </c>
      <c r="O700" s="1244"/>
      <c r="P700" s="1227"/>
      <c r="Q700" s="1229"/>
      <c r="R700" s="1227"/>
      <c r="S700" s="1228"/>
      <c r="T700" s="1229"/>
      <c r="U700" s="1242" t="s">
        <v>1124</v>
      </c>
      <c r="V700" s="1243"/>
      <c r="W700" s="1242" t="s">
        <v>1125</v>
      </c>
      <c r="X700" s="1243"/>
      <c r="Y700" s="1227"/>
      <c r="Z700" s="1229"/>
      <c r="AA700" s="1227"/>
      <c r="AB700" s="1228"/>
      <c r="AC700" s="1229"/>
      <c r="AD700" s="1242" t="s">
        <v>1124</v>
      </c>
      <c r="AE700" s="1243"/>
      <c r="AF700" s="1242" t="s">
        <v>1125</v>
      </c>
      <c r="AG700" s="1243"/>
      <c r="AH700" s="1227"/>
      <c r="AI700" s="1229"/>
      <c r="AJ700" s="1227"/>
      <c r="AK700" s="1228"/>
      <c r="AL700" s="1229"/>
      <c r="AM700" s="1277"/>
      <c r="AN700" s="1278"/>
      <c r="AO700" s="1279"/>
      <c r="AP700" s="1242"/>
      <c r="AQ700" s="1244"/>
      <c r="AR700" s="1243"/>
    </row>
    <row r="701" spans="1:44" ht="14.1" customHeight="1" x14ac:dyDescent="0.15">
      <c r="A701" s="665"/>
      <c r="B701" s="666"/>
      <c r="C701" s="667"/>
      <c r="D701" s="667"/>
      <c r="E701" s="667"/>
      <c r="F701" s="667"/>
      <c r="G701" s="668"/>
      <c r="H701" s="669"/>
      <c r="I701" s="670"/>
      <c r="J701" s="670"/>
      <c r="K701" s="672"/>
      <c r="L701" s="669"/>
      <c r="M701" s="672"/>
      <c r="N701" s="669"/>
      <c r="O701" s="672"/>
      <c r="P701" s="673"/>
      <c r="Q701" s="674"/>
      <c r="R701" s="671"/>
      <c r="S701" s="671"/>
      <c r="T701" s="671"/>
      <c r="U701" s="669"/>
      <c r="V701" s="672"/>
      <c r="W701" s="669"/>
      <c r="X701" s="672"/>
      <c r="Y701" s="673"/>
      <c r="Z701" s="674"/>
      <c r="AA701" s="670"/>
      <c r="AB701" s="670"/>
      <c r="AC701" s="670"/>
      <c r="AD701" s="669"/>
      <c r="AE701" s="672"/>
      <c r="AF701" s="669"/>
      <c r="AG701" s="672"/>
      <c r="AH701" s="673"/>
      <c r="AI701" s="674"/>
      <c r="AJ701" s="670"/>
      <c r="AK701" s="670"/>
      <c r="AL701" s="670"/>
      <c r="AM701" s="675"/>
      <c r="AN701" s="676"/>
      <c r="AO701" s="677"/>
      <c r="AP701" s="671"/>
      <c r="AQ701" s="671"/>
      <c r="AR701" s="672"/>
    </row>
    <row r="702" spans="1:44" ht="14.1" customHeight="1" x14ac:dyDescent="0.15">
      <c r="A702" s="681">
        <v>14</v>
      </c>
      <c r="B702" s="682" t="s">
        <v>1177</v>
      </c>
      <c r="C702" s="667"/>
      <c r="D702" s="667"/>
      <c r="E702" s="667"/>
      <c r="F702" s="667"/>
      <c r="G702" s="683"/>
      <c r="H702" s="684"/>
      <c r="I702" s="685"/>
      <c r="J702" s="685"/>
      <c r="K702" s="686"/>
      <c r="L702" s="1245"/>
      <c r="M702" s="1246"/>
      <c r="N702" s="1240"/>
      <c r="O702" s="1241"/>
      <c r="P702" s="1238"/>
      <c r="Q702" s="1239"/>
      <c r="R702" s="685"/>
      <c r="S702" s="685"/>
      <c r="T702" s="685"/>
      <c r="U702" s="1245"/>
      <c r="V702" s="1246"/>
      <c r="W702" s="1240"/>
      <c r="X702" s="1241"/>
      <c r="Y702" s="1238"/>
      <c r="Z702" s="1239"/>
      <c r="AA702" s="687"/>
      <c r="AB702" s="687"/>
      <c r="AC702" s="687"/>
      <c r="AD702" s="1245"/>
      <c r="AE702" s="1246"/>
      <c r="AF702" s="1240"/>
      <c r="AG702" s="1241"/>
      <c r="AH702" s="1238"/>
      <c r="AI702" s="1239"/>
      <c r="AJ702" s="687"/>
      <c r="AK702" s="687"/>
      <c r="AL702" s="687"/>
      <c r="AM702" s="1235"/>
      <c r="AN702" s="1236"/>
      <c r="AO702" s="1237"/>
      <c r="AP702" s="688"/>
      <c r="AQ702" s="689"/>
      <c r="AR702" s="690"/>
    </row>
    <row r="703" spans="1:44" ht="14.1" customHeight="1" x14ac:dyDescent="0.15">
      <c r="A703" s="691"/>
      <c r="B703" s="645" t="s">
        <v>1178</v>
      </c>
      <c r="C703" s="646"/>
      <c r="D703" s="646"/>
      <c r="E703" s="646"/>
      <c r="F703" s="646"/>
      <c r="G703" s="647"/>
      <c r="H703" s="645" t="s">
        <v>1593</v>
      </c>
      <c r="I703" s="648"/>
      <c r="J703" s="648"/>
      <c r="K703" s="647"/>
      <c r="L703" s="1172"/>
      <c r="M703" s="1173"/>
      <c r="N703" s="645"/>
      <c r="O703" s="647"/>
      <c r="P703" s="692"/>
      <c r="Q703" s="693"/>
      <c r="R703" s="646"/>
      <c r="S703" s="646"/>
      <c r="T703" s="646"/>
      <c r="U703" s="1172"/>
      <c r="V703" s="1173"/>
      <c r="W703" s="645"/>
      <c r="X703" s="647"/>
      <c r="Y703" s="692"/>
      <c r="Z703" s="693"/>
      <c r="AA703" s="648"/>
      <c r="AB703" s="648"/>
      <c r="AC703" s="648"/>
      <c r="AD703" s="1172"/>
      <c r="AE703" s="1173"/>
      <c r="AF703" s="645"/>
      <c r="AG703" s="647"/>
      <c r="AH703" s="692"/>
      <c r="AI703" s="693"/>
      <c r="AJ703" s="648"/>
      <c r="AK703" s="648"/>
      <c r="AL703" s="648"/>
      <c r="AM703" s="694"/>
      <c r="AN703" s="695"/>
      <c r="AO703" s="696"/>
      <c r="AP703" s="660"/>
      <c r="AQ703" s="660"/>
      <c r="AR703" s="661"/>
    </row>
    <row r="704" spans="1:44" ht="14.1" customHeight="1" x14ac:dyDescent="0.15">
      <c r="A704" s="697"/>
      <c r="B704" s="651" t="s">
        <v>1179</v>
      </c>
      <c r="C704" s="652"/>
      <c r="D704" s="652"/>
      <c r="E704" s="652"/>
      <c r="F704" s="698"/>
      <c r="G704" s="678"/>
      <c r="H704" s="679" t="s">
        <v>1132</v>
      </c>
      <c r="I704" s="662"/>
      <c r="J704" s="662"/>
      <c r="K704" s="656"/>
      <c r="L704" s="1218" t="s">
        <v>724</v>
      </c>
      <c r="M704" s="1219"/>
      <c r="N704" s="1164" t="s">
        <v>737</v>
      </c>
      <c r="O704" s="1165"/>
      <c r="P704" s="1214"/>
      <c r="Q704" s="1215"/>
      <c r="R704" s="1159"/>
      <c r="S704" s="1160"/>
      <c r="T704" s="1161"/>
      <c r="U704" s="1162" t="s">
        <v>1374</v>
      </c>
      <c r="V704" s="1163"/>
      <c r="W704" s="1164" t="s">
        <v>1133</v>
      </c>
      <c r="X704" s="1165"/>
      <c r="Y704" s="1157"/>
      <c r="Z704" s="1158"/>
      <c r="AA704" s="1159"/>
      <c r="AB704" s="1160"/>
      <c r="AC704" s="1161"/>
      <c r="AD704" s="1230">
        <v>7.0000000000000007E-2</v>
      </c>
      <c r="AE704" s="1231"/>
      <c r="AF704" s="1164" t="s">
        <v>1130</v>
      </c>
      <c r="AG704" s="1165"/>
      <c r="AH704" s="1157"/>
      <c r="AI704" s="1158"/>
      <c r="AJ704" s="1159"/>
      <c r="AK704" s="1160"/>
      <c r="AL704" s="1161"/>
      <c r="AM704" s="1159"/>
      <c r="AN704" s="1160"/>
      <c r="AO704" s="1161"/>
      <c r="AP704" s="654" t="s">
        <v>1547</v>
      </c>
      <c r="AQ704" s="660"/>
      <c r="AR704" s="661"/>
    </row>
    <row r="705" spans="1:44" ht="14.1" customHeight="1" x14ac:dyDescent="0.15">
      <c r="A705" s="707"/>
      <c r="B705" s="645" t="s">
        <v>1180</v>
      </c>
      <c r="C705" s="646"/>
      <c r="D705" s="646"/>
      <c r="E705" s="660"/>
      <c r="F705" s="646"/>
      <c r="G705" s="647"/>
      <c r="H705" s="645" t="s">
        <v>1593</v>
      </c>
      <c r="I705" s="648"/>
      <c r="J705" s="648"/>
      <c r="K705" s="647"/>
      <c r="L705" s="1172"/>
      <c r="M705" s="1173"/>
      <c r="N705" s="645"/>
      <c r="O705" s="647"/>
      <c r="P705" s="692"/>
      <c r="Q705" s="693"/>
      <c r="R705" s="646"/>
      <c r="S705" s="646"/>
      <c r="T705" s="646"/>
      <c r="U705" s="1216"/>
      <c r="V705" s="1217"/>
      <c r="W705" s="645"/>
      <c r="X705" s="647"/>
      <c r="Y705" s="692"/>
      <c r="Z705" s="693"/>
      <c r="AA705" s="648"/>
      <c r="AB705" s="648"/>
      <c r="AC705" s="648"/>
      <c r="AD705" s="1216"/>
      <c r="AE705" s="1217"/>
      <c r="AF705" s="645"/>
      <c r="AG705" s="647"/>
      <c r="AH705" s="692"/>
      <c r="AI705" s="693"/>
      <c r="AJ705" s="648"/>
      <c r="AK705" s="648"/>
      <c r="AL705" s="648"/>
      <c r="AM705" s="694"/>
      <c r="AN705" s="695"/>
      <c r="AO705" s="696"/>
      <c r="AP705" s="660"/>
      <c r="AQ705" s="646"/>
      <c r="AR705" s="647"/>
    </row>
    <row r="706" spans="1:44" ht="14.1" customHeight="1" x14ac:dyDescent="0.15">
      <c r="A706" s="707"/>
      <c r="B706" s="659" t="s">
        <v>1183</v>
      </c>
      <c r="C706" s="660"/>
      <c r="D706" s="660"/>
      <c r="E706" s="660"/>
      <c r="F706" s="708"/>
      <c r="G706" s="653"/>
      <c r="H706" s="679" t="s">
        <v>1132</v>
      </c>
      <c r="I706" s="662"/>
      <c r="J706" s="662"/>
      <c r="K706" s="656"/>
      <c r="L706" s="1218" t="s">
        <v>724</v>
      </c>
      <c r="M706" s="1219"/>
      <c r="N706" s="1164" t="s">
        <v>737</v>
      </c>
      <c r="O706" s="1165"/>
      <c r="P706" s="1214"/>
      <c r="Q706" s="1215"/>
      <c r="R706" s="1159"/>
      <c r="S706" s="1160"/>
      <c r="T706" s="1161"/>
      <c r="U706" s="1162" t="s">
        <v>1374</v>
      </c>
      <c r="V706" s="1163"/>
      <c r="W706" s="1164" t="s">
        <v>1133</v>
      </c>
      <c r="X706" s="1165"/>
      <c r="Y706" s="1157"/>
      <c r="Z706" s="1158"/>
      <c r="AA706" s="1159"/>
      <c r="AB706" s="1160"/>
      <c r="AC706" s="1161"/>
      <c r="AD706" s="1230">
        <v>0.06</v>
      </c>
      <c r="AE706" s="1231"/>
      <c r="AF706" s="1164" t="s">
        <v>1130</v>
      </c>
      <c r="AG706" s="1165"/>
      <c r="AH706" s="1157"/>
      <c r="AI706" s="1158"/>
      <c r="AJ706" s="1159"/>
      <c r="AK706" s="1160"/>
      <c r="AL706" s="1161"/>
      <c r="AM706" s="1159"/>
      <c r="AN706" s="1160"/>
      <c r="AO706" s="1161"/>
      <c r="AP706" s="654" t="s">
        <v>1547</v>
      </c>
      <c r="AQ706" s="652"/>
      <c r="AR706" s="713"/>
    </row>
    <row r="707" spans="1:44" ht="14.1" customHeight="1" x14ac:dyDescent="0.15">
      <c r="A707" s="691"/>
      <c r="B707" s="645" t="s">
        <v>1181</v>
      </c>
      <c r="C707" s="646"/>
      <c r="D707" s="646"/>
      <c r="E707" s="646"/>
      <c r="F707" s="646"/>
      <c r="G707" s="647"/>
      <c r="H707" s="645" t="s">
        <v>1593</v>
      </c>
      <c r="I707" s="648"/>
      <c r="J707" s="648"/>
      <c r="K707" s="647"/>
      <c r="L707" s="1172"/>
      <c r="M707" s="1173"/>
      <c r="N707" s="645"/>
      <c r="O707" s="647"/>
      <c r="P707" s="692"/>
      <c r="Q707" s="693"/>
      <c r="R707" s="646"/>
      <c r="S707" s="646"/>
      <c r="T707" s="646"/>
      <c r="U707" s="1216"/>
      <c r="V707" s="1217"/>
      <c r="W707" s="645"/>
      <c r="X707" s="647"/>
      <c r="Y707" s="692"/>
      <c r="Z707" s="693"/>
      <c r="AA707" s="648"/>
      <c r="AB707" s="648"/>
      <c r="AC707" s="648"/>
      <c r="AD707" s="1216"/>
      <c r="AE707" s="1217"/>
      <c r="AF707" s="645"/>
      <c r="AG707" s="647"/>
      <c r="AH707" s="692"/>
      <c r="AI707" s="693"/>
      <c r="AJ707" s="648"/>
      <c r="AK707" s="648"/>
      <c r="AL707" s="648"/>
      <c r="AM707" s="694"/>
      <c r="AN707" s="695"/>
      <c r="AO707" s="696"/>
      <c r="AP707" s="660"/>
      <c r="AQ707" s="660"/>
      <c r="AR707" s="661"/>
    </row>
    <row r="708" spans="1:44" ht="14.1" customHeight="1" x14ac:dyDescent="0.15">
      <c r="A708" s="707"/>
      <c r="B708" s="659" t="s">
        <v>1182</v>
      </c>
      <c r="C708" s="660"/>
      <c r="D708" s="660"/>
      <c r="E708" s="660"/>
      <c r="F708" s="698"/>
      <c r="G708" s="678"/>
      <c r="H708" s="679" t="s">
        <v>1132</v>
      </c>
      <c r="I708" s="662"/>
      <c r="J708" s="662"/>
      <c r="K708" s="656"/>
      <c r="L708" s="1218" t="s">
        <v>724</v>
      </c>
      <c r="M708" s="1219"/>
      <c r="N708" s="1164" t="s">
        <v>737</v>
      </c>
      <c r="O708" s="1165"/>
      <c r="P708" s="1214"/>
      <c r="Q708" s="1215"/>
      <c r="R708" s="1159"/>
      <c r="S708" s="1160"/>
      <c r="T708" s="1161"/>
      <c r="U708" s="1162" t="s">
        <v>1374</v>
      </c>
      <c r="V708" s="1163"/>
      <c r="W708" s="1164" t="s">
        <v>1133</v>
      </c>
      <c r="X708" s="1165"/>
      <c r="Y708" s="1157"/>
      <c r="Z708" s="1158"/>
      <c r="AA708" s="1159"/>
      <c r="AB708" s="1160"/>
      <c r="AC708" s="1161"/>
      <c r="AD708" s="1230">
        <v>0.28999999999999998</v>
      </c>
      <c r="AE708" s="1231"/>
      <c r="AF708" s="1164" t="s">
        <v>1130</v>
      </c>
      <c r="AG708" s="1165"/>
      <c r="AH708" s="1157"/>
      <c r="AI708" s="1158"/>
      <c r="AJ708" s="1159"/>
      <c r="AK708" s="1160"/>
      <c r="AL708" s="1161"/>
      <c r="AM708" s="1159"/>
      <c r="AN708" s="1160"/>
      <c r="AO708" s="1161"/>
      <c r="AP708" s="654" t="s">
        <v>1547</v>
      </c>
      <c r="AQ708" s="660"/>
      <c r="AR708" s="661"/>
    </row>
    <row r="709" spans="1:44" ht="14.1" customHeight="1" x14ac:dyDescent="0.15">
      <c r="A709" s="691"/>
      <c r="B709" s="645" t="s">
        <v>1184</v>
      </c>
      <c r="C709" s="646"/>
      <c r="D709" s="646"/>
      <c r="E709" s="646"/>
      <c r="F709" s="646"/>
      <c r="G709" s="647"/>
      <c r="H709" s="645" t="s">
        <v>1593</v>
      </c>
      <c r="I709" s="648"/>
      <c r="J709" s="648"/>
      <c r="K709" s="647"/>
      <c r="L709" s="1172"/>
      <c r="M709" s="1173"/>
      <c r="N709" s="645"/>
      <c r="O709" s="647"/>
      <c r="P709" s="692"/>
      <c r="Q709" s="693"/>
      <c r="R709" s="646"/>
      <c r="S709" s="646"/>
      <c r="T709" s="646"/>
      <c r="U709" s="1216"/>
      <c r="V709" s="1217"/>
      <c r="W709" s="645"/>
      <c r="X709" s="647"/>
      <c r="Y709" s="692"/>
      <c r="Z709" s="693"/>
      <c r="AA709" s="648"/>
      <c r="AB709" s="648"/>
      <c r="AC709" s="648"/>
      <c r="AD709" s="1216"/>
      <c r="AE709" s="1217"/>
      <c r="AF709" s="645"/>
      <c r="AG709" s="647"/>
      <c r="AH709" s="692"/>
      <c r="AI709" s="693"/>
      <c r="AJ709" s="648"/>
      <c r="AK709" s="648"/>
      <c r="AL709" s="648"/>
      <c r="AM709" s="694"/>
      <c r="AN709" s="695"/>
      <c r="AO709" s="696"/>
      <c r="AP709" s="660"/>
      <c r="AQ709" s="646"/>
      <c r="AR709" s="647"/>
    </row>
    <row r="710" spans="1:44" ht="14.1" customHeight="1" x14ac:dyDescent="0.15">
      <c r="A710" s="697"/>
      <c r="B710" s="651" t="s">
        <v>1182</v>
      </c>
      <c r="C710" s="652"/>
      <c r="D710" s="652"/>
      <c r="E710" s="652"/>
      <c r="F710" s="660"/>
      <c r="G710" s="653"/>
      <c r="H710" s="679" t="s">
        <v>1132</v>
      </c>
      <c r="I710" s="662"/>
      <c r="J710" s="662"/>
      <c r="K710" s="656"/>
      <c r="L710" s="1218" t="s">
        <v>724</v>
      </c>
      <c r="M710" s="1219"/>
      <c r="N710" s="1164" t="s">
        <v>737</v>
      </c>
      <c r="O710" s="1165"/>
      <c r="P710" s="1214"/>
      <c r="Q710" s="1215"/>
      <c r="R710" s="1159"/>
      <c r="S710" s="1160"/>
      <c r="T710" s="1161"/>
      <c r="U710" s="1162" t="s">
        <v>1374</v>
      </c>
      <c r="V710" s="1163"/>
      <c r="W710" s="1164" t="s">
        <v>1133</v>
      </c>
      <c r="X710" s="1165"/>
      <c r="Y710" s="1157"/>
      <c r="Z710" s="1158"/>
      <c r="AA710" s="1159"/>
      <c r="AB710" s="1160"/>
      <c r="AC710" s="1161"/>
      <c r="AD710" s="1230">
        <v>0.05</v>
      </c>
      <c r="AE710" s="1231"/>
      <c r="AF710" s="1164" t="s">
        <v>1130</v>
      </c>
      <c r="AG710" s="1165"/>
      <c r="AH710" s="1157"/>
      <c r="AI710" s="1158"/>
      <c r="AJ710" s="1159"/>
      <c r="AK710" s="1160"/>
      <c r="AL710" s="1161"/>
      <c r="AM710" s="1159"/>
      <c r="AN710" s="1160"/>
      <c r="AO710" s="1161"/>
      <c r="AP710" s="654" t="s">
        <v>1547</v>
      </c>
      <c r="AQ710" s="652"/>
      <c r="AR710" s="713"/>
    </row>
    <row r="711" spans="1:44" ht="14.1" customHeight="1" x14ac:dyDescent="0.15">
      <c r="A711" s="707"/>
      <c r="B711" s="659" t="s">
        <v>1481</v>
      </c>
      <c r="C711" s="660"/>
      <c r="D711" s="660"/>
      <c r="E711" s="660"/>
      <c r="F711" s="646"/>
      <c r="G711" s="661"/>
      <c r="H711" s="645" t="s">
        <v>1592</v>
      </c>
      <c r="I711" s="648"/>
      <c r="J711" s="648"/>
      <c r="K711" s="647"/>
      <c r="L711" s="1172"/>
      <c r="M711" s="1173"/>
      <c r="N711" s="645"/>
      <c r="O711" s="647"/>
      <c r="P711" s="692"/>
      <c r="Q711" s="693"/>
      <c r="R711" s="646"/>
      <c r="S711" s="646"/>
      <c r="T711" s="646"/>
      <c r="U711" s="1216"/>
      <c r="V711" s="1217"/>
      <c r="W711" s="645"/>
      <c r="X711" s="647"/>
      <c r="Y711" s="692"/>
      <c r="Z711" s="693"/>
      <c r="AA711" s="648"/>
      <c r="AB711" s="648"/>
      <c r="AC711" s="648"/>
      <c r="AD711" s="1216"/>
      <c r="AE711" s="1217"/>
      <c r="AF711" s="645"/>
      <c r="AG711" s="647"/>
      <c r="AH711" s="692"/>
      <c r="AI711" s="693"/>
      <c r="AJ711" s="648"/>
      <c r="AK711" s="648"/>
      <c r="AL711" s="648"/>
      <c r="AM711" s="694"/>
      <c r="AN711" s="695"/>
      <c r="AO711" s="696"/>
      <c r="AP711" s="660"/>
      <c r="AQ711" s="660"/>
      <c r="AR711" s="661"/>
    </row>
    <row r="712" spans="1:44" ht="14.1" customHeight="1" x14ac:dyDescent="0.15">
      <c r="A712" s="707"/>
      <c r="B712" s="659" t="s">
        <v>711</v>
      </c>
      <c r="C712" s="660"/>
      <c r="D712" s="660"/>
      <c r="E712" s="660"/>
      <c r="F712" s="660"/>
      <c r="G712" s="678"/>
      <c r="H712" s="679" t="s">
        <v>1132</v>
      </c>
      <c r="I712" s="662"/>
      <c r="J712" s="662"/>
      <c r="K712" s="656"/>
      <c r="L712" s="1218" t="s">
        <v>724</v>
      </c>
      <c r="M712" s="1219"/>
      <c r="N712" s="1164" t="s">
        <v>737</v>
      </c>
      <c r="O712" s="1165"/>
      <c r="P712" s="1214"/>
      <c r="Q712" s="1215"/>
      <c r="R712" s="1159"/>
      <c r="S712" s="1160"/>
      <c r="T712" s="1161"/>
      <c r="U712" s="1162" t="s">
        <v>1374</v>
      </c>
      <c r="V712" s="1163"/>
      <c r="W712" s="1164" t="s">
        <v>1133</v>
      </c>
      <c r="X712" s="1165"/>
      <c r="Y712" s="1157"/>
      <c r="Z712" s="1158"/>
      <c r="AA712" s="1159"/>
      <c r="AB712" s="1160"/>
      <c r="AC712" s="1161"/>
      <c r="AD712" s="1230">
        <v>0.82</v>
      </c>
      <c r="AE712" s="1231"/>
      <c r="AF712" s="1164" t="s">
        <v>1130</v>
      </c>
      <c r="AG712" s="1165"/>
      <c r="AH712" s="1157"/>
      <c r="AI712" s="1158"/>
      <c r="AJ712" s="1159"/>
      <c r="AK712" s="1160"/>
      <c r="AL712" s="1161"/>
      <c r="AM712" s="1159"/>
      <c r="AN712" s="1160"/>
      <c r="AO712" s="1161"/>
      <c r="AP712" s="654" t="s">
        <v>1547</v>
      </c>
      <c r="AQ712" s="652"/>
      <c r="AR712" s="713"/>
    </row>
    <row r="713" spans="1:44" ht="14.1" customHeight="1" x14ac:dyDescent="0.15">
      <c r="A713" s="691"/>
      <c r="B713" s="645" t="s">
        <v>1480</v>
      </c>
      <c r="C713" s="646"/>
      <c r="D713" s="646"/>
      <c r="E713" s="646"/>
      <c r="F713" s="646"/>
      <c r="G713" s="647"/>
      <c r="H713" s="645" t="s">
        <v>1592</v>
      </c>
      <c r="I713" s="648"/>
      <c r="J713" s="648"/>
      <c r="K713" s="647"/>
      <c r="L713" s="1172"/>
      <c r="M713" s="1173"/>
      <c r="N713" s="645"/>
      <c r="O713" s="647"/>
      <c r="P713" s="692"/>
      <c r="Q713" s="693"/>
      <c r="R713" s="646"/>
      <c r="S713" s="646"/>
      <c r="T713" s="646"/>
      <c r="U713" s="1216"/>
      <c r="V713" s="1217"/>
      <c r="W713" s="645"/>
      <c r="X713" s="647"/>
      <c r="Y713" s="692"/>
      <c r="Z713" s="693"/>
      <c r="AA713" s="648"/>
      <c r="AB713" s="648"/>
      <c r="AC713" s="648"/>
      <c r="AD713" s="1216"/>
      <c r="AE713" s="1217"/>
      <c r="AF713" s="645"/>
      <c r="AG713" s="647"/>
      <c r="AH713" s="692"/>
      <c r="AI713" s="693"/>
      <c r="AJ713" s="648"/>
      <c r="AK713" s="648"/>
      <c r="AL713" s="648"/>
      <c r="AM713" s="694"/>
      <c r="AN713" s="695"/>
      <c r="AO713" s="696"/>
      <c r="AP713" s="660"/>
      <c r="AQ713" s="646"/>
      <c r="AR713" s="647"/>
    </row>
    <row r="714" spans="1:44" ht="14.1" customHeight="1" x14ac:dyDescent="0.15">
      <c r="A714" s="697"/>
      <c r="B714" s="651" t="s">
        <v>711</v>
      </c>
      <c r="C714" s="652"/>
      <c r="D714" s="652"/>
      <c r="E714" s="652"/>
      <c r="F714" s="660"/>
      <c r="G714" s="653"/>
      <c r="H714" s="679" t="s">
        <v>1132</v>
      </c>
      <c r="I714" s="662"/>
      <c r="J714" s="662"/>
      <c r="K714" s="656"/>
      <c r="L714" s="1218" t="s">
        <v>724</v>
      </c>
      <c r="M714" s="1219"/>
      <c r="N714" s="1164" t="s">
        <v>737</v>
      </c>
      <c r="O714" s="1165"/>
      <c r="P714" s="1214"/>
      <c r="Q714" s="1215"/>
      <c r="R714" s="1159"/>
      <c r="S714" s="1160"/>
      <c r="T714" s="1161"/>
      <c r="U714" s="1162" t="s">
        <v>1374</v>
      </c>
      <c r="V714" s="1163"/>
      <c r="W714" s="1164" t="s">
        <v>1133</v>
      </c>
      <c r="X714" s="1165"/>
      <c r="Y714" s="1157"/>
      <c r="Z714" s="1158"/>
      <c r="AA714" s="1159"/>
      <c r="AB714" s="1160"/>
      <c r="AC714" s="1161"/>
      <c r="AD714" s="1230">
        <v>2.6</v>
      </c>
      <c r="AE714" s="1231"/>
      <c r="AF714" s="1164" t="s">
        <v>1130</v>
      </c>
      <c r="AG714" s="1165"/>
      <c r="AH714" s="1157"/>
      <c r="AI714" s="1158"/>
      <c r="AJ714" s="1159"/>
      <c r="AK714" s="1160"/>
      <c r="AL714" s="1161"/>
      <c r="AM714" s="1159"/>
      <c r="AN714" s="1160"/>
      <c r="AO714" s="1161"/>
      <c r="AP714" s="654" t="s">
        <v>1547</v>
      </c>
      <c r="AQ714" s="652"/>
      <c r="AR714" s="713"/>
    </row>
    <row r="715" spans="1:44" ht="14.1" customHeight="1" x14ac:dyDescent="0.15">
      <c r="A715" s="707"/>
      <c r="B715" s="659" t="s">
        <v>1478</v>
      </c>
      <c r="C715" s="660"/>
      <c r="D715" s="660"/>
      <c r="E715" s="660"/>
      <c r="F715" s="646"/>
      <c r="G715" s="661"/>
      <c r="H715" s="645" t="s">
        <v>1593</v>
      </c>
      <c r="I715" s="648"/>
      <c r="J715" s="648"/>
      <c r="K715" s="647"/>
      <c r="L715" s="1172"/>
      <c r="M715" s="1173"/>
      <c r="N715" s="645"/>
      <c r="O715" s="647"/>
      <c r="P715" s="692"/>
      <c r="Q715" s="693"/>
      <c r="R715" s="646"/>
      <c r="S715" s="646"/>
      <c r="T715" s="646"/>
      <c r="U715" s="1216"/>
      <c r="V715" s="1217"/>
      <c r="W715" s="645"/>
      <c r="X715" s="647"/>
      <c r="Y715" s="692"/>
      <c r="Z715" s="693"/>
      <c r="AA715" s="648"/>
      <c r="AB715" s="648"/>
      <c r="AC715" s="648"/>
      <c r="AD715" s="1216"/>
      <c r="AE715" s="1217"/>
      <c r="AF715" s="645"/>
      <c r="AG715" s="647"/>
      <c r="AH715" s="692"/>
      <c r="AI715" s="693"/>
      <c r="AJ715" s="648"/>
      <c r="AK715" s="648"/>
      <c r="AL715" s="648"/>
      <c r="AM715" s="694"/>
      <c r="AN715" s="695"/>
      <c r="AO715" s="696"/>
      <c r="AP715" s="660"/>
      <c r="AQ715" s="660"/>
      <c r="AR715" s="661"/>
    </row>
    <row r="716" spans="1:44" ht="14.1" customHeight="1" x14ac:dyDescent="0.15">
      <c r="A716" s="707"/>
      <c r="B716" s="651" t="s">
        <v>1479</v>
      </c>
      <c r="C716" s="660"/>
      <c r="D716" s="660"/>
      <c r="E716" s="660"/>
      <c r="F716" s="660"/>
      <c r="G716" s="678"/>
      <c r="H716" s="679" t="s">
        <v>1132</v>
      </c>
      <c r="I716" s="662"/>
      <c r="J716" s="662"/>
      <c r="K716" s="656"/>
      <c r="L716" s="1218" t="s">
        <v>724</v>
      </c>
      <c r="M716" s="1219"/>
      <c r="N716" s="1164" t="s">
        <v>737</v>
      </c>
      <c r="O716" s="1165"/>
      <c r="P716" s="1214"/>
      <c r="Q716" s="1215"/>
      <c r="R716" s="1159"/>
      <c r="S716" s="1160"/>
      <c r="T716" s="1161"/>
      <c r="U716" s="1162" t="s">
        <v>1374</v>
      </c>
      <c r="V716" s="1163"/>
      <c r="W716" s="1164" t="s">
        <v>1133</v>
      </c>
      <c r="X716" s="1165"/>
      <c r="Y716" s="1157"/>
      <c r="Z716" s="1158"/>
      <c r="AA716" s="1159"/>
      <c r="AB716" s="1160"/>
      <c r="AC716" s="1161"/>
      <c r="AD716" s="1230">
        <v>1.43</v>
      </c>
      <c r="AE716" s="1231"/>
      <c r="AF716" s="1164" t="s">
        <v>1130</v>
      </c>
      <c r="AG716" s="1165"/>
      <c r="AH716" s="1157"/>
      <c r="AI716" s="1158"/>
      <c r="AJ716" s="1159"/>
      <c r="AK716" s="1160"/>
      <c r="AL716" s="1161"/>
      <c r="AM716" s="1159"/>
      <c r="AN716" s="1160"/>
      <c r="AO716" s="1161"/>
      <c r="AP716" s="654" t="s">
        <v>1547</v>
      </c>
      <c r="AQ716" s="660"/>
      <c r="AR716" s="661"/>
    </row>
    <row r="717" spans="1:44" ht="14.1" customHeight="1" x14ac:dyDescent="0.15">
      <c r="A717" s="691"/>
      <c r="B717" s="645" t="s">
        <v>1094</v>
      </c>
      <c r="C717" s="646"/>
      <c r="D717" s="646"/>
      <c r="E717" s="646"/>
      <c r="F717" s="646"/>
      <c r="G717" s="647"/>
      <c r="H717" s="645"/>
      <c r="I717" s="648"/>
      <c r="J717" s="648"/>
      <c r="K717" s="647"/>
      <c r="L717" s="1172"/>
      <c r="M717" s="1173"/>
      <c r="N717" s="645"/>
      <c r="O717" s="647"/>
      <c r="P717" s="692"/>
      <c r="Q717" s="693"/>
      <c r="R717" s="646"/>
      <c r="S717" s="646"/>
      <c r="T717" s="646"/>
      <c r="U717" s="1172"/>
      <c r="V717" s="1173"/>
      <c r="W717" s="645"/>
      <c r="X717" s="647"/>
      <c r="Y717" s="692"/>
      <c r="Z717" s="693"/>
      <c r="AA717" s="648"/>
      <c r="AB717" s="648"/>
      <c r="AC717" s="648"/>
      <c r="AD717" s="1172"/>
      <c r="AE717" s="1173"/>
      <c r="AF717" s="645"/>
      <c r="AG717" s="647"/>
      <c r="AH717" s="692"/>
      <c r="AI717" s="693"/>
      <c r="AJ717" s="648"/>
      <c r="AK717" s="648"/>
      <c r="AL717" s="648"/>
      <c r="AM717" s="694"/>
      <c r="AN717" s="695"/>
      <c r="AO717" s="696"/>
      <c r="AP717" s="645"/>
      <c r="AQ717" s="646"/>
      <c r="AR717" s="647"/>
    </row>
    <row r="718" spans="1:44" ht="14.1" customHeight="1" x14ac:dyDescent="0.15">
      <c r="A718" s="697"/>
      <c r="B718" s="651" t="s">
        <v>681</v>
      </c>
      <c r="C718" s="652"/>
      <c r="D718" s="652"/>
      <c r="E718" s="652"/>
      <c r="F718" s="652"/>
      <c r="G718" s="653"/>
      <c r="H718" s="654" t="s">
        <v>1399</v>
      </c>
      <c r="I718" s="655"/>
      <c r="J718" s="655"/>
      <c r="K718" s="656"/>
      <c r="L718" s="1218" t="s">
        <v>724</v>
      </c>
      <c r="M718" s="1219"/>
      <c r="N718" s="1164" t="s">
        <v>737</v>
      </c>
      <c r="O718" s="1165"/>
      <c r="P718" s="1214"/>
      <c r="Q718" s="1215"/>
      <c r="R718" s="1159"/>
      <c r="S718" s="1160"/>
      <c r="T718" s="1161"/>
      <c r="U718" s="1162" t="s">
        <v>724</v>
      </c>
      <c r="V718" s="1163"/>
      <c r="W718" s="1164" t="s">
        <v>1133</v>
      </c>
      <c r="X718" s="1165"/>
      <c r="Y718" s="1157"/>
      <c r="Z718" s="1158"/>
      <c r="AA718" s="1159"/>
      <c r="AB718" s="1160"/>
      <c r="AC718" s="1161"/>
      <c r="AD718" s="1162" t="s">
        <v>724</v>
      </c>
      <c r="AE718" s="1163"/>
      <c r="AF718" s="1164" t="s">
        <v>1130</v>
      </c>
      <c r="AG718" s="1165"/>
      <c r="AH718" s="1157"/>
      <c r="AI718" s="1158"/>
      <c r="AJ718" s="1159"/>
      <c r="AK718" s="1160"/>
      <c r="AL718" s="1161"/>
      <c r="AM718" s="1159"/>
      <c r="AN718" s="1160"/>
      <c r="AO718" s="1161"/>
      <c r="AP718" s="881" t="s">
        <v>1393</v>
      </c>
      <c r="AQ718" s="652"/>
      <c r="AR718" s="713"/>
    </row>
    <row r="719" spans="1:44" ht="14.1" customHeight="1" x14ac:dyDescent="0.15">
      <c r="A719" s="707"/>
      <c r="B719" s="659"/>
      <c r="C719" s="660"/>
      <c r="D719" s="660"/>
      <c r="E719" s="660"/>
      <c r="F719" s="660"/>
      <c r="G719" s="661"/>
      <c r="H719" s="645"/>
      <c r="I719" s="648"/>
      <c r="J719" s="648"/>
      <c r="K719" s="647"/>
      <c r="L719" s="1172"/>
      <c r="M719" s="1173"/>
      <c r="N719" s="645"/>
      <c r="O719" s="647"/>
      <c r="P719" s="692"/>
      <c r="Q719" s="693"/>
      <c r="R719" s="646"/>
      <c r="S719" s="646"/>
      <c r="T719" s="646"/>
      <c r="U719" s="1172"/>
      <c r="V719" s="1173"/>
      <c r="W719" s="645"/>
      <c r="X719" s="647"/>
      <c r="Y719" s="692"/>
      <c r="Z719" s="693"/>
      <c r="AA719" s="648"/>
      <c r="AB719" s="648"/>
      <c r="AC719" s="648"/>
      <c r="AD719" s="1216"/>
      <c r="AE719" s="1217"/>
      <c r="AF719" s="645"/>
      <c r="AG719" s="647"/>
      <c r="AH719" s="692"/>
      <c r="AI719" s="693"/>
      <c r="AJ719" s="648"/>
      <c r="AK719" s="648"/>
      <c r="AL719" s="648"/>
      <c r="AM719" s="694"/>
      <c r="AN719" s="695"/>
      <c r="AO719" s="696"/>
      <c r="AP719" s="660"/>
      <c r="AQ719" s="660"/>
      <c r="AR719" s="661"/>
    </row>
    <row r="720" spans="1:44" ht="14.1" customHeight="1" x14ac:dyDescent="0.15">
      <c r="A720" s="707"/>
      <c r="B720" s="659"/>
      <c r="C720" s="660"/>
      <c r="D720" s="660"/>
      <c r="E720" s="660"/>
      <c r="F720" s="660"/>
      <c r="G720" s="678"/>
      <c r="H720" s="679"/>
      <c r="I720" s="662"/>
      <c r="J720" s="662"/>
      <c r="K720" s="680"/>
      <c r="L720" s="1218"/>
      <c r="M720" s="1219"/>
      <c r="N720" s="1164"/>
      <c r="O720" s="1165"/>
      <c r="P720" s="1214"/>
      <c r="Q720" s="1215"/>
      <c r="R720" s="662"/>
      <c r="S720" s="662"/>
      <c r="T720" s="662"/>
      <c r="U720" s="1218"/>
      <c r="V720" s="1219"/>
      <c r="W720" s="1164"/>
      <c r="X720" s="1165"/>
      <c r="Y720" s="1214"/>
      <c r="Z720" s="1215"/>
      <c r="AA720" s="1194"/>
      <c r="AB720" s="1195"/>
      <c r="AC720" s="1196"/>
      <c r="AD720" s="1218"/>
      <c r="AE720" s="1219"/>
      <c r="AF720" s="1164"/>
      <c r="AG720" s="1165"/>
      <c r="AH720" s="1214"/>
      <c r="AI720" s="1215"/>
      <c r="AJ720" s="1194"/>
      <c r="AK720" s="1195"/>
      <c r="AL720" s="1196"/>
      <c r="AM720" s="1194"/>
      <c r="AN720" s="1195"/>
      <c r="AO720" s="1196"/>
      <c r="AP720" s="716"/>
      <c r="AQ720" s="660"/>
      <c r="AR720" s="661"/>
    </row>
    <row r="721" spans="1:44" ht="14.1" customHeight="1" x14ac:dyDescent="0.15">
      <c r="A721" s="691"/>
      <c r="B721" s="645"/>
      <c r="C721" s="646"/>
      <c r="D721" s="646"/>
      <c r="E721" s="646"/>
      <c r="F721" s="646"/>
      <c r="G721" s="647"/>
      <c r="H721" s="645"/>
      <c r="I721" s="648"/>
      <c r="J721" s="648"/>
      <c r="K721" s="647"/>
      <c r="L721" s="1172"/>
      <c r="M721" s="1173"/>
      <c r="N721" s="645"/>
      <c r="O721" s="647"/>
      <c r="P721" s="692"/>
      <c r="Q721" s="693"/>
      <c r="R721" s="646"/>
      <c r="S721" s="646"/>
      <c r="T721" s="646"/>
      <c r="U721" s="645"/>
      <c r="V721" s="647"/>
      <c r="W721" s="645"/>
      <c r="X721" s="647"/>
      <c r="Y721" s="692"/>
      <c r="Z721" s="693"/>
      <c r="AA721" s="648"/>
      <c r="AB721" s="648"/>
      <c r="AC721" s="648"/>
      <c r="AD721" s="645"/>
      <c r="AE721" s="647"/>
      <c r="AF721" s="645"/>
      <c r="AG721" s="647"/>
      <c r="AH721" s="692"/>
      <c r="AI721" s="693"/>
      <c r="AJ721" s="648"/>
      <c r="AK721" s="648"/>
      <c r="AL721" s="648"/>
      <c r="AM721" s="694"/>
      <c r="AN721" s="695"/>
      <c r="AO721" s="696"/>
      <c r="AP721" s="723"/>
      <c r="AQ721" s="723"/>
      <c r="AR721" s="724"/>
    </row>
    <row r="722" spans="1:44" ht="14.1" customHeight="1" x14ac:dyDescent="0.15">
      <c r="A722" s="697"/>
      <c r="B722" s="651" t="s">
        <v>1600</v>
      </c>
      <c r="C722" s="652"/>
      <c r="D722" s="652"/>
      <c r="E722" s="652"/>
      <c r="F722" s="708"/>
      <c r="G722" s="653"/>
      <c r="H722" s="654"/>
      <c r="I722" s="655"/>
      <c r="J722" s="655"/>
      <c r="K722" s="656"/>
      <c r="L722" s="1162"/>
      <c r="M722" s="1163"/>
      <c r="N722" s="1174"/>
      <c r="O722" s="1175"/>
      <c r="P722" s="1157"/>
      <c r="Q722" s="1158"/>
      <c r="R722" s="655"/>
      <c r="S722" s="655"/>
      <c r="T722" s="655"/>
      <c r="U722" s="1291" t="s">
        <v>1602</v>
      </c>
      <c r="V722" s="1292"/>
      <c r="W722" s="1174" t="s">
        <v>1133</v>
      </c>
      <c r="X722" s="1175"/>
      <c r="Y722" s="1157"/>
      <c r="Z722" s="1158"/>
      <c r="AA722" s="1159"/>
      <c r="AB722" s="1160"/>
      <c r="AC722" s="1161"/>
      <c r="AD722" s="1230">
        <v>5.32</v>
      </c>
      <c r="AE722" s="1231"/>
      <c r="AF722" s="1174" t="s">
        <v>1130</v>
      </c>
      <c r="AG722" s="1175"/>
      <c r="AH722" s="1157"/>
      <c r="AI722" s="1158"/>
      <c r="AJ722" s="1159"/>
      <c r="AK722" s="1160"/>
      <c r="AL722" s="1161"/>
      <c r="AM722" s="1159"/>
      <c r="AN722" s="1160"/>
      <c r="AO722" s="1161"/>
      <c r="AP722" s="706"/>
      <c r="AQ722" s="689"/>
      <c r="AR722" s="690"/>
    </row>
    <row r="723" spans="1:44" ht="14.1" customHeight="1" x14ac:dyDescent="0.15">
      <c r="A723" s="707"/>
      <c r="B723" s="659"/>
      <c r="C723" s="660"/>
      <c r="D723" s="660"/>
      <c r="E723" s="660"/>
      <c r="F723" s="660"/>
      <c r="G723" s="661"/>
      <c r="H723" s="659"/>
      <c r="I723" s="662"/>
      <c r="J723" s="662"/>
      <c r="K723" s="661"/>
      <c r="L723" s="1164"/>
      <c r="M723" s="1165"/>
      <c r="N723" s="659"/>
      <c r="O723" s="661"/>
      <c r="P723" s="715"/>
      <c r="Q723" s="680"/>
      <c r="R723" s="660"/>
      <c r="S723" s="660"/>
      <c r="T723" s="660"/>
      <c r="U723" s="1164"/>
      <c r="V723" s="1165"/>
      <c r="W723" s="659"/>
      <c r="X723" s="661"/>
      <c r="Y723" s="715"/>
      <c r="Z723" s="680"/>
      <c r="AA723" s="662"/>
      <c r="AB723" s="662"/>
      <c r="AC723" s="662"/>
      <c r="AD723" s="1286"/>
      <c r="AE723" s="1287"/>
      <c r="AF723" s="659"/>
      <c r="AG723" s="661"/>
      <c r="AH723" s="715"/>
      <c r="AI723" s="680"/>
      <c r="AJ723" s="662"/>
      <c r="AK723" s="662"/>
      <c r="AL723" s="662"/>
      <c r="AM723" s="679"/>
      <c r="AN723" s="716"/>
      <c r="AO723" s="678"/>
      <c r="AP723" s="660"/>
      <c r="AQ723" s="660"/>
      <c r="AR723" s="661"/>
    </row>
    <row r="724" spans="1:44" ht="14.1" customHeight="1" x14ac:dyDescent="0.15">
      <c r="A724" s="707"/>
      <c r="B724" s="659"/>
      <c r="C724" s="660"/>
      <c r="D724" s="660"/>
      <c r="E724" s="660"/>
      <c r="F724" s="660"/>
      <c r="G724" s="678"/>
      <c r="H724" s="679"/>
      <c r="I724" s="662"/>
      <c r="J724" s="662"/>
      <c r="K724" s="656"/>
      <c r="L724" s="1218"/>
      <c r="M724" s="1219"/>
      <c r="N724" s="1164"/>
      <c r="O724" s="1165"/>
      <c r="P724" s="1214"/>
      <c r="Q724" s="1215"/>
      <c r="R724" s="662"/>
      <c r="S724" s="662"/>
      <c r="T724" s="662"/>
      <c r="U724" s="1162"/>
      <c r="V724" s="1163"/>
      <c r="W724" s="1164"/>
      <c r="X724" s="1165"/>
      <c r="Y724" s="1157"/>
      <c r="Z724" s="1158"/>
      <c r="AA724" s="1159"/>
      <c r="AB724" s="1160"/>
      <c r="AC724" s="1161"/>
      <c r="AD724" s="1162"/>
      <c r="AE724" s="1163"/>
      <c r="AF724" s="1164"/>
      <c r="AG724" s="1165"/>
      <c r="AH724" s="1157"/>
      <c r="AI724" s="1158"/>
      <c r="AJ724" s="1159"/>
      <c r="AK724" s="1160"/>
      <c r="AL724" s="1161"/>
      <c r="AM724" s="1159"/>
      <c r="AN724" s="1160"/>
      <c r="AO724" s="1161"/>
      <c r="AP724" s="716"/>
      <c r="AQ724" s="660"/>
      <c r="AR724" s="661"/>
    </row>
    <row r="725" spans="1:44" ht="14.1" customHeight="1" x14ac:dyDescent="0.15">
      <c r="A725" s="691"/>
      <c r="B725" s="645"/>
      <c r="C725" s="646"/>
      <c r="D725" s="646"/>
      <c r="E725" s="646"/>
      <c r="F725" s="646"/>
      <c r="G725" s="647"/>
      <c r="H725" s="645"/>
      <c r="I725" s="648"/>
      <c r="J725" s="648"/>
      <c r="K725" s="647"/>
      <c r="L725" s="1172"/>
      <c r="M725" s="1173"/>
      <c r="N725" s="645"/>
      <c r="O725" s="647"/>
      <c r="P725" s="692"/>
      <c r="Q725" s="693"/>
      <c r="R725" s="646"/>
      <c r="S725" s="646"/>
      <c r="T725" s="646"/>
      <c r="U725" s="1172"/>
      <c r="V725" s="1173"/>
      <c r="W725" s="645"/>
      <c r="X725" s="647"/>
      <c r="Y725" s="692"/>
      <c r="Z725" s="693"/>
      <c r="AA725" s="648"/>
      <c r="AB725" s="648"/>
      <c r="AC725" s="648"/>
      <c r="AD725" s="1216"/>
      <c r="AE725" s="1217"/>
      <c r="AF725" s="645"/>
      <c r="AG725" s="647"/>
      <c r="AH725" s="692"/>
      <c r="AI725" s="693"/>
      <c r="AJ725" s="648"/>
      <c r="AK725" s="648"/>
      <c r="AL725" s="648"/>
      <c r="AM725" s="694"/>
      <c r="AN725" s="695"/>
      <c r="AO725" s="696"/>
      <c r="AP725" s="646"/>
      <c r="AQ725" s="646"/>
      <c r="AR725" s="647"/>
    </row>
    <row r="726" spans="1:44" ht="14.1" customHeight="1" x14ac:dyDescent="0.15">
      <c r="A726" s="697"/>
      <c r="B726" s="651"/>
      <c r="C726" s="652"/>
      <c r="D726" s="652"/>
      <c r="E726" s="652"/>
      <c r="F726" s="652"/>
      <c r="G726" s="653"/>
      <c r="H726" s="679"/>
      <c r="I726" s="662"/>
      <c r="J726" s="662"/>
      <c r="K726" s="656"/>
      <c r="L726" s="1218"/>
      <c r="M726" s="1219"/>
      <c r="N726" s="1164"/>
      <c r="O726" s="1165"/>
      <c r="P726" s="1214"/>
      <c r="Q726" s="1215"/>
      <c r="R726" s="662"/>
      <c r="S726" s="662"/>
      <c r="T726" s="662"/>
      <c r="U726" s="1225"/>
      <c r="V726" s="1226"/>
      <c r="W726" s="1164"/>
      <c r="X726" s="1165"/>
      <c r="Y726" s="1157"/>
      <c r="Z726" s="1158"/>
      <c r="AA726" s="1159"/>
      <c r="AB726" s="1160"/>
      <c r="AC726" s="1161"/>
      <c r="AD726" s="1162"/>
      <c r="AE726" s="1163"/>
      <c r="AF726" s="1164"/>
      <c r="AG726" s="1165"/>
      <c r="AH726" s="1157"/>
      <c r="AI726" s="1158"/>
      <c r="AJ726" s="1159"/>
      <c r="AK726" s="1160"/>
      <c r="AL726" s="1161"/>
      <c r="AM726" s="1159"/>
      <c r="AN726" s="1160"/>
      <c r="AO726" s="1161"/>
      <c r="AP726" s="706"/>
      <c r="AQ726" s="652"/>
      <c r="AR726" s="713"/>
    </row>
    <row r="727" spans="1:44" ht="14.1" customHeight="1" x14ac:dyDescent="0.15">
      <c r="A727" s="707"/>
      <c r="B727" s="659"/>
      <c r="C727" s="660"/>
      <c r="D727" s="660"/>
      <c r="E727" s="660"/>
      <c r="F727" s="660"/>
      <c r="G727" s="661"/>
      <c r="H727" s="645"/>
      <c r="I727" s="648"/>
      <c r="J727" s="648"/>
      <c r="K727" s="647"/>
      <c r="L727" s="1172"/>
      <c r="M727" s="1173"/>
      <c r="N727" s="645"/>
      <c r="O727" s="647"/>
      <c r="P727" s="692"/>
      <c r="Q727" s="693"/>
      <c r="R727" s="646"/>
      <c r="S727" s="646"/>
      <c r="T727" s="646"/>
      <c r="U727" s="1172"/>
      <c r="V727" s="1173"/>
      <c r="W727" s="645"/>
      <c r="X727" s="647"/>
      <c r="Y727" s="692"/>
      <c r="Z727" s="693"/>
      <c r="AA727" s="648"/>
      <c r="AB727" s="648"/>
      <c r="AC727" s="648"/>
      <c r="AD727" s="1216"/>
      <c r="AE727" s="1217"/>
      <c r="AF727" s="645"/>
      <c r="AG727" s="647"/>
      <c r="AH727" s="692"/>
      <c r="AI727" s="693"/>
      <c r="AJ727" s="648"/>
      <c r="AK727" s="648"/>
      <c r="AL727" s="648"/>
      <c r="AM727" s="694"/>
      <c r="AN727" s="695"/>
      <c r="AO727" s="696"/>
      <c r="AP727" s="660"/>
      <c r="AQ727" s="660"/>
      <c r="AR727" s="661"/>
    </row>
    <row r="728" spans="1:44" ht="14.1" customHeight="1" x14ac:dyDescent="0.15">
      <c r="A728" s="707"/>
      <c r="B728" s="659"/>
      <c r="C728" s="660"/>
      <c r="D728" s="660"/>
      <c r="E728" s="660"/>
      <c r="F728" s="660"/>
      <c r="G728" s="678"/>
      <c r="H728" s="679"/>
      <c r="I728" s="662"/>
      <c r="J728" s="662"/>
      <c r="K728" s="656"/>
      <c r="L728" s="1218"/>
      <c r="M728" s="1219"/>
      <c r="N728" s="1164"/>
      <c r="O728" s="1165"/>
      <c r="P728" s="1214"/>
      <c r="Q728" s="1215"/>
      <c r="R728" s="662"/>
      <c r="S728" s="662"/>
      <c r="T728" s="662"/>
      <c r="U728" s="1162"/>
      <c r="V728" s="1163"/>
      <c r="W728" s="1164"/>
      <c r="X728" s="1165"/>
      <c r="Y728" s="1157"/>
      <c r="Z728" s="1158"/>
      <c r="AA728" s="1159"/>
      <c r="AB728" s="1160"/>
      <c r="AC728" s="1161"/>
      <c r="AD728" s="1162"/>
      <c r="AE728" s="1163"/>
      <c r="AF728" s="1164"/>
      <c r="AG728" s="1165"/>
      <c r="AH728" s="1157"/>
      <c r="AI728" s="1158"/>
      <c r="AJ728" s="1159"/>
      <c r="AK728" s="1160"/>
      <c r="AL728" s="1161"/>
      <c r="AM728" s="1159"/>
      <c r="AN728" s="1160"/>
      <c r="AO728" s="1161"/>
      <c r="AP728" s="716"/>
      <c r="AQ728" s="660"/>
      <c r="AR728" s="661"/>
    </row>
    <row r="729" spans="1:44" ht="14.1" customHeight="1" x14ac:dyDescent="0.15">
      <c r="A729" s="691"/>
      <c r="B729" s="645"/>
      <c r="C729" s="646"/>
      <c r="D729" s="646"/>
      <c r="E729" s="646"/>
      <c r="F729" s="646"/>
      <c r="G729" s="647"/>
      <c r="H729" s="645"/>
      <c r="I729" s="648"/>
      <c r="J729" s="648"/>
      <c r="K729" s="647"/>
      <c r="L729" s="1172"/>
      <c r="M729" s="1173"/>
      <c r="N729" s="645"/>
      <c r="O729" s="647"/>
      <c r="P729" s="692"/>
      <c r="Q729" s="693"/>
      <c r="R729" s="646"/>
      <c r="S729" s="646"/>
      <c r="T729" s="646"/>
      <c r="U729" s="1172"/>
      <c r="V729" s="1173"/>
      <c r="W729" s="645"/>
      <c r="X729" s="647"/>
      <c r="Y729" s="692"/>
      <c r="Z729" s="693"/>
      <c r="AA729" s="648"/>
      <c r="AB729" s="648"/>
      <c r="AC729" s="648"/>
      <c r="AD729" s="1216"/>
      <c r="AE729" s="1217"/>
      <c r="AF729" s="645"/>
      <c r="AG729" s="647"/>
      <c r="AH729" s="692"/>
      <c r="AI729" s="693"/>
      <c r="AJ729" s="648"/>
      <c r="AK729" s="648"/>
      <c r="AL729" s="648"/>
      <c r="AM729" s="694"/>
      <c r="AN729" s="695"/>
      <c r="AO729" s="696"/>
      <c r="AP729" s="646"/>
      <c r="AQ729" s="646"/>
      <c r="AR729" s="647"/>
    </row>
    <row r="730" spans="1:44" ht="14.1" customHeight="1" x14ac:dyDescent="0.15">
      <c r="A730" s="697"/>
      <c r="B730" s="651"/>
      <c r="C730" s="652"/>
      <c r="D730" s="652"/>
      <c r="E730" s="652"/>
      <c r="F730" s="652"/>
      <c r="G730" s="653"/>
      <c r="H730" s="679"/>
      <c r="I730" s="662"/>
      <c r="J730" s="662"/>
      <c r="K730" s="656"/>
      <c r="L730" s="1218"/>
      <c r="M730" s="1219"/>
      <c r="N730" s="1164"/>
      <c r="O730" s="1165"/>
      <c r="P730" s="1214"/>
      <c r="Q730" s="1215"/>
      <c r="R730" s="662"/>
      <c r="S730" s="662"/>
      <c r="T730" s="662"/>
      <c r="U730" s="1225"/>
      <c r="V730" s="1226"/>
      <c r="W730" s="1164"/>
      <c r="X730" s="1165"/>
      <c r="Y730" s="1157"/>
      <c r="Z730" s="1158"/>
      <c r="AA730" s="1159"/>
      <c r="AB730" s="1160"/>
      <c r="AC730" s="1161"/>
      <c r="AD730" s="1225"/>
      <c r="AE730" s="1226"/>
      <c r="AF730" s="1164"/>
      <c r="AG730" s="1165"/>
      <c r="AH730" s="1157"/>
      <c r="AI730" s="1158"/>
      <c r="AJ730" s="1159"/>
      <c r="AK730" s="1160"/>
      <c r="AL730" s="1161"/>
      <c r="AM730" s="1159"/>
      <c r="AN730" s="1160"/>
      <c r="AO730" s="1161"/>
      <c r="AP730" s="706"/>
      <c r="AQ730" s="652"/>
      <c r="AR730" s="713"/>
    </row>
    <row r="731" spans="1:44" ht="14.1" customHeight="1" x14ac:dyDescent="0.15">
      <c r="A731" s="707"/>
      <c r="B731" s="659"/>
      <c r="C731" s="660"/>
      <c r="D731" s="660"/>
      <c r="E731" s="660"/>
      <c r="F731" s="660"/>
      <c r="G731" s="661"/>
      <c r="H731" s="645"/>
      <c r="I731" s="648"/>
      <c r="J731" s="648"/>
      <c r="K731" s="647"/>
      <c r="L731" s="1172"/>
      <c r="M731" s="1173"/>
      <c r="N731" s="645"/>
      <c r="O731" s="647"/>
      <c r="P731" s="692"/>
      <c r="Q731" s="693"/>
      <c r="R731" s="646"/>
      <c r="S731" s="646"/>
      <c r="T731" s="646"/>
      <c r="U731" s="1172"/>
      <c r="V731" s="1173"/>
      <c r="W731" s="645"/>
      <c r="X731" s="647"/>
      <c r="Y731" s="692"/>
      <c r="Z731" s="693"/>
      <c r="AA731" s="648"/>
      <c r="AB731" s="648"/>
      <c r="AC731" s="648"/>
      <c r="AD731" s="1216"/>
      <c r="AE731" s="1217"/>
      <c r="AF731" s="645"/>
      <c r="AG731" s="647"/>
      <c r="AH731" s="692"/>
      <c r="AI731" s="693"/>
      <c r="AJ731" s="648"/>
      <c r="AK731" s="648"/>
      <c r="AL731" s="648"/>
      <c r="AM731" s="694"/>
      <c r="AN731" s="695"/>
      <c r="AO731" s="696"/>
      <c r="AP731" s="660"/>
      <c r="AQ731" s="660"/>
      <c r="AR731" s="661"/>
    </row>
    <row r="732" spans="1:44" ht="14.1" customHeight="1" x14ac:dyDescent="0.15">
      <c r="A732" s="707"/>
      <c r="B732" s="659"/>
      <c r="C732" s="660"/>
      <c r="D732" s="660"/>
      <c r="E732" s="660"/>
      <c r="F732" s="660"/>
      <c r="G732" s="678"/>
      <c r="H732" s="679"/>
      <c r="I732" s="662"/>
      <c r="J732" s="662"/>
      <c r="K732" s="656"/>
      <c r="L732" s="1218"/>
      <c r="M732" s="1219"/>
      <c r="N732" s="1164"/>
      <c r="O732" s="1165"/>
      <c r="P732" s="1214"/>
      <c r="Q732" s="1215"/>
      <c r="R732" s="662"/>
      <c r="S732" s="662"/>
      <c r="T732" s="662"/>
      <c r="U732" s="1225"/>
      <c r="V732" s="1226"/>
      <c r="W732" s="1164"/>
      <c r="X732" s="1165"/>
      <c r="Y732" s="1157"/>
      <c r="Z732" s="1158"/>
      <c r="AA732" s="1159"/>
      <c r="AB732" s="1160"/>
      <c r="AC732" s="1161"/>
      <c r="AD732" s="1225"/>
      <c r="AE732" s="1226"/>
      <c r="AF732" s="1164"/>
      <c r="AG732" s="1165"/>
      <c r="AH732" s="1157"/>
      <c r="AI732" s="1158"/>
      <c r="AJ732" s="1159"/>
      <c r="AK732" s="1160"/>
      <c r="AL732" s="1161"/>
      <c r="AM732" s="1159"/>
      <c r="AN732" s="1160"/>
      <c r="AO732" s="1161"/>
      <c r="AP732" s="716"/>
      <c r="AQ732" s="660"/>
      <c r="AR732" s="661"/>
    </row>
    <row r="733" spans="1:44" ht="14.1" customHeight="1" x14ac:dyDescent="0.15">
      <c r="A733" s="691"/>
      <c r="B733" s="645"/>
      <c r="C733" s="646"/>
      <c r="D733" s="646"/>
      <c r="E733" s="646"/>
      <c r="F733" s="646"/>
      <c r="G733" s="647"/>
      <c r="H733" s="645"/>
      <c r="I733" s="648"/>
      <c r="J733" s="648"/>
      <c r="K733" s="647"/>
      <c r="L733" s="1172"/>
      <c r="M733" s="1173"/>
      <c r="N733" s="645"/>
      <c r="O733" s="647"/>
      <c r="P733" s="692"/>
      <c r="Q733" s="693"/>
      <c r="R733" s="646"/>
      <c r="S733" s="646"/>
      <c r="T733" s="646"/>
      <c r="U733" s="1172"/>
      <c r="V733" s="1173"/>
      <c r="W733" s="645"/>
      <c r="X733" s="647"/>
      <c r="Y733" s="692"/>
      <c r="Z733" s="693"/>
      <c r="AA733" s="648"/>
      <c r="AB733" s="648"/>
      <c r="AC733" s="648"/>
      <c r="AD733" s="1216"/>
      <c r="AE733" s="1217"/>
      <c r="AF733" s="645"/>
      <c r="AG733" s="647"/>
      <c r="AH733" s="692"/>
      <c r="AI733" s="693"/>
      <c r="AJ733" s="648"/>
      <c r="AK733" s="648"/>
      <c r="AL733" s="648"/>
      <c r="AM733" s="694"/>
      <c r="AN733" s="695"/>
      <c r="AO733" s="696"/>
      <c r="AP733" s="646"/>
      <c r="AQ733" s="646"/>
      <c r="AR733" s="647"/>
    </row>
    <row r="734" spans="1:44" ht="14.1" customHeight="1" x14ac:dyDescent="0.15">
      <c r="A734" s="697"/>
      <c r="B734" s="651"/>
      <c r="C734" s="652"/>
      <c r="D734" s="652"/>
      <c r="E734" s="652"/>
      <c r="F734" s="652"/>
      <c r="G734" s="653"/>
      <c r="H734" s="679"/>
      <c r="I734" s="662"/>
      <c r="J734" s="662"/>
      <c r="K734" s="656"/>
      <c r="L734" s="1218"/>
      <c r="M734" s="1219"/>
      <c r="N734" s="1164"/>
      <c r="O734" s="1165"/>
      <c r="P734" s="1214"/>
      <c r="Q734" s="1215"/>
      <c r="R734" s="662"/>
      <c r="S734" s="662"/>
      <c r="T734" s="662"/>
      <c r="U734" s="1162"/>
      <c r="V734" s="1163"/>
      <c r="W734" s="1164"/>
      <c r="X734" s="1165"/>
      <c r="Y734" s="1157"/>
      <c r="Z734" s="1158"/>
      <c r="AA734" s="1159"/>
      <c r="AB734" s="1160"/>
      <c r="AC734" s="1161"/>
      <c r="AD734" s="1162"/>
      <c r="AE734" s="1163"/>
      <c r="AF734" s="1164"/>
      <c r="AG734" s="1165"/>
      <c r="AH734" s="1157"/>
      <c r="AI734" s="1158"/>
      <c r="AJ734" s="1159"/>
      <c r="AK734" s="1160"/>
      <c r="AL734" s="1161"/>
      <c r="AM734" s="1159"/>
      <c r="AN734" s="1160"/>
      <c r="AO734" s="1161"/>
      <c r="AP734" s="706"/>
      <c r="AQ734" s="652"/>
      <c r="AR734" s="713"/>
    </row>
    <row r="735" spans="1:44" ht="14.1" customHeight="1" x14ac:dyDescent="0.15">
      <c r="A735" s="691"/>
      <c r="B735" s="645"/>
      <c r="C735" s="646"/>
      <c r="D735" s="646"/>
      <c r="E735" s="646"/>
      <c r="F735" s="646"/>
      <c r="G735" s="647"/>
      <c r="H735" s="645"/>
      <c r="I735" s="648"/>
      <c r="J735" s="648"/>
      <c r="K735" s="647"/>
      <c r="L735" s="1172"/>
      <c r="M735" s="1173"/>
      <c r="N735" s="645"/>
      <c r="O735" s="647"/>
      <c r="P735" s="692"/>
      <c r="Q735" s="693"/>
      <c r="R735" s="646"/>
      <c r="S735" s="646"/>
      <c r="T735" s="646"/>
      <c r="U735" s="1172"/>
      <c r="V735" s="1173"/>
      <c r="W735" s="645"/>
      <c r="X735" s="647"/>
      <c r="Y735" s="692"/>
      <c r="Z735" s="693"/>
      <c r="AA735" s="648"/>
      <c r="AB735" s="648"/>
      <c r="AC735" s="648"/>
      <c r="AD735" s="1216"/>
      <c r="AE735" s="1217"/>
      <c r="AF735" s="645"/>
      <c r="AG735" s="647"/>
      <c r="AH735" s="692"/>
      <c r="AI735" s="693"/>
      <c r="AJ735" s="648"/>
      <c r="AK735" s="648"/>
      <c r="AL735" s="648"/>
      <c r="AM735" s="694"/>
      <c r="AN735" s="695"/>
      <c r="AO735" s="696"/>
      <c r="AP735" s="646"/>
      <c r="AQ735" s="646"/>
      <c r="AR735" s="647"/>
    </row>
    <row r="736" spans="1:44" ht="14.1" customHeight="1" x14ac:dyDescent="0.15">
      <c r="A736" s="697"/>
      <c r="B736" s="651"/>
      <c r="C736" s="652"/>
      <c r="D736" s="652"/>
      <c r="E736" s="652"/>
      <c r="F736" s="652"/>
      <c r="G736" s="653"/>
      <c r="H736" s="654"/>
      <c r="I736" s="655"/>
      <c r="J736" s="655"/>
      <c r="K736" s="656"/>
      <c r="L736" s="1218"/>
      <c r="M736" s="1219"/>
      <c r="N736" s="1164"/>
      <c r="O736" s="1165"/>
      <c r="P736" s="1214"/>
      <c r="Q736" s="1215"/>
      <c r="R736" s="662"/>
      <c r="S736" s="662"/>
      <c r="T736" s="662"/>
      <c r="U736" s="1162"/>
      <c r="V736" s="1163"/>
      <c r="W736" s="1174"/>
      <c r="X736" s="1175"/>
      <c r="Y736" s="1157"/>
      <c r="Z736" s="1158"/>
      <c r="AA736" s="1159"/>
      <c r="AB736" s="1160"/>
      <c r="AC736" s="1161"/>
      <c r="AD736" s="1162"/>
      <c r="AE736" s="1163"/>
      <c r="AF736" s="1174"/>
      <c r="AG736" s="1175"/>
      <c r="AH736" s="1157"/>
      <c r="AI736" s="1158"/>
      <c r="AJ736" s="1159"/>
      <c r="AK736" s="1160"/>
      <c r="AL736" s="1161"/>
      <c r="AM736" s="1159"/>
      <c r="AN736" s="1160"/>
      <c r="AO736" s="1161"/>
      <c r="AP736" s="706"/>
      <c r="AQ736" s="652"/>
      <c r="AR736" s="713"/>
    </row>
    <row r="737" spans="1:44" ht="14.1" customHeight="1" x14ac:dyDescent="0.15">
      <c r="A737" s="707"/>
      <c r="B737" s="666"/>
      <c r="C737" s="660"/>
      <c r="D737" s="660"/>
      <c r="E737" s="660"/>
      <c r="F737" s="660"/>
      <c r="G737" s="661"/>
      <c r="H737" s="659"/>
      <c r="I737" s="662"/>
      <c r="J737" s="662"/>
      <c r="K737" s="661"/>
      <c r="L737" s="645"/>
      <c r="M737" s="647"/>
      <c r="N737" s="645"/>
      <c r="O737" s="647"/>
      <c r="P737" s="692"/>
      <c r="Q737" s="693"/>
      <c r="R737" s="646"/>
      <c r="S737" s="646"/>
      <c r="T737" s="646"/>
      <c r="U737" s="659"/>
      <c r="V737" s="661"/>
      <c r="W737" s="659"/>
      <c r="X737" s="661"/>
      <c r="Y737" s="715"/>
      <c r="Z737" s="680"/>
      <c r="AA737" s="662"/>
      <c r="AB737" s="662"/>
      <c r="AC737" s="662"/>
      <c r="AD737" s="659"/>
      <c r="AE737" s="661"/>
      <c r="AF737" s="659"/>
      <c r="AG737" s="661"/>
      <c r="AH737" s="715"/>
      <c r="AI737" s="680"/>
      <c r="AJ737" s="662"/>
      <c r="AK737" s="662"/>
      <c r="AL737" s="662"/>
      <c r="AM737" s="679"/>
      <c r="AN737" s="716"/>
      <c r="AO737" s="678"/>
      <c r="AP737" s="660"/>
      <c r="AQ737" s="660"/>
      <c r="AR737" s="661"/>
    </row>
    <row r="738" spans="1:44" ht="14.1" customHeight="1" x14ac:dyDescent="0.15">
      <c r="A738" s="707"/>
      <c r="B738" s="666"/>
      <c r="C738" s="660"/>
      <c r="D738" s="660"/>
      <c r="E738" s="660"/>
      <c r="F738" s="660"/>
      <c r="G738" s="678"/>
      <c r="H738" s="679"/>
      <c r="I738" s="662"/>
      <c r="J738" s="662"/>
      <c r="K738" s="680"/>
      <c r="L738" s="903"/>
      <c r="M738" s="904"/>
      <c r="N738" s="659"/>
      <c r="O738" s="661"/>
      <c r="P738" s="715"/>
      <c r="Q738" s="680"/>
      <c r="R738" s="662"/>
      <c r="S738" s="662"/>
      <c r="T738" s="662"/>
      <c r="U738" s="1214"/>
      <c r="V738" s="1215"/>
      <c r="W738" s="1164"/>
      <c r="X738" s="1165"/>
      <c r="Y738" s="1214"/>
      <c r="Z738" s="1215"/>
      <c r="AA738" s="712"/>
      <c r="AB738" s="712"/>
      <c r="AC738" s="712"/>
      <c r="AD738" s="1214"/>
      <c r="AE738" s="1215"/>
      <c r="AF738" s="1164"/>
      <c r="AG738" s="1165"/>
      <c r="AH738" s="1214"/>
      <c r="AI738" s="1215"/>
      <c r="AJ738" s="712"/>
      <c r="AK738" s="712"/>
      <c r="AL738" s="712"/>
      <c r="AM738" s="1288"/>
      <c r="AN738" s="1289"/>
      <c r="AO738" s="1290"/>
      <c r="AP738" s="716"/>
      <c r="AQ738" s="660"/>
      <c r="AR738" s="661"/>
    </row>
    <row r="739" spans="1:44" ht="14.1" customHeight="1" x14ac:dyDescent="0.15">
      <c r="A739" s="742"/>
      <c r="B739" s="743"/>
      <c r="C739" s="744"/>
      <c r="D739" s="744"/>
      <c r="E739" s="744"/>
      <c r="F739" s="744"/>
      <c r="G739" s="745"/>
      <c r="H739" s="743"/>
      <c r="I739" s="746"/>
      <c r="J739" s="746"/>
      <c r="K739" s="745"/>
      <c r="L739" s="743"/>
      <c r="M739" s="745"/>
      <c r="N739" s="743"/>
      <c r="O739" s="745"/>
      <c r="P739" s="747"/>
      <c r="Q739" s="748"/>
      <c r="R739" s="746"/>
      <c r="S739" s="746"/>
      <c r="T739" s="748"/>
      <c r="U739" s="743"/>
      <c r="V739" s="745"/>
      <c r="W739" s="743"/>
      <c r="X739" s="745"/>
      <c r="Y739" s="747"/>
      <c r="Z739" s="748"/>
      <c r="AA739" s="746"/>
      <c r="AB739" s="746"/>
      <c r="AC739" s="746"/>
      <c r="AD739" s="743"/>
      <c r="AE739" s="745"/>
      <c r="AF739" s="743"/>
      <c r="AG739" s="745"/>
      <c r="AH739" s="747"/>
      <c r="AI739" s="748"/>
      <c r="AJ739" s="746"/>
      <c r="AK739" s="746"/>
      <c r="AL739" s="746"/>
      <c r="AM739" s="749"/>
      <c r="AN739" s="750"/>
      <c r="AO739" s="751"/>
      <c r="AP739" s="744"/>
      <c r="AQ739" s="744"/>
      <c r="AR739" s="745"/>
    </row>
    <row r="740" spans="1:44" ht="14.1" customHeight="1" x14ac:dyDescent="0.15">
      <c r="A740" s="752"/>
      <c r="B740" s="1252"/>
      <c r="C740" s="1254"/>
      <c r="D740" s="1254"/>
      <c r="E740" s="1254"/>
      <c r="F740" s="1254"/>
      <c r="G740" s="1253"/>
      <c r="H740" s="753"/>
      <c r="I740" s="754"/>
      <c r="J740" s="754"/>
      <c r="K740" s="755"/>
      <c r="L740" s="1250"/>
      <c r="M740" s="1251"/>
      <c r="N740" s="1252"/>
      <c r="O740" s="1253"/>
      <c r="P740" s="1250"/>
      <c r="Q740" s="1251"/>
      <c r="R740" s="756"/>
      <c r="S740" s="756"/>
      <c r="T740" s="878"/>
      <c r="U740" s="1250"/>
      <c r="V740" s="1251"/>
      <c r="W740" s="1252"/>
      <c r="X740" s="1253"/>
      <c r="Y740" s="1250"/>
      <c r="Z740" s="1251"/>
      <c r="AA740" s="756"/>
      <c r="AB740" s="756"/>
      <c r="AC740" s="756"/>
      <c r="AD740" s="1250"/>
      <c r="AE740" s="1251"/>
      <c r="AF740" s="1252"/>
      <c r="AG740" s="1253"/>
      <c r="AH740" s="1250"/>
      <c r="AI740" s="1251"/>
      <c r="AJ740" s="756"/>
      <c r="AK740" s="756"/>
      <c r="AL740" s="756"/>
      <c r="AM740" s="1260"/>
      <c r="AN740" s="1261"/>
      <c r="AO740" s="1262"/>
      <c r="AP740" s="757"/>
      <c r="AQ740" s="758"/>
      <c r="AR740" s="759"/>
    </row>
    <row r="741" spans="1:44" ht="15" customHeight="1" x14ac:dyDescent="0.15"/>
    <row r="742" spans="1:44" ht="15" customHeight="1" x14ac:dyDescent="0.15">
      <c r="A742" s="1220" t="s">
        <v>1807</v>
      </c>
      <c r="B742" s="1220"/>
      <c r="C742" s="1220"/>
      <c r="D742" s="1220"/>
      <c r="E742" s="1220"/>
      <c r="F742" s="1220"/>
      <c r="G742" s="1220"/>
      <c r="H742" s="1220"/>
      <c r="I742" s="1220"/>
      <c r="J742" s="1220"/>
      <c r="K742" s="1220"/>
      <c r="L742" s="1220"/>
      <c r="M742" s="1220"/>
      <c r="N742" s="1220"/>
      <c r="O742" s="1220"/>
      <c r="P742" s="1220"/>
      <c r="Q742" s="1220"/>
      <c r="R742" s="1220"/>
      <c r="S742" s="1220"/>
      <c r="T742" s="1220"/>
      <c r="U742" s="1220"/>
      <c r="V742" s="1220"/>
      <c r="W742" s="1220"/>
      <c r="X742" s="1220"/>
      <c r="Y742" s="1220"/>
      <c r="Z742" s="1220"/>
      <c r="AA742" s="1220"/>
      <c r="AB742" s="1220"/>
      <c r="AC742" s="1220"/>
      <c r="AD742" s="1220"/>
      <c r="AE742" s="1220"/>
      <c r="AF742" s="1220"/>
      <c r="AG742" s="1220"/>
      <c r="AH742" s="1220"/>
      <c r="AI742" s="1220"/>
      <c r="AJ742" s="1220"/>
      <c r="AK742" s="1220"/>
      <c r="AL742" s="1220"/>
      <c r="AM742" s="1220"/>
      <c r="AN742" s="1220"/>
      <c r="AO742" s="1220"/>
      <c r="AP742" s="1220"/>
      <c r="AQ742" s="1220"/>
      <c r="AR742" s="1220"/>
    </row>
    <row r="743" spans="1:44" ht="15" customHeight="1" x14ac:dyDescent="0.15">
      <c r="A743" s="1220"/>
      <c r="B743" s="1220"/>
      <c r="C743" s="1220"/>
      <c r="D743" s="1220"/>
      <c r="E743" s="1220"/>
      <c r="F743" s="1220"/>
      <c r="G743" s="1220"/>
      <c r="H743" s="1220"/>
      <c r="I743" s="1220"/>
      <c r="J743" s="1220"/>
      <c r="K743" s="1220"/>
      <c r="L743" s="1220"/>
      <c r="M743" s="1220"/>
      <c r="N743" s="1220"/>
      <c r="O743" s="1220"/>
      <c r="P743" s="1220"/>
      <c r="Q743" s="1220"/>
      <c r="R743" s="1220"/>
      <c r="S743" s="1220"/>
      <c r="T743" s="1220"/>
      <c r="U743" s="1220"/>
      <c r="V743" s="1220"/>
      <c r="W743" s="1220"/>
      <c r="X743" s="1220"/>
      <c r="Y743" s="1220"/>
      <c r="Z743" s="1220"/>
      <c r="AA743" s="1220"/>
      <c r="AB743" s="1220"/>
      <c r="AC743" s="1220"/>
      <c r="AD743" s="1220"/>
      <c r="AE743" s="1220"/>
      <c r="AF743" s="1220"/>
      <c r="AG743" s="1220"/>
      <c r="AH743" s="1220"/>
      <c r="AI743" s="1220"/>
      <c r="AJ743" s="1220"/>
      <c r="AK743" s="1220"/>
      <c r="AL743" s="1220"/>
      <c r="AM743" s="1220"/>
      <c r="AN743" s="1220"/>
      <c r="AO743" s="1220"/>
      <c r="AP743" s="1220"/>
      <c r="AQ743" s="1220"/>
      <c r="AR743" s="1220"/>
    </row>
    <row r="744" spans="1:44" ht="15" customHeight="1" x14ac:dyDescent="0.15">
      <c r="B744" s="642" t="s">
        <v>2240</v>
      </c>
      <c r="AP744" s="643"/>
      <c r="AQ744" s="644" t="s">
        <v>1118</v>
      </c>
      <c r="AR744" s="636">
        <v>17</v>
      </c>
    </row>
    <row r="745" spans="1:44" ht="14.1" customHeight="1" x14ac:dyDescent="0.15">
      <c r="A745" s="1272" t="s">
        <v>580</v>
      </c>
      <c r="B745" s="1269" t="s">
        <v>1119</v>
      </c>
      <c r="C745" s="1270"/>
      <c r="D745" s="1270"/>
      <c r="E745" s="1270"/>
      <c r="F745" s="1270"/>
      <c r="G745" s="1270"/>
      <c r="H745" s="1269" t="s">
        <v>1120</v>
      </c>
      <c r="I745" s="1270"/>
      <c r="J745" s="1270"/>
      <c r="K745" s="1271"/>
      <c r="L745" s="1247" t="s">
        <v>1734</v>
      </c>
      <c r="M745" s="1248"/>
      <c r="N745" s="1248"/>
      <c r="O745" s="1248"/>
      <c r="P745" s="1248"/>
      <c r="Q745" s="1248"/>
      <c r="R745" s="1248"/>
      <c r="S745" s="1248"/>
      <c r="T745" s="1249"/>
      <c r="U745" s="1247" t="s">
        <v>1121</v>
      </c>
      <c r="V745" s="1248"/>
      <c r="W745" s="1248"/>
      <c r="X745" s="1248"/>
      <c r="Y745" s="1248"/>
      <c r="Z745" s="1248"/>
      <c r="AA745" s="1248"/>
      <c r="AB745" s="1248"/>
      <c r="AC745" s="1249"/>
      <c r="AD745" s="1247" t="s">
        <v>1122</v>
      </c>
      <c r="AE745" s="1248"/>
      <c r="AF745" s="1248"/>
      <c r="AG745" s="1248"/>
      <c r="AH745" s="1248"/>
      <c r="AI745" s="1248"/>
      <c r="AJ745" s="1248"/>
      <c r="AK745" s="1248"/>
      <c r="AL745" s="1249"/>
      <c r="AM745" s="1274"/>
      <c r="AN745" s="1275"/>
      <c r="AO745" s="1276"/>
      <c r="AP745" s="1269" t="s">
        <v>1123</v>
      </c>
      <c r="AQ745" s="1270"/>
      <c r="AR745" s="1271"/>
    </row>
    <row r="746" spans="1:44" ht="14.1" customHeight="1" x14ac:dyDescent="0.15">
      <c r="A746" s="1273"/>
      <c r="B746" s="1242"/>
      <c r="C746" s="1244"/>
      <c r="D746" s="1244"/>
      <c r="E746" s="1244"/>
      <c r="F746" s="1244"/>
      <c r="G746" s="1244"/>
      <c r="H746" s="1242"/>
      <c r="I746" s="1244"/>
      <c r="J746" s="1244"/>
      <c r="K746" s="1243"/>
      <c r="L746" s="1242" t="s">
        <v>1124</v>
      </c>
      <c r="M746" s="1243"/>
      <c r="N746" s="1244" t="s">
        <v>1125</v>
      </c>
      <c r="O746" s="1244"/>
      <c r="P746" s="1227"/>
      <c r="Q746" s="1229"/>
      <c r="R746" s="1227"/>
      <c r="S746" s="1228"/>
      <c r="T746" s="1229"/>
      <c r="U746" s="1242" t="s">
        <v>1124</v>
      </c>
      <c r="V746" s="1243"/>
      <c r="W746" s="1242" t="s">
        <v>1125</v>
      </c>
      <c r="X746" s="1243"/>
      <c r="Y746" s="1227"/>
      <c r="Z746" s="1229"/>
      <c r="AA746" s="1227"/>
      <c r="AB746" s="1228"/>
      <c r="AC746" s="1229"/>
      <c r="AD746" s="1242" t="s">
        <v>1124</v>
      </c>
      <c r="AE746" s="1243"/>
      <c r="AF746" s="1242" t="s">
        <v>1125</v>
      </c>
      <c r="AG746" s="1243"/>
      <c r="AH746" s="1227"/>
      <c r="AI746" s="1229"/>
      <c r="AJ746" s="1227"/>
      <c r="AK746" s="1228"/>
      <c r="AL746" s="1229"/>
      <c r="AM746" s="1277"/>
      <c r="AN746" s="1278"/>
      <c r="AO746" s="1279"/>
      <c r="AP746" s="1242"/>
      <c r="AQ746" s="1244"/>
      <c r="AR746" s="1243"/>
    </row>
    <row r="747" spans="1:44" ht="14.1" customHeight="1" x14ac:dyDescent="0.15">
      <c r="A747" s="665"/>
      <c r="B747" s="666"/>
      <c r="C747" s="667"/>
      <c r="D747" s="667"/>
      <c r="E747" s="667"/>
      <c r="F747" s="667"/>
      <c r="G747" s="668"/>
      <c r="H747" s="669"/>
      <c r="I747" s="670"/>
      <c r="J747" s="670"/>
      <c r="K747" s="672"/>
      <c r="L747" s="669"/>
      <c r="M747" s="672"/>
      <c r="N747" s="669"/>
      <c r="O747" s="672"/>
      <c r="P747" s="673"/>
      <c r="Q747" s="674"/>
      <c r="R747" s="671"/>
      <c r="S747" s="671"/>
      <c r="T747" s="671"/>
      <c r="U747" s="669"/>
      <c r="V747" s="672"/>
      <c r="W747" s="669"/>
      <c r="X747" s="672"/>
      <c r="Y747" s="673"/>
      <c r="Z747" s="674"/>
      <c r="AA747" s="670"/>
      <c r="AB747" s="670"/>
      <c r="AC747" s="670"/>
      <c r="AD747" s="669"/>
      <c r="AE747" s="672"/>
      <c r="AF747" s="669"/>
      <c r="AG747" s="672"/>
      <c r="AH747" s="673"/>
      <c r="AI747" s="674"/>
      <c r="AJ747" s="670"/>
      <c r="AK747" s="670"/>
      <c r="AL747" s="670"/>
      <c r="AM747" s="675"/>
      <c r="AN747" s="676"/>
      <c r="AO747" s="677"/>
      <c r="AP747" s="671"/>
      <c r="AQ747" s="671"/>
      <c r="AR747" s="672"/>
    </row>
    <row r="748" spans="1:44" ht="14.1" customHeight="1" x14ac:dyDescent="0.15">
      <c r="A748" s="681">
        <v>15</v>
      </c>
      <c r="B748" s="682" t="s">
        <v>1185</v>
      </c>
      <c r="C748" s="667"/>
      <c r="D748" s="667"/>
      <c r="E748" s="667"/>
      <c r="F748" s="667"/>
      <c r="G748" s="683"/>
      <c r="H748" s="684"/>
      <c r="I748" s="685"/>
      <c r="J748" s="685"/>
      <c r="K748" s="686"/>
      <c r="L748" s="1245"/>
      <c r="M748" s="1246"/>
      <c r="N748" s="1240"/>
      <c r="O748" s="1241"/>
      <c r="P748" s="1238"/>
      <c r="Q748" s="1239"/>
      <c r="R748" s="685"/>
      <c r="S748" s="685"/>
      <c r="T748" s="685"/>
      <c r="U748" s="1245"/>
      <c r="V748" s="1246"/>
      <c r="W748" s="1240"/>
      <c r="X748" s="1241"/>
      <c r="Y748" s="1238"/>
      <c r="Z748" s="1239"/>
      <c r="AA748" s="687"/>
      <c r="AB748" s="687"/>
      <c r="AC748" s="687"/>
      <c r="AD748" s="1245"/>
      <c r="AE748" s="1246"/>
      <c r="AF748" s="1240"/>
      <c r="AG748" s="1241"/>
      <c r="AH748" s="1238"/>
      <c r="AI748" s="1239"/>
      <c r="AJ748" s="687"/>
      <c r="AK748" s="687"/>
      <c r="AL748" s="687"/>
      <c r="AM748" s="1235"/>
      <c r="AN748" s="1236"/>
      <c r="AO748" s="1237"/>
      <c r="AP748" s="688"/>
      <c r="AQ748" s="689"/>
      <c r="AR748" s="690"/>
    </row>
    <row r="749" spans="1:44" ht="14.1" customHeight="1" x14ac:dyDescent="0.15">
      <c r="A749" s="691"/>
      <c r="B749" s="645" t="s">
        <v>1483</v>
      </c>
      <c r="C749" s="646"/>
      <c r="D749" s="646"/>
      <c r="E749" s="646"/>
      <c r="F749" s="646"/>
      <c r="G749" s="647"/>
      <c r="H749" s="645" t="s">
        <v>1593</v>
      </c>
      <c r="I749" s="648"/>
      <c r="J749" s="648"/>
      <c r="K749" s="647"/>
      <c r="L749" s="1172"/>
      <c r="M749" s="1173"/>
      <c r="N749" s="645"/>
      <c r="O749" s="647"/>
      <c r="P749" s="692"/>
      <c r="Q749" s="693"/>
      <c r="R749" s="646"/>
      <c r="S749" s="646"/>
      <c r="T749" s="646"/>
      <c r="U749" s="1172"/>
      <c r="V749" s="1173"/>
      <c r="W749" s="645"/>
      <c r="X749" s="647"/>
      <c r="Y749" s="692"/>
      <c r="Z749" s="693"/>
      <c r="AA749" s="648"/>
      <c r="AB749" s="648"/>
      <c r="AC749" s="648"/>
      <c r="AD749" s="1172"/>
      <c r="AE749" s="1173"/>
      <c r="AF749" s="645"/>
      <c r="AG749" s="647"/>
      <c r="AH749" s="692"/>
      <c r="AI749" s="693"/>
      <c r="AJ749" s="648"/>
      <c r="AK749" s="648"/>
      <c r="AL749" s="648"/>
      <c r="AM749" s="694"/>
      <c r="AN749" s="695"/>
      <c r="AO749" s="696"/>
      <c r="AP749" s="660"/>
      <c r="AQ749" s="660"/>
      <c r="AR749" s="661"/>
    </row>
    <row r="750" spans="1:44" ht="14.1" customHeight="1" x14ac:dyDescent="0.15">
      <c r="A750" s="697"/>
      <c r="B750" s="651" t="s">
        <v>1482</v>
      </c>
      <c r="C750" s="652"/>
      <c r="D750" s="652"/>
      <c r="E750" s="652"/>
      <c r="F750" s="698"/>
      <c r="G750" s="678"/>
      <c r="H750" s="679" t="s">
        <v>1132</v>
      </c>
      <c r="I750" s="662"/>
      <c r="J750" s="662"/>
      <c r="K750" s="656"/>
      <c r="L750" s="1218" t="s">
        <v>724</v>
      </c>
      <c r="M750" s="1219"/>
      <c r="N750" s="1164" t="s">
        <v>737</v>
      </c>
      <c r="O750" s="1165"/>
      <c r="P750" s="1214"/>
      <c r="Q750" s="1215"/>
      <c r="R750" s="1159"/>
      <c r="S750" s="1160"/>
      <c r="T750" s="1161"/>
      <c r="U750" s="1162" t="s">
        <v>1374</v>
      </c>
      <c r="V750" s="1163"/>
      <c r="W750" s="1164" t="s">
        <v>1133</v>
      </c>
      <c r="X750" s="1165"/>
      <c r="Y750" s="1157"/>
      <c r="Z750" s="1158"/>
      <c r="AA750" s="1159"/>
      <c r="AB750" s="1160"/>
      <c r="AC750" s="1161"/>
      <c r="AD750" s="1230">
        <v>2.85</v>
      </c>
      <c r="AE750" s="1231"/>
      <c r="AF750" s="1164" t="s">
        <v>1130</v>
      </c>
      <c r="AG750" s="1165"/>
      <c r="AH750" s="1157"/>
      <c r="AI750" s="1158"/>
      <c r="AJ750" s="1159"/>
      <c r="AK750" s="1160"/>
      <c r="AL750" s="1161"/>
      <c r="AM750" s="1159"/>
      <c r="AN750" s="1160"/>
      <c r="AO750" s="1161"/>
      <c r="AP750" s="654" t="s">
        <v>1547</v>
      </c>
      <c r="AQ750" s="660"/>
      <c r="AR750" s="661"/>
    </row>
    <row r="751" spans="1:44" ht="14.1" customHeight="1" x14ac:dyDescent="0.15">
      <c r="A751" s="707"/>
      <c r="B751" s="645" t="s">
        <v>686</v>
      </c>
      <c r="C751" s="646"/>
      <c r="D751" s="646"/>
      <c r="E751" s="660"/>
      <c r="F751" s="646"/>
      <c r="G751" s="647"/>
      <c r="H751" s="645"/>
      <c r="I751" s="648"/>
      <c r="J751" s="648"/>
      <c r="K751" s="647"/>
      <c r="L751" s="1172"/>
      <c r="M751" s="1173"/>
      <c r="N751" s="645"/>
      <c r="O751" s="647"/>
      <c r="P751" s="692"/>
      <c r="Q751" s="693"/>
      <c r="R751" s="646"/>
      <c r="S751" s="646"/>
      <c r="T751" s="646"/>
      <c r="U751" s="1172"/>
      <c r="V751" s="1173"/>
      <c r="W751" s="645"/>
      <c r="X751" s="647"/>
      <c r="Y751" s="692"/>
      <c r="Z751" s="693"/>
      <c r="AA751" s="648"/>
      <c r="AB751" s="648"/>
      <c r="AC751" s="648"/>
      <c r="AD751" s="1172"/>
      <c r="AE751" s="1173"/>
      <c r="AF751" s="645"/>
      <c r="AG751" s="647"/>
      <c r="AH751" s="692"/>
      <c r="AI751" s="693"/>
      <c r="AJ751" s="648"/>
      <c r="AK751" s="648"/>
      <c r="AL751" s="648"/>
      <c r="AM751" s="694"/>
      <c r="AN751" s="695"/>
      <c r="AO751" s="696"/>
      <c r="AP751" s="645"/>
      <c r="AQ751" s="646"/>
      <c r="AR751" s="647"/>
    </row>
    <row r="752" spans="1:44" ht="14.1" customHeight="1" x14ac:dyDescent="0.15">
      <c r="A752" s="707"/>
      <c r="B752" s="659" t="s">
        <v>1484</v>
      </c>
      <c r="C752" s="660"/>
      <c r="D752" s="660"/>
      <c r="E752" s="660"/>
      <c r="F752" s="708"/>
      <c r="G752" s="653"/>
      <c r="H752" s="654" t="s">
        <v>600</v>
      </c>
      <c r="I752" s="655"/>
      <c r="J752" s="655"/>
      <c r="K752" s="656"/>
      <c r="L752" s="1218" t="s">
        <v>724</v>
      </c>
      <c r="M752" s="1219"/>
      <c r="N752" s="1164" t="s">
        <v>737</v>
      </c>
      <c r="O752" s="1165"/>
      <c r="P752" s="1214"/>
      <c r="Q752" s="1215"/>
      <c r="R752" s="1159"/>
      <c r="S752" s="1160"/>
      <c r="T752" s="1161"/>
      <c r="U752" s="1162" t="s">
        <v>724</v>
      </c>
      <c r="V752" s="1163"/>
      <c r="W752" s="1164" t="s">
        <v>1133</v>
      </c>
      <c r="X752" s="1165"/>
      <c r="Y752" s="1157"/>
      <c r="Z752" s="1158"/>
      <c r="AA752" s="1159"/>
      <c r="AB752" s="1160"/>
      <c r="AC752" s="1161"/>
      <c r="AD752" s="1162" t="s">
        <v>724</v>
      </c>
      <c r="AE752" s="1163"/>
      <c r="AF752" s="1164" t="s">
        <v>1130</v>
      </c>
      <c r="AG752" s="1165"/>
      <c r="AH752" s="1157"/>
      <c r="AI752" s="1158"/>
      <c r="AJ752" s="1159"/>
      <c r="AK752" s="1160"/>
      <c r="AL752" s="1161"/>
      <c r="AM752" s="1159"/>
      <c r="AN752" s="1160"/>
      <c r="AO752" s="1161"/>
      <c r="AP752" s="881" t="s">
        <v>1393</v>
      </c>
      <c r="AQ752" s="652"/>
      <c r="AR752" s="713"/>
    </row>
    <row r="753" spans="1:44" ht="14.1" customHeight="1" x14ac:dyDescent="0.15">
      <c r="A753" s="691"/>
      <c r="B753" s="645"/>
      <c r="C753" s="646"/>
      <c r="D753" s="646"/>
      <c r="E753" s="646"/>
      <c r="F753" s="646"/>
      <c r="G753" s="647"/>
      <c r="H753" s="645"/>
      <c r="I753" s="648"/>
      <c r="J753" s="648"/>
      <c r="K753" s="647"/>
      <c r="L753" s="1172"/>
      <c r="M753" s="1173"/>
      <c r="N753" s="645"/>
      <c r="O753" s="647"/>
      <c r="P753" s="692"/>
      <c r="Q753" s="693"/>
      <c r="R753" s="646"/>
      <c r="S753" s="646"/>
      <c r="T753" s="646"/>
      <c r="U753" s="1216"/>
      <c r="V753" s="1217"/>
      <c r="W753" s="645"/>
      <c r="X753" s="647"/>
      <c r="Y753" s="692"/>
      <c r="Z753" s="693"/>
      <c r="AA753" s="648"/>
      <c r="AB753" s="648"/>
      <c r="AC753" s="648"/>
      <c r="AD753" s="1216"/>
      <c r="AE753" s="1217"/>
      <c r="AF753" s="645"/>
      <c r="AG753" s="647"/>
      <c r="AH753" s="692"/>
      <c r="AI753" s="693"/>
      <c r="AJ753" s="648"/>
      <c r="AK753" s="648"/>
      <c r="AL753" s="648"/>
      <c r="AM753" s="694"/>
      <c r="AN753" s="695"/>
      <c r="AO753" s="696"/>
      <c r="AP753" s="660"/>
      <c r="AQ753" s="660"/>
      <c r="AR753" s="661"/>
    </row>
    <row r="754" spans="1:44" ht="14.1" customHeight="1" x14ac:dyDescent="0.15">
      <c r="A754" s="707"/>
      <c r="B754" s="659"/>
      <c r="C754" s="660"/>
      <c r="D754" s="660"/>
      <c r="E754" s="660"/>
      <c r="F754" s="698"/>
      <c r="G754" s="678"/>
      <c r="H754" s="679"/>
      <c r="I754" s="662"/>
      <c r="J754" s="662"/>
      <c r="K754" s="656"/>
      <c r="L754" s="1218"/>
      <c r="M754" s="1219"/>
      <c r="N754" s="1164"/>
      <c r="O754" s="1165"/>
      <c r="P754" s="1214"/>
      <c r="Q754" s="1215"/>
      <c r="R754" s="662"/>
      <c r="S754" s="662"/>
      <c r="T754" s="662"/>
      <c r="U754" s="1162"/>
      <c r="V754" s="1163"/>
      <c r="W754" s="1164"/>
      <c r="X754" s="1165"/>
      <c r="Y754" s="1157"/>
      <c r="Z754" s="1158"/>
      <c r="AA754" s="1159"/>
      <c r="AB754" s="1160"/>
      <c r="AC754" s="1161"/>
      <c r="AD754" s="1162"/>
      <c r="AE754" s="1163"/>
      <c r="AF754" s="1164"/>
      <c r="AG754" s="1165"/>
      <c r="AH754" s="1157"/>
      <c r="AI754" s="1158"/>
      <c r="AJ754" s="1159"/>
      <c r="AK754" s="1160"/>
      <c r="AL754" s="1161"/>
      <c r="AM754" s="1159"/>
      <c r="AN754" s="1160"/>
      <c r="AO754" s="1161"/>
      <c r="AP754" s="654"/>
      <c r="AQ754" s="660"/>
      <c r="AR754" s="661"/>
    </row>
    <row r="755" spans="1:44" ht="14.1" customHeight="1" x14ac:dyDescent="0.15">
      <c r="A755" s="691"/>
      <c r="B755" s="645"/>
      <c r="C755" s="646"/>
      <c r="D755" s="646"/>
      <c r="E755" s="646"/>
      <c r="F755" s="646"/>
      <c r="G755" s="647"/>
      <c r="H755" s="645"/>
      <c r="I755" s="648"/>
      <c r="J755" s="648"/>
      <c r="K755" s="647"/>
      <c r="L755" s="1172"/>
      <c r="M755" s="1173"/>
      <c r="N755" s="645"/>
      <c r="O755" s="647"/>
      <c r="P755" s="692"/>
      <c r="Q755" s="693"/>
      <c r="R755" s="646"/>
      <c r="S755" s="646"/>
      <c r="T755" s="646"/>
      <c r="U755" s="645"/>
      <c r="V755" s="647"/>
      <c r="W755" s="645"/>
      <c r="X755" s="647"/>
      <c r="Y755" s="692"/>
      <c r="Z755" s="693"/>
      <c r="AA755" s="648"/>
      <c r="AB755" s="648"/>
      <c r="AC755" s="648"/>
      <c r="AD755" s="645"/>
      <c r="AE755" s="647"/>
      <c r="AF755" s="645"/>
      <c r="AG755" s="647"/>
      <c r="AH755" s="692"/>
      <c r="AI755" s="693"/>
      <c r="AJ755" s="648"/>
      <c r="AK755" s="648"/>
      <c r="AL755" s="648"/>
      <c r="AM755" s="694"/>
      <c r="AN755" s="695"/>
      <c r="AO755" s="696"/>
      <c r="AP755" s="723"/>
      <c r="AQ755" s="723"/>
      <c r="AR755" s="724"/>
    </row>
    <row r="756" spans="1:44" ht="14.1" customHeight="1" x14ac:dyDescent="0.15">
      <c r="A756" s="697"/>
      <c r="B756" s="651" t="s">
        <v>1600</v>
      </c>
      <c r="C756" s="652"/>
      <c r="D756" s="652"/>
      <c r="E756" s="652"/>
      <c r="F756" s="708"/>
      <c r="G756" s="653"/>
      <c r="H756" s="654"/>
      <c r="I756" s="655"/>
      <c r="J756" s="655"/>
      <c r="K756" s="656"/>
      <c r="L756" s="1162"/>
      <c r="M756" s="1163"/>
      <c r="N756" s="1174"/>
      <c r="O756" s="1175"/>
      <c r="P756" s="1157"/>
      <c r="Q756" s="1158"/>
      <c r="R756" s="655"/>
      <c r="S756" s="655"/>
      <c r="T756" s="655"/>
      <c r="U756" s="1291" t="s">
        <v>1602</v>
      </c>
      <c r="V756" s="1292"/>
      <c r="W756" s="1174" t="s">
        <v>1133</v>
      </c>
      <c r="X756" s="1175"/>
      <c r="Y756" s="1157"/>
      <c r="Z756" s="1158"/>
      <c r="AA756" s="1159"/>
      <c r="AB756" s="1160"/>
      <c r="AC756" s="1161"/>
      <c r="AD756" s="1230">
        <v>2.85</v>
      </c>
      <c r="AE756" s="1231"/>
      <c r="AF756" s="1174" t="s">
        <v>1130</v>
      </c>
      <c r="AG756" s="1175"/>
      <c r="AH756" s="1157"/>
      <c r="AI756" s="1158"/>
      <c r="AJ756" s="1159"/>
      <c r="AK756" s="1160"/>
      <c r="AL756" s="1161"/>
      <c r="AM756" s="1159"/>
      <c r="AN756" s="1160"/>
      <c r="AO756" s="1161"/>
      <c r="AP756" s="706"/>
      <c r="AQ756" s="689"/>
      <c r="AR756" s="690"/>
    </row>
    <row r="757" spans="1:44" ht="14.1" customHeight="1" x14ac:dyDescent="0.15">
      <c r="A757" s="707"/>
      <c r="B757" s="659"/>
      <c r="C757" s="660"/>
      <c r="D757" s="660"/>
      <c r="E757" s="660"/>
      <c r="F757" s="646"/>
      <c r="G757" s="661"/>
      <c r="H757" s="645"/>
      <c r="I757" s="648"/>
      <c r="J757" s="648"/>
      <c r="K757" s="647"/>
      <c r="L757" s="1172"/>
      <c r="M757" s="1173"/>
      <c r="N757" s="645"/>
      <c r="O757" s="647"/>
      <c r="P757" s="692"/>
      <c r="Q757" s="693"/>
      <c r="R757" s="646"/>
      <c r="S757" s="646"/>
      <c r="T757" s="646"/>
      <c r="U757" s="1216"/>
      <c r="V757" s="1217"/>
      <c r="W757" s="645"/>
      <c r="X757" s="647"/>
      <c r="Y757" s="692"/>
      <c r="Z757" s="693"/>
      <c r="AA757" s="648"/>
      <c r="AB757" s="648"/>
      <c r="AC757" s="648"/>
      <c r="AD757" s="1216"/>
      <c r="AE757" s="1217"/>
      <c r="AF757" s="645"/>
      <c r="AG757" s="647"/>
      <c r="AH757" s="692"/>
      <c r="AI757" s="693"/>
      <c r="AJ757" s="648"/>
      <c r="AK757" s="648"/>
      <c r="AL757" s="648"/>
      <c r="AM757" s="694"/>
      <c r="AN757" s="695"/>
      <c r="AO757" s="696"/>
      <c r="AP757" s="660"/>
      <c r="AQ757" s="660"/>
      <c r="AR757" s="661"/>
    </row>
    <row r="758" spans="1:44" ht="14.1" customHeight="1" x14ac:dyDescent="0.15">
      <c r="A758" s="707"/>
      <c r="B758" s="659"/>
      <c r="C758" s="660"/>
      <c r="D758" s="660"/>
      <c r="E758" s="660"/>
      <c r="F758" s="660"/>
      <c r="G758" s="678"/>
      <c r="H758" s="679"/>
      <c r="I758" s="662"/>
      <c r="J758" s="662"/>
      <c r="K758" s="656"/>
      <c r="L758" s="1218"/>
      <c r="M758" s="1219"/>
      <c r="N758" s="1164"/>
      <c r="O758" s="1165"/>
      <c r="P758" s="1214"/>
      <c r="Q758" s="1215"/>
      <c r="R758" s="662"/>
      <c r="S758" s="662"/>
      <c r="T758" s="662"/>
      <c r="U758" s="1162"/>
      <c r="V758" s="1163"/>
      <c r="W758" s="1164"/>
      <c r="X758" s="1165"/>
      <c r="Y758" s="1157"/>
      <c r="Z758" s="1158"/>
      <c r="AA758" s="1159"/>
      <c r="AB758" s="1160"/>
      <c r="AC758" s="1161"/>
      <c r="AD758" s="1162"/>
      <c r="AE758" s="1163"/>
      <c r="AF758" s="1164"/>
      <c r="AG758" s="1165"/>
      <c r="AH758" s="1157"/>
      <c r="AI758" s="1158"/>
      <c r="AJ758" s="1159"/>
      <c r="AK758" s="1160"/>
      <c r="AL758" s="1161"/>
      <c r="AM758" s="1159"/>
      <c r="AN758" s="1160"/>
      <c r="AO758" s="1161"/>
      <c r="AP758" s="654"/>
      <c r="AQ758" s="652"/>
      <c r="AR758" s="713"/>
    </row>
    <row r="759" spans="1:44" ht="14.1" customHeight="1" x14ac:dyDescent="0.15">
      <c r="A759" s="691"/>
      <c r="B759" s="645"/>
      <c r="C759" s="646"/>
      <c r="D759" s="646"/>
      <c r="E759" s="646"/>
      <c r="F759" s="646"/>
      <c r="G759" s="647"/>
      <c r="H759" s="645"/>
      <c r="I759" s="648"/>
      <c r="J759" s="648"/>
      <c r="K759" s="647"/>
      <c r="L759" s="1172"/>
      <c r="M759" s="1173"/>
      <c r="N759" s="645"/>
      <c r="O759" s="647"/>
      <c r="P759" s="692"/>
      <c r="Q759" s="693"/>
      <c r="R759" s="646"/>
      <c r="S759" s="646"/>
      <c r="T759" s="646"/>
      <c r="U759" s="1223"/>
      <c r="V759" s="1224"/>
      <c r="W759" s="645"/>
      <c r="X759" s="647"/>
      <c r="Y759" s="692"/>
      <c r="Z759" s="693"/>
      <c r="AA759" s="648"/>
      <c r="AB759" s="648"/>
      <c r="AC759" s="648"/>
      <c r="AD759" s="1223"/>
      <c r="AE759" s="1224"/>
      <c r="AF759" s="645"/>
      <c r="AG759" s="647"/>
      <c r="AH759" s="692"/>
      <c r="AI759" s="693"/>
      <c r="AJ759" s="648"/>
      <c r="AK759" s="648"/>
      <c r="AL759" s="648"/>
      <c r="AM759" s="694"/>
      <c r="AN759" s="695"/>
      <c r="AO759" s="696"/>
      <c r="AP759" s="660"/>
      <c r="AQ759" s="646"/>
      <c r="AR759" s="647"/>
    </row>
    <row r="760" spans="1:44" ht="14.1" customHeight="1" x14ac:dyDescent="0.15">
      <c r="A760" s="697"/>
      <c r="B760" s="651"/>
      <c r="C760" s="652"/>
      <c r="D760" s="652"/>
      <c r="E760" s="652"/>
      <c r="F760" s="660"/>
      <c r="G760" s="653"/>
      <c r="H760" s="679"/>
      <c r="I760" s="662"/>
      <c r="J760" s="662"/>
      <c r="K760" s="680"/>
      <c r="L760" s="1218"/>
      <c r="M760" s="1219"/>
      <c r="N760" s="1164"/>
      <c r="O760" s="1165"/>
      <c r="P760" s="1214"/>
      <c r="Q760" s="1215"/>
      <c r="R760" s="662"/>
      <c r="S760" s="662"/>
      <c r="T760" s="662"/>
      <c r="U760" s="1267"/>
      <c r="V760" s="1268"/>
      <c r="W760" s="1164"/>
      <c r="X760" s="1165"/>
      <c r="Y760" s="1214"/>
      <c r="Z760" s="1215"/>
      <c r="AA760" s="1159"/>
      <c r="AB760" s="1160"/>
      <c r="AC760" s="1161"/>
      <c r="AD760" s="1225"/>
      <c r="AE760" s="1226"/>
      <c r="AF760" s="1164"/>
      <c r="AG760" s="1165"/>
      <c r="AH760" s="1157"/>
      <c r="AI760" s="1158"/>
      <c r="AJ760" s="1159"/>
      <c r="AK760" s="1160"/>
      <c r="AL760" s="1161"/>
      <c r="AM760" s="1159"/>
      <c r="AN760" s="1160"/>
      <c r="AO760" s="1161"/>
      <c r="AP760" s="654"/>
      <c r="AQ760" s="652"/>
      <c r="AR760" s="713"/>
    </row>
    <row r="761" spans="1:44" ht="14.1" customHeight="1" x14ac:dyDescent="0.15">
      <c r="A761" s="707"/>
      <c r="B761" s="659"/>
      <c r="C761" s="660"/>
      <c r="D761" s="660"/>
      <c r="E761" s="660"/>
      <c r="F761" s="646"/>
      <c r="G761" s="661"/>
      <c r="H761" s="645"/>
      <c r="I761" s="648"/>
      <c r="J761" s="648"/>
      <c r="K761" s="647"/>
      <c r="L761" s="1172"/>
      <c r="M761" s="1173"/>
      <c r="N761" s="645"/>
      <c r="O761" s="647"/>
      <c r="P761" s="692"/>
      <c r="Q761" s="693"/>
      <c r="R761" s="646"/>
      <c r="S761" s="646"/>
      <c r="T761" s="646"/>
      <c r="U761" s="1223"/>
      <c r="V761" s="1224"/>
      <c r="W761" s="645"/>
      <c r="X761" s="647"/>
      <c r="Y761" s="692"/>
      <c r="Z761" s="693"/>
      <c r="AA761" s="648"/>
      <c r="AB761" s="648"/>
      <c r="AC761" s="648"/>
      <c r="AD761" s="1223"/>
      <c r="AE761" s="1224"/>
      <c r="AF761" s="645"/>
      <c r="AG761" s="647"/>
      <c r="AH761" s="692"/>
      <c r="AI761" s="693"/>
      <c r="AJ761" s="648"/>
      <c r="AK761" s="648"/>
      <c r="AL761" s="648"/>
      <c r="AM761" s="694"/>
      <c r="AN761" s="695"/>
      <c r="AO761" s="696"/>
      <c r="AP761" s="660"/>
      <c r="AQ761" s="660"/>
      <c r="AR761" s="661"/>
    </row>
    <row r="762" spans="1:44" ht="14.1" customHeight="1" x14ac:dyDescent="0.15">
      <c r="A762" s="707"/>
      <c r="B762" s="651"/>
      <c r="C762" s="660"/>
      <c r="D762" s="660"/>
      <c r="E762" s="660"/>
      <c r="F762" s="660"/>
      <c r="G762" s="678"/>
      <c r="H762" s="654"/>
      <c r="I762" s="655"/>
      <c r="J762" s="655"/>
      <c r="K762" s="656"/>
      <c r="L762" s="1162"/>
      <c r="M762" s="1163"/>
      <c r="N762" s="1174"/>
      <c r="O762" s="1175"/>
      <c r="P762" s="1157"/>
      <c r="Q762" s="1158"/>
      <c r="R762" s="655"/>
      <c r="S762" s="655"/>
      <c r="T762" s="655"/>
      <c r="U762" s="1225"/>
      <c r="V762" s="1226"/>
      <c r="W762" s="1174"/>
      <c r="X762" s="1175"/>
      <c r="Y762" s="1157"/>
      <c r="Z762" s="1158"/>
      <c r="AA762" s="1159"/>
      <c r="AB762" s="1160"/>
      <c r="AC762" s="1161"/>
      <c r="AD762" s="1225"/>
      <c r="AE762" s="1226"/>
      <c r="AF762" s="1164"/>
      <c r="AG762" s="1165"/>
      <c r="AH762" s="1157"/>
      <c r="AI762" s="1158"/>
      <c r="AJ762" s="1159"/>
      <c r="AK762" s="1160"/>
      <c r="AL762" s="1161"/>
      <c r="AM762" s="1159"/>
      <c r="AN762" s="1160"/>
      <c r="AO762" s="1161"/>
      <c r="AP762" s="654"/>
      <c r="AQ762" s="660"/>
      <c r="AR762" s="661"/>
    </row>
    <row r="763" spans="1:44" ht="14.1" customHeight="1" x14ac:dyDescent="0.15">
      <c r="A763" s="691"/>
      <c r="B763" s="645"/>
      <c r="C763" s="646"/>
      <c r="D763" s="646"/>
      <c r="E763" s="646"/>
      <c r="F763" s="646"/>
      <c r="G763" s="647"/>
      <c r="H763" s="645"/>
      <c r="I763" s="648"/>
      <c r="J763" s="648"/>
      <c r="K763" s="647"/>
      <c r="L763" s="1172"/>
      <c r="M763" s="1173"/>
      <c r="N763" s="645"/>
      <c r="O763" s="647"/>
      <c r="P763" s="692"/>
      <c r="Q763" s="693"/>
      <c r="R763" s="646"/>
      <c r="S763" s="646"/>
      <c r="T763" s="646"/>
      <c r="U763" s="1172"/>
      <c r="V763" s="1173"/>
      <c r="W763" s="645"/>
      <c r="X763" s="647"/>
      <c r="Y763" s="692"/>
      <c r="Z763" s="693"/>
      <c r="AA763" s="648"/>
      <c r="AB763" s="648"/>
      <c r="AC763" s="648"/>
      <c r="AD763" s="1216"/>
      <c r="AE763" s="1217"/>
      <c r="AF763" s="645"/>
      <c r="AG763" s="647"/>
      <c r="AH763" s="692"/>
      <c r="AI763" s="693"/>
      <c r="AJ763" s="648"/>
      <c r="AK763" s="648"/>
      <c r="AL763" s="648"/>
      <c r="AM763" s="694"/>
      <c r="AN763" s="695"/>
      <c r="AO763" s="696"/>
      <c r="AP763" s="660"/>
      <c r="AQ763" s="646"/>
      <c r="AR763" s="647"/>
    </row>
    <row r="764" spans="1:44" ht="14.1" customHeight="1" x14ac:dyDescent="0.15">
      <c r="A764" s="697"/>
      <c r="B764" s="651"/>
      <c r="C764" s="652"/>
      <c r="D764" s="652"/>
      <c r="E764" s="652"/>
      <c r="F764" s="652"/>
      <c r="G764" s="653"/>
      <c r="H764" s="679"/>
      <c r="I764" s="662"/>
      <c r="J764" s="662"/>
      <c r="K764" s="656"/>
      <c r="L764" s="1218"/>
      <c r="M764" s="1219"/>
      <c r="N764" s="1164"/>
      <c r="O764" s="1165"/>
      <c r="P764" s="1214"/>
      <c r="Q764" s="1215"/>
      <c r="R764" s="662"/>
      <c r="S764" s="662"/>
      <c r="T764" s="662"/>
      <c r="U764" s="1162"/>
      <c r="V764" s="1163"/>
      <c r="W764" s="1164"/>
      <c r="X764" s="1165"/>
      <c r="Y764" s="1157"/>
      <c r="Z764" s="1158"/>
      <c r="AA764" s="1159"/>
      <c r="AB764" s="1160"/>
      <c r="AC764" s="1161"/>
      <c r="AD764" s="1162"/>
      <c r="AE764" s="1163"/>
      <c r="AF764" s="1164"/>
      <c r="AG764" s="1165"/>
      <c r="AH764" s="1157"/>
      <c r="AI764" s="1158"/>
      <c r="AJ764" s="1159"/>
      <c r="AK764" s="1160"/>
      <c r="AL764" s="1161"/>
      <c r="AM764" s="1159"/>
      <c r="AN764" s="1160"/>
      <c r="AO764" s="1161"/>
      <c r="AP764" s="654"/>
      <c r="AQ764" s="652"/>
      <c r="AR764" s="713"/>
    </row>
    <row r="765" spans="1:44" ht="14.1" customHeight="1" x14ac:dyDescent="0.15">
      <c r="A765" s="707"/>
      <c r="B765" s="659"/>
      <c r="C765" s="660"/>
      <c r="D765" s="660"/>
      <c r="E765" s="660"/>
      <c r="F765" s="660"/>
      <c r="G765" s="661"/>
      <c r="H765" s="645"/>
      <c r="I765" s="648"/>
      <c r="J765" s="648"/>
      <c r="K765" s="647"/>
      <c r="L765" s="1172"/>
      <c r="M765" s="1173"/>
      <c r="N765" s="645"/>
      <c r="O765" s="647"/>
      <c r="P765" s="692"/>
      <c r="Q765" s="693"/>
      <c r="R765" s="646"/>
      <c r="S765" s="646"/>
      <c r="T765" s="646"/>
      <c r="U765" s="1172"/>
      <c r="V765" s="1173"/>
      <c r="W765" s="645"/>
      <c r="X765" s="647"/>
      <c r="Y765" s="692"/>
      <c r="Z765" s="693"/>
      <c r="AA765" s="648"/>
      <c r="AB765" s="648"/>
      <c r="AC765" s="648"/>
      <c r="AD765" s="1216"/>
      <c r="AE765" s="1217"/>
      <c r="AF765" s="645"/>
      <c r="AG765" s="647"/>
      <c r="AH765" s="692"/>
      <c r="AI765" s="693"/>
      <c r="AJ765" s="648"/>
      <c r="AK765" s="648"/>
      <c r="AL765" s="648"/>
      <c r="AM765" s="694"/>
      <c r="AN765" s="695"/>
      <c r="AO765" s="696"/>
      <c r="AP765" s="660"/>
      <c r="AQ765" s="660"/>
      <c r="AR765" s="661"/>
    </row>
    <row r="766" spans="1:44" ht="14.1" customHeight="1" x14ac:dyDescent="0.15">
      <c r="A766" s="707"/>
      <c r="B766" s="659"/>
      <c r="C766" s="660"/>
      <c r="D766" s="660"/>
      <c r="E766" s="660"/>
      <c r="F766" s="660"/>
      <c r="G766" s="678"/>
      <c r="H766" s="679"/>
      <c r="I766" s="662"/>
      <c r="J766" s="662"/>
      <c r="K766" s="656"/>
      <c r="L766" s="1218"/>
      <c r="M766" s="1219"/>
      <c r="N766" s="1164"/>
      <c r="O766" s="1165"/>
      <c r="P766" s="1214"/>
      <c r="Q766" s="1215"/>
      <c r="R766" s="662"/>
      <c r="S766" s="662"/>
      <c r="T766" s="662"/>
      <c r="U766" s="1162"/>
      <c r="V766" s="1163"/>
      <c r="W766" s="1164"/>
      <c r="X766" s="1165"/>
      <c r="Y766" s="1157"/>
      <c r="Z766" s="1158"/>
      <c r="AA766" s="1159"/>
      <c r="AB766" s="1160"/>
      <c r="AC766" s="1161"/>
      <c r="AD766" s="1162"/>
      <c r="AE766" s="1163"/>
      <c r="AF766" s="1164"/>
      <c r="AG766" s="1165"/>
      <c r="AH766" s="1157"/>
      <c r="AI766" s="1158"/>
      <c r="AJ766" s="1159"/>
      <c r="AK766" s="1160"/>
      <c r="AL766" s="1161"/>
      <c r="AM766" s="1159"/>
      <c r="AN766" s="1160"/>
      <c r="AO766" s="1161"/>
      <c r="AP766" s="716"/>
      <c r="AQ766" s="660"/>
      <c r="AR766" s="661"/>
    </row>
    <row r="767" spans="1:44" ht="14.1" customHeight="1" x14ac:dyDescent="0.15">
      <c r="A767" s="691"/>
      <c r="B767" s="645"/>
      <c r="C767" s="723"/>
      <c r="D767" s="723"/>
      <c r="E767" s="723"/>
      <c r="F767" s="723"/>
      <c r="G767" s="724"/>
      <c r="H767" s="645"/>
      <c r="I767" s="648"/>
      <c r="J767" s="648"/>
      <c r="K767" s="647"/>
      <c r="L767" s="1172"/>
      <c r="M767" s="1173"/>
      <c r="N767" s="645"/>
      <c r="O767" s="647"/>
      <c r="P767" s="692"/>
      <c r="Q767" s="693"/>
      <c r="R767" s="646"/>
      <c r="S767" s="646"/>
      <c r="T767" s="646"/>
      <c r="U767" s="1172"/>
      <c r="V767" s="1173"/>
      <c r="W767" s="645"/>
      <c r="X767" s="647"/>
      <c r="Y767" s="692"/>
      <c r="Z767" s="693"/>
      <c r="AA767" s="648"/>
      <c r="AB767" s="648"/>
      <c r="AC767" s="648"/>
      <c r="AD767" s="1216"/>
      <c r="AE767" s="1217"/>
      <c r="AF767" s="645"/>
      <c r="AG767" s="647"/>
      <c r="AH767" s="692"/>
      <c r="AI767" s="693"/>
      <c r="AJ767" s="648"/>
      <c r="AK767" s="648"/>
      <c r="AL767" s="648"/>
      <c r="AM767" s="694"/>
      <c r="AN767" s="695"/>
      <c r="AO767" s="696"/>
      <c r="AP767" s="723"/>
      <c r="AQ767" s="723"/>
      <c r="AR767" s="724"/>
    </row>
    <row r="768" spans="1:44" ht="14.1" customHeight="1" x14ac:dyDescent="0.15">
      <c r="A768" s="697"/>
      <c r="B768" s="651"/>
      <c r="C768" s="689"/>
      <c r="D768" s="689"/>
      <c r="E768" s="689"/>
      <c r="F768" s="689"/>
      <c r="G768" s="732"/>
      <c r="H768" s="679"/>
      <c r="I768" s="662"/>
      <c r="J768" s="662"/>
      <c r="K768" s="656"/>
      <c r="L768" s="1218"/>
      <c r="M768" s="1219"/>
      <c r="N768" s="1164"/>
      <c r="O768" s="1165"/>
      <c r="P768" s="1214"/>
      <c r="Q768" s="1215"/>
      <c r="R768" s="662"/>
      <c r="S768" s="662"/>
      <c r="T768" s="662"/>
      <c r="U768" s="1162"/>
      <c r="V768" s="1163"/>
      <c r="W768" s="1164"/>
      <c r="X768" s="1165"/>
      <c r="Y768" s="1157"/>
      <c r="Z768" s="1158"/>
      <c r="AA768" s="1159"/>
      <c r="AB768" s="1160"/>
      <c r="AC768" s="1161"/>
      <c r="AD768" s="1162"/>
      <c r="AE768" s="1163"/>
      <c r="AF768" s="1164"/>
      <c r="AG768" s="1165"/>
      <c r="AH768" s="1157"/>
      <c r="AI768" s="1158"/>
      <c r="AJ768" s="1159"/>
      <c r="AK768" s="1160"/>
      <c r="AL768" s="1161"/>
      <c r="AM768" s="1159"/>
      <c r="AN768" s="1160"/>
      <c r="AO768" s="1161"/>
      <c r="AP768" s="688"/>
      <c r="AQ768" s="689"/>
      <c r="AR768" s="690"/>
    </row>
    <row r="769" spans="1:44" ht="14.1" customHeight="1" x14ac:dyDescent="0.15">
      <c r="A769" s="707"/>
      <c r="B769" s="659"/>
      <c r="C769" s="660"/>
      <c r="D769" s="660"/>
      <c r="E769" s="660"/>
      <c r="F769" s="660"/>
      <c r="G769" s="661"/>
      <c r="H769" s="645"/>
      <c r="I769" s="648"/>
      <c r="J769" s="648"/>
      <c r="K769" s="647"/>
      <c r="L769" s="1172"/>
      <c r="M769" s="1173"/>
      <c r="N769" s="645"/>
      <c r="O769" s="647"/>
      <c r="P769" s="692"/>
      <c r="Q769" s="693"/>
      <c r="R769" s="646"/>
      <c r="S769" s="646"/>
      <c r="T769" s="646"/>
      <c r="U769" s="1172"/>
      <c r="V769" s="1173"/>
      <c r="W769" s="645"/>
      <c r="X769" s="647"/>
      <c r="Y769" s="692"/>
      <c r="Z769" s="693"/>
      <c r="AA769" s="648"/>
      <c r="AB769" s="648"/>
      <c r="AC769" s="648"/>
      <c r="AD769" s="1216"/>
      <c r="AE769" s="1217"/>
      <c r="AF769" s="645"/>
      <c r="AG769" s="647"/>
      <c r="AH769" s="692"/>
      <c r="AI769" s="693"/>
      <c r="AJ769" s="648"/>
      <c r="AK769" s="648"/>
      <c r="AL769" s="648"/>
      <c r="AM769" s="694"/>
      <c r="AN769" s="695"/>
      <c r="AO769" s="696"/>
      <c r="AP769" s="660"/>
      <c r="AQ769" s="660"/>
      <c r="AR769" s="661"/>
    </row>
    <row r="770" spans="1:44" ht="14.1" customHeight="1" x14ac:dyDescent="0.15">
      <c r="A770" s="707"/>
      <c r="B770" s="659"/>
      <c r="C770" s="660"/>
      <c r="D770" s="660"/>
      <c r="E770" s="660"/>
      <c r="F770" s="660"/>
      <c r="G770" s="678"/>
      <c r="H770" s="679"/>
      <c r="I770" s="662"/>
      <c r="J770" s="662"/>
      <c r="K770" s="656"/>
      <c r="L770" s="1218"/>
      <c r="M770" s="1219"/>
      <c r="N770" s="1164"/>
      <c r="O770" s="1165"/>
      <c r="P770" s="1214"/>
      <c r="Q770" s="1215"/>
      <c r="R770" s="662"/>
      <c r="S770" s="662"/>
      <c r="T770" s="662"/>
      <c r="U770" s="1162"/>
      <c r="V770" s="1163"/>
      <c r="W770" s="1164"/>
      <c r="X770" s="1165"/>
      <c r="Y770" s="1157"/>
      <c r="Z770" s="1158"/>
      <c r="AA770" s="1159"/>
      <c r="AB770" s="1160"/>
      <c r="AC770" s="1161"/>
      <c r="AD770" s="1162"/>
      <c r="AE770" s="1163"/>
      <c r="AF770" s="1164"/>
      <c r="AG770" s="1165"/>
      <c r="AH770" s="1157"/>
      <c r="AI770" s="1158"/>
      <c r="AJ770" s="1159"/>
      <c r="AK770" s="1160"/>
      <c r="AL770" s="1161"/>
      <c r="AM770" s="1159"/>
      <c r="AN770" s="1160"/>
      <c r="AO770" s="1161"/>
      <c r="AP770" s="716"/>
      <c r="AQ770" s="660"/>
      <c r="AR770" s="661"/>
    </row>
    <row r="771" spans="1:44" ht="14.1" customHeight="1" x14ac:dyDescent="0.15">
      <c r="A771" s="691"/>
      <c r="B771" s="645"/>
      <c r="C771" s="646"/>
      <c r="D771" s="646"/>
      <c r="E771" s="646"/>
      <c r="F771" s="646"/>
      <c r="G771" s="647"/>
      <c r="H771" s="645"/>
      <c r="I771" s="648"/>
      <c r="J771" s="648"/>
      <c r="K771" s="647"/>
      <c r="L771" s="1172"/>
      <c r="M771" s="1173"/>
      <c r="N771" s="645"/>
      <c r="O771" s="647"/>
      <c r="P771" s="692"/>
      <c r="Q771" s="693"/>
      <c r="R771" s="646"/>
      <c r="S771" s="646"/>
      <c r="T771" s="646"/>
      <c r="U771" s="1172"/>
      <c r="V771" s="1173"/>
      <c r="W771" s="645"/>
      <c r="X771" s="647"/>
      <c r="Y771" s="692"/>
      <c r="Z771" s="693"/>
      <c r="AA771" s="648"/>
      <c r="AB771" s="648"/>
      <c r="AC771" s="648"/>
      <c r="AD771" s="1216"/>
      <c r="AE771" s="1217"/>
      <c r="AF771" s="645"/>
      <c r="AG771" s="647"/>
      <c r="AH771" s="692"/>
      <c r="AI771" s="693"/>
      <c r="AJ771" s="648"/>
      <c r="AK771" s="648"/>
      <c r="AL771" s="648"/>
      <c r="AM771" s="694"/>
      <c r="AN771" s="695"/>
      <c r="AO771" s="696"/>
      <c r="AP771" s="646"/>
      <c r="AQ771" s="646"/>
      <c r="AR771" s="647"/>
    </row>
    <row r="772" spans="1:44" ht="14.1" customHeight="1" x14ac:dyDescent="0.15">
      <c r="A772" s="697"/>
      <c r="B772" s="651"/>
      <c r="C772" s="652"/>
      <c r="D772" s="652"/>
      <c r="E772" s="652"/>
      <c r="F772" s="652"/>
      <c r="G772" s="653"/>
      <c r="H772" s="679"/>
      <c r="I772" s="662"/>
      <c r="J772" s="662"/>
      <c r="K772" s="656"/>
      <c r="L772" s="1218"/>
      <c r="M772" s="1219"/>
      <c r="N772" s="1164"/>
      <c r="O772" s="1165"/>
      <c r="P772" s="1214"/>
      <c r="Q772" s="1215"/>
      <c r="R772" s="662"/>
      <c r="S772" s="662"/>
      <c r="T772" s="662"/>
      <c r="U772" s="1225"/>
      <c r="V772" s="1226"/>
      <c r="W772" s="1164"/>
      <c r="X772" s="1165"/>
      <c r="Y772" s="1157"/>
      <c r="Z772" s="1158"/>
      <c r="AA772" s="1159"/>
      <c r="AB772" s="1160"/>
      <c r="AC772" s="1161"/>
      <c r="AD772" s="1162"/>
      <c r="AE772" s="1163"/>
      <c r="AF772" s="1164"/>
      <c r="AG772" s="1165"/>
      <c r="AH772" s="1157"/>
      <c r="AI772" s="1158"/>
      <c r="AJ772" s="1159"/>
      <c r="AK772" s="1160"/>
      <c r="AL772" s="1161"/>
      <c r="AM772" s="1159"/>
      <c r="AN772" s="1160"/>
      <c r="AO772" s="1161"/>
      <c r="AP772" s="706"/>
      <c r="AQ772" s="652"/>
      <c r="AR772" s="713"/>
    </row>
    <row r="773" spans="1:44" ht="14.1" customHeight="1" x14ac:dyDescent="0.15">
      <c r="A773" s="707"/>
      <c r="B773" s="659"/>
      <c r="C773" s="660"/>
      <c r="D773" s="660"/>
      <c r="E773" s="660"/>
      <c r="F773" s="660"/>
      <c r="G773" s="661"/>
      <c r="H773" s="645"/>
      <c r="I773" s="648"/>
      <c r="J773" s="648"/>
      <c r="K773" s="647"/>
      <c r="L773" s="1172"/>
      <c r="M773" s="1173"/>
      <c r="N773" s="645"/>
      <c r="O773" s="647"/>
      <c r="P773" s="692"/>
      <c r="Q773" s="693"/>
      <c r="R773" s="646"/>
      <c r="S773" s="646"/>
      <c r="T773" s="646"/>
      <c r="U773" s="1172"/>
      <c r="V773" s="1173"/>
      <c r="W773" s="645"/>
      <c r="X773" s="647"/>
      <c r="Y773" s="692"/>
      <c r="Z773" s="693"/>
      <c r="AA773" s="648"/>
      <c r="AB773" s="648"/>
      <c r="AC773" s="648"/>
      <c r="AD773" s="1216"/>
      <c r="AE773" s="1217"/>
      <c r="AF773" s="645"/>
      <c r="AG773" s="647"/>
      <c r="AH773" s="692"/>
      <c r="AI773" s="693"/>
      <c r="AJ773" s="648"/>
      <c r="AK773" s="648"/>
      <c r="AL773" s="648"/>
      <c r="AM773" s="694"/>
      <c r="AN773" s="695"/>
      <c r="AO773" s="696"/>
      <c r="AP773" s="660"/>
      <c r="AQ773" s="660"/>
      <c r="AR773" s="661"/>
    </row>
    <row r="774" spans="1:44" ht="14.1" customHeight="1" x14ac:dyDescent="0.15">
      <c r="A774" s="707"/>
      <c r="B774" s="659"/>
      <c r="C774" s="660"/>
      <c r="D774" s="660"/>
      <c r="E774" s="660"/>
      <c r="F774" s="660"/>
      <c r="G774" s="678"/>
      <c r="H774" s="679"/>
      <c r="I774" s="662"/>
      <c r="J774" s="662"/>
      <c r="K774" s="656"/>
      <c r="L774" s="1218"/>
      <c r="M774" s="1219"/>
      <c r="N774" s="1164"/>
      <c r="O774" s="1165"/>
      <c r="P774" s="1214"/>
      <c r="Q774" s="1215"/>
      <c r="R774" s="662"/>
      <c r="S774" s="662"/>
      <c r="T774" s="662"/>
      <c r="U774" s="1162"/>
      <c r="V774" s="1163"/>
      <c r="W774" s="1164"/>
      <c r="X774" s="1165"/>
      <c r="Y774" s="1157"/>
      <c r="Z774" s="1158"/>
      <c r="AA774" s="1159"/>
      <c r="AB774" s="1160"/>
      <c r="AC774" s="1161"/>
      <c r="AD774" s="1162"/>
      <c r="AE774" s="1163"/>
      <c r="AF774" s="1164"/>
      <c r="AG774" s="1165"/>
      <c r="AH774" s="1157"/>
      <c r="AI774" s="1158"/>
      <c r="AJ774" s="1159"/>
      <c r="AK774" s="1160"/>
      <c r="AL774" s="1161"/>
      <c r="AM774" s="1159"/>
      <c r="AN774" s="1160"/>
      <c r="AO774" s="1161"/>
      <c r="AP774" s="716"/>
      <c r="AQ774" s="660"/>
      <c r="AR774" s="661"/>
    </row>
    <row r="775" spans="1:44" ht="14.1" customHeight="1" x14ac:dyDescent="0.15">
      <c r="A775" s="691"/>
      <c r="B775" s="645"/>
      <c r="C775" s="646"/>
      <c r="D775" s="646"/>
      <c r="E775" s="646"/>
      <c r="F775" s="646"/>
      <c r="G775" s="647"/>
      <c r="H775" s="645"/>
      <c r="I775" s="648"/>
      <c r="J775" s="648"/>
      <c r="K775" s="647"/>
      <c r="L775" s="1172"/>
      <c r="M775" s="1173"/>
      <c r="N775" s="645"/>
      <c r="O775" s="647"/>
      <c r="P775" s="692"/>
      <c r="Q775" s="693"/>
      <c r="R775" s="646"/>
      <c r="S775" s="646"/>
      <c r="T775" s="646"/>
      <c r="U775" s="1172"/>
      <c r="V775" s="1173"/>
      <c r="W775" s="645"/>
      <c r="X775" s="647"/>
      <c r="Y775" s="692"/>
      <c r="Z775" s="693"/>
      <c r="AA775" s="648"/>
      <c r="AB775" s="648"/>
      <c r="AC775" s="648"/>
      <c r="AD775" s="1216"/>
      <c r="AE775" s="1217"/>
      <c r="AF775" s="645"/>
      <c r="AG775" s="647"/>
      <c r="AH775" s="692"/>
      <c r="AI775" s="693"/>
      <c r="AJ775" s="648"/>
      <c r="AK775" s="648"/>
      <c r="AL775" s="648"/>
      <c r="AM775" s="694"/>
      <c r="AN775" s="695"/>
      <c r="AO775" s="696"/>
      <c r="AP775" s="646"/>
      <c r="AQ775" s="646"/>
      <c r="AR775" s="647"/>
    </row>
    <row r="776" spans="1:44" ht="14.1" customHeight="1" x14ac:dyDescent="0.15">
      <c r="A776" s="697"/>
      <c r="B776" s="651"/>
      <c r="C776" s="652"/>
      <c r="D776" s="652"/>
      <c r="E776" s="652"/>
      <c r="F776" s="652"/>
      <c r="G776" s="653"/>
      <c r="H776" s="679"/>
      <c r="I776" s="662"/>
      <c r="J776" s="662"/>
      <c r="K776" s="656"/>
      <c r="L776" s="1218"/>
      <c r="M776" s="1219"/>
      <c r="N776" s="1164"/>
      <c r="O776" s="1165"/>
      <c r="P776" s="1214"/>
      <c r="Q776" s="1215"/>
      <c r="R776" s="662"/>
      <c r="S776" s="662"/>
      <c r="T776" s="662"/>
      <c r="U776" s="1225"/>
      <c r="V776" s="1226"/>
      <c r="W776" s="1164"/>
      <c r="X776" s="1165"/>
      <c r="Y776" s="1157"/>
      <c r="Z776" s="1158"/>
      <c r="AA776" s="1159"/>
      <c r="AB776" s="1160"/>
      <c r="AC776" s="1161"/>
      <c r="AD776" s="1225"/>
      <c r="AE776" s="1226"/>
      <c r="AF776" s="1164"/>
      <c r="AG776" s="1165"/>
      <c r="AH776" s="1157"/>
      <c r="AI776" s="1158"/>
      <c r="AJ776" s="1159"/>
      <c r="AK776" s="1160"/>
      <c r="AL776" s="1161"/>
      <c r="AM776" s="1159"/>
      <c r="AN776" s="1160"/>
      <c r="AO776" s="1161"/>
      <c r="AP776" s="706"/>
      <c r="AQ776" s="652"/>
      <c r="AR776" s="713"/>
    </row>
    <row r="777" spans="1:44" ht="14.1" customHeight="1" x14ac:dyDescent="0.15">
      <c r="A777" s="707"/>
      <c r="B777" s="659"/>
      <c r="C777" s="660"/>
      <c r="D777" s="660"/>
      <c r="E777" s="660"/>
      <c r="F777" s="660"/>
      <c r="G777" s="661"/>
      <c r="H777" s="645"/>
      <c r="I777" s="648"/>
      <c r="J777" s="648"/>
      <c r="K777" s="647"/>
      <c r="L777" s="1172"/>
      <c r="M777" s="1173"/>
      <c r="N777" s="645"/>
      <c r="O777" s="647"/>
      <c r="P777" s="692"/>
      <c r="Q777" s="693"/>
      <c r="R777" s="646"/>
      <c r="S777" s="646"/>
      <c r="T777" s="646"/>
      <c r="U777" s="1172"/>
      <c r="V777" s="1173"/>
      <c r="W777" s="645"/>
      <c r="X777" s="647"/>
      <c r="Y777" s="692"/>
      <c r="Z777" s="693"/>
      <c r="AA777" s="648"/>
      <c r="AB777" s="648"/>
      <c r="AC777" s="648"/>
      <c r="AD777" s="1216"/>
      <c r="AE777" s="1217"/>
      <c r="AF777" s="645"/>
      <c r="AG777" s="647"/>
      <c r="AH777" s="692"/>
      <c r="AI777" s="693"/>
      <c r="AJ777" s="648"/>
      <c r="AK777" s="648"/>
      <c r="AL777" s="648"/>
      <c r="AM777" s="694"/>
      <c r="AN777" s="695"/>
      <c r="AO777" s="696"/>
      <c r="AP777" s="660"/>
      <c r="AQ777" s="660"/>
      <c r="AR777" s="661"/>
    </row>
    <row r="778" spans="1:44" ht="14.1" customHeight="1" x14ac:dyDescent="0.15">
      <c r="A778" s="707"/>
      <c r="B778" s="659"/>
      <c r="C778" s="660"/>
      <c r="D778" s="660"/>
      <c r="E778" s="660"/>
      <c r="F778" s="660"/>
      <c r="G778" s="678"/>
      <c r="H778" s="679"/>
      <c r="I778" s="662"/>
      <c r="J778" s="662"/>
      <c r="K778" s="656"/>
      <c r="L778" s="1218"/>
      <c r="M778" s="1219"/>
      <c r="N778" s="1164"/>
      <c r="O778" s="1165"/>
      <c r="P778" s="1214"/>
      <c r="Q778" s="1215"/>
      <c r="R778" s="662"/>
      <c r="S778" s="662"/>
      <c r="T778" s="662"/>
      <c r="U778" s="1225"/>
      <c r="V778" s="1226"/>
      <c r="W778" s="1164"/>
      <c r="X778" s="1165"/>
      <c r="Y778" s="1157"/>
      <c r="Z778" s="1158"/>
      <c r="AA778" s="1159"/>
      <c r="AB778" s="1160"/>
      <c r="AC778" s="1161"/>
      <c r="AD778" s="1225"/>
      <c r="AE778" s="1226"/>
      <c r="AF778" s="1164"/>
      <c r="AG778" s="1165"/>
      <c r="AH778" s="1157"/>
      <c r="AI778" s="1158"/>
      <c r="AJ778" s="1159"/>
      <c r="AK778" s="1160"/>
      <c r="AL778" s="1161"/>
      <c r="AM778" s="1159"/>
      <c r="AN778" s="1160"/>
      <c r="AO778" s="1161"/>
      <c r="AP778" s="716"/>
      <c r="AQ778" s="660"/>
      <c r="AR778" s="661"/>
    </row>
    <row r="779" spans="1:44" ht="14.1" customHeight="1" x14ac:dyDescent="0.15">
      <c r="A779" s="691"/>
      <c r="B779" s="645"/>
      <c r="C779" s="646"/>
      <c r="D779" s="646"/>
      <c r="E779" s="646"/>
      <c r="F779" s="646"/>
      <c r="G779" s="647"/>
      <c r="H779" s="645"/>
      <c r="I779" s="648"/>
      <c r="J779" s="648"/>
      <c r="K779" s="647"/>
      <c r="L779" s="1172"/>
      <c r="M779" s="1173"/>
      <c r="N779" s="645"/>
      <c r="O779" s="647"/>
      <c r="P779" s="692"/>
      <c r="Q779" s="693"/>
      <c r="R779" s="646"/>
      <c r="S779" s="646"/>
      <c r="T779" s="646"/>
      <c r="U779" s="1172"/>
      <c r="V779" s="1173"/>
      <c r="W779" s="645"/>
      <c r="X779" s="647"/>
      <c r="Y779" s="692"/>
      <c r="Z779" s="693"/>
      <c r="AA779" s="648"/>
      <c r="AB779" s="648"/>
      <c r="AC779" s="648"/>
      <c r="AD779" s="1216"/>
      <c r="AE779" s="1217"/>
      <c r="AF779" s="645"/>
      <c r="AG779" s="647"/>
      <c r="AH779" s="692"/>
      <c r="AI779" s="693"/>
      <c r="AJ779" s="648"/>
      <c r="AK779" s="648"/>
      <c r="AL779" s="648"/>
      <c r="AM779" s="694"/>
      <c r="AN779" s="695"/>
      <c r="AO779" s="696"/>
      <c r="AP779" s="646"/>
      <c r="AQ779" s="646"/>
      <c r="AR779" s="647"/>
    </row>
    <row r="780" spans="1:44" ht="14.1" customHeight="1" x14ac:dyDescent="0.15">
      <c r="A780" s="697"/>
      <c r="B780" s="651"/>
      <c r="C780" s="652"/>
      <c r="D780" s="652"/>
      <c r="E780" s="652"/>
      <c r="F780" s="652"/>
      <c r="G780" s="653"/>
      <c r="H780" s="679"/>
      <c r="I780" s="662"/>
      <c r="J780" s="662"/>
      <c r="K780" s="656"/>
      <c r="L780" s="1218"/>
      <c r="M780" s="1219"/>
      <c r="N780" s="1164"/>
      <c r="O780" s="1165"/>
      <c r="P780" s="1214"/>
      <c r="Q780" s="1215"/>
      <c r="R780" s="662"/>
      <c r="S780" s="662"/>
      <c r="T780" s="662"/>
      <c r="U780" s="1162"/>
      <c r="V780" s="1163"/>
      <c r="W780" s="1164"/>
      <c r="X780" s="1165"/>
      <c r="Y780" s="1157"/>
      <c r="Z780" s="1158"/>
      <c r="AA780" s="1159"/>
      <c r="AB780" s="1160"/>
      <c r="AC780" s="1161"/>
      <c r="AD780" s="1162"/>
      <c r="AE780" s="1163"/>
      <c r="AF780" s="1164"/>
      <c r="AG780" s="1165"/>
      <c r="AH780" s="1157"/>
      <c r="AI780" s="1158"/>
      <c r="AJ780" s="1159"/>
      <c r="AK780" s="1160"/>
      <c r="AL780" s="1161"/>
      <c r="AM780" s="1159"/>
      <c r="AN780" s="1160"/>
      <c r="AO780" s="1161"/>
      <c r="AP780" s="706"/>
      <c r="AQ780" s="652"/>
      <c r="AR780" s="713"/>
    </row>
    <row r="781" spans="1:44" ht="14.1" customHeight="1" x14ac:dyDescent="0.15">
      <c r="A781" s="691"/>
      <c r="B781" s="645"/>
      <c r="C781" s="646"/>
      <c r="D781" s="646"/>
      <c r="E781" s="646"/>
      <c r="F781" s="646"/>
      <c r="G781" s="647"/>
      <c r="H781" s="645"/>
      <c r="I781" s="648"/>
      <c r="J781" s="648"/>
      <c r="K781" s="647"/>
      <c r="L781" s="1172"/>
      <c r="M781" s="1173"/>
      <c r="N781" s="645"/>
      <c r="O781" s="647"/>
      <c r="P781" s="692"/>
      <c r="Q781" s="693"/>
      <c r="R781" s="646"/>
      <c r="S781" s="646"/>
      <c r="T781" s="646"/>
      <c r="U781" s="1172"/>
      <c r="V781" s="1173"/>
      <c r="W781" s="645"/>
      <c r="X781" s="647"/>
      <c r="Y781" s="692"/>
      <c r="Z781" s="693"/>
      <c r="AA781" s="648"/>
      <c r="AB781" s="648"/>
      <c r="AC781" s="648"/>
      <c r="AD781" s="1216"/>
      <c r="AE781" s="1217"/>
      <c r="AF781" s="645"/>
      <c r="AG781" s="647"/>
      <c r="AH781" s="692"/>
      <c r="AI781" s="693"/>
      <c r="AJ781" s="648"/>
      <c r="AK781" s="648"/>
      <c r="AL781" s="648"/>
      <c r="AM781" s="694"/>
      <c r="AN781" s="695"/>
      <c r="AO781" s="696"/>
      <c r="AP781" s="646"/>
      <c r="AQ781" s="646"/>
      <c r="AR781" s="647"/>
    </row>
    <row r="782" spans="1:44" ht="14.1" customHeight="1" x14ac:dyDescent="0.15">
      <c r="A782" s="697"/>
      <c r="B782" s="651"/>
      <c r="C782" s="652"/>
      <c r="D782" s="652"/>
      <c r="E782" s="652"/>
      <c r="F782" s="652"/>
      <c r="G782" s="653"/>
      <c r="H782" s="654"/>
      <c r="I782" s="655"/>
      <c r="J782" s="655"/>
      <c r="K782" s="656"/>
      <c r="L782" s="1218"/>
      <c r="M782" s="1219"/>
      <c r="N782" s="1164"/>
      <c r="O782" s="1165"/>
      <c r="P782" s="1214"/>
      <c r="Q782" s="1215"/>
      <c r="R782" s="662"/>
      <c r="S782" s="662"/>
      <c r="T782" s="662"/>
      <c r="U782" s="1162"/>
      <c r="V782" s="1163"/>
      <c r="W782" s="1174"/>
      <c r="X782" s="1175"/>
      <c r="Y782" s="1157"/>
      <c r="Z782" s="1158"/>
      <c r="AA782" s="1159"/>
      <c r="AB782" s="1160"/>
      <c r="AC782" s="1161"/>
      <c r="AD782" s="1162"/>
      <c r="AE782" s="1163"/>
      <c r="AF782" s="1174"/>
      <c r="AG782" s="1175"/>
      <c r="AH782" s="1157"/>
      <c r="AI782" s="1158"/>
      <c r="AJ782" s="1159"/>
      <c r="AK782" s="1160"/>
      <c r="AL782" s="1161"/>
      <c r="AM782" s="1159"/>
      <c r="AN782" s="1160"/>
      <c r="AO782" s="1161"/>
      <c r="AP782" s="706"/>
      <c r="AQ782" s="652"/>
      <c r="AR782" s="713"/>
    </row>
    <row r="783" spans="1:44" ht="14.1" customHeight="1" x14ac:dyDescent="0.15">
      <c r="A783" s="707"/>
      <c r="B783" s="666"/>
      <c r="C783" s="660"/>
      <c r="D783" s="660"/>
      <c r="E783" s="660"/>
      <c r="F783" s="660"/>
      <c r="G783" s="661"/>
      <c r="H783" s="659"/>
      <c r="I783" s="662"/>
      <c r="J783" s="662"/>
      <c r="K783" s="661"/>
      <c r="L783" s="645"/>
      <c r="M783" s="647"/>
      <c r="N783" s="645"/>
      <c r="O783" s="647"/>
      <c r="P783" s="692"/>
      <c r="Q783" s="693"/>
      <c r="R783" s="646"/>
      <c r="S783" s="646"/>
      <c r="T783" s="646"/>
      <c r="U783" s="659"/>
      <c r="V783" s="661"/>
      <c r="W783" s="659"/>
      <c r="X783" s="661"/>
      <c r="Y783" s="715"/>
      <c r="Z783" s="680"/>
      <c r="AA783" s="662"/>
      <c r="AB783" s="662"/>
      <c r="AC783" s="662"/>
      <c r="AD783" s="659"/>
      <c r="AE783" s="661"/>
      <c r="AF783" s="659"/>
      <c r="AG783" s="661"/>
      <c r="AH783" s="715"/>
      <c r="AI783" s="680"/>
      <c r="AJ783" s="662"/>
      <c r="AK783" s="662"/>
      <c r="AL783" s="662"/>
      <c r="AM783" s="679"/>
      <c r="AN783" s="716"/>
      <c r="AO783" s="678"/>
      <c r="AP783" s="660"/>
      <c r="AQ783" s="660"/>
      <c r="AR783" s="661"/>
    </row>
    <row r="784" spans="1:44" ht="14.1" customHeight="1" x14ac:dyDescent="0.15">
      <c r="A784" s="707"/>
      <c r="B784" s="666"/>
      <c r="C784" s="660"/>
      <c r="D784" s="660"/>
      <c r="E784" s="660"/>
      <c r="F784" s="660"/>
      <c r="G784" s="678"/>
      <c r="H784" s="679"/>
      <c r="I784" s="662"/>
      <c r="J784" s="662"/>
      <c r="K784" s="680"/>
      <c r="L784" s="903"/>
      <c r="M784" s="904"/>
      <c r="N784" s="659"/>
      <c r="O784" s="661"/>
      <c r="P784" s="715"/>
      <c r="Q784" s="680"/>
      <c r="R784" s="662"/>
      <c r="S784" s="662"/>
      <c r="T784" s="662"/>
      <c r="U784" s="1214"/>
      <c r="V784" s="1215"/>
      <c r="W784" s="1164"/>
      <c r="X784" s="1165"/>
      <c r="Y784" s="1214"/>
      <c r="Z784" s="1215"/>
      <c r="AA784" s="712"/>
      <c r="AB784" s="712"/>
      <c r="AC784" s="712"/>
      <c r="AD784" s="1214"/>
      <c r="AE784" s="1215"/>
      <c r="AF784" s="1164"/>
      <c r="AG784" s="1165"/>
      <c r="AH784" s="1214"/>
      <c r="AI784" s="1215"/>
      <c r="AJ784" s="712"/>
      <c r="AK784" s="712"/>
      <c r="AL784" s="712"/>
      <c r="AM784" s="1288"/>
      <c r="AN784" s="1289"/>
      <c r="AO784" s="1290"/>
      <c r="AP784" s="716"/>
      <c r="AQ784" s="660"/>
      <c r="AR784" s="661"/>
    </row>
    <row r="785" spans="1:44" ht="14.1" customHeight="1" x14ac:dyDescent="0.15">
      <c r="A785" s="742"/>
      <c r="B785" s="743"/>
      <c r="C785" s="744"/>
      <c r="D785" s="744"/>
      <c r="E785" s="744"/>
      <c r="F785" s="744"/>
      <c r="G785" s="745"/>
      <c r="H785" s="743"/>
      <c r="I785" s="746"/>
      <c r="J785" s="746"/>
      <c r="K785" s="745"/>
      <c r="L785" s="743"/>
      <c r="M785" s="745"/>
      <c r="N785" s="743"/>
      <c r="O785" s="745"/>
      <c r="P785" s="747"/>
      <c r="Q785" s="748"/>
      <c r="R785" s="746"/>
      <c r="S785" s="746"/>
      <c r="T785" s="748"/>
      <c r="U785" s="743"/>
      <c r="V785" s="745"/>
      <c r="W785" s="743"/>
      <c r="X785" s="745"/>
      <c r="Y785" s="747"/>
      <c r="Z785" s="748"/>
      <c r="AA785" s="746"/>
      <c r="AB785" s="746"/>
      <c r="AC785" s="746"/>
      <c r="AD785" s="743"/>
      <c r="AE785" s="745"/>
      <c r="AF785" s="743"/>
      <c r="AG785" s="745"/>
      <c r="AH785" s="747"/>
      <c r="AI785" s="748"/>
      <c r="AJ785" s="746"/>
      <c r="AK785" s="746"/>
      <c r="AL785" s="746"/>
      <c r="AM785" s="749"/>
      <c r="AN785" s="750"/>
      <c r="AO785" s="751"/>
      <c r="AP785" s="744"/>
      <c r="AQ785" s="744"/>
      <c r="AR785" s="745"/>
    </row>
    <row r="786" spans="1:44" ht="14.1" customHeight="1" x14ac:dyDescent="0.15">
      <c r="A786" s="752"/>
      <c r="B786" s="1252"/>
      <c r="C786" s="1254"/>
      <c r="D786" s="1254"/>
      <c r="E786" s="1254"/>
      <c r="F786" s="1254"/>
      <c r="G786" s="1253"/>
      <c r="H786" s="753"/>
      <c r="I786" s="754"/>
      <c r="J786" s="754"/>
      <c r="K786" s="755"/>
      <c r="L786" s="1250"/>
      <c r="M786" s="1251"/>
      <c r="N786" s="1252"/>
      <c r="O786" s="1253"/>
      <c r="P786" s="1250"/>
      <c r="Q786" s="1251"/>
      <c r="R786" s="756"/>
      <c r="S786" s="756"/>
      <c r="T786" s="878"/>
      <c r="U786" s="1250"/>
      <c r="V786" s="1251"/>
      <c r="W786" s="1252"/>
      <c r="X786" s="1253"/>
      <c r="Y786" s="1250"/>
      <c r="Z786" s="1251"/>
      <c r="AA786" s="756"/>
      <c r="AB786" s="756"/>
      <c r="AC786" s="756"/>
      <c r="AD786" s="1250"/>
      <c r="AE786" s="1251"/>
      <c r="AF786" s="1252"/>
      <c r="AG786" s="1253"/>
      <c r="AH786" s="1250"/>
      <c r="AI786" s="1251"/>
      <c r="AJ786" s="756"/>
      <c r="AK786" s="756"/>
      <c r="AL786" s="756"/>
      <c r="AM786" s="1260"/>
      <c r="AN786" s="1261"/>
      <c r="AO786" s="1262"/>
      <c r="AP786" s="757"/>
      <c r="AQ786" s="758"/>
      <c r="AR786" s="759"/>
    </row>
    <row r="787" spans="1:44" ht="15" customHeight="1" x14ac:dyDescent="0.15"/>
    <row r="788" spans="1:44" ht="15" customHeight="1" x14ac:dyDescent="0.15">
      <c r="A788" s="1220" t="s">
        <v>1807</v>
      </c>
      <c r="B788" s="1220"/>
      <c r="C788" s="1220"/>
      <c r="D788" s="1220"/>
      <c r="E788" s="1220"/>
      <c r="F788" s="1220"/>
      <c r="G788" s="1220"/>
      <c r="H788" s="1220"/>
      <c r="I788" s="1220"/>
      <c r="J788" s="1220"/>
      <c r="K788" s="1220"/>
      <c r="L788" s="1220"/>
      <c r="M788" s="1220"/>
      <c r="N788" s="1220"/>
      <c r="O788" s="1220"/>
      <c r="P788" s="1220"/>
      <c r="Q788" s="1220"/>
      <c r="R788" s="1220"/>
      <c r="S788" s="1220"/>
      <c r="T788" s="1220"/>
      <c r="U788" s="1220"/>
      <c r="V788" s="1220"/>
      <c r="W788" s="1220"/>
      <c r="X788" s="1220"/>
      <c r="Y788" s="1220"/>
      <c r="Z788" s="1220"/>
      <c r="AA788" s="1220"/>
      <c r="AB788" s="1220"/>
      <c r="AC788" s="1220"/>
      <c r="AD788" s="1220"/>
      <c r="AE788" s="1220"/>
      <c r="AF788" s="1220"/>
      <c r="AG788" s="1220"/>
      <c r="AH788" s="1220"/>
      <c r="AI788" s="1220"/>
      <c r="AJ788" s="1220"/>
      <c r="AK788" s="1220"/>
      <c r="AL788" s="1220"/>
      <c r="AM788" s="1220"/>
      <c r="AN788" s="1220"/>
      <c r="AO788" s="1220"/>
      <c r="AP788" s="1220"/>
      <c r="AQ788" s="1220"/>
      <c r="AR788" s="1220"/>
    </row>
    <row r="789" spans="1:44" ht="15" customHeight="1" x14ac:dyDescent="0.15">
      <c r="A789" s="1220"/>
      <c r="B789" s="1220"/>
      <c r="C789" s="1220"/>
      <c r="D789" s="1220"/>
      <c r="E789" s="1220"/>
      <c r="F789" s="1220"/>
      <c r="G789" s="1220"/>
      <c r="H789" s="1220"/>
      <c r="I789" s="1220"/>
      <c r="J789" s="1220"/>
      <c r="K789" s="1220"/>
      <c r="L789" s="1220"/>
      <c r="M789" s="1220"/>
      <c r="N789" s="1220"/>
      <c r="O789" s="1220"/>
      <c r="P789" s="1220"/>
      <c r="Q789" s="1220"/>
      <c r="R789" s="1220"/>
      <c r="S789" s="1220"/>
      <c r="T789" s="1220"/>
      <c r="U789" s="1220"/>
      <c r="V789" s="1220"/>
      <c r="W789" s="1220"/>
      <c r="X789" s="1220"/>
      <c r="Y789" s="1220"/>
      <c r="Z789" s="1220"/>
      <c r="AA789" s="1220"/>
      <c r="AB789" s="1220"/>
      <c r="AC789" s="1220"/>
      <c r="AD789" s="1220"/>
      <c r="AE789" s="1220"/>
      <c r="AF789" s="1220"/>
      <c r="AG789" s="1220"/>
      <c r="AH789" s="1220"/>
      <c r="AI789" s="1220"/>
      <c r="AJ789" s="1220"/>
      <c r="AK789" s="1220"/>
      <c r="AL789" s="1220"/>
      <c r="AM789" s="1220"/>
      <c r="AN789" s="1220"/>
      <c r="AO789" s="1220"/>
      <c r="AP789" s="1220"/>
      <c r="AQ789" s="1220"/>
      <c r="AR789" s="1220"/>
    </row>
    <row r="790" spans="1:44" ht="15" customHeight="1" x14ac:dyDescent="0.15">
      <c r="B790" s="642" t="s">
        <v>2240</v>
      </c>
      <c r="AP790" s="643"/>
      <c r="AQ790" s="644" t="s">
        <v>1118</v>
      </c>
      <c r="AR790" s="636">
        <v>18</v>
      </c>
    </row>
    <row r="791" spans="1:44" ht="14.1" customHeight="1" x14ac:dyDescent="0.15">
      <c r="A791" s="1272" t="s">
        <v>580</v>
      </c>
      <c r="B791" s="1269" t="s">
        <v>1119</v>
      </c>
      <c r="C791" s="1270"/>
      <c r="D791" s="1270"/>
      <c r="E791" s="1270"/>
      <c r="F791" s="1270"/>
      <c r="G791" s="1270"/>
      <c r="H791" s="1269" t="s">
        <v>1120</v>
      </c>
      <c r="I791" s="1270"/>
      <c r="J791" s="1270"/>
      <c r="K791" s="1271"/>
      <c r="L791" s="1247" t="s">
        <v>1734</v>
      </c>
      <c r="M791" s="1248"/>
      <c r="N791" s="1248"/>
      <c r="O791" s="1248"/>
      <c r="P791" s="1248"/>
      <c r="Q791" s="1248"/>
      <c r="R791" s="1248"/>
      <c r="S791" s="1248"/>
      <c r="T791" s="1249"/>
      <c r="U791" s="1247" t="s">
        <v>1121</v>
      </c>
      <c r="V791" s="1248"/>
      <c r="W791" s="1248"/>
      <c r="X791" s="1248"/>
      <c r="Y791" s="1248"/>
      <c r="Z791" s="1248"/>
      <c r="AA791" s="1248"/>
      <c r="AB791" s="1248"/>
      <c r="AC791" s="1249"/>
      <c r="AD791" s="1247" t="s">
        <v>1122</v>
      </c>
      <c r="AE791" s="1248"/>
      <c r="AF791" s="1248"/>
      <c r="AG791" s="1248"/>
      <c r="AH791" s="1248"/>
      <c r="AI791" s="1248"/>
      <c r="AJ791" s="1248"/>
      <c r="AK791" s="1248"/>
      <c r="AL791" s="1249"/>
      <c r="AM791" s="1274"/>
      <c r="AN791" s="1275"/>
      <c r="AO791" s="1276"/>
      <c r="AP791" s="1269" t="s">
        <v>1123</v>
      </c>
      <c r="AQ791" s="1270"/>
      <c r="AR791" s="1271"/>
    </row>
    <row r="792" spans="1:44" ht="14.1" customHeight="1" x14ac:dyDescent="0.15">
      <c r="A792" s="1273"/>
      <c r="B792" s="1242"/>
      <c r="C792" s="1244"/>
      <c r="D792" s="1244"/>
      <c r="E792" s="1244"/>
      <c r="F792" s="1244"/>
      <c r="G792" s="1244"/>
      <c r="H792" s="1242"/>
      <c r="I792" s="1244"/>
      <c r="J792" s="1244"/>
      <c r="K792" s="1243"/>
      <c r="L792" s="1242" t="s">
        <v>1124</v>
      </c>
      <c r="M792" s="1243"/>
      <c r="N792" s="1244" t="s">
        <v>1125</v>
      </c>
      <c r="O792" s="1244"/>
      <c r="P792" s="1227"/>
      <c r="Q792" s="1229"/>
      <c r="R792" s="1227"/>
      <c r="S792" s="1228"/>
      <c r="T792" s="1229"/>
      <c r="U792" s="1242" t="s">
        <v>1124</v>
      </c>
      <c r="V792" s="1243"/>
      <c r="W792" s="1242" t="s">
        <v>1125</v>
      </c>
      <c r="X792" s="1243"/>
      <c r="Y792" s="1227"/>
      <c r="Z792" s="1229"/>
      <c r="AA792" s="1227"/>
      <c r="AB792" s="1228"/>
      <c r="AC792" s="1229"/>
      <c r="AD792" s="1242" t="s">
        <v>1124</v>
      </c>
      <c r="AE792" s="1243"/>
      <c r="AF792" s="1242" t="s">
        <v>1125</v>
      </c>
      <c r="AG792" s="1243"/>
      <c r="AH792" s="1227"/>
      <c r="AI792" s="1229"/>
      <c r="AJ792" s="1227"/>
      <c r="AK792" s="1228"/>
      <c r="AL792" s="1229"/>
      <c r="AM792" s="1277"/>
      <c r="AN792" s="1278"/>
      <c r="AO792" s="1279"/>
      <c r="AP792" s="1242"/>
      <c r="AQ792" s="1244"/>
      <c r="AR792" s="1243"/>
    </row>
    <row r="793" spans="1:44" ht="14.1" customHeight="1" x14ac:dyDescent="0.15">
      <c r="A793" s="665"/>
      <c r="B793" s="666"/>
      <c r="C793" s="667"/>
      <c r="D793" s="667"/>
      <c r="E793" s="667"/>
      <c r="F793" s="667"/>
      <c r="G793" s="668"/>
      <c r="H793" s="669"/>
      <c r="I793" s="670"/>
      <c r="J793" s="670"/>
      <c r="K793" s="672"/>
      <c r="L793" s="669"/>
      <c r="M793" s="672"/>
      <c r="N793" s="669"/>
      <c r="O793" s="672"/>
      <c r="P793" s="673"/>
      <c r="Q793" s="674"/>
      <c r="R793" s="671"/>
      <c r="S793" s="671"/>
      <c r="T793" s="671"/>
      <c r="U793" s="669"/>
      <c r="V793" s="672"/>
      <c r="W793" s="669"/>
      <c r="X793" s="672"/>
      <c r="Y793" s="673"/>
      <c r="Z793" s="674"/>
      <c r="AA793" s="670"/>
      <c r="AB793" s="670"/>
      <c r="AC793" s="670"/>
      <c r="AD793" s="669"/>
      <c r="AE793" s="672"/>
      <c r="AF793" s="669"/>
      <c r="AG793" s="672"/>
      <c r="AH793" s="673"/>
      <c r="AI793" s="674"/>
      <c r="AJ793" s="670"/>
      <c r="AK793" s="670"/>
      <c r="AL793" s="670"/>
      <c r="AM793" s="675"/>
      <c r="AN793" s="676"/>
      <c r="AO793" s="677"/>
      <c r="AP793" s="671"/>
      <c r="AQ793" s="671"/>
      <c r="AR793" s="672"/>
    </row>
    <row r="794" spans="1:44" ht="14.1" customHeight="1" x14ac:dyDescent="0.15">
      <c r="A794" s="780" t="s">
        <v>1513</v>
      </c>
      <c r="B794" s="682" t="s">
        <v>1186</v>
      </c>
      <c r="C794" s="667"/>
      <c r="D794" s="667"/>
      <c r="E794" s="667"/>
      <c r="F794" s="667"/>
      <c r="G794" s="683"/>
      <c r="H794" s="684"/>
      <c r="I794" s="685"/>
      <c r="J794" s="685"/>
      <c r="K794" s="686"/>
      <c r="L794" s="1245"/>
      <c r="M794" s="1246"/>
      <c r="N794" s="1240"/>
      <c r="O794" s="1241"/>
      <c r="P794" s="1238"/>
      <c r="Q794" s="1239"/>
      <c r="R794" s="685"/>
      <c r="S794" s="685"/>
      <c r="T794" s="685"/>
      <c r="U794" s="1245"/>
      <c r="V794" s="1246"/>
      <c r="W794" s="1240"/>
      <c r="X794" s="1241"/>
      <c r="Y794" s="1238"/>
      <c r="Z794" s="1239"/>
      <c r="AA794" s="687"/>
      <c r="AB794" s="687"/>
      <c r="AC794" s="687"/>
      <c r="AD794" s="1245"/>
      <c r="AE794" s="1246"/>
      <c r="AF794" s="1240"/>
      <c r="AG794" s="1241"/>
      <c r="AH794" s="1238"/>
      <c r="AI794" s="1239"/>
      <c r="AJ794" s="687"/>
      <c r="AK794" s="687"/>
      <c r="AL794" s="687"/>
      <c r="AM794" s="1235"/>
      <c r="AN794" s="1236"/>
      <c r="AO794" s="1237"/>
      <c r="AP794" s="688"/>
      <c r="AQ794" s="689"/>
      <c r="AR794" s="690"/>
    </row>
    <row r="795" spans="1:44" ht="14.1" customHeight="1" x14ac:dyDescent="0.15">
      <c r="A795" s="691"/>
      <c r="B795" s="645" t="s">
        <v>687</v>
      </c>
      <c r="C795" s="646"/>
      <c r="D795" s="646"/>
      <c r="E795" s="646"/>
      <c r="F795" s="646"/>
      <c r="G795" s="647"/>
      <c r="H795" s="645"/>
      <c r="I795" s="648"/>
      <c r="J795" s="648"/>
      <c r="K795" s="647"/>
      <c r="L795" s="1172"/>
      <c r="M795" s="1173"/>
      <c r="N795" s="645"/>
      <c r="O795" s="647"/>
      <c r="P795" s="692"/>
      <c r="Q795" s="693"/>
      <c r="R795" s="646"/>
      <c r="S795" s="646"/>
      <c r="T795" s="646"/>
      <c r="U795" s="1172"/>
      <c r="V795" s="1173"/>
      <c r="W795" s="645"/>
      <c r="X795" s="647"/>
      <c r="Y795" s="692"/>
      <c r="Z795" s="693"/>
      <c r="AA795" s="648"/>
      <c r="AB795" s="648"/>
      <c r="AC795" s="648"/>
      <c r="AD795" s="1172"/>
      <c r="AE795" s="1173"/>
      <c r="AF795" s="645"/>
      <c r="AG795" s="647"/>
      <c r="AH795" s="692"/>
      <c r="AI795" s="693"/>
      <c r="AJ795" s="648"/>
      <c r="AK795" s="648"/>
      <c r="AL795" s="648"/>
      <c r="AM795" s="694"/>
      <c r="AN795" s="695"/>
      <c r="AO795" s="696"/>
      <c r="AP795" s="645"/>
      <c r="AQ795" s="660"/>
      <c r="AR795" s="661"/>
    </row>
    <row r="796" spans="1:44" ht="14.1" customHeight="1" x14ac:dyDescent="0.15">
      <c r="A796" s="697"/>
      <c r="B796" s="651" t="s">
        <v>1485</v>
      </c>
      <c r="C796" s="652"/>
      <c r="D796" s="652"/>
      <c r="E796" s="652"/>
      <c r="F796" s="698"/>
      <c r="G796" s="678"/>
      <c r="H796" s="654" t="s">
        <v>1399</v>
      </c>
      <c r="I796" s="655"/>
      <c r="J796" s="655"/>
      <c r="K796" s="656"/>
      <c r="L796" s="1218" t="s">
        <v>724</v>
      </c>
      <c r="M796" s="1219"/>
      <c r="N796" s="1164" t="s">
        <v>737</v>
      </c>
      <c r="O796" s="1165"/>
      <c r="P796" s="1214"/>
      <c r="Q796" s="1215"/>
      <c r="R796" s="1159"/>
      <c r="S796" s="1160"/>
      <c r="T796" s="1161"/>
      <c r="U796" s="1162" t="s">
        <v>724</v>
      </c>
      <c r="V796" s="1163"/>
      <c r="W796" s="1164" t="s">
        <v>1133</v>
      </c>
      <c r="X796" s="1165"/>
      <c r="Y796" s="1157"/>
      <c r="Z796" s="1158"/>
      <c r="AA796" s="1159"/>
      <c r="AB796" s="1160"/>
      <c r="AC796" s="1161"/>
      <c r="AD796" s="1162" t="s">
        <v>724</v>
      </c>
      <c r="AE796" s="1163"/>
      <c r="AF796" s="1164" t="s">
        <v>1130</v>
      </c>
      <c r="AG796" s="1165"/>
      <c r="AH796" s="1157"/>
      <c r="AI796" s="1158"/>
      <c r="AJ796" s="1159"/>
      <c r="AK796" s="1160"/>
      <c r="AL796" s="1161"/>
      <c r="AM796" s="1159"/>
      <c r="AN796" s="1160"/>
      <c r="AO796" s="1161"/>
      <c r="AP796" s="881" t="s">
        <v>1393</v>
      </c>
      <c r="AQ796" s="660"/>
      <c r="AR796" s="661"/>
    </row>
    <row r="797" spans="1:44" ht="14.1" customHeight="1" x14ac:dyDescent="0.15">
      <c r="A797" s="707"/>
      <c r="B797" s="645" t="s">
        <v>1187</v>
      </c>
      <c r="C797" s="646"/>
      <c r="D797" s="646"/>
      <c r="E797" s="660"/>
      <c r="F797" s="646"/>
      <c r="G797" s="647"/>
      <c r="H797" s="645" t="s">
        <v>1592</v>
      </c>
      <c r="I797" s="648"/>
      <c r="J797" s="648"/>
      <c r="K797" s="647"/>
      <c r="L797" s="1172"/>
      <c r="M797" s="1173"/>
      <c r="N797" s="645"/>
      <c r="O797" s="647"/>
      <c r="P797" s="692"/>
      <c r="Q797" s="693"/>
      <c r="R797" s="646"/>
      <c r="S797" s="646"/>
      <c r="T797" s="646"/>
      <c r="U797" s="1172"/>
      <c r="V797" s="1173"/>
      <c r="W797" s="645"/>
      <c r="X797" s="647"/>
      <c r="Y797" s="692"/>
      <c r="Z797" s="693"/>
      <c r="AA797" s="648"/>
      <c r="AB797" s="648"/>
      <c r="AC797" s="648"/>
      <c r="AD797" s="1172"/>
      <c r="AE797" s="1173"/>
      <c r="AF797" s="645"/>
      <c r="AG797" s="647"/>
      <c r="AH797" s="692"/>
      <c r="AI797" s="693"/>
      <c r="AJ797" s="648"/>
      <c r="AK797" s="648"/>
      <c r="AL797" s="648"/>
      <c r="AM797" s="694"/>
      <c r="AN797" s="695"/>
      <c r="AO797" s="696"/>
      <c r="AP797" s="660"/>
      <c r="AQ797" s="646"/>
      <c r="AR797" s="647"/>
    </row>
    <row r="798" spans="1:44" ht="14.1" customHeight="1" x14ac:dyDescent="0.15">
      <c r="A798" s="707"/>
      <c r="B798" s="659" t="s">
        <v>725</v>
      </c>
      <c r="C798" s="660"/>
      <c r="D798" s="660"/>
      <c r="E798" s="660"/>
      <c r="F798" s="708"/>
      <c r="G798" s="653"/>
      <c r="H798" s="679" t="s">
        <v>1132</v>
      </c>
      <c r="I798" s="662"/>
      <c r="J798" s="662"/>
      <c r="K798" s="656"/>
      <c r="L798" s="1218" t="s">
        <v>724</v>
      </c>
      <c r="M798" s="1219"/>
      <c r="N798" s="1164" t="s">
        <v>737</v>
      </c>
      <c r="O798" s="1165"/>
      <c r="P798" s="1214"/>
      <c r="Q798" s="1215"/>
      <c r="R798" s="1159"/>
      <c r="S798" s="1160"/>
      <c r="T798" s="1161"/>
      <c r="U798" s="1162" t="s">
        <v>1374</v>
      </c>
      <c r="V798" s="1163"/>
      <c r="W798" s="1164" t="s">
        <v>1133</v>
      </c>
      <c r="X798" s="1165"/>
      <c r="Y798" s="1157"/>
      <c r="Z798" s="1158"/>
      <c r="AA798" s="1159"/>
      <c r="AB798" s="1160"/>
      <c r="AC798" s="1161"/>
      <c r="AD798" s="1230">
        <v>3.08</v>
      </c>
      <c r="AE798" s="1231"/>
      <c r="AF798" s="1164" t="s">
        <v>1130</v>
      </c>
      <c r="AG798" s="1165"/>
      <c r="AH798" s="1157"/>
      <c r="AI798" s="1158"/>
      <c r="AJ798" s="1159"/>
      <c r="AK798" s="1160"/>
      <c r="AL798" s="1161"/>
      <c r="AM798" s="1159"/>
      <c r="AN798" s="1160"/>
      <c r="AO798" s="1161"/>
      <c r="AP798" s="654" t="s">
        <v>1547</v>
      </c>
      <c r="AQ798" s="652"/>
      <c r="AR798" s="713"/>
    </row>
    <row r="799" spans="1:44" ht="14.1" customHeight="1" x14ac:dyDescent="0.15">
      <c r="A799" s="691"/>
      <c r="B799" s="645" t="s">
        <v>1187</v>
      </c>
      <c r="C799" s="646"/>
      <c r="D799" s="646"/>
      <c r="E799" s="646"/>
      <c r="F799" s="646"/>
      <c r="G799" s="647"/>
      <c r="H799" s="645" t="s">
        <v>1592</v>
      </c>
      <c r="I799" s="648"/>
      <c r="J799" s="648"/>
      <c r="K799" s="647"/>
      <c r="L799" s="1172"/>
      <c r="M799" s="1173"/>
      <c r="N799" s="645"/>
      <c r="O799" s="647"/>
      <c r="P799" s="692"/>
      <c r="Q799" s="693"/>
      <c r="R799" s="646"/>
      <c r="S799" s="646"/>
      <c r="T799" s="646"/>
      <c r="U799" s="1172"/>
      <c r="V799" s="1173"/>
      <c r="W799" s="645"/>
      <c r="X799" s="647"/>
      <c r="Y799" s="692"/>
      <c r="Z799" s="693"/>
      <c r="AA799" s="648"/>
      <c r="AB799" s="648"/>
      <c r="AC799" s="648"/>
      <c r="AD799" s="1172"/>
      <c r="AE799" s="1173"/>
      <c r="AF799" s="645"/>
      <c r="AG799" s="647"/>
      <c r="AH799" s="692"/>
      <c r="AI799" s="693"/>
      <c r="AJ799" s="648"/>
      <c r="AK799" s="648"/>
      <c r="AL799" s="648"/>
      <c r="AM799" s="694"/>
      <c r="AN799" s="695"/>
      <c r="AO799" s="696"/>
      <c r="AP799" s="660"/>
      <c r="AQ799" s="660"/>
      <c r="AR799" s="661"/>
    </row>
    <row r="800" spans="1:44" ht="14.1" customHeight="1" x14ac:dyDescent="0.15">
      <c r="A800" s="707"/>
      <c r="B800" s="659" t="s">
        <v>1568</v>
      </c>
      <c r="C800" s="660"/>
      <c r="D800" s="660"/>
      <c r="E800" s="660"/>
      <c r="F800" s="698"/>
      <c r="G800" s="678"/>
      <c r="H800" s="679" t="s">
        <v>1132</v>
      </c>
      <c r="I800" s="662"/>
      <c r="J800" s="662"/>
      <c r="K800" s="656"/>
      <c r="L800" s="1218" t="s">
        <v>724</v>
      </c>
      <c r="M800" s="1219"/>
      <c r="N800" s="1164" t="s">
        <v>737</v>
      </c>
      <c r="O800" s="1165"/>
      <c r="P800" s="1214"/>
      <c r="Q800" s="1215"/>
      <c r="R800" s="1159"/>
      <c r="S800" s="1160"/>
      <c r="T800" s="1161"/>
      <c r="U800" s="1162" t="s">
        <v>1374</v>
      </c>
      <c r="V800" s="1163"/>
      <c r="W800" s="1164" t="s">
        <v>1133</v>
      </c>
      <c r="X800" s="1165"/>
      <c r="Y800" s="1157"/>
      <c r="Z800" s="1158"/>
      <c r="AA800" s="1159"/>
      <c r="AB800" s="1160"/>
      <c r="AC800" s="1161"/>
      <c r="AD800" s="1230">
        <v>0.09</v>
      </c>
      <c r="AE800" s="1231"/>
      <c r="AF800" s="1164" t="s">
        <v>1130</v>
      </c>
      <c r="AG800" s="1165"/>
      <c r="AH800" s="1157"/>
      <c r="AI800" s="1158"/>
      <c r="AJ800" s="1159"/>
      <c r="AK800" s="1160"/>
      <c r="AL800" s="1161"/>
      <c r="AM800" s="1159"/>
      <c r="AN800" s="1160"/>
      <c r="AO800" s="1161"/>
      <c r="AP800" s="654" t="s">
        <v>1547</v>
      </c>
      <c r="AQ800" s="660"/>
      <c r="AR800" s="661"/>
    </row>
    <row r="801" spans="1:44" ht="14.1" customHeight="1" x14ac:dyDescent="0.15">
      <c r="A801" s="691"/>
      <c r="B801" s="645" t="s">
        <v>1187</v>
      </c>
      <c r="C801" s="646"/>
      <c r="D801" s="646"/>
      <c r="E801" s="646"/>
      <c r="F801" s="646"/>
      <c r="G801" s="647"/>
      <c r="H801" s="645" t="s">
        <v>1592</v>
      </c>
      <c r="I801" s="648"/>
      <c r="J801" s="648"/>
      <c r="K801" s="647"/>
      <c r="L801" s="1172"/>
      <c r="M801" s="1173"/>
      <c r="N801" s="645"/>
      <c r="O801" s="647"/>
      <c r="P801" s="692"/>
      <c r="Q801" s="693"/>
      <c r="R801" s="646"/>
      <c r="S801" s="646"/>
      <c r="T801" s="646"/>
      <c r="U801" s="1172"/>
      <c r="V801" s="1173"/>
      <c r="W801" s="645"/>
      <c r="X801" s="647"/>
      <c r="Y801" s="692"/>
      <c r="Z801" s="693"/>
      <c r="AA801" s="648"/>
      <c r="AB801" s="648"/>
      <c r="AC801" s="648"/>
      <c r="AD801" s="1172"/>
      <c r="AE801" s="1173"/>
      <c r="AF801" s="645"/>
      <c r="AG801" s="647"/>
      <c r="AH801" s="692"/>
      <c r="AI801" s="693"/>
      <c r="AJ801" s="648"/>
      <c r="AK801" s="648"/>
      <c r="AL801" s="648"/>
      <c r="AM801" s="694"/>
      <c r="AN801" s="695"/>
      <c r="AO801" s="696"/>
      <c r="AP801" s="660"/>
      <c r="AQ801" s="646"/>
      <c r="AR801" s="647"/>
    </row>
    <row r="802" spans="1:44" ht="14.1" customHeight="1" x14ac:dyDescent="0.15">
      <c r="A802" s="697"/>
      <c r="B802" s="651" t="s">
        <v>1486</v>
      </c>
      <c r="C802" s="652"/>
      <c r="D802" s="652"/>
      <c r="E802" s="652"/>
      <c r="F802" s="660"/>
      <c r="G802" s="653"/>
      <c r="H802" s="679" t="s">
        <v>1132</v>
      </c>
      <c r="I802" s="662"/>
      <c r="J802" s="662"/>
      <c r="K802" s="656"/>
      <c r="L802" s="1218" t="s">
        <v>724</v>
      </c>
      <c r="M802" s="1219"/>
      <c r="N802" s="1164" t="s">
        <v>737</v>
      </c>
      <c r="O802" s="1165"/>
      <c r="P802" s="1214"/>
      <c r="Q802" s="1215"/>
      <c r="R802" s="1159"/>
      <c r="S802" s="1160"/>
      <c r="T802" s="1161"/>
      <c r="U802" s="1230">
        <v>0.32</v>
      </c>
      <c r="V802" s="1231"/>
      <c r="W802" s="1164" t="s">
        <v>1133</v>
      </c>
      <c r="X802" s="1165"/>
      <c r="Y802" s="1157"/>
      <c r="Z802" s="1158"/>
      <c r="AA802" s="1159"/>
      <c r="AB802" s="1160"/>
      <c r="AC802" s="1161"/>
      <c r="AD802" s="1162" t="s">
        <v>1374</v>
      </c>
      <c r="AE802" s="1163"/>
      <c r="AF802" s="1164" t="s">
        <v>1130</v>
      </c>
      <c r="AG802" s="1165"/>
      <c r="AH802" s="1157"/>
      <c r="AI802" s="1158"/>
      <c r="AJ802" s="1159"/>
      <c r="AK802" s="1160"/>
      <c r="AL802" s="1161"/>
      <c r="AM802" s="1159"/>
      <c r="AN802" s="1160"/>
      <c r="AO802" s="1161"/>
      <c r="AP802" s="654" t="s">
        <v>1547</v>
      </c>
      <c r="AQ802" s="652"/>
      <c r="AR802" s="713"/>
    </row>
    <row r="803" spans="1:44" ht="14.1" customHeight="1" x14ac:dyDescent="0.15">
      <c r="A803" s="707"/>
      <c r="B803" s="659"/>
      <c r="C803" s="660"/>
      <c r="D803" s="660"/>
      <c r="E803" s="660"/>
      <c r="F803" s="646"/>
      <c r="G803" s="661"/>
      <c r="H803" s="645" t="s">
        <v>1592</v>
      </c>
      <c r="I803" s="648"/>
      <c r="J803" s="648"/>
      <c r="K803" s="647"/>
      <c r="L803" s="1172"/>
      <c r="M803" s="1173"/>
      <c r="N803" s="645"/>
      <c r="O803" s="647"/>
      <c r="P803" s="692"/>
      <c r="Q803" s="693"/>
      <c r="R803" s="646"/>
      <c r="S803" s="646"/>
      <c r="T803" s="646"/>
      <c r="U803" s="1172"/>
      <c r="V803" s="1173"/>
      <c r="W803" s="645"/>
      <c r="X803" s="647"/>
      <c r="Y803" s="692"/>
      <c r="Z803" s="693"/>
      <c r="AA803" s="648"/>
      <c r="AB803" s="648"/>
      <c r="AC803" s="648"/>
      <c r="AD803" s="1172"/>
      <c r="AE803" s="1173"/>
      <c r="AF803" s="645"/>
      <c r="AG803" s="647"/>
      <c r="AH803" s="692"/>
      <c r="AI803" s="693"/>
      <c r="AJ803" s="648"/>
      <c r="AK803" s="648"/>
      <c r="AL803" s="648"/>
      <c r="AM803" s="694"/>
      <c r="AN803" s="695"/>
      <c r="AO803" s="696"/>
      <c r="AP803" s="660"/>
      <c r="AQ803" s="660"/>
      <c r="AR803" s="661"/>
    </row>
    <row r="804" spans="1:44" ht="14.1" customHeight="1" x14ac:dyDescent="0.15">
      <c r="A804" s="707"/>
      <c r="B804" s="659" t="s">
        <v>1487</v>
      </c>
      <c r="C804" s="660"/>
      <c r="D804" s="660"/>
      <c r="E804" s="660"/>
      <c r="F804" s="660"/>
      <c r="G804" s="678"/>
      <c r="H804" s="679" t="s">
        <v>1132</v>
      </c>
      <c r="I804" s="662"/>
      <c r="J804" s="662"/>
      <c r="K804" s="656"/>
      <c r="L804" s="1218" t="s">
        <v>724</v>
      </c>
      <c r="M804" s="1219"/>
      <c r="N804" s="1164" t="s">
        <v>737</v>
      </c>
      <c r="O804" s="1165"/>
      <c r="P804" s="1214"/>
      <c r="Q804" s="1215"/>
      <c r="R804" s="1159"/>
      <c r="S804" s="1160"/>
      <c r="T804" s="1161"/>
      <c r="U804" s="1162" t="s">
        <v>1390</v>
      </c>
      <c r="V804" s="1163"/>
      <c r="W804" s="1174" t="s">
        <v>1133</v>
      </c>
      <c r="X804" s="1175"/>
      <c r="Y804" s="1157"/>
      <c r="Z804" s="1158"/>
      <c r="AA804" s="1159"/>
      <c r="AB804" s="1160"/>
      <c r="AC804" s="1161"/>
      <c r="AD804" s="1230">
        <v>0.28000000000000003</v>
      </c>
      <c r="AE804" s="1231"/>
      <c r="AF804" s="1164" t="s">
        <v>1130</v>
      </c>
      <c r="AG804" s="1165"/>
      <c r="AH804" s="1157"/>
      <c r="AI804" s="1158"/>
      <c r="AJ804" s="1159"/>
      <c r="AK804" s="1160"/>
      <c r="AL804" s="1161"/>
      <c r="AM804" s="1159"/>
      <c r="AN804" s="1160"/>
      <c r="AO804" s="1161"/>
      <c r="AP804" s="654" t="s">
        <v>1547</v>
      </c>
      <c r="AQ804" s="652"/>
      <c r="AR804" s="713"/>
    </row>
    <row r="805" spans="1:44" ht="14.1" customHeight="1" x14ac:dyDescent="0.15">
      <c r="A805" s="691"/>
      <c r="B805" s="645" t="s">
        <v>688</v>
      </c>
      <c r="C805" s="646"/>
      <c r="D805" s="646"/>
      <c r="E805" s="646"/>
      <c r="F805" s="646"/>
      <c r="G805" s="647"/>
      <c r="H805" s="645"/>
      <c r="I805" s="648"/>
      <c r="J805" s="648"/>
      <c r="K805" s="647"/>
      <c r="L805" s="1172"/>
      <c r="M805" s="1173"/>
      <c r="N805" s="645"/>
      <c r="O805" s="647"/>
      <c r="P805" s="692"/>
      <c r="Q805" s="693"/>
      <c r="R805" s="646"/>
      <c r="S805" s="646"/>
      <c r="T805" s="646"/>
      <c r="U805" s="1172"/>
      <c r="V805" s="1173"/>
      <c r="W805" s="645"/>
      <c r="X805" s="647"/>
      <c r="Y805" s="692"/>
      <c r="Z805" s="693"/>
      <c r="AA805" s="648"/>
      <c r="AB805" s="648"/>
      <c r="AC805" s="648"/>
      <c r="AD805" s="1172"/>
      <c r="AE805" s="1173"/>
      <c r="AF805" s="645"/>
      <c r="AG805" s="647"/>
      <c r="AH805" s="692"/>
      <c r="AI805" s="693"/>
      <c r="AJ805" s="648"/>
      <c r="AK805" s="648"/>
      <c r="AL805" s="648"/>
      <c r="AM805" s="694"/>
      <c r="AN805" s="695"/>
      <c r="AO805" s="696"/>
      <c r="AP805" s="645"/>
      <c r="AQ805" s="646"/>
      <c r="AR805" s="647"/>
    </row>
    <row r="806" spans="1:44" ht="14.1" customHeight="1" x14ac:dyDescent="0.15">
      <c r="A806" s="707"/>
      <c r="B806" s="659" t="s">
        <v>1488</v>
      </c>
      <c r="C806" s="660"/>
      <c r="D806" s="660"/>
      <c r="E806" s="660"/>
      <c r="F806" s="660"/>
      <c r="G806" s="678"/>
      <c r="H806" s="679" t="s">
        <v>1399</v>
      </c>
      <c r="I806" s="662"/>
      <c r="J806" s="662"/>
      <c r="K806" s="680"/>
      <c r="L806" s="1218" t="s">
        <v>724</v>
      </c>
      <c r="M806" s="1219"/>
      <c r="N806" s="1164" t="s">
        <v>737</v>
      </c>
      <c r="O806" s="1165"/>
      <c r="P806" s="1214"/>
      <c r="Q806" s="1215"/>
      <c r="R806" s="1159"/>
      <c r="S806" s="1160"/>
      <c r="T806" s="1161"/>
      <c r="U806" s="1162" t="s">
        <v>724</v>
      </c>
      <c r="V806" s="1163"/>
      <c r="W806" s="1164" t="s">
        <v>1133</v>
      </c>
      <c r="X806" s="1165"/>
      <c r="Y806" s="1157"/>
      <c r="Z806" s="1158"/>
      <c r="AA806" s="1159"/>
      <c r="AB806" s="1160"/>
      <c r="AC806" s="1161"/>
      <c r="AD806" s="1162" t="s">
        <v>724</v>
      </c>
      <c r="AE806" s="1163"/>
      <c r="AF806" s="1164" t="s">
        <v>1130</v>
      </c>
      <c r="AG806" s="1165"/>
      <c r="AH806" s="1157"/>
      <c r="AI806" s="1158"/>
      <c r="AJ806" s="1159"/>
      <c r="AK806" s="1160"/>
      <c r="AL806" s="1161"/>
      <c r="AM806" s="1159"/>
      <c r="AN806" s="1160"/>
      <c r="AO806" s="1161"/>
      <c r="AP806" s="881" t="s">
        <v>1393</v>
      </c>
      <c r="AQ806" s="660"/>
      <c r="AR806" s="661"/>
    </row>
    <row r="807" spans="1:44" ht="14.1" customHeight="1" x14ac:dyDescent="0.15">
      <c r="A807" s="691"/>
      <c r="B807" s="645" t="s">
        <v>688</v>
      </c>
      <c r="C807" s="646"/>
      <c r="D807" s="646"/>
      <c r="E807" s="646"/>
      <c r="F807" s="646"/>
      <c r="G807" s="647"/>
      <c r="H807" s="645"/>
      <c r="I807" s="648"/>
      <c r="J807" s="648"/>
      <c r="K807" s="647"/>
      <c r="L807" s="1172"/>
      <c r="M807" s="1173"/>
      <c r="N807" s="645"/>
      <c r="O807" s="647"/>
      <c r="P807" s="692"/>
      <c r="Q807" s="693"/>
      <c r="R807" s="646"/>
      <c r="S807" s="646"/>
      <c r="T807" s="646"/>
      <c r="U807" s="1172"/>
      <c r="V807" s="1173"/>
      <c r="W807" s="645"/>
      <c r="X807" s="647"/>
      <c r="Y807" s="692"/>
      <c r="Z807" s="693"/>
      <c r="AA807" s="648"/>
      <c r="AB807" s="648"/>
      <c r="AC807" s="648"/>
      <c r="AD807" s="1172"/>
      <c r="AE807" s="1173"/>
      <c r="AF807" s="645"/>
      <c r="AG807" s="647"/>
      <c r="AH807" s="692"/>
      <c r="AI807" s="693"/>
      <c r="AJ807" s="648"/>
      <c r="AK807" s="648"/>
      <c r="AL807" s="648"/>
      <c r="AM807" s="694"/>
      <c r="AN807" s="695"/>
      <c r="AO807" s="696"/>
      <c r="AP807" s="645"/>
      <c r="AQ807" s="646"/>
      <c r="AR807" s="647"/>
    </row>
    <row r="808" spans="1:44" ht="14.1" customHeight="1" x14ac:dyDescent="0.15">
      <c r="A808" s="697"/>
      <c r="B808" s="651" t="s">
        <v>1489</v>
      </c>
      <c r="C808" s="652"/>
      <c r="D808" s="652"/>
      <c r="E808" s="652"/>
      <c r="F808" s="652"/>
      <c r="G808" s="653"/>
      <c r="H808" s="654" t="s">
        <v>1399</v>
      </c>
      <c r="I808" s="655"/>
      <c r="J808" s="655"/>
      <c r="K808" s="656"/>
      <c r="L808" s="1218" t="s">
        <v>724</v>
      </c>
      <c r="M808" s="1219"/>
      <c r="N808" s="1164" t="s">
        <v>737</v>
      </c>
      <c r="O808" s="1165"/>
      <c r="P808" s="1214"/>
      <c r="Q808" s="1215"/>
      <c r="R808" s="1159"/>
      <c r="S808" s="1160"/>
      <c r="T808" s="1161"/>
      <c r="U808" s="1162" t="s">
        <v>724</v>
      </c>
      <c r="V808" s="1163"/>
      <c r="W808" s="1164" t="s">
        <v>1133</v>
      </c>
      <c r="X808" s="1165"/>
      <c r="Y808" s="1157"/>
      <c r="Z808" s="1158"/>
      <c r="AA808" s="1159"/>
      <c r="AB808" s="1160"/>
      <c r="AC808" s="1161"/>
      <c r="AD808" s="1162" t="s">
        <v>724</v>
      </c>
      <c r="AE808" s="1163"/>
      <c r="AF808" s="1164" t="s">
        <v>1130</v>
      </c>
      <c r="AG808" s="1165"/>
      <c r="AH808" s="1157"/>
      <c r="AI808" s="1158"/>
      <c r="AJ808" s="1159"/>
      <c r="AK808" s="1160"/>
      <c r="AL808" s="1161"/>
      <c r="AM808" s="1159"/>
      <c r="AN808" s="1160"/>
      <c r="AO808" s="1161"/>
      <c r="AP808" s="881" t="s">
        <v>1393</v>
      </c>
      <c r="AQ808" s="652"/>
      <c r="AR808" s="713"/>
    </row>
    <row r="809" spans="1:44" ht="14.1" customHeight="1" x14ac:dyDescent="0.15">
      <c r="A809" s="691"/>
      <c r="B809" s="645" t="s">
        <v>688</v>
      </c>
      <c r="C809" s="646"/>
      <c r="D809" s="646"/>
      <c r="E809" s="646"/>
      <c r="F809" s="646"/>
      <c r="G809" s="647"/>
      <c r="H809" s="645"/>
      <c r="I809" s="648"/>
      <c r="J809" s="648"/>
      <c r="K809" s="647"/>
      <c r="L809" s="1206">
        <v>1</v>
      </c>
      <c r="M809" s="1207"/>
      <c r="N809" s="1172" t="s">
        <v>737</v>
      </c>
      <c r="O809" s="1173"/>
      <c r="P809" s="1212"/>
      <c r="Q809" s="1213"/>
      <c r="R809" s="1191"/>
      <c r="S809" s="1192"/>
      <c r="T809" s="1193"/>
      <c r="U809" s="1172"/>
      <c r="V809" s="1173"/>
      <c r="W809" s="645"/>
      <c r="X809" s="647"/>
      <c r="Y809" s="692"/>
      <c r="Z809" s="693"/>
      <c r="AA809" s="648"/>
      <c r="AB809" s="648"/>
      <c r="AC809" s="648"/>
      <c r="AD809" s="1172"/>
      <c r="AE809" s="1173"/>
      <c r="AF809" s="645"/>
      <c r="AG809" s="647"/>
      <c r="AH809" s="692"/>
      <c r="AI809" s="693"/>
      <c r="AJ809" s="648"/>
      <c r="AK809" s="648"/>
      <c r="AL809" s="648"/>
      <c r="AM809" s="1191"/>
      <c r="AN809" s="1192"/>
      <c r="AO809" s="1193"/>
      <c r="AP809" s="1197" t="s">
        <v>1733</v>
      </c>
      <c r="AQ809" s="1198"/>
      <c r="AR809" s="1199"/>
    </row>
    <row r="810" spans="1:44" ht="14.1" customHeight="1" x14ac:dyDescent="0.15">
      <c r="A810" s="697"/>
      <c r="B810" s="651" t="s">
        <v>692</v>
      </c>
      <c r="C810" s="652"/>
      <c r="D810" s="652"/>
      <c r="E810" s="652"/>
      <c r="F810" s="652"/>
      <c r="G810" s="653"/>
      <c r="H810" s="654" t="s">
        <v>1399</v>
      </c>
      <c r="I810" s="655"/>
      <c r="J810" s="655"/>
      <c r="K810" s="656"/>
      <c r="L810" s="1208"/>
      <c r="M810" s="1209"/>
      <c r="N810" s="1164"/>
      <c r="O810" s="1165"/>
      <c r="P810" s="1214"/>
      <c r="Q810" s="1215"/>
      <c r="R810" s="1194"/>
      <c r="S810" s="1195"/>
      <c r="T810" s="1196"/>
      <c r="U810" s="1162" t="s">
        <v>724</v>
      </c>
      <c r="V810" s="1163"/>
      <c r="W810" s="1164" t="s">
        <v>1133</v>
      </c>
      <c r="X810" s="1165"/>
      <c r="Y810" s="1157"/>
      <c r="Z810" s="1158"/>
      <c r="AA810" s="1159"/>
      <c r="AB810" s="1160"/>
      <c r="AC810" s="1161"/>
      <c r="AD810" s="1162" t="s">
        <v>724</v>
      </c>
      <c r="AE810" s="1163"/>
      <c r="AF810" s="1164" t="s">
        <v>1130</v>
      </c>
      <c r="AG810" s="1165"/>
      <c r="AH810" s="1157"/>
      <c r="AI810" s="1158"/>
      <c r="AJ810" s="1159"/>
      <c r="AK810" s="1160"/>
      <c r="AL810" s="1161"/>
      <c r="AM810" s="1194"/>
      <c r="AN810" s="1195"/>
      <c r="AO810" s="1196"/>
      <c r="AP810" s="1200"/>
      <c r="AQ810" s="1201"/>
      <c r="AR810" s="1202"/>
    </row>
    <row r="811" spans="1:44" ht="14.1" customHeight="1" x14ac:dyDescent="0.15">
      <c r="A811" s="707"/>
      <c r="B811" s="659" t="s">
        <v>688</v>
      </c>
      <c r="C811" s="660"/>
      <c r="D811" s="660"/>
      <c r="E811" s="660"/>
      <c r="F811" s="660"/>
      <c r="G811" s="661"/>
      <c r="H811" s="645"/>
      <c r="I811" s="648"/>
      <c r="J811" s="648"/>
      <c r="K811" s="647"/>
      <c r="L811" s="1208"/>
      <c r="M811" s="1209"/>
      <c r="N811" s="1164"/>
      <c r="O811" s="1165"/>
      <c r="P811" s="1214"/>
      <c r="Q811" s="1215"/>
      <c r="R811" s="1194"/>
      <c r="S811" s="1195"/>
      <c r="T811" s="1196"/>
      <c r="U811" s="1172"/>
      <c r="V811" s="1173"/>
      <c r="W811" s="645"/>
      <c r="X811" s="647"/>
      <c r="Y811" s="692"/>
      <c r="Z811" s="693"/>
      <c r="AA811" s="648"/>
      <c r="AB811" s="648"/>
      <c r="AC811" s="648"/>
      <c r="AD811" s="1172"/>
      <c r="AE811" s="1173"/>
      <c r="AF811" s="645"/>
      <c r="AG811" s="647"/>
      <c r="AH811" s="692"/>
      <c r="AI811" s="693"/>
      <c r="AJ811" s="648"/>
      <c r="AK811" s="648"/>
      <c r="AL811" s="648"/>
      <c r="AM811" s="1194"/>
      <c r="AN811" s="1195"/>
      <c r="AO811" s="1196"/>
      <c r="AP811" s="1200"/>
      <c r="AQ811" s="1201"/>
      <c r="AR811" s="1202"/>
    </row>
    <row r="812" spans="1:44" ht="14.1" customHeight="1" x14ac:dyDescent="0.15">
      <c r="A812" s="707"/>
      <c r="B812" s="659" t="s">
        <v>1490</v>
      </c>
      <c r="C812" s="660"/>
      <c r="D812" s="660"/>
      <c r="E812" s="660"/>
      <c r="F812" s="660"/>
      <c r="G812" s="678"/>
      <c r="H812" s="654" t="s">
        <v>1399</v>
      </c>
      <c r="I812" s="655"/>
      <c r="J812" s="655"/>
      <c r="K812" s="656"/>
      <c r="L812" s="1210"/>
      <c r="M812" s="1211"/>
      <c r="N812" s="1174"/>
      <c r="O812" s="1175"/>
      <c r="P812" s="1157"/>
      <c r="Q812" s="1158"/>
      <c r="R812" s="1159"/>
      <c r="S812" s="1160"/>
      <c r="T812" s="1161"/>
      <c r="U812" s="1162" t="s">
        <v>724</v>
      </c>
      <c r="V812" s="1163"/>
      <c r="W812" s="1164" t="s">
        <v>1133</v>
      </c>
      <c r="X812" s="1165"/>
      <c r="Y812" s="1157"/>
      <c r="Z812" s="1158"/>
      <c r="AA812" s="1159"/>
      <c r="AB812" s="1160"/>
      <c r="AC812" s="1161"/>
      <c r="AD812" s="1162" t="s">
        <v>724</v>
      </c>
      <c r="AE812" s="1163"/>
      <c r="AF812" s="1164" t="s">
        <v>1130</v>
      </c>
      <c r="AG812" s="1165"/>
      <c r="AH812" s="1157"/>
      <c r="AI812" s="1158"/>
      <c r="AJ812" s="1159"/>
      <c r="AK812" s="1160"/>
      <c r="AL812" s="1161"/>
      <c r="AM812" s="1159"/>
      <c r="AN812" s="1160"/>
      <c r="AO812" s="1161"/>
      <c r="AP812" s="1203"/>
      <c r="AQ812" s="1204"/>
      <c r="AR812" s="1205"/>
    </row>
    <row r="813" spans="1:44" ht="14.1" customHeight="1" x14ac:dyDescent="0.15">
      <c r="A813" s="691"/>
      <c r="B813" s="645" t="s">
        <v>1231</v>
      </c>
      <c r="C813" s="723"/>
      <c r="D813" s="723"/>
      <c r="E813" s="723"/>
      <c r="F813" s="723"/>
      <c r="G813" s="724"/>
      <c r="H813" s="645"/>
      <c r="I813" s="648"/>
      <c r="J813" s="648"/>
      <c r="K813" s="647"/>
      <c r="L813" s="1172"/>
      <c r="M813" s="1173"/>
      <c r="N813" s="645"/>
      <c r="O813" s="647"/>
      <c r="P813" s="692"/>
      <c r="Q813" s="693"/>
      <c r="R813" s="646"/>
      <c r="S813" s="646"/>
      <c r="T813" s="646"/>
      <c r="U813" s="1172"/>
      <c r="V813" s="1173"/>
      <c r="W813" s="645"/>
      <c r="X813" s="647"/>
      <c r="Y813" s="692"/>
      <c r="Z813" s="693"/>
      <c r="AA813" s="648"/>
      <c r="AB813" s="648"/>
      <c r="AC813" s="648"/>
      <c r="AD813" s="1172"/>
      <c r="AE813" s="1173"/>
      <c r="AF813" s="645"/>
      <c r="AG813" s="647"/>
      <c r="AH813" s="692"/>
      <c r="AI813" s="693"/>
      <c r="AJ813" s="648"/>
      <c r="AK813" s="648"/>
      <c r="AL813" s="648"/>
      <c r="AM813" s="694"/>
      <c r="AN813" s="695"/>
      <c r="AO813" s="696"/>
      <c r="AP813" s="645"/>
      <c r="AQ813" s="723"/>
      <c r="AR813" s="724"/>
    </row>
    <row r="814" spans="1:44" ht="14.1" customHeight="1" x14ac:dyDescent="0.15">
      <c r="A814" s="697"/>
      <c r="B814" s="651" t="s">
        <v>1491</v>
      </c>
      <c r="C814" s="689"/>
      <c r="D814" s="689"/>
      <c r="E814" s="689"/>
      <c r="F814" s="689"/>
      <c r="G814" s="732"/>
      <c r="H814" s="654" t="s">
        <v>1399</v>
      </c>
      <c r="I814" s="655"/>
      <c r="J814" s="655"/>
      <c r="K814" s="656"/>
      <c r="L814" s="1218" t="s">
        <v>724</v>
      </c>
      <c r="M814" s="1219"/>
      <c r="N814" s="1164" t="s">
        <v>737</v>
      </c>
      <c r="O814" s="1165"/>
      <c r="P814" s="1214"/>
      <c r="Q814" s="1215"/>
      <c r="R814" s="1159"/>
      <c r="S814" s="1160"/>
      <c r="T814" s="1161"/>
      <c r="U814" s="1162" t="s">
        <v>724</v>
      </c>
      <c r="V814" s="1163"/>
      <c r="W814" s="1164" t="s">
        <v>1133</v>
      </c>
      <c r="X814" s="1165"/>
      <c r="Y814" s="1157"/>
      <c r="Z814" s="1158"/>
      <c r="AA814" s="1159"/>
      <c r="AB814" s="1160"/>
      <c r="AC814" s="1161"/>
      <c r="AD814" s="1162" t="s">
        <v>724</v>
      </c>
      <c r="AE814" s="1163"/>
      <c r="AF814" s="1164" t="s">
        <v>1130</v>
      </c>
      <c r="AG814" s="1165"/>
      <c r="AH814" s="1157"/>
      <c r="AI814" s="1158"/>
      <c r="AJ814" s="1159"/>
      <c r="AK814" s="1160"/>
      <c r="AL814" s="1161"/>
      <c r="AM814" s="1159"/>
      <c r="AN814" s="1160"/>
      <c r="AO814" s="1161"/>
      <c r="AP814" s="881" t="s">
        <v>1393</v>
      </c>
      <c r="AQ814" s="689"/>
      <c r="AR814" s="690"/>
    </row>
    <row r="815" spans="1:44" ht="14.1" customHeight="1" x14ac:dyDescent="0.15">
      <c r="A815" s="707"/>
      <c r="B815" s="659" t="s">
        <v>1187</v>
      </c>
      <c r="C815" s="660"/>
      <c r="D815" s="660"/>
      <c r="E815" s="660"/>
      <c r="F815" s="660"/>
      <c r="G815" s="661"/>
      <c r="H815" s="645" t="s">
        <v>1592</v>
      </c>
      <c r="I815" s="648"/>
      <c r="J815" s="648"/>
      <c r="K815" s="647"/>
      <c r="L815" s="1172"/>
      <c r="M815" s="1173"/>
      <c r="N815" s="645"/>
      <c r="O815" s="647"/>
      <c r="P815" s="692"/>
      <c r="Q815" s="693"/>
      <c r="R815" s="646"/>
      <c r="S815" s="646"/>
      <c r="T815" s="646"/>
      <c r="U815" s="1172"/>
      <c r="V815" s="1173"/>
      <c r="W815" s="645"/>
      <c r="X815" s="647"/>
      <c r="Y815" s="692"/>
      <c r="Z815" s="693"/>
      <c r="AA815" s="648"/>
      <c r="AB815" s="648"/>
      <c r="AC815" s="648"/>
      <c r="AD815" s="1172"/>
      <c r="AE815" s="1173"/>
      <c r="AF815" s="645"/>
      <c r="AG815" s="647"/>
      <c r="AH815" s="692"/>
      <c r="AI815" s="693"/>
      <c r="AJ815" s="648"/>
      <c r="AK815" s="648"/>
      <c r="AL815" s="648"/>
      <c r="AM815" s="694"/>
      <c r="AN815" s="695"/>
      <c r="AO815" s="696"/>
      <c r="AP815" s="660"/>
      <c r="AQ815" s="660"/>
      <c r="AR815" s="661"/>
    </row>
    <row r="816" spans="1:44" ht="14.1" customHeight="1" x14ac:dyDescent="0.15">
      <c r="A816" s="707"/>
      <c r="B816" s="659" t="s">
        <v>647</v>
      </c>
      <c r="C816" s="660"/>
      <c r="D816" s="660"/>
      <c r="E816" s="660"/>
      <c r="F816" s="660"/>
      <c r="G816" s="678"/>
      <c r="H816" s="679" t="s">
        <v>1132</v>
      </c>
      <c r="I816" s="662"/>
      <c r="J816" s="662"/>
      <c r="K816" s="680"/>
      <c r="L816" s="1218" t="s">
        <v>724</v>
      </c>
      <c r="M816" s="1219"/>
      <c r="N816" s="1164" t="s">
        <v>737</v>
      </c>
      <c r="O816" s="1165"/>
      <c r="P816" s="1214"/>
      <c r="Q816" s="1215"/>
      <c r="R816" s="1159"/>
      <c r="S816" s="1160"/>
      <c r="T816" s="1161"/>
      <c r="U816" s="1218" t="s">
        <v>1374</v>
      </c>
      <c r="V816" s="1219"/>
      <c r="W816" s="1164" t="s">
        <v>1133</v>
      </c>
      <c r="X816" s="1165"/>
      <c r="Y816" s="1214"/>
      <c r="Z816" s="1215"/>
      <c r="AA816" s="1159"/>
      <c r="AB816" s="1160"/>
      <c r="AC816" s="1161"/>
      <c r="AD816" s="1221">
        <v>0.22</v>
      </c>
      <c r="AE816" s="1222"/>
      <c r="AF816" s="1164" t="s">
        <v>1130</v>
      </c>
      <c r="AG816" s="1165"/>
      <c r="AH816" s="1214"/>
      <c r="AI816" s="1215"/>
      <c r="AJ816" s="1194"/>
      <c r="AK816" s="1195"/>
      <c r="AL816" s="1196"/>
      <c r="AM816" s="1194"/>
      <c r="AN816" s="1195"/>
      <c r="AO816" s="1196"/>
      <c r="AP816" s="679" t="s">
        <v>1547</v>
      </c>
      <c r="AQ816" s="660"/>
      <c r="AR816" s="661"/>
    </row>
    <row r="817" spans="1:44" ht="14.1" customHeight="1" x14ac:dyDescent="0.15">
      <c r="A817" s="691"/>
      <c r="B817" s="645"/>
      <c r="C817" s="646"/>
      <c r="D817" s="646"/>
      <c r="E817" s="646"/>
      <c r="F817" s="646"/>
      <c r="G817" s="647"/>
      <c r="H817" s="645" t="s">
        <v>1592</v>
      </c>
      <c r="I817" s="648"/>
      <c r="J817" s="648"/>
      <c r="K817" s="647"/>
      <c r="L817" s="1172"/>
      <c r="M817" s="1173"/>
      <c r="N817" s="645"/>
      <c r="O817" s="647"/>
      <c r="P817" s="692"/>
      <c r="Q817" s="693"/>
      <c r="R817" s="646"/>
      <c r="S817" s="646"/>
      <c r="T817" s="646"/>
      <c r="U817" s="1172"/>
      <c r="V817" s="1173"/>
      <c r="W817" s="645"/>
      <c r="X817" s="647"/>
      <c r="Y817" s="692"/>
      <c r="Z817" s="693"/>
      <c r="AA817" s="648"/>
      <c r="AB817" s="648"/>
      <c r="AC817" s="648"/>
      <c r="AD817" s="1172"/>
      <c r="AE817" s="1173"/>
      <c r="AF817" s="645"/>
      <c r="AG817" s="647"/>
      <c r="AH817" s="692"/>
      <c r="AI817" s="693"/>
      <c r="AJ817" s="648"/>
      <c r="AK817" s="648"/>
      <c r="AL817" s="648"/>
      <c r="AM817" s="694"/>
      <c r="AN817" s="695"/>
      <c r="AO817" s="696"/>
      <c r="AP817" s="646"/>
      <c r="AQ817" s="646"/>
      <c r="AR817" s="647"/>
    </row>
    <row r="818" spans="1:44" ht="14.1" customHeight="1" x14ac:dyDescent="0.15">
      <c r="A818" s="697"/>
      <c r="B818" s="651" t="s">
        <v>1487</v>
      </c>
      <c r="C818" s="652"/>
      <c r="D818" s="652"/>
      <c r="E818" s="652"/>
      <c r="F818" s="652"/>
      <c r="G818" s="653"/>
      <c r="H818" s="654" t="s">
        <v>1132</v>
      </c>
      <c r="I818" s="655"/>
      <c r="J818" s="655"/>
      <c r="K818" s="656"/>
      <c r="L818" s="1218" t="s">
        <v>724</v>
      </c>
      <c r="M818" s="1219"/>
      <c r="N818" s="1164" t="s">
        <v>737</v>
      </c>
      <c r="O818" s="1165"/>
      <c r="P818" s="1214"/>
      <c r="Q818" s="1215"/>
      <c r="R818" s="1159"/>
      <c r="S818" s="1160"/>
      <c r="T818" s="1161"/>
      <c r="U818" s="1162" t="s">
        <v>1390</v>
      </c>
      <c r="V818" s="1163"/>
      <c r="W818" s="1174" t="s">
        <v>1133</v>
      </c>
      <c r="X818" s="1175"/>
      <c r="Y818" s="1157"/>
      <c r="Z818" s="1158"/>
      <c r="AA818" s="1159"/>
      <c r="AB818" s="1160"/>
      <c r="AC818" s="1161"/>
      <c r="AD818" s="1230">
        <v>0.02</v>
      </c>
      <c r="AE818" s="1231"/>
      <c r="AF818" s="1174" t="s">
        <v>1130</v>
      </c>
      <c r="AG818" s="1175"/>
      <c r="AH818" s="1157"/>
      <c r="AI818" s="1158"/>
      <c r="AJ818" s="1159"/>
      <c r="AK818" s="1160"/>
      <c r="AL818" s="1161"/>
      <c r="AM818" s="1159"/>
      <c r="AN818" s="1160"/>
      <c r="AO818" s="1161"/>
      <c r="AP818" s="654" t="s">
        <v>1547</v>
      </c>
      <c r="AQ818" s="652"/>
      <c r="AR818" s="713"/>
    </row>
    <row r="819" spans="1:44" ht="14.1" customHeight="1" x14ac:dyDescent="0.15">
      <c r="A819" s="707"/>
      <c r="B819" s="645" t="s">
        <v>1187</v>
      </c>
      <c r="C819" s="646"/>
      <c r="D819" s="646"/>
      <c r="E819" s="646"/>
      <c r="F819" s="646"/>
      <c r="G819" s="647"/>
      <c r="H819" s="645" t="s">
        <v>1592</v>
      </c>
      <c r="I819" s="648"/>
      <c r="J819" s="648"/>
      <c r="K819" s="647"/>
      <c r="L819" s="1172"/>
      <c r="M819" s="1173"/>
      <c r="N819" s="645"/>
      <c r="O819" s="647"/>
      <c r="P819" s="692"/>
      <c r="Q819" s="693"/>
      <c r="R819" s="646"/>
      <c r="S819" s="646"/>
      <c r="T819" s="646"/>
      <c r="U819" s="1172"/>
      <c r="V819" s="1173"/>
      <c r="W819" s="645"/>
      <c r="X819" s="647"/>
      <c r="Y819" s="692"/>
      <c r="Z819" s="693"/>
      <c r="AA819" s="648"/>
      <c r="AB819" s="648"/>
      <c r="AC819" s="648"/>
      <c r="AD819" s="1172"/>
      <c r="AE819" s="1173"/>
      <c r="AF819" s="645"/>
      <c r="AG819" s="647"/>
      <c r="AH819" s="692"/>
      <c r="AI819" s="693"/>
      <c r="AJ819" s="648"/>
      <c r="AK819" s="648"/>
      <c r="AL819" s="648"/>
      <c r="AM819" s="694"/>
      <c r="AN819" s="695"/>
      <c r="AO819" s="696"/>
      <c r="AP819" s="660"/>
      <c r="AQ819" s="660"/>
      <c r="AR819" s="661"/>
    </row>
    <row r="820" spans="1:44" ht="14.1" customHeight="1" x14ac:dyDescent="0.15">
      <c r="A820" s="707"/>
      <c r="B820" s="651" t="s">
        <v>1492</v>
      </c>
      <c r="C820" s="652"/>
      <c r="D820" s="652"/>
      <c r="E820" s="652"/>
      <c r="F820" s="652"/>
      <c r="G820" s="653"/>
      <c r="H820" s="679" t="s">
        <v>1132</v>
      </c>
      <c r="I820" s="662"/>
      <c r="J820" s="662"/>
      <c r="K820" s="656"/>
      <c r="L820" s="1218" t="s">
        <v>724</v>
      </c>
      <c r="M820" s="1219"/>
      <c r="N820" s="1164" t="s">
        <v>737</v>
      </c>
      <c r="O820" s="1165"/>
      <c r="P820" s="1214"/>
      <c r="Q820" s="1215"/>
      <c r="R820" s="1159"/>
      <c r="S820" s="1160"/>
      <c r="T820" s="1161"/>
      <c r="U820" s="1162" t="s">
        <v>1374</v>
      </c>
      <c r="V820" s="1163"/>
      <c r="W820" s="1174" t="s">
        <v>1133</v>
      </c>
      <c r="X820" s="1175"/>
      <c r="Y820" s="1157"/>
      <c r="Z820" s="1158"/>
      <c r="AA820" s="1159"/>
      <c r="AB820" s="1160"/>
      <c r="AC820" s="1161"/>
      <c r="AD820" s="1230">
        <v>0.06</v>
      </c>
      <c r="AE820" s="1231"/>
      <c r="AF820" s="1164" t="s">
        <v>1130</v>
      </c>
      <c r="AG820" s="1165"/>
      <c r="AH820" s="1157"/>
      <c r="AI820" s="1158"/>
      <c r="AJ820" s="1159"/>
      <c r="AK820" s="1160"/>
      <c r="AL820" s="1161"/>
      <c r="AM820" s="1159"/>
      <c r="AN820" s="1160"/>
      <c r="AO820" s="1161"/>
      <c r="AP820" s="654" t="s">
        <v>1547</v>
      </c>
      <c r="AQ820" s="660"/>
      <c r="AR820" s="661"/>
    </row>
    <row r="821" spans="1:44" ht="14.1" customHeight="1" x14ac:dyDescent="0.15">
      <c r="A821" s="691"/>
      <c r="B821" s="645"/>
      <c r="C821" s="646"/>
      <c r="D821" s="646"/>
      <c r="E821" s="646"/>
      <c r="F821" s="646"/>
      <c r="G821" s="647"/>
      <c r="H821" s="645" t="s">
        <v>1592</v>
      </c>
      <c r="I821" s="648"/>
      <c r="J821" s="648"/>
      <c r="K821" s="647"/>
      <c r="L821" s="1172"/>
      <c r="M821" s="1173"/>
      <c r="N821" s="645"/>
      <c r="O821" s="647"/>
      <c r="P821" s="692"/>
      <c r="Q821" s="693"/>
      <c r="R821" s="646"/>
      <c r="S821" s="646"/>
      <c r="T821" s="646"/>
      <c r="U821" s="1172"/>
      <c r="V821" s="1173"/>
      <c r="W821" s="645"/>
      <c r="X821" s="647"/>
      <c r="Y821" s="692"/>
      <c r="Z821" s="693"/>
      <c r="AA821" s="648"/>
      <c r="AB821" s="648"/>
      <c r="AC821" s="648"/>
      <c r="AD821" s="1172"/>
      <c r="AE821" s="1173"/>
      <c r="AF821" s="645"/>
      <c r="AG821" s="647"/>
      <c r="AH821" s="692"/>
      <c r="AI821" s="693"/>
      <c r="AJ821" s="648"/>
      <c r="AK821" s="648"/>
      <c r="AL821" s="648"/>
      <c r="AM821" s="694"/>
      <c r="AN821" s="695"/>
      <c r="AO821" s="696"/>
      <c r="AP821" s="646"/>
      <c r="AQ821" s="646"/>
      <c r="AR821" s="647"/>
    </row>
    <row r="822" spans="1:44" ht="14.1" customHeight="1" x14ac:dyDescent="0.15">
      <c r="A822" s="697"/>
      <c r="B822" s="651" t="s">
        <v>1487</v>
      </c>
      <c r="C822" s="652"/>
      <c r="D822" s="652"/>
      <c r="E822" s="652"/>
      <c r="F822" s="652"/>
      <c r="G822" s="653"/>
      <c r="H822" s="654" t="s">
        <v>1132</v>
      </c>
      <c r="I822" s="655"/>
      <c r="J822" s="655"/>
      <c r="K822" s="656"/>
      <c r="L822" s="1218" t="s">
        <v>724</v>
      </c>
      <c r="M822" s="1219"/>
      <c r="N822" s="1164" t="s">
        <v>737</v>
      </c>
      <c r="O822" s="1165"/>
      <c r="P822" s="1214"/>
      <c r="Q822" s="1215"/>
      <c r="R822" s="1159"/>
      <c r="S822" s="1160"/>
      <c r="T822" s="1161"/>
      <c r="U822" s="1162" t="s">
        <v>1390</v>
      </c>
      <c r="V822" s="1163"/>
      <c r="W822" s="1174" t="s">
        <v>1133</v>
      </c>
      <c r="X822" s="1175"/>
      <c r="Y822" s="1157"/>
      <c r="Z822" s="1158"/>
      <c r="AA822" s="1159"/>
      <c r="AB822" s="1160"/>
      <c r="AC822" s="1161"/>
      <c r="AD822" s="1282">
        <v>2E-3</v>
      </c>
      <c r="AE822" s="1283"/>
      <c r="AF822" s="1174" t="s">
        <v>1130</v>
      </c>
      <c r="AG822" s="1175"/>
      <c r="AH822" s="1157"/>
      <c r="AI822" s="1158"/>
      <c r="AJ822" s="1159"/>
      <c r="AK822" s="1160"/>
      <c r="AL822" s="1161"/>
      <c r="AM822" s="1159"/>
      <c r="AN822" s="1160"/>
      <c r="AO822" s="1161"/>
      <c r="AP822" s="654" t="s">
        <v>1547</v>
      </c>
      <c r="AQ822" s="652"/>
      <c r="AR822" s="713"/>
    </row>
    <row r="823" spans="1:44" ht="14.1" customHeight="1" x14ac:dyDescent="0.15">
      <c r="A823" s="707"/>
      <c r="B823" s="645" t="s">
        <v>1191</v>
      </c>
      <c r="C823" s="646"/>
      <c r="D823" s="646"/>
      <c r="E823" s="646"/>
      <c r="F823" s="646"/>
      <c r="G823" s="647"/>
      <c r="H823" s="645" t="s">
        <v>1593</v>
      </c>
      <c r="I823" s="648"/>
      <c r="J823" s="648"/>
      <c r="K823" s="647"/>
      <c r="L823" s="1172"/>
      <c r="M823" s="1173"/>
      <c r="N823" s="645"/>
      <c r="O823" s="647"/>
      <c r="P823" s="692"/>
      <c r="Q823" s="693"/>
      <c r="R823" s="646"/>
      <c r="S823" s="646"/>
      <c r="T823" s="646"/>
      <c r="U823" s="1216"/>
      <c r="V823" s="1217"/>
      <c r="W823" s="645"/>
      <c r="X823" s="647"/>
      <c r="Y823" s="692"/>
      <c r="Z823" s="693"/>
      <c r="AA823" s="648"/>
      <c r="AB823" s="648"/>
      <c r="AC823" s="648"/>
      <c r="AD823" s="1216"/>
      <c r="AE823" s="1217"/>
      <c r="AF823" s="645"/>
      <c r="AG823" s="647"/>
      <c r="AH823" s="692"/>
      <c r="AI823" s="693"/>
      <c r="AJ823" s="648"/>
      <c r="AK823" s="648"/>
      <c r="AL823" s="648"/>
      <c r="AM823" s="694"/>
      <c r="AN823" s="695"/>
      <c r="AO823" s="696"/>
      <c r="AP823" s="660"/>
      <c r="AQ823" s="660"/>
      <c r="AR823" s="661"/>
    </row>
    <row r="824" spans="1:44" ht="14.1" customHeight="1" x14ac:dyDescent="0.15">
      <c r="A824" s="707"/>
      <c r="B824" s="651" t="s">
        <v>64</v>
      </c>
      <c r="C824" s="652"/>
      <c r="D824" s="652"/>
      <c r="E824" s="652"/>
      <c r="F824" s="652"/>
      <c r="G824" s="653"/>
      <c r="H824" s="679" t="s">
        <v>1132</v>
      </c>
      <c r="I824" s="662"/>
      <c r="J824" s="662"/>
      <c r="K824" s="656"/>
      <c r="L824" s="1218" t="s">
        <v>724</v>
      </c>
      <c r="M824" s="1219"/>
      <c r="N824" s="1164" t="s">
        <v>737</v>
      </c>
      <c r="O824" s="1165"/>
      <c r="P824" s="1214"/>
      <c r="Q824" s="1215"/>
      <c r="R824" s="1159"/>
      <c r="S824" s="1160"/>
      <c r="T824" s="1161"/>
      <c r="U824" s="1230">
        <v>0.4</v>
      </c>
      <c r="V824" s="1231"/>
      <c r="W824" s="1164" t="s">
        <v>1133</v>
      </c>
      <c r="X824" s="1165"/>
      <c r="Y824" s="1157"/>
      <c r="Z824" s="1158"/>
      <c r="AA824" s="1159"/>
      <c r="AB824" s="1160"/>
      <c r="AC824" s="1161"/>
      <c r="AD824" s="1162" t="s">
        <v>1374</v>
      </c>
      <c r="AE824" s="1163"/>
      <c r="AF824" s="1164" t="s">
        <v>1130</v>
      </c>
      <c r="AG824" s="1165"/>
      <c r="AH824" s="1157"/>
      <c r="AI824" s="1158"/>
      <c r="AJ824" s="1159"/>
      <c r="AK824" s="1160"/>
      <c r="AL824" s="1161"/>
      <c r="AM824" s="1159"/>
      <c r="AN824" s="1160"/>
      <c r="AO824" s="1161"/>
      <c r="AP824" s="654" t="s">
        <v>1547</v>
      </c>
      <c r="AQ824" s="660"/>
      <c r="AR824" s="661"/>
    </row>
    <row r="825" spans="1:44" ht="14.1" customHeight="1" x14ac:dyDescent="0.15">
      <c r="A825" s="691"/>
      <c r="B825" s="645"/>
      <c r="C825" s="646"/>
      <c r="D825" s="646"/>
      <c r="E825" s="646"/>
      <c r="F825" s="646"/>
      <c r="G825" s="647"/>
      <c r="H825" s="645" t="s">
        <v>1592</v>
      </c>
      <c r="I825" s="648"/>
      <c r="J825" s="648"/>
      <c r="K825" s="647"/>
      <c r="L825" s="1172"/>
      <c r="M825" s="1173"/>
      <c r="N825" s="645"/>
      <c r="O825" s="647"/>
      <c r="P825" s="692"/>
      <c r="Q825" s="693"/>
      <c r="R825" s="646"/>
      <c r="S825" s="646"/>
      <c r="T825" s="646"/>
      <c r="U825" s="1172"/>
      <c r="V825" s="1173"/>
      <c r="W825" s="645"/>
      <c r="X825" s="647"/>
      <c r="Y825" s="692"/>
      <c r="Z825" s="693"/>
      <c r="AA825" s="648"/>
      <c r="AB825" s="648"/>
      <c r="AC825" s="648"/>
      <c r="AD825" s="1172"/>
      <c r="AE825" s="1173"/>
      <c r="AF825" s="645"/>
      <c r="AG825" s="647"/>
      <c r="AH825" s="692"/>
      <c r="AI825" s="693"/>
      <c r="AJ825" s="648"/>
      <c r="AK825" s="648"/>
      <c r="AL825" s="648"/>
      <c r="AM825" s="694"/>
      <c r="AN825" s="695"/>
      <c r="AO825" s="696"/>
      <c r="AP825" s="646"/>
      <c r="AQ825" s="646"/>
      <c r="AR825" s="647"/>
    </row>
    <row r="826" spans="1:44" ht="14.1" customHeight="1" x14ac:dyDescent="0.15">
      <c r="A826" s="697"/>
      <c r="B826" s="651" t="s">
        <v>1487</v>
      </c>
      <c r="C826" s="652"/>
      <c r="D826" s="652"/>
      <c r="E826" s="652"/>
      <c r="F826" s="652"/>
      <c r="G826" s="653"/>
      <c r="H826" s="679" t="s">
        <v>1132</v>
      </c>
      <c r="I826" s="662"/>
      <c r="J826" s="662"/>
      <c r="K826" s="656"/>
      <c r="L826" s="1218" t="s">
        <v>724</v>
      </c>
      <c r="M826" s="1219"/>
      <c r="N826" s="1164" t="s">
        <v>737</v>
      </c>
      <c r="O826" s="1165"/>
      <c r="P826" s="1214"/>
      <c r="Q826" s="1215"/>
      <c r="R826" s="1159"/>
      <c r="S826" s="1160"/>
      <c r="T826" s="1161"/>
      <c r="U826" s="1162" t="s">
        <v>1390</v>
      </c>
      <c r="V826" s="1163"/>
      <c r="W826" s="1174" t="s">
        <v>1133</v>
      </c>
      <c r="X826" s="1175"/>
      <c r="Y826" s="1157"/>
      <c r="Z826" s="1158"/>
      <c r="AA826" s="1159"/>
      <c r="AB826" s="1160"/>
      <c r="AC826" s="1161"/>
      <c r="AD826" s="1230">
        <v>0.01</v>
      </c>
      <c r="AE826" s="1231"/>
      <c r="AF826" s="1174" t="s">
        <v>1130</v>
      </c>
      <c r="AG826" s="1175"/>
      <c r="AH826" s="1157"/>
      <c r="AI826" s="1158"/>
      <c r="AJ826" s="1159"/>
      <c r="AK826" s="1160"/>
      <c r="AL826" s="1161"/>
      <c r="AM826" s="1159"/>
      <c r="AN826" s="1160"/>
      <c r="AO826" s="1161"/>
      <c r="AP826" s="654" t="s">
        <v>1547</v>
      </c>
      <c r="AQ826" s="652"/>
      <c r="AR826" s="713"/>
    </row>
    <row r="827" spans="1:44" ht="14.1" customHeight="1" x14ac:dyDescent="0.15">
      <c r="A827" s="691"/>
      <c r="B827" s="645"/>
      <c r="C827" s="646"/>
      <c r="D827" s="646"/>
      <c r="E827" s="646"/>
      <c r="F827" s="646"/>
      <c r="G827" s="647"/>
      <c r="H827" s="645" t="s">
        <v>1592</v>
      </c>
      <c r="I827" s="648"/>
      <c r="J827" s="648"/>
      <c r="K827" s="647"/>
      <c r="L827" s="1172"/>
      <c r="M827" s="1173"/>
      <c r="N827" s="645"/>
      <c r="O827" s="647"/>
      <c r="P827" s="692"/>
      <c r="Q827" s="693"/>
      <c r="R827" s="646"/>
      <c r="S827" s="646"/>
      <c r="T827" s="646"/>
      <c r="U827" s="1172"/>
      <c r="V827" s="1173"/>
      <c r="W827" s="645"/>
      <c r="X827" s="647"/>
      <c r="Y827" s="692"/>
      <c r="Z827" s="693"/>
      <c r="AA827" s="648"/>
      <c r="AB827" s="648"/>
      <c r="AC827" s="648"/>
      <c r="AD827" s="1216"/>
      <c r="AE827" s="1217"/>
      <c r="AF827" s="645"/>
      <c r="AG827" s="647"/>
      <c r="AH827" s="692"/>
      <c r="AI827" s="693"/>
      <c r="AJ827" s="648"/>
      <c r="AK827" s="648"/>
      <c r="AL827" s="648"/>
      <c r="AM827" s="694"/>
      <c r="AN827" s="695"/>
      <c r="AO827" s="696"/>
      <c r="AP827" s="646"/>
      <c r="AQ827" s="646"/>
      <c r="AR827" s="647"/>
    </row>
    <row r="828" spans="1:44" ht="14.1" customHeight="1" x14ac:dyDescent="0.15">
      <c r="A828" s="697"/>
      <c r="B828" s="651" t="s">
        <v>1493</v>
      </c>
      <c r="C828" s="652"/>
      <c r="D828" s="652"/>
      <c r="E828" s="652"/>
      <c r="F828" s="652"/>
      <c r="G828" s="653"/>
      <c r="H828" s="654" t="s">
        <v>1132</v>
      </c>
      <c r="I828" s="655"/>
      <c r="J828" s="655"/>
      <c r="K828" s="656"/>
      <c r="L828" s="1218" t="s">
        <v>724</v>
      </c>
      <c r="M828" s="1219"/>
      <c r="N828" s="1164" t="s">
        <v>737</v>
      </c>
      <c r="O828" s="1165"/>
      <c r="P828" s="1214"/>
      <c r="Q828" s="1215"/>
      <c r="R828" s="1159"/>
      <c r="S828" s="1160"/>
      <c r="T828" s="1161"/>
      <c r="U828" s="1162" t="s">
        <v>1390</v>
      </c>
      <c r="V828" s="1163"/>
      <c r="W828" s="1174" t="s">
        <v>1133</v>
      </c>
      <c r="X828" s="1175"/>
      <c r="Y828" s="1157"/>
      <c r="Z828" s="1158"/>
      <c r="AA828" s="1159"/>
      <c r="AB828" s="1160"/>
      <c r="AC828" s="1161"/>
      <c r="AD828" s="1230">
        <v>7.0000000000000007E-2</v>
      </c>
      <c r="AE828" s="1231"/>
      <c r="AF828" s="1174" t="s">
        <v>1130</v>
      </c>
      <c r="AG828" s="1175"/>
      <c r="AH828" s="1157"/>
      <c r="AI828" s="1158"/>
      <c r="AJ828" s="1159"/>
      <c r="AK828" s="1160"/>
      <c r="AL828" s="1161"/>
      <c r="AM828" s="1159"/>
      <c r="AN828" s="1160"/>
      <c r="AO828" s="1161"/>
      <c r="AP828" s="654" t="s">
        <v>1547</v>
      </c>
      <c r="AQ828" s="652"/>
      <c r="AR828" s="713"/>
    </row>
    <row r="829" spans="1:44" ht="14.1" customHeight="1" x14ac:dyDescent="0.15">
      <c r="A829" s="707"/>
      <c r="B829" s="666"/>
      <c r="C829" s="660"/>
      <c r="D829" s="660"/>
      <c r="E829" s="660"/>
      <c r="F829" s="660"/>
      <c r="G829" s="661"/>
      <c r="H829" s="659"/>
      <c r="I829" s="662"/>
      <c r="J829" s="662"/>
      <c r="K829" s="661"/>
      <c r="L829" s="645"/>
      <c r="M829" s="647"/>
      <c r="N829" s="645"/>
      <c r="O829" s="647"/>
      <c r="P829" s="692"/>
      <c r="Q829" s="693"/>
      <c r="R829" s="646"/>
      <c r="S829" s="646"/>
      <c r="T829" s="646"/>
      <c r="U829" s="659"/>
      <c r="V829" s="661"/>
      <c r="W829" s="659"/>
      <c r="X829" s="661"/>
      <c r="Y829" s="715"/>
      <c r="Z829" s="680"/>
      <c r="AA829" s="662"/>
      <c r="AB829" s="662"/>
      <c r="AC829" s="662"/>
      <c r="AD829" s="659"/>
      <c r="AE829" s="661"/>
      <c r="AF829" s="659"/>
      <c r="AG829" s="661"/>
      <c r="AH829" s="715"/>
      <c r="AI829" s="680"/>
      <c r="AJ829" s="662"/>
      <c r="AK829" s="662"/>
      <c r="AL829" s="662"/>
      <c r="AM829" s="679"/>
      <c r="AN829" s="716"/>
      <c r="AO829" s="678"/>
      <c r="AP829" s="660"/>
      <c r="AQ829" s="660"/>
      <c r="AR829" s="661"/>
    </row>
    <row r="830" spans="1:44" ht="14.1" customHeight="1" x14ac:dyDescent="0.15">
      <c r="A830" s="707"/>
      <c r="B830" s="666"/>
      <c r="C830" s="660"/>
      <c r="D830" s="660"/>
      <c r="E830" s="660"/>
      <c r="F830" s="660"/>
      <c r="G830" s="678"/>
      <c r="H830" s="679"/>
      <c r="I830" s="662"/>
      <c r="J830" s="662"/>
      <c r="K830" s="680"/>
      <c r="L830" s="903"/>
      <c r="M830" s="904"/>
      <c r="N830" s="659"/>
      <c r="O830" s="661"/>
      <c r="P830" s="715"/>
      <c r="Q830" s="680"/>
      <c r="R830" s="662"/>
      <c r="S830" s="662"/>
      <c r="T830" s="662"/>
      <c r="U830" s="1214"/>
      <c r="V830" s="1215"/>
      <c r="W830" s="1164"/>
      <c r="X830" s="1165"/>
      <c r="Y830" s="1214"/>
      <c r="Z830" s="1215"/>
      <c r="AA830" s="712"/>
      <c r="AB830" s="712"/>
      <c r="AC830" s="712"/>
      <c r="AD830" s="1214"/>
      <c r="AE830" s="1215"/>
      <c r="AF830" s="1164"/>
      <c r="AG830" s="1165"/>
      <c r="AH830" s="1214"/>
      <c r="AI830" s="1215"/>
      <c r="AJ830" s="712"/>
      <c r="AK830" s="712"/>
      <c r="AL830" s="712"/>
      <c r="AM830" s="1288"/>
      <c r="AN830" s="1289"/>
      <c r="AO830" s="1290"/>
      <c r="AP830" s="716"/>
      <c r="AQ830" s="660"/>
      <c r="AR830" s="661"/>
    </row>
    <row r="831" spans="1:44" ht="14.1" customHeight="1" x14ac:dyDescent="0.15">
      <c r="A831" s="742"/>
      <c r="B831" s="743"/>
      <c r="C831" s="744"/>
      <c r="D831" s="744"/>
      <c r="E831" s="744"/>
      <c r="F831" s="744"/>
      <c r="G831" s="745"/>
      <c r="H831" s="743"/>
      <c r="I831" s="746"/>
      <c r="J831" s="746"/>
      <c r="K831" s="745"/>
      <c r="L831" s="743"/>
      <c r="M831" s="745"/>
      <c r="N831" s="743"/>
      <c r="O831" s="745"/>
      <c r="P831" s="747"/>
      <c r="Q831" s="748"/>
      <c r="R831" s="746"/>
      <c r="S831" s="746"/>
      <c r="T831" s="748"/>
      <c r="U831" s="743"/>
      <c r="V831" s="745"/>
      <c r="W831" s="743"/>
      <c r="X831" s="745"/>
      <c r="Y831" s="747"/>
      <c r="Z831" s="748"/>
      <c r="AA831" s="746"/>
      <c r="AB831" s="746"/>
      <c r="AC831" s="746"/>
      <c r="AD831" s="743"/>
      <c r="AE831" s="745"/>
      <c r="AF831" s="743"/>
      <c r="AG831" s="745"/>
      <c r="AH831" s="747"/>
      <c r="AI831" s="748"/>
      <c r="AJ831" s="746"/>
      <c r="AK831" s="746"/>
      <c r="AL831" s="746"/>
      <c r="AM831" s="749"/>
      <c r="AN831" s="750"/>
      <c r="AO831" s="751"/>
      <c r="AP831" s="744"/>
      <c r="AQ831" s="744"/>
      <c r="AR831" s="745"/>
    </row>
    <row r="832" spans="1:44" ht="14.1" customHeight="1" x14ac:dyDescent="0.15">
      <c r="A832" s="752"/>
      <c r="B832" s="1252"/>
      <c r="C832" s="1254"/>
      <c r="D832" s="1254"/>
      <c r="E832" s="1254"/>
      <c r="F832" s="1254"/>
      <c r="G832" s="1253"/>
      <c r="H832" s="753"/>
      <c r="I832" s="754"/>
      <c r="J832" s="754"/>
      <c r="K832" s="755"/>
      <c r="L832" s="1250"/>
      <c r="M832" s="1251"/>
      <c r="N832" s="1252"/>
      <c r="O832" s="1253"/>
      <c r="P832" s="1250"/>
      <c r="Q832" s="1251"/>
      <c r="R832" s="756"/>
      <c r="S832" s="756"/>
      <c r="T832" s="878"/>
      <c r="U832" s="1250"/>
      <c r="V832" s="1251"/>
      <c r="W832" s="1252"/>
      <c r="X832" s="1253"/>
      <c r="Y832" s="1250"/>
      <c r="Z832" s="1251"/>
      <c r="AA832" s="756"/>
      <c r="AB832" s="756"/>
      <c r="AC832" s="756"/>
      <c r="AD832" s="1250"/>
      <c r="AE832" s="1251"/>
      <c r="AF832" s="1252"/>
      <c r="AG832" s="1253"/>
      <c r="AH832" s="1250"/>
      <c r="AI832" s="1251"/>
      <c r="AJ832" s="756"/>
      <c r="AK832" s="756"/>
      <c r="AL832" s="756"/>
      <c r="AM832" s="1255"/>
      <c r="AN832" s="1256"/>
      <c r="AO832" s="1257"/>
      <c r="AP832" s="757"/>
      <c r="AQ832" s="758"/>
      <c r="AR832" s="759"/>
    </row>
    <row r="833" spans="1:44" ht="15" customHeight="1" x14ac:dyDescent="0.15"/>
    <row r="834" spans="1:44" ht="15" customHeight="1" x14ac:dyDescent="0.15">
      <c r="A834" s="1220" t="s">
        <v>1807</v>
      </c>
      <c r="B834" s="1220"/>
      <c r="C834" s="1220"/>
      <c r="D834" s="1220"/>
      <c r="E834" s="1220"/>
      <c r="F834" s="1220"/>
      <c r="G834" s="1220"/>
      <c r="H834" s="1220"/>
      <c r="I834" s="1220"/>
      <c r="J834" s="1220"/>
      <c r="K834" s="1220"/>
      <c r="L834" s="1220"/>
      <c r="M834" s="1220"/>
      <c r="N834" s="1220"/>
      <c r="O834" s="1220"/>
      <c r="P834" s="1220"/>
      <c r="Q834" s="1220"/>
      <c r="R834" s="1220"/>
      <c r="S834" s="1220"/>
      <c r="T834" s="1220"/>
      <c r="U834" s="1220"/>
      <c r="V834" s="1220"/>
      <c r="W834" s="1220"/>
      <c r="X834" s="1220"/>
      <c r="Y834" s="1220"/>
      <c r="Z834" s="1220"/>
      <c r="AA834" s="1220"/>
      <c r="AB834" s="1220"/>
      <c r="AC834" s="1220"/>
      <c r="AD834" s="1220"/>
      <c r="AE834" s="1220"/>
      <c r="AF834" s="1220"/>
      <c r="AG834" s="1220"/>
      <c r="AH834" s="1220"/>
      <c r="AI834" s="1220"/>
      <c r="AJ834" s="1220"/>
      <c r="AK834" s="1220"/>
      <c r="AL834" s="1220"/>
      <c r="AM834" s="1220"/>
      <c r="AN834" s="1220"/>
      <c r="AO834" s="1220"/>
      <c r="AP834" s="1220"/>
      <c r="AQ834" s="1220"/>
      <c r="AR834" s="1220"/>
    </row>
    <row r="835" spans="1:44" ht="15" customHeight="1" x14ac:dyDescent="0.15">
      <c r="A835" s="1220"/>
      <c r="B835" s="1220"/>
      <c r="C835" s="1220"/>
      <c r="D835" s="1220"/>
      <c r="E835" s="1220"/>
      <c r="F835" s="1220"/>
      <c r="G835" s="1220"/>
      <c r="H835" s="1220"/>
      <c r="I835" s="1220"/>
      <c r="J835" s="1220"/>
      <c r="K835" s="1220"/>
      <c r="L835" s="1220"/>
      <c r="M835" s="1220"/>
      <c r="N835" s="1220"/>
      <c r="O835" s="1220"/>
      <c r="P835" s="1220"/>
      <c r="Q835" s="1220"/>
      <c r="R835" s="1220"/>
      <c r="S835" s="1220"/>
      <c r="T835" s="1220"/>
      <c r="U835" s="1220"/>
      <c r="V835" s="1220"/>
      <c r="W835" s="1220"/>
      <c r="X835" s="1220"/>
      <c r="Y835" s="1220"/>
      <c r="Z835" s="1220"/>
      <c r="AA835" s="1220"/>
      <c r="AB835" s="1220"/>
      <c r="AC835" s="1220"/>
      <c r="AD835" s="1220"/>
      <c r="AE835" s="1220"/>
      <c r="AF835" s="1220"/>
      <c r="AG835" s="1220"/>
      <c r="AH835" s="1220"/>
      <c r="AI835" s="1220"/>
      <c r="AJ835" s="1220"/>
      <c r="AK835" s="1220"/>
      <c r="AL835" s="1220"/>
      <c r="AM835" s="1220"/>
      <c r="AN835" s="1220"/>
      <c r="AO835" s="1220"/>
      <c r="AP835" s="1220"/>
      <c r="AQ835" s="1220"/>
      <c r="AR835" s="1220"/>
    </row>
    <row r="836" spans="1:44" ht="15" customHeight="1" x14ac:dyDescent="0.15">
      <c r="B836" s="642" t="s">
        <v>2240</v>
      </c>
      <c r="AP836" s="643"/>
      <c r="AQ836" s="644" t="s">
        <v>1118</v>
      </c>
      <c r="AR836" s="636">
        <v>19</v>
      </c>
    </row>
    <row r="837" spans="1:44" ht="14.1" customHeight="1" x14ac:dyDescent="0.15">
      <c r="A837" s="1272" t="s">
        <v>580</v>
      </c>
      <c r="B837" s="1269" t="s">
        <v>1119</v>
      </c>
      <c r="C837" s="1270"/>
      <c r="D837" s="1270"/>
      <c r="E837" s="1270"/>
      <c r="F837" s="1270"/>
      <c r="G837" s="1270"/>
      <c r="H837" s="1269" t="s">
        <v>1120</v>
      </c>
      <c r="I837" s="1270"/>
      <c r="J837" s="1270"/>
      <c r="K837" s="1271"/>
      <c r="L837" s="1247" t="s">
        <v>1734</v>
      </c>
      <c r="M837" s="1248"/>
      <c r="N837" s="1248"/>
      <c r="O837" s="1248"/>
      <c r="P837" s="1248"/>
      <c r="Q837" s="1248"/>
      <c r="R837" s="1248"/>
      <c r="S837" s="1248"/>
      <c r="T837" s="1249"/>
      <c r="U837" s="1247" t="s">
        <v>1121</v>
      </c>
      <c r="V837" s="1248"/>
      <c r="W837" s="1248"/>
      <c r="X837" s="1248"/>
      <c r="Y837" s="1248"/>
      <c r="Z837" s="1248"/>
      <c r="AA837" s="1248"/>
      <c r="AB837" s="1248"/>
      <c r="AC837" s="1249"/>
      <c r="AD837" s="1247" t="s">
        <v>1122</v>
      </c>
      <c r="AE837" s="1248"/>
      <c r="AF837" s="1248"/>
      <c r="AG837" s="1248"/>
      <c r="AH837" s="1248"/>
      <c r="AI837" s="1248"/>
      <c r="AJ837" s="1248"/>
      <c r="AK837" s="1248"/>
      <c r="AL837" s="1249"/>
      <c r="AM837" s="1274"/>
      <c r="AN837" s="1275"/>
      <c r="AO837" s="1276"/>
      <c r="AP837" s="1269" t="s">
        <v>1123</v>
      </c>
      <c r="AQ837" s="1270"/>
      <c r="AR837" s="1271"/>
    </row>
    <row r="838" spans="1:44" ht="14.1" customHeight="1" x14ac:dyDescent="0.15">
      <c r="A838" s="1273"/>
      <c r="B838" s="1242"/>
      <c r="C838" s="1244"/>
      <c r="D838" s="1244"/>
      <c r="E838" s="1244"/>
      <c r="F838" s="1244"/>
      <c r="G838" s="1244"/>
      <c r="H838" s="1242"/>
      <c r="I838" s="1244"/>
      <c r="J838" s="1244"/>
      <c r="K838" s="1243"/>
      <c r="L838" s="1242" t="s">
        <v>1124</v>
      </c>
      <c r="M838" s="1243"/>
      <c r="N838" s="1244" t="s">
        <v>1125</v>
      </c>
      <c r="O838" s="1244"/>
      <c r="P838" s="1227"/>
      <c r="Q838" s="1229"/>
      <c r="R838" s="1227"/>
      <c r="S838" s="1228"/>
      <c r="T838" s="1229"/>
      <c r="U838" s="1242" t="s">
        <v>1124</v>
      </c>
      <c r="V838" s="1243"/>
      <c r="W838" s="1242" t="s">
        <v>1125</v>
      </c>
      <c r="X838" s="1243"/>
      <c r="Y838" s="1227"/>
      <c r="Z838" s="1229"/>
      <c r="AA838" s="1227"/>
      <c r="AB838" s="1228"/>
      <c r="AC838" s="1229"/>
      <c r="AD838" s="1242" t="s">
        <v>1124</v>
      </c>
      <c r="AE838" s="1243"/>
      <c r="AF838" s="1242" t="s">
        <v>1125</v>
      </c>
      <c r="AG838" s="1243"/>
      <c r="AH838" s="1227"/>
      <c r="AI838" s="1229"/>
      <c r="AJ838" s="1227"/>
      <c r="AK838" s="1228"/>
      <c r="AL838" s="1229"/>
      <c r="AM838" s="1277"/>
      <c r="AN838" s="1278"/>
      <c r="AO838" s="1279"/>
      <c r="AP838" s="1242"/>
      <c r="AQ838" s="1244"/>
      <c r="AR838" s="1243"/>
    </row>
    <row r="839" spans="1:44" ht="14.1" customHeight="1" x14ac:dyDescent="0.15">
      <c r="A839" s="665"/>
      <c r="B839" s="666"/>
      <c r="C839" s="667"/>
      <c r="D839" s="667"/>
      <c r="E839" s="667"/>
      <c r="F839" s="667"/>
      <c r="G839" s="668"/>
      <c r="H839" s="669"/>
      <c r="I839" s="670"/>
      <c r="J839" s="670"/>
      <c r="K839" s="672"/>
      <c r="L839" s="669"/>
      <c r="M839" s="672"/>
      <c r="N839" s="669"/>
      <c r="O839" s="672"/>
      <c r="P839" s="673"/>
      <c r="Q839" s="674"/>
      <c r="R839" s="671"/>
      <c r="S839" s="671"/>
      <c r="T839" s="671"/>
      <c r="U839" s="669"/>
      <c r="V839" s="672"/>
      <c r="W839" s="669"/>
      <c r="X839" s="672"/>
      <c r="Y839" s="673"/>
      <c r="Z839" s="674"/>
      <c r="AA839" s="670"/>
      <c r="AB839" s="670"/>
      <c r="AC839" s="670"/>
      <c r="AD839" s="669"/>
      <c r="AE839" s="672"/>
      <c r="AF839" s="669"/>
      <c r="AG839" s="672"/>
      <c r="AH839" s="673"/>
      <c r="AI839" s="674"/>
      <c r="AJ839" s="670"/>
      <c r="AK839" s="670"/>
      <c r="AL839" s="670"/>
      <c r="AM839" s="675"/>
      <c r="AN839" s="676"/>
      <c r="AO839" s="677"/>
      <c r="AP839" s="671"/>
      <c r="AQ839" s="671"/>
      <c r="AR839" s="672"/>
    </row>
    <row r="840" spans="1:44" ht="14.1" customHeight="1" x14ac:dyDescent="0.15">
      <c r="A840" s="780" t="s">
        <v>1514</v>
      </c>
      <c r="B840" s="682" t="s">
        <v>1186</v>
      </c>
      <c r="C840" s="667"/>
      <c r="D840" s="667"/>
      <c r="E840" s="667"/>
      <c r="F840" s="667"/>
      <c r="G840" s="683"/>
      <c r="H840" s="684"/>
      <c r="I840" s="685"/>
      <c r="J840" s="685"/>
      <c r="K840" s="686"/>
      <c r="L840" s="1245"/>
      <c r="M840" s="1246"/>
      <c r="N840" s="1240"/>
      <c r="O840" s="1241"/>
      <c r="P840" s="1238"/>
      <c r="Q840" s="1239"/>
      <c r="R840" s="685"/>
      <c r="S840" s="685"/>
      <c r="T840" s="685"/>
      <c r="U840" s="1245"/>
      <c r="V840" s="1246"/>
      <c r="W840" s="1240"/>
      <c r="X840" s="1241"/>
      <c r="Y840" s="1238"/>
      <c r="Z840" s="1239"/>
      <c r="AA840" s="687"/>
      <c r="AB840" s="687"/>
      <c r="AC840" s="687"/>
      <c r="AD840" s="1245"/>
      <c r="AE840" s="1246"/>
      <c r="AF840" s="1240"/>
      <c r="AG840" s="1241"/>
      <c r="AH840" s="1238"/>
      <c r="AI840" s="1239"/>
      <c r="AJ840" s="687"/>
      <c r="AK840" s="687"/>
      <c r="AL840" s="687"/>
      <c r="AM840" s="1235"/>
      <c r="AN840" s="1236"/>
      <c r="AO840" s="1237"/>
      <c r="AP840" s="688"/>
      <c r="AQ840" s="689"/>
      <c r="AR840" s="690"/>
    </row>
    <row r="841" spans="1:44" ht="14.1" customHeight="1" x14ac:dyDescent="0.15">
      <c r="A841" s="691"/>
      <c r="B841" s="645" t="s">
        <v>1191</v>
      </c>
      <c r="C841" s="646"/>
      <c r="D841" s="646"/>
      <c r="E841" s="646"/>
      <c r="F841" s="646"/>
      <c r="G841" s="647"/>
      <c r="H841" s="645" t="s">
        <v>1593</v>
      </c>
      <c r="I841" s="648"/>
      <c r="J841" s="648"/>
      <c r="K841" s="647"/>
      <c r="L841" s="1172"/>
      <c r="M841" s="1173"/>
      <c r="N841" s="645"/>
      <c r="O841" s="647"/>
      <c r="P841" s="692"/>
      <c r="Q841" s="693"/>
      <c r="R841" s="646"/>
      <c r="S841" s="646"/>
      <c r="T841" s="646"/>
      <c r="U841" s="1216"/>
      <c r="V841" s="1217"/>
      <c r="W841" s="645"/>
      <c r="X841" s="647"/>
      <c r="Y841" s="692"/>
      <c r="Z841" s="693"/>
      <c r="AA841" s="648"/>
      <c r="AB841" s="648"/>
      <c r="AC841" s="648"/>
      <c r="AD841" s="1216"/>
      <c r="AE841" s="1217"/>
      <c r="AF841" s="645"/>
      <c r="AG841" s="647"/>
      <c r="AH841" s="692"/>
      <c r="AI841" s="693"/>
      <c r="AJ841" s="648"/>
      <c r="AK841" s="648"/>
      <c r="AL841" s="648"/>
      <c r="AM841" s="694"/>
      <c r="AN841" s="695"/>
      <c r="AO841" s="696"/>
      <c r="AP841" s="660"/>
      <c r="AQ841" s="660"/>
      <c r="AR841" s="661"/>
    </row>
    <row r="842" spans="1:44" ht="14.1" customHeight="1" x14ac:dyDescent="0.15">
      <c r="A842" s="697"/>
      <c r="B842" s="651" t="s">
        <v>696</v>
      </c>
      <c r="C842" s="652"/>
      <c r="D842" s="652"/>
      <c r="E842" s="652"/>
      <c r="F842" s="652"/>
      <c r="G842" s="653"/>
      <c r="H842" s="679" t="s">
        <v>1132</v>
      </c>
      <c r="I842" s="662"/>
      <c r="J842" s="662"/>
      <c r="K842" s="656"/>
      <c r="L842" s="1218" t="s">
        <v>724</v>
      </c>
      <c r="M842" s="1219"/>
      <c r="N842" s="1164" t="s">
        <v>737</v>
      </c>
      <c r="O842" s="1165"/>
      <c r="P842" s="1214"/>
      <c r="Q842" s="1215"/>
      <c r="R842" s="1159"/>
      <c r="S842" s="1160"/>
      <c r="T842" s="1161"/>
      <c r="U842" s="1230">
        <v>1.58</v>
      </c>
      <c r="V842" s="1231"/>
      <c r="W842" s="1164" t="s">
        <v>1133</v>
      </c>
      <c r="X842" s="1165"/>
      <c r="Y842" s="1157"/>
      <c r="Z842" s="1158"/>
      <c r="AA842" s="1159"/>
      <c r="AB842" s="1160"/>
      <c r="AC842" s="1161"/>
      <c r="AD842" s="1162" t="s">
        <v>1374</v>
      </c>
      <c r="AE842" s="1163"/>
      <c r="AF842" s="1164" t="s">
        <v>1130</v>
      </c>
      <c r="AG842" s="1165"/>
      <c r="AH842" s="1157"/>
      <c r="AI842" s="1158"/>
      <c r="AJ842" s="1159"/>
      <c r="AK842" s="1160"/>
      <c r="AL842" s="1161"/>
      <c r="AM842" s="1159"/>
      <c r="AN842" s="1160"/>
      <c r="AO842" s="1161"/>
      <c r="AP842" s="654" t="s">
        <v>1547</v>
      </c>
      <c r="AQ842" s="660"/>
      <c r="AR842" s="661"/>
    </row>
    <row r="843" spans="1:44" ht="14.1" customHeight="1" x14ac:dyDescent="0.15">
      <c r="A843" s="707"/>
      <c r="B843" s="645"/>
      <c r="C843" s="646"/>
      <c r="D843" s="646"/>
      <c r="E843" s="646"/>
      <c r="F843" s="646"/>
      <c r="G843" s="647"/>
      <c r="H843" s="645" t="s">
        <v>1592</v>
      </c>
      <c r="I843" s="648"/>
      <c r="J843" s="648"/>
      <c r="K843" s="647"/>
      <c r="L843" s="1172"/>
      <c r="M843" s="1173"/>
      <c r="N843" s="645"/>
      <c r="O843" s="647"/>
      <c r="P843" s="692"/>
      <c r="Q843" s="693"/>
      <c r="R843" s="646"/>
      <c r="S843" s="646"/>
      <c r="T843" s="646"/>
      <c r="U843" s="1172"/>
      <c r="V843" s="1173"/>
      <c r="W843" s="645"/>
      <c r="X843" s="647"/>
      <c r="Y843" s="692"/>
      <c r="Z843" s="693"/>
      <c r="AA843" s="648"/>
      <c r="AB843" s="648"/>
      <c r="AC843" s="648"/>
      <c r="AD843" s="1172"/>
      <c r="AE843" s="1173"/>
      <c r="AF843" s="645"/>
      <c r="AG843" s="647"/>
      <c r="AH843" s="692"/>
      <c r="AI843" s="693"/>
      <c r="AJ843" s="648"/>
      <c r="AK843" s="648"/>
      <c r="AL843" s="648"/>
      <c r="AM843" s="694"/>
      <c r="AN843" s="695"/>
      <c r="AO843" s="696"/>
      <c r="AP843" s="646"/>
      <c r="AQ843" s="646"/>
      <c r="AR843" s="647"/>
    </row>
    <row r="844" spans="1:44" ht="14.1" customHeight="1" x14ac:dyDescent="0.15">
      <c r="A844" s="707"/>
      <c r="B844" s="651" t="s">
        <v>1487</v>
      </c>
      <c r="C844" s="652"/>
      <c r="D844" s="652"/>
      <c r="E844" s="652"/>
      <c r="F844" s="652"/>
      <c r="G844" s="653"/>
      <c r="H844" s="679" t="s">
        <v>1132</v>
      </c>
      <c r="I844" s="662"/>
      <c r="J844" s="662"/>
      <c r="K844" s="656"/>
      <c r="L844" s="1218" t="s">
        <v>724</v>
      </c>
      <c r="M844" s="1219"/>
      <c r="N844" s="1164" t="s">
        <v>737</v>
      </c>
      <c r="O844" s="1165"/>
      <c r="P844" s="1214"/>
      <c r="Q844" s="1215"/>
      <c r="R844" s="1159"/>
      <c r="S844" s="1160"/>
      <c r="T844" s="1161"/>
      <c r="U844" s="1162" t="s">
        <v>1390</v>
      </c>
      <c r="V844" s="1163"/>
      <c r="W844" s="1174" t="s">
        <v>1133</v>
      </c>
      <c r="X844" s="1175"/>
      <c r="Y844" s="1157"/>
      <c r="Z844" s="1158"/>
      <c r="AA844" s="1159"/>
      <c r="AB844" s="1160"/>
      <c r="AC844" s="1161"/>
      <c r="AD844" s="1230">
        <v>0.05</v>
      </c>
      <c r="AE844" s="1231"/>
      <c r="AF844" s="1174" t="s">
        <v>1130</v>
      </c>
      <c r="AG844" s="1175"/>
      <c r="AH844" s="1157"/>
      <c r="AI844" s="1158"/>
      <c r="AJ844" s="1159"/>
      <c r="AK844" s="1160"/>
      <c r="AL844" s="1161"/>
      <c r="AM844" s="1159"/>
      <c r="AN844" s="1160"/>
      <c r="AO844" s="1161"/>
      <c r="AP844" s="654" t="s">
        <v>1547</v>
      </c>
      <c r="AQ844" s="652"/>
      <c r="AR844" s="713"/>
    </row>
    <row r="845" spans="1:44" ht="14.1" customHeight="1" x14ac:dyDescent="0.15">
      <c r="A845" s="691"/>
      <c r="B845" s="645"/>
      <c r="C845" s="646"/>
      <c r="D845" s="646"/>
      <c r="E845" s="646"/>
      <c r="F845" s="646"/>
      <c r="G845" s="647"/>
      <c r="H845" s="645" t="s">
        <v>1592</v>
      </c>
      <c r="I845" s="648"/>
      <c r="J845" s="648"/>
      <c r="K845" s="647"/>
      <c r="L845" s="1172"/>
      <c r="M845" s="1173"/>
      <c r="N845" s="645"/>
      <c r="O845" s="647"/>
      <c r="P845" s="692"/>
      <c r="Q845" s="693"/>
      <c r="R845" s="646"/>
      <c r="S845" s="646"/>
      <c r="T845" s="646"/>
      <c r="U845" s="1172"/>
      <c r="V845" s="1173"/>
      <c r="W845" s="645"/>
      <c r="X845" s="647"/>
      <c r="Y845" s="692"/>
      <c r="Z845" s="693"/>
      <c r="AA845" s="648"/>
      <c r="AB845" s="648"/>
      <c r="AC845" s="648"/>
      <c r="AD845" s="1216"/>
      <c r="AE845" s="1217"/>
      <c r="AF845" s="645"/>
      <c r="AG845" s="647"/>
      <c r="AH845" s="692"/>
      <c r="AI845" s="693"/>
      <c r="AJ845" s="648"/>
      <c r="AK845" s="648"/>
      <c r="AL845" s="648"/>
      <c r="AM845" s="694"/>
      <c r="AN845" s="695"/>
      <c r="AO845" s="696"/>
      <c r="AP845" s="646"/>
      <c r="AQ845" s="660"/>
      <c r="AR845" s="661"/>
    </row>
    <row r="846" spans="1:44" ht="14.1" customHeight="1" x14ac:dyDescent="0.15">
      <c r="A846" s="707"/>
      <c r="B846" s="651" t="s">
        <v>1493</v>
      </c>
      <c r="C846" s="652"/>
      <c r="D846" s="652"/>
      <c r="E846" s="652"/>
      <c r="F846" s="652"/>
      <c r="G846" s="653"/>
      <c r="H846" s="654" t="s">
        <v>1132</v>
      </c>
      <c r="I846" s="655"/>
      <c r="J846" s="655"/>
      <c r="K846" s="656"/>
      <c r="L846" s="1218" t="s">
        <v>724</v>
      </c>
      <c r="M846" s="1219"/>
      <c r="N846" s="1164" t="s">
        <v>737</v>
      </c>
      <c r="O846" s="1165"/>
      <c r="P846" s="1214"/>
      <c r="Q846" s="1215"/>
      <c r="R846" s="1159"/>
      <c r="S846" s="1160"/>
      <c r="T846" s="1161"/>
      <c r="U846" s="1162" t="s">
        <v>1390</v>
      </c>
      <c r="V846" s="1163"/>
      <c r="W846" s="1174" t="s">
        <v>1133</v>
      </c>
      <c r="X846" s="1175"/>
      <c r="Y846" s="1157"/>
      <c r="Z846" s="1158"/>
      <c r="AA846" s="1159"/>
      <c r="AB846" s="1160"/>
      <c r="AC846" s="1161"/>
      <c r="AD846" s="1230">
        <v>0.01</v>
      </c>
      <c r="AE846" s="1231"/>
      <c r="AF846" s="1174" t="s">
        <v>1130</v>
      </c>
      <c r="AG846" s="1175"/>
      <c r="AH846" s="1157"/>
      <c r="AI846" s="1158"/>
      <c r="AJ846" s="1159"/>
      <c r="AK846" s="1160"/>
      <c r="AL846" s="1161"/>
      <c r="AM846" s="1159"/>
      <c r="AN846" s="1160"/>
      <c r="AO846" s="1161"/>
      <c r="AP846" s="654" t="s">
        <v>1547</v>
      </c>
      <c r="AQ846" s="660"/>
      <c r="AR846" s="661"/>
    </row>
    <row r="847" spans="1:44" ht="14.1" customHeight="1" x14ac:dyDescent="0.15">
      <c r="A847" s="691"/>
      <c r="B847" s="645" t="s">
        <v>1188</v>
      </c>
      <c r="C847" s="646"/>
      <c r="D847" s="646"/>
      <c r="E847" s="646"/>
      <c r="F847" s="646"/>
      <c r="G847" s="647"/>
      <c r="H847" s="645" t="s">
        <v>1592</v>
      </c>
      <c r="I847" s="648"/>
      <c r="J847" s="648"/>
      <c r="K847" s="647"/>
      <c r="L847" s="1172"/>
      <c r="M847" s="1173"/>
      <c r="N847" s="645"/>
      <c r="O847" s="647"/>
      <c r="P847" s="692"/>
      <c r="Q847" s="693"/>
      <c r="R847" s="646"/>
      <c r="S847" s="646"/>
      <c r="T847" s="646"/>
      <c r="U847" s="1216"/>
      <c r="V847" s="1217"/>
      <c r="W847" s="645"/>
      <c r="X847" s="647"/>
      <c r="Y847" s="692"/>
      <c r="Z847" s="693"/>
      <c r="AA847" s="648"/>
      <c r="AB847" s="648"/>
      <c r="AC847" s="648"/>
      <c r="AD847" s="1216"/>
      <c r="AE847" s="1217"/>
      <c r="AF847" s="645"/>
      <c r="AG847" s="647"/>
      <c r="AH847" s="692"/>
      <c r="AI847" s="693"/>
      <c r="AJ847" s="648"/>
      <c r="AK847" s="648"/>
      <c r="AL847" s="648"/>
      <c r="AM847" s="694"/>
      <c r="AN847" s="695"/>
      <c r="AO847" s="696"/>
      <c r="AP847" s="660"/>
      <c r="AQ847" s="646"/>
      <c r="AR847" s="647"/>
    </row>
    <row r="848" spans="1:44" ht="14.1" customHeight="1" x14ac:dyDescent="0.15">
      <c r="A848" s="697"/>
      <c r="B848" s="651" t="s">
        <v>1494</v>
      </c>
      <c r="C848" s="652"/>
      <c r="D848" s="652"/>
      <c r="E848" s="652"/>
      <c r="F848" s="660"/>
      <c r="G848" s="653"/>
      <c r="H848" s="679" t="s">
        <v>1132</v>
      </c>
      <c r="I848" s="662"/>
      <c r="J848" s="662"/>
      <c r="K848" s="656"/>
      <c r="L848" s="1218" t="s">
        <v>724</v>
      </c>
      <c r="M848" s="1219"/>
      <c r="N848" s="1164" t="s">
        <v>737</v>
      </c>
      <c r="O848" s="1165"/>
      <c r="P848" s="1214"/>
      <c r="Q848" s="1215"/>
      <c r="R848" s="1159"/>
      <c r="S848" s="1160"/>
      <c r="T848" s="1161"/>
      <c r="U848" s="1230">
        <v>17.64</v>
      </c>
      <c r="V848" s="1231"/>
      <c r="W848" s="1164" t="s">
        <v>1133</v>
      </c>
      <c r="X848" s="1165"/>
      <c r="Y848" s="1157"/>
      <c r="Z848" s="1158"/>
      <c r="AA848" s="1159"/>
      <c r="AB848" s="1160"/>
      <c r="AC848" s="1161"/>
      <c r="AD848" s="1162" t="s">
        <v>1374</v>
      </c>
      <c r="AE848" s="1163"/>
      <c r="AF848" s="1164" t="s">
        <v>1130</v>
      </c>
      <c r="AG848" s="1165"/>
      <c r="AH848" s="1157"/>
      <c r="AI848" s="1158"/>
      <c r="AJ848" s="1159"/>
      <c r="AK848" s="1160"/>
      <c r="AL848" s="1161"/>
      <c r="AM848" s="1159"/>
      <c r="AN848" s="1160"/>
      <c r="AO848" s="1161"/>
      <c r="AP848" s="654" t="s">
        <v>1547</v>
      </c>
      <c r="AQ848" s="652"/>
      <c r="AR848" s="713"/>
    </row>
    <row r="849" spans="1:44" ht="14.1" customHeight="1" x14ac:dyDescent="0.15">
      <c r="A849" s="707"/>
      <c r="B849" s="659"/>
      <c r="C849" s="660"/>
      <c r="D849" s="660"/>
      <c r="E849" s="660"/>
      <c r="F849" s="646"/>
      <c r="G849" s="661"/>
      <c r="H849" s="645" t="s">
        <v>1592</v>
      </c>
      <c r="I849" s="648"/>
      <c r="J849" s="648"/>
      <c r="K849" s="647"/>
      <c r="L849" s="1172"/>
      <c r="M849" s="1173"/>
      <c r="N849" s="645"/>
      <c r="O849" s="647"/>
      <c r="P849" s="692"/>
      <c r="Q849" s="693"/>
      <c r="R849" s="646"/>
      <c r="S849" s="646"/>
      <c r="T849" s="646"/>
      <c r="U849" s="1172"/>
      <c r="V849" s="1173"/>
      <c r="W849" s="645"/>
      <c r="X849" s="647"/>
      <c r="Y849" s="692"/>
      <c r="Z849" s="693"/>
      <c r="AA849" s="648"/>
      <c r="AB849" s="648"/>
      <c r="AC849" s="648"/>
      <c r="AD849" s="1216"/>
      <c r="AE849" s="1217"/>
      <c r="AF849" s="645"/>
      <c r="AG849" s="647"/>
      <c r="AH849" s="692"/>
      <c r="AI849" s="693"/>
      <c r="AJ849" s="648"/>
      <c r="AK849" s="648"/>
      <c r="AL849" s="648"/>
      <c r="AM849" s="694"/>
      <c r="AN849" s="695"/>
      <c r="AO849" s="696"/>
      <c r="AP849" s="646"/>
      <c r="AQ849" s="660"/>
      <c r="AR849" s="661"/>
    </row>
    <row r="850" spans="1:44" ht="14.1" customHeight="1" x14ac:dyDescent="0.15">
      <c r="A850" s="707"/>
      <c r="B850" s="659" t="s">
        <v>1495</v>
      </c>
      <c r="C850" s="660"/>
      <c r="D850" s="660"/>
      <c r="E850" s="660"/>
      <c r="F850" s="660"/>
      <c r="G850" s="678"/>
      <c r="H850" s="654" t="s">
        <v>1132</v>
      </c>
      <c r="I850" s="655"/>
      <c r="J850" s="655"/>
      <c r="K850" s="656"/>
      <c r="L850" s="1218" t="s">
        <v>724</v>
      </c>
      <c r="M850" s="1219"/>
      <c r="N850" s="1164" t="s">
        <v>737</v>
      </c>
      <c r="O850" s="1165"/>
      <c r="P850" s="1214"/>
      <c r="Q850" s="1215"/>
      <c r="R850" s="1159"/>
      <c r="S850" s="1160"/>
      <c r="T850" s="1161"/>
      <c r="U850" s="1162" t="s">
        <v>1390</v>
      </c>
      <c r="V850" s="1163"/>
      <c r="W850" s="1174" t="s">
        <v>1133</v>
      </c>
      <c r="X850" s="1175"/>
      <c r="Y850" s="1157"/>
      <c r="Z850" s="1158"/>
      <c r="AA850" s="1159"/>
      <c r="AB850" s="1160"/>
      <c r="AC850" s="1161"/>
      <c r="AD850" s="1230">
        <v>0.42</v>
      </c>
      <c r="AE850" s="1231"/>
      <c r="AF850" s="1174" t="s">
        <v>1130</v>
      </c>
      <c r="AG850" s="1175"/>
      <c r="AH850" s="1157"/>
      <c r="AI850" s="1158"/>
      <c r="AJ850" s="1159"/>
      <c r="AK850" s="1160"/>
      <c r="AL850" s="1161"/>
      <c r="AM850" s="1159"/>
      <c r="AN850" s="1160"/>
      <c r="AO850" s="1161"/>
      <c r="AP850" s="654" t="s">
        <v>1547</v>
      </c>
      <c r="AQ850" s="652"/>
      <c r="AR850" s="713"/>
    </row>
    <row r="851" spans="1:44" ht="14.1" customHeight="1" x14ac:dyDescent="0.15">
      <c r="A851" s="691"/>
      <c r="B851" s="645"/>
      <c r="C851" s="646"/>
      <c r="D851" s="646"/>
      <c r="E851" s="646"/>
      <c r="F851" s="646"/>
      <c r="G851" s="647"/>
      <c r="H851" s="645" t="s">
        <v>1592</v>
      </c>
      <c r="I851" s="648"/>
      <c r="J851" s="648"/>
      <c r="K851" s="647"/>
      <c r="L851" s="1172"/>
      <c r="M851" s="1173"/>
      <c r="N851" s="645"/>
      <c r="O851" s="647"/>
      <c r="P851" s="692"/>
      <c r="Q851" s="693"/>
      <c r="R851" s="646"/>
      <c r="S851" s="646"/>
      <c r="T851" s="646"/>
      <c r="U851" s="1172"/>
      <c r="V851" s="1173"/>
      <c r="W851" s="645"/>
      <c r="X851" s="647"/>
      <c r="Y851" s="692"/>
      <c r="Z851" s="693"/>
      <c r="AA851" s="648"/>
      <c r="AB851" s="648"/>
      <c r="AC851" s="648"/>
      <c r="AD851" s="1216"/>
      <c r="AE851" s="1217"/>
      <c r="AF851" s="645"/>
      <c r="AG851" s="647"/>
      <c r="AH851" s="692"/>
      <c r="AI851" s="693"/>
      <c r="AJ851" s="648"/>
      <c r="AK851" s="648"/>
      <c r="AL851" s="648"/>
      <c r="AM851" s="694"/>
      <c r="AN851" s="695"/>
      <c r="AO851" s="696"/>
      <c r="AP851" s="646"/>
      <c r="AQ851" s="646"/>
      <c r="AR851" s="647"/>
    </row>
    <row r="852" spans="1:44" ht="14.1" customHeight="1" x14ac:dyDescent="0.15">
      <c r="A852" s="707"/>
      <c r="B852" s="659" t="s">
        <v>1496</v>
      </c>
      <c r="C852" s="660"/>
      <c r="D852" s="660"/>
      <c r="E852" s="660"/>
      <c r="F852" s="660"/>
      <c r="G852" s="678"/>
      <c r="H852" s="679" t="s">
        <v>1132</v>
      </c>
      <c r="I852" s="662"/>
      <c r="J852" s="662"/>
      <c r="K852" s="680"/>
      <c r="L852" s="1218" t="s">
        <v>724</v>
      </c>
      <c r="M852" s="1219"/>
      <c r="N852" s="1164" t="s">
        <v>737</v>
      </c>
      <c r="O852" s="1165"/>
      <c r="P852" s="1214"/>
      <c r="Q852" s="1215"/>
      <c r="R852" s="1159"/>
      <c r="S852" s="1160"/>
      <c r="T852" s="1161"/>
      <c r="U852" s="1218" t="s">
        <v>1390</v>
      </c>
      <c r="V852" s="1219"/>
      <c r="W852" s="1164" t="s">
        <v>1133</v>
      </c>
      <c r="X852" s="1165"/>
      <c r="Y852" s="1157"/>
      <c r="Z852" s="1158"/>
      <c r="AA852" s="1194"/>
      <c r="AB852" s="1195"/>
      <c r="AC852" s="1196"/>
      <c r="AD852" s="1221">
        <v>0.04</v>
      </c>
      <c r="AE852" s="1222"/>
      <c r="AF852" s="1164" t="s">
        <v>1130</v>
      </c>
      <c r="AG852" s="1165"/>
      <c r="AH852" s="1157"/>
      <c r="AI852" s="1158"/>
      <c r="AJ852" s="1194"/>
      <c r="AK852" s="1195"/>
      <c r="AL852" s="1196"/>
      <c r="AM852" s="1194"/>
      <c r="AN852" s="1195"/>
      <c r="AO852" s="1196"/>
      <c r="AP852" s="679" t="s">
        <v>1547</v>
      </c>
      <c r="AQ852" s="660"/>
      <c r="AR852" s="661"/>
    </row>
    <row r="853" spans="1:44" ht="14.1" customHeight="1" x14ac:dyDescent="0.15">
      <c r="A853" s="691"/>
      <c r="B853" s="645" t="s">
        <v>1188</v>
      </c>
      <c r="C853" s="646"/>
      <c r="D853" s="646"/>
      <c r="E853" s="646"/>
      <c r="F853" s="646"/>
      <c r="G853" s="647"/>
      <c r="H853" s="645" t="s">
        <v>1592</v>
      </c>
      <c r="I853" s="648"/>
      <c r="J853" s="648"/>
      <c r="K853" s="647"/>
      <c r="L853" s="1172"/>
      <c r="M853" s="1173"/>
      <c r="N853" s="645"/>
      <c r="O853" s="647"/>
      <c r="P853" s="692"/>
      <c r="Q853" s="693"/>
      <c r="R853" s="646"/>
      <c r="S853" s="646"/>
      <c r="T853" s="646"/>
      <c r="U853" s="1216"/>
      <c r="V853" s="1217"/>
      <c r="W853" s="645"/>
      <c r="X853" s="647"/>
      <c r="Y853" s="692"/>
      <c r="Z853" s="693"/>
      <c r="AA853" s="648"/>
      <c r="AB853" s="648"/>
      <c r="AC853" s="648"/>
      <c r="AD853" s="1216"/>
      <c r="AE853" s="1217"/>
      <c r="AF853" s="645"/>
      <c r="AG853" s="647"/>
      <c r="AH853" s="692"/>
      <c r="AI853" s="693"/>
      <c r="AJ853" s="648"/>
      <c r="AK853" s="648"/>
      <c r="AL853" s="648"/>
      <c r="AM853" s="694"/>
      <c r="AN853" s="695"/>
      <c r="AO853" s="696"/>
      <c r="AP853" s="646"/>
      <c r="AQ853" s="646"/>
      <c r="AR853" s="647"/>
    </row>
    <row r="854" spans="1:44" ht="14.1" customHeight="1" x14ac:dyDescent="0.15">
      <c r="A854" s="697"/>
      <c r="B854" s="651" t="s">
        <v>1497</v>
      </c>
      <c r="C854" s="652"/>
      <c r="D854" s="652"/>
      <c r="E854" s="652"/>
      <c r="F854" s="652"/>
      <c r="G854" s="653"/>
      <c r="H854" s="654" t="s">
        <v>1132</v>
      </c>
      <c r="I854" s="655"/>
      <c r="J854" s="655"/>
      <c r="K854" s="656"/>
      <c r="L854" s="1218" t="s">
        <v>724</v>
      </c>
      <c r="M854" s="1219"/>
      <c r="N854" s="1164" t="s">
        <v>737</v>
      </c>
      <c r="O854" s="1165"/>
      <c r="P854" s="1214"/>
      <c r="Q854" s="1215"/>
      <c r="R854" s="1159"/>
      <c r="S854" s="1160"/>
      <c r="T854" s="1161"/>
      <c r="U854" s="1230">
        <v>5.54</v>
      </c>
      <c r="V854" s="1231"/>
      <c r="W854" s="1174" t="s">
        <v>1133</v>
      </c>
      <c r="X854" s="1175"/>
      <c r="Y854" s="1157"/>
      <c r="Z854" s="1158"/>
      <c r="AA854" s="1159"/>
      <c r="AB854" s="1160"/>
      <c r="AC854" s="1161"/>
      <c r="AD854" s="1162" t="s">
        <v>1374</v>
      </c>
      <c r="AE854" s="1163"/>
      <c r="AF854" s="1174" t="s">
        <v>1130</v>
      </c>
      <c r="AG854" s="1175"/>
      <c r="AH854" s="1157"/>
      <c r="AI854" s="1158"/>
      <c r="AJ854" s="1159"/>
      <c r="AK854" s="1160"/>
      <c r="AL854" s="1161"/>
      <c r="AM854" s="1159"/>
      <c r="AN854" s="1160"/>
      <c r="AO854" s="1161"/>
      <c r="AP854" s="654" t="s">
        <v>1547</v>
      </c>
      <c r="AQ854" s="652"/>
      <c r="AR854" s="713"/>
    </row>
    <row r="855" spans="1:44" ht="14.1" customHeight="1" x14ac:dyDescent="0.15">
      <c r="A855" s="691"/>
      <c r="B855" s="645"/>
      <c r="C855" s="646"/>
      <c r="D855" s="646"/>
      <c r="E855" s="646"/>
      <c r="F855" s="646"/>
      <c r="G855" s="647"/>
      <c r="H855" s="645" t="s">
        <v>1592</v>
      </c>
      <c r="I855" s="648"/>
      <c r="J855" s="648"/>
      <c r="K855" s="647"/>
      <c r="L855" s="1172"/>
      <c r="M855" s="1173"/>
      <c r="N855" s="645"/>
      <c r="O855" s="647"/>
      <c r="P855" s="692"/>
      <c r="Q855" s="693"/>
      <c r="R855" s="646"/>
      <c r="S855" s="646"/>
      <c r="T855" s="646"/>
      <c r="U855" s="1172"/>
      <c r="V855" s="1173"/>
      <c r="W855" s="645"/>
      <c r="X855" s="647"/>
      <c r="Y855" s="692"/>
      <c r="Z855" s="693"/>
      <c r="AA855" s="648"/>
      <c r="AB855" s="648"/>
      <c r="AC855" s="648"/>
      <c r="AD855" s="1216"/>
      <c r="AE855" s="1217"/>
      <c r="AF855" s="645"/>
      <c r="AG855" s="647"/>
      <c r="AH855" s="692"/>
      <c r="AI855" s="693"/>
      <c r="AJ855" s="648"/>
      <c r="AK855" s="648"/>
      <c r="AL855" s="648"/>
      <c r="AM855" s="694"/>
      <c r="AN855" s="695"/>
      <c r="AO855" s="696"/>
      <c r="AP855" s="646"/>
      <c r="AQ855" s="646"/>
      <c r="AR855" s="647"/>
    </row>
    <row r="856" spans="1:44" ht="14.1" customHeight="1" x14ac:dyDescent="0.15">
      <c r="A856" s="697"/>
      <c r="B856" s="651" t="s">
        <v>1496</v>
      </c>
      <c r="C856" s="652"/>
      <c r="D856" s="652"/>
      <c r="E856" s="652"/>
      <c r="F856" s="660"/>
      <c r="G856" s="653"/>
      <c r="H856" s="654" t="s">
        <v>1132</v>
      </c>
      <c r="I856" s="655"/>
      <c r="J856" s="655"/>
      <c r="K856" s="656"/>
      <c r="L856" s="1218" t="s">
        <v>724</v>
      </c>
      <c r="M856" s="1219"/>
      <c r="N856" s="1164" t="s">
        <v>737</v>
      </c>
      <c r="O856" s="1165"/>
      <c r="P856" s="1214"/>
      <c r="Q856" s="1215"/>
      <c r="R856" s="1159"/>
      <c r="S856" s="1160"/>
      <c r="T856" s="1161"/>
      <c r="U856" s="1162" t="s">
        <v>1390</v>
      </c>
      <c r="V856" s="1163"/>
      <c r="W856" s="1174" t="s">
        <v>1133</v>
      </c>
      <c r="X856" s="1175"/>
      <c r="Y856" s="1157"/>
      <c r="Z856" s="1158"/>
      <c r="AA856" s="1159"/>
      <c r="AB856" s="1160"/>
      <c r="AC856" s="1161"/>
      <c r="AD856" s="1230">
        <v>0.01</v>
      </c>
      <c r="AE856" s="1231"/>
      <c r="AF856" s="1174" t="s">
        <v>1130</v>
      </c>
      <c r="AG856" s="1175"/>
      <c r="AH856" s="1157"/>
      <c r="AI856" s="1158"/>
      <c r="AJ856" s="1159"/>
      <c r="AK856" s="1160"/>
      <c r="AL856" s="1161"/>
      <c r="AM856" s="1159"/>
      <c r="AN856" s="1160"/>
      <c r="AO856" s="1161"/>
      <c r="AP856" s="654" t="s">
        <v>1547</v>
      </c>
      <c r="AQ856" s="652"/>
      <c r="AR856" s="713"/>
    </row>
    <row r="857" spans="1:44" ht="14.1" customHeight="1" x14ac:dyDescent="0.15">
      <c r="A857" s="707"/>
      <c r="B857" s="659" t="s">
        <v>1188</v>
      </c>
      <c r="C857" s="660"/>
      <c r="D857" s="660"/>
      <c r="E857" s="660"/>
      <c r="F857" s="646"/>
      <c r="G857" s="661"/>
      <c r="H857" s="645" t="s">
        <v>1592</v>
      </c>
      <c r="I857" s="648"/>
      <c r="J857" s="648"/>
      <c r="K857" s="647"/>
      <c r="L857" s="1172"/>
      <c r="M857" s="1173"/>
      <c r="N857" s="645"/>
      <c r="O857" s="647"/>
      <c r="P857" s="692"/>
      <c r="Q857" s="693"/>
      <c r="R857" s="646"/>
      <c r="S857" s="646"/>
      <c r="T857" s="646"/>
      <c r="U857" s="1216"/>
      <c r="V857" s="1217"/>
      <c r="W857" s="645"/>
      <c r="X857" s="647"/>
      <c r="Y857" s="692"/>
      <c r="Z857" s="693"/>
      <c r="AA857" s="648"/>
      <c r="AB857" s="648"/>
      <c r="AC857" s="648"/>
      <c r="AD857" s="1216"/>
      <c r="AE857" s="1217"/>
      <c r="AF857" s="645"/>
      <c r="AG857" s="647"/>
      <c r="AH857" s="692"/>
      <c r="AI857" s="693"/>
      <c r="AJ857" s="648"/>
      <c r="AK857" s="648"/>
      <c r="AL857" s="648"/>
      <c r="AM857" s="694"/>
      <c r="AN857" s="695"/>
      <c r="AO857" s="696"/>
      <c r="AP857" s="660"/>
      <c r="AQ857" s="660"/>
      <c r="AR857" s="661"/>
    </row>
    <row r="858" spans="1:44" ht="14.1" customHeight="1" x14ac:dyDescent="0.15">
      <c r="A858" s="707"/>
      <c r="B858" s="651" t="s">
        <v>1498</v>
      </c>
      <c r="C858" s="660"/>
      <c r="D858" s="660"/>
      <c r="E858" s="660"/>
      <c r="F858" s="660"/>
      <c r="G858" s="678"/>
      <c r="H858" s="679" t="s">
        <v>1132</v>
      </c>
      <c r="I858" s="662"/>
      <c r="J858" s="662"/>
      <c r="K858" s="656"/>
      <c r="L858" s="1218" t="s">
        <v>724</v>
      </c>
      <c r="M858" s="1219"/>
      <c r="N858" s="1164" t="s">
        <v>737</v>
      </c>
      <c r="O858" s="1165"/>
      <c r="P858" s="1214"/>
      <c r="Q858" s="1215"/>
      <c r="R858" s="1159"/>
      <c r="S858" s="1160"/>
      <c r="T858" s="1161"/>
      <c r="U858" s="1230">
        <v>4.6399999999999997</v>
      </c>
      <c r="V858" s="1231"/>
      <c r="W858" s="1164" t="s">
        <v>1133</v>
      </c>
      <c r="X858" s="1165"/>
      <c r="Y858" s="1157"/>
      <c r="Z858" s="1158"/>
      <c r="AA858" s="1159"/>
      <c r="AB858" s="1160"/>
      <c r="AC858" s="1161"/>
      <c r="AD858" s="1162" t="s">
        <v>1374</v>
      </c>
      <c r="AE858" s="1163"/>
      <c r="AF858" s="1164" t="s">
        <v>1130</v>
      </c>
      <c r="AG858" s="1165"/>
      <c r="AH858" s="1157"/>
      <c r="AI858" s="1158"/>
      <c r="AJ858" s="1159"/>
      <c r="AK858" s="1160"/>
      <c r="AL858" s="1161"/>
      <c r="AM858" s="1159"/>
      <c r="AN858" s="1160"/>
      <c r="AO858" s="1161"/>
      <c r="AP858" s="654" t="s">
        <v>1547</v>
      </c>
      <c r="AQ858" s="660"/>
      <c r="AR858" s="661"/>
    </row>
    <row r="859" spans="1:44" ht="14.1" customHeight="1" x14ac:dyDescent="0.15">
      <c r="A859" s="691"/>
      <c r="B859" s="645"/>
      <c r="C859" s="646"/>
      <c r="D859" s="646"/>
      <c r="E859" s="646"/>
      <c r="F859" s="646"/>
      <c r="G859" s="647"/>
      <c r="H859" s="645" t="s">
        <v>1592</v>
      </c>
      <c r="I859" s="648"/>
      <c r="J859" s="648"/>
      <c r="K859" s="647"/>
      <c r="L859" s="1172"/>
      <c r="M859" s="1173"/>
      <c r="N859" s="645"/>
      <c r="O859" s="647"/>
      <c r="P859" s="692"/>
      <c r="Q859" s="693"/>
      <c r="R859" s="646"/>
      <c r="S859" s="646"/>
      <c r="T859" s="646"/>
      <c r="U859" s="1172"/>
      <c r="V859" s="1173"/>
      <c r="W859" s="645"/>
      <c r="X859" s="647"/>
      <c r="Y859" s="692"/>
      <c r="Z859" s="693"/>
      <c r="AA859" s="648"/>
      <c r="AB859" s="648"/>
      <c r="AC859" s="648"/>
      <c r="AD859" s="1216"/>
      <c r="AE859" s="1217"/>
      <c r="AF859" s="645"/>
      <c r="AG859" s="647"/>
      <c r="AH859" s="692"/>
      <c r="AI859" s="693"/>
      <c r="AJ859" s="648"/>
      <c r="AK859" s="648"/>
      <c r="AL859" s="648"/>
      <c r="AM859" s="694"/>
      <c r="AN859" s="695"/>
      <c r="AO859" s="696"/>
      <c r="AP859" s="646"/>
      <c r="AQ859" s="723"/>
      <c r="AR859" s="724"/>
    </row>
    <row r="860" spans="1:44" ht="14.1" customHeight="1" x14ac:dyDescent="0.15">
      <c r="A860" s="697"/>
      <c r="B860" s="651" t="s">
        <v>1496</v>
      </c>
      <c r="C860" s="652"/>
      <c r="D860" s="652"/>
      <c r="E860" s="652"/>
      <c r="F860" s="660"/>
      <c r="G860" s="653"/>
      <c r="H860" s="654" t="s">
        <v>1132</v>
      </c>
      <c r="I860" s="655"/>
      <c r="J860" s="655"/>
      <c r="K860" s="656"/>
      <c r="L860" s="1218" t="s">
        <v>724</v>
      </c>
      <c r="M860" s="1219"/>
      <c r="N860" s="1164" t="s">
        <v>737</v>
      </c>
      <c r="O860" s="1165"/>
      <c r="P860" s="1214"/>
      <c r="Q860" s="1215"/>
      <c r="R860" s="1159"/>
      <c r="S860" s="1160"/>
      <c r="T860" s="1161"/>
      <c r="U860" s="1162" t="s">
        <v>1390</v>
      </c>
      <c r="V860" s="1163"/>
      <c r="W860" s="1174" t="s">
        <v>1133</v>
      </c>
      <c r="X860" s="1175"/>
      <c r="Y860" s="1157"/>
      <c r="Z860" s="1158"/>
      <c r="AA860" s="1159"/>
      <c r="AB860" s="1160"/>
      <c r="AC860" s="1161"/>
      <c r="AD860" s="1230">
        <v>0.01</v>
      </c>
      <c r="AE860" s="1231"/>
      <c r="AF860" s="1174" t="s">
        <v>1130</v>
      </c>
      <c r="AG860" s="1175"/>
      <c r="AH860" s="1157"/>
      <c r="AI860" s="1158"/>
      <c r="AJ860" s="1159"/>
      <c r="AK860" s="1160"/>
      <c r="AL860" s="1161"/>
      <c r="AM860" s="1159"/>
      <c r="AN860" s="1160"/>
      <c r="AO860" s="1161"/>
      <c r="AP860" s="654" t="s">
        <v>1547</v>
      </c>
      <c r="AQ860" s="689"/>
      <c r="AR860" s="690"/>
    </row>
    <row r="861" spans="1:44" ht="14.1" customHeight="1" x14ac:dyDescent="0.15">
      <c r="A861" s="707"/>
      <c r="B861" s="659" t="s">
        <v>1188</v>
      </c>
      <c r="C861" s="660"/>
      <c r="D861" s="660"/>
      <c r="E861" s="660"/>
      <c r="F861" s="646"/>
      <c r="G861" s="661"/>
      <c r="H861" s="645" t="s">
        <v>1592</v>
      </c>
      <c r="I861" s="648"/>
      <c r="J861" s="648"/>
      <c r="K861" s="647"/>
      <c r="L861" s="1172"/>
      <c r="M861" s="1173"/>
      <c r="N861" s="645"/>
      <c r="O861" s="647"/>
      <c r="P861" s="692"/>
      <c r="Q861" s="693"/>
      <c r="R861" s="646"/>
      <c r="S861" s="646"/>
      <c r="T861" s="646"/>
      <c r="U861" s="1216"/>
      <c r="V861" s="1217"/>
      <c r="W861" s="645"/>
      <c r="X861" s="647"/>
      <c r="Y861" s="692"/>
      <c r="Z861" s="693"/>
      <c r="AA861" s="648"/>
      <c r="AB861" s="648"/>
      <c r="AC861" s="648"/>
      <c r="AD861" s="1216"/>
      <c r="AE861" s="1217"/>
      <c r="AF861" s="645"/>
      <c r="AG861" s="647"/>
      <c r="AH861" s="692"/>
      <c r="AI861" s="693"/>
      <c r="AJ861" s="648"/>
      <c r="AK861" s="648"/>
      <c r="AL861" s="648"/>
      <c r="AM861" s="694"/>
      <c r="AN861" s="695"/>
      <c r="AO861" s="696"/>
      <c r="AP861" s="660"/>
      <c r="AQ861" s="660"/>
      <c r="AR861" s="661"/>
    </row>
    <row r="862" spans="1:44" ht="14.1" customHeight="1" x14ac:dyDescent="0.15">
      <c r="A862" s="707"/>
      <c r="B862" s="659" t="s">
        <v>1499</v>
      </c>
      <c r="C862" s="660"/>
      <c r="D862" s="660"/>
      <c r="E862" s="660"/>
      <c r="F862" s="660"/>
      <c r="G862" s="678"/>
      <c r="H862" s="679" t="s">
        <v>1132</v>
      </c>
      <c r="I862" s="662"/>
      <c r="J862" s="662"/>
      <c r="K862" s="656"/>
      <c r="L862" s="1218" t="s">
        <v>724</v>
      </c>
      <c r="M862" s="1219"/>
      <c r="N862" s="1164" t="s">
        <v>737</v>
      </c>
      <c r="O862" s="1165"/>
      <c r="P862" s="1214"/>
      <c r="Q862" s="1215"/>
      <c r="R862" s="1159"/>
      <c r="S862" s="1160"/>
      <c r="T862" s="1161"/>
      <c r="U862" s="1230">
        <v>0.78</v>
      </c>
      <c r="V862" s="1231"/>
      <c r="W862" s="1164" t="s">
        <v>1133</v>
      </c>
      <c r="X862" s="1165"/>
      <c r="Y862" s="1157"/>
      <c r="Z862" s="1158"/>
      <c r="AA862" s="1159"/>
      <c r="AB862" s="1160"/>
      <c r="AC862" s="1161"/>
      <c r="AD862" s="1162" t="s">
        <v>1374</v>
      </c>
      <c r="AE862" s="1163"/>
      <c r="AF862" s="1164" t="s">
        <v>1130</v>
      </c>
      <c r="AG862" s="1165"/>
      <c r="AH862" s="1157"/>
      <c r="AI862" s="1158"/>
      <c r="AJ862" s="1159"/>
      <c r="AK862" s="1160"/>
      <c r="AL862" s="1161"/>
      <c r="AM862" s="1159"/>
      <c r="AN862" s="1160"/>
      <c r="AO862" s="1161"/>
      <c r="AP862" s="654" t="s">
        <v>1547</v>
      </c>
      <c r="AQ862" s="660"/>
      <c r="AR862" s="661"/>
    </row>
    <row r="863" spans="1:44" ht="14.1" customHeight="1" x14ac:dyDescent="0.15">
      <c r="A863" s="691"/>
      <c r="B863" s="645"/>
      <c r="C863" s="646"/>
      <c r="D863" s="646"/>
      <c r="E863" s="646"/>
      <c r="F863" s="646"/>
      <c r="G863" s="647"/>
      <c r="H863" s="645" t="s">
        <v>1592</v>
      </c>
      <c r="I863" s="648"/>
      <c r="J863" s="648"/>
      <c r="K863" s="647"/>
      <c r="L863" s="1172"/>
      <c r="M863" s="1173"/>
      <c r="N863" s="645"/>
      <c r="O863" s="647"/>
      <c r="P863" s="692"/>
      <c r="Q863" s="693"/>
      <c r="R863" s="646"/>
      <c r="S863" s="646"/>
      <c r="T863" s="646"/>
      <c r="U863" s="1172"/>
      <c r="V863" s="1173"/>
      <c r="W863" s="645"/>
      <c r="X863" s="647"/>
      <c r="Y863" s="692"/>
      <c r="Z863" s="693"/>
      <c r="AA863" s="648"/>
      <c r="AB863" s="648"/>
      <c r="AC863" s="648"/>
      <c r="AD863" s="1216"/>
      <c r="AE863" s="1217"/>
      <c r="AF863" s="645"/>
      <c r="AG863" s="647"/>
      <c r="AH863" s="692"/>
      <c r="AI863" s="693"/>
      <c r="AJ863" s="648"/>
      <c r="AK863" s="648"/>
      <c r="AL863" s="648"/>
      <c r="AM863" s="694"/>
      <c r="AN863" s="695"/>
      <c r="AO863" s="696"/>
      <c r="AP863" s="646"/>
      <c r="AQ863" s="646"/>
      <c r="AR863" s="647"/>
    </row>
    <row r="864" spans="1:44" ht="14.1" customHeight="1" x14ac:dyDescent="0.15">
      <c r="A864" s="697"/>
      <c r="B864" s="651" t="s">
        <v>1495</v>
      </c>
      <c r="C864" s="652"/>
      <c r="D864" s="652"/>
      <c r="E864" s="652"/>
      <c r="F864" s="652"/>
      <c r="G864" s="653"/>
      <c r="H864" s="654" t="s">
        <v>1132</v>
      </c>
      <c r="I864" s="655"/>
      <c r="J864" s="655"/>
      <c r="K864" s="656"/>
      <c r="L864" s="1218" t="s">
        <v>724</v>
      </c>
      <c r="M864" s="1219"/>
      <c r="N864" s="1164" t="s">
        <v>737</v>
      </c>
      <c r="O864" s="1165"/>
      <c r="P864" s="1214"/>
      <c r="Q864" s="1215"/>
      <c r="R864" s="1159"/>
      <c r="S864" s="1160"/>
      <c r="T864" s="1161"/>
      <c r="U864" s="1162" t="s">
        <v>1390</v>
      </c>
      <c r="V864" s="1163"/>
      <c r="W864" s="1174" t="s">
        <v>1133</v>
      </c>
      <c r="X864" s="1175"/>
      <c r="Y864" s="1157"/>
      <c r="Z864" s="1158"/>
      <c r="AA864" s="1159"/>
      <c r="AB864" s="1160"/>
      <c r="AC864" s="1161"/>
      <c r="AD864" s="1230">
        <v>0.02</v>
      </c>
      <c r="AE864" s="1231"/>
      <c r="AF864" s="1174" t="s">
        <v>1130</v>
      </c>
      <c r="AG864" s="1175"/>
      <c r="AH864" s="1157"/>
      <c r="AI864" s="1158"/>
      <c r="AJ864" s="1159"/>
      <c r="AK864" s="1160"/>
      <c r="AL864" s="1161"/>
      <c r="AM864" s="1159"/>
      <c r="AN864" s="1160"/>
      <c r="AO864" s="1161"/>
      <c r="AP864" s="654" t="s">
        <v>1547</v>
      </c>
      <c r="AQ864" s="652"/>
      <c r="AR864" s="713"/>
    </row>
    <row r="865" spans="1:44" ht="14.1" customHeight="1" x14ac:dyDescent="0.15">
      <c r="A865" s="707"/>
      <c r="B865" s="659"/>
      <c r="C865" s="660"/>
      <c r="D865" s="660"/>
      <c r="E865" s="660"/>
      <c r="F865" s="660"/>
      <c r="G865" s="661"/>
      <c r="H865" s="645" t="s">
        <v>1592</v>
      </c>
      <c r="I865" s="648"/>
      <c r="J865" s="648"/>
      <c r="K865" s="647"/>
      <c r="L865" s="1172"/>
      <c r="M865" s="1173"/>
      <c r="N865" s="645"/>
      <c r="O865" s="647"/>
      <c r="P865" s="692"/>
      <c r="Q865" s="693"/>
      <c r="R865" s="646"/>
      <c r="S865" s="646"/>
      <c r="T865" s="646"/>
      <c r="U865" s="1172"/>
      <c r="V865" s="1173"/>
      <c r="W865" s="645"/>
      <c r="X865" s="647"/>
      <c r="Y865" s="692"/>
      <c r="Z865" s="693"/>
      <c r="AA865" s="648"/>
      <c r="AB865" s="648"/>
      <c r="AC865" s="648"/>
      <c r="AD865" s="1216"/>
      <c r="AE865" s="1217"/>
      <c r="AF865" s="645"/>
      <c r="AG865" s="647"/>
      <c r="AH865" s="692"/>
      <c r="AI865" s="693"/>
      <c r="AJ865" s="648"/>
      <c r="AK865" s="648"/>
      <c r="AL865" s="648"/>
      <c r="AM865" s="694"/>
      <c r="AN865" s="695"/>
      <c r="AO865" s="696"/>
      <c r="AP865" s="646"/>
      <c r="AQ865" s="660"/>
      <c r="AR865" s="661"/>
    </row>
    <row r="866" spans="1:44" ht="14.1" customHeight="1" x14ac:dyDescent="0.15">
      <c r="A866" s="707"/>
      <c r="B866" s="659" t="s">
        <v>1487</v>
      </c>
      <c r="C866" s="660"/>
      <c r="D866" s="660"/>
      <c r="E866" s="660"/>
      <c r="F866" s="660"/>
      <c r="G866" s="678"/>
      <c r="H866" s="654" t="s">
        <v>1132</v>
      </c>
      <c r="I866" s="655"/>
      <c r="J866" s="655"/>
      <c r="K866" s="656"/>
      <c r="L866" s="1218" t="s">
        <v>724</v>
      </c>
      <c r="M866" s="1219"/>
      <c r="N866" s="1164" t="s">
        <v>737</v>
      </c>
      <c r="O866" s="1165"/>
      <c r="P866" s="1214"/>
      <c r="Q866" s="1215"/>
      <c r="R866" s="1159"/>
      <c r="S866" s="1160"/>
      <c r="T866" s="1161"/>
      <c r="U866" s="1162" t="s">
        <v>1390</v>
      </c>
      <c r="V866" s="1163"/>
      <c r="W866" s="1174" t="s">
        <v>1133</v>
      </c>
      <c r="X866" s="1175"/>
      <c r="Y866" s="1157"/>
      <c r="Z866" s="1158"/>
      <c r="AA866" s="1159"/>
      <c r="AB866" s="1160"/>
      <c r="AC866" s="1161"/>
      <c r="AD866" s="1230">
        <v>0.2</v>
      </c>
      <c r="AE866" s="1231"/>
      <c r="AF866" s="1174" t="s">
        <v>1130</v>
      </c>
      <c r="AG866" s="1175"/>
      <c r="AH866" s="1157"/>
      <c r="AI866" s="1158"/>
      <c r="AJ866" s="1159"/>
      <c r="AK866" s="1160"/>
      <c r="AL866" s="1161"/>
      <c r="AM866" s="1159"/>
      <c r="AN866" s="1160"/>
      <c r="AO866" s="1161"/>
      <c r="AP866" s="654" t="s">
        <v>1547</v>
      </c>
      <c r="AQ866" s="660"/>
      <c r="AR866" s="661"/>
    </row>
    <row r="867" spans="1:44" ht="14.1" customHeight="1" x14ac:dyDescent="0.15">
      <c r="A867" s="691"/>
      <c r="B867" s="645" t="s">
        <v>1500</v>
      </c>
      <c r="C867" s="646"/>
      <c r="D867" s="646"/>
      <c r="E867" s="646"/>
      <c r="F867" s="646"/>
      <c r="G867" s="647"/>
      <c r="H867" s="645" t="s">
        <v>1592</v>
      </c>
      <c r="I867" s="648"/>
      <c r="J867" s="648"/>
      <c r="K867" s="647"/>
      <c r="L867" s="1172"/>
      <c r="M867" s="1173"/>
      <c r="N867" s="645"/>
      <c r="O867" s="647"/>
      <c r="P867" s="692"/>
      <c r="Q867" s="693"/>
      <c r="R867" s="646"/>
      <c r="S867" s="646"/>
      <c r="T867" s="646"/>
      <c r="U867" s="1216"/>
      <c r="V867" s="1217"/>
      <c r="W867" s="645"/>
      <c r="X867" s="647"/>
      <c r="Y867" s="692"/>
      <c r="Z867" s="693"/>
      <c r="AA867" s="648"/>
      <c r="AB867" s="648"/>
      <c r="AC867" s="648"/>
      <c r="AD867" s="1216"/>
      <c r="AE867" s="1217"/>
      <c r="AF867" s="645"/>
      <c r="AG867" s="647"/>
      <c r="AH867" s="692"/>
      <c r="AI867" s="693"/>
      <c r="AJ867" s="648"/>
      <c r="AK867" s="648"/>
      <c r="AL867" s="648"/>
      <c r="AM867" s="694"/>
      <c r="AN867" s="695"/>
      <c r="AO867" s="696"/>
      <c r="AP867" s="660"/>
      <c r="AQ867" s="646"/>
      <c r="AR867" s="647"/>
    </row>
    <row r="868" spans="1:44" ht="14.1" customHeight="1" x14ac:dyDescent="0.15">
      <c r="A868" s="697"/>
      <c r="B868" s="651" t="s">
        <v>1498</v>
      </c>
      <c r="C868" s="652"/>
      <c r="D868" s="652"/>
      <c r="E868" s="652"/>
      <c r="F868" s="652"/>
      <c r="G868" s="653"/>
      <c r="H868" s="679" t="s">
        <v>1132</v>
      </c>
      <c r="I868" s="662"/>
      <c r="J868" s="662"/>
      <c r="K868" s="656"/>
      <c r="L868" s="1218" t="s">
        <v>724</v>
      </c>
      <c r="M868" s="1219"/>
      <c r="N868" s="1164" t="s">
        <v>737</v>
      </c>
      <c r="O868" s="1165"/>
      <c r="P868" s="1214"/>
      <c r="Q868" s="1215"/>
      <c r="R868" s="1159"/>
      <c r="S868" s="1160"/>
      <c r="T868" s="1161"/>
      <c r="U868" s="1230">
        <v>0.98</v>
      </c>
      <c r="V868" s="1231"/>
      <c r="W868" s="1164" t="s">
        <v>1133</v>
      </c>
      <c r="X868" s="1165"/>
      <c r="Y868" s="1157"/>
      <c r="Z868" s="1158"/>
      <c r="AA868" s="1159"/>
      <c r="AB868" s="1160"/>
      <c r="AC868" s="1161"/>
      <c r="AD868" s="1162" t="s">
        <v>1374</v>
      </c>
      <c r="AE868" s="1163"/>
      <c r="AF868" s="1164" t="s">
        <v>1130</v>
      </c>
      <c r="AG868" s="1165"/>
      <c r="AH868" s="1157"/>
      <c r="AI868" s="1158"/>
      <c r="AJ868" s="1159"/>
      <c r="AK868" s="1160"/>
      <c r="AL868" s="1161"/>
      <c r="AM868" s="1159"/>
      <c r="AN868" s="1160"/>
      <c r="AO868" s="1161"/>
      <c r="AP868" s="654" t="s">
        <v>1547</v>
      </c>
      <c r="AQ868" s="652"/>
      <c r="AR868" s="713"/>
    </row>
    <row r="869" spans="1:44" ht="14.1" customHeight="1" x14ac:dyDescent="0.15">
      <c r="A869" s="707"/>
      <c r="B869" s="659"/>
      <c r="C869" s="660"/>
      <c r="D869" s="660"/>
      <c r="E869" s="660"/>
      <c r="F869" s="660"/>
      <c r="G869" s="661"/>
      <c r="H869" s="645" t="s">
        <v>1592</v>
      </c>
      <c r="I869" s="648"/>
      <c r="J869" s="648"/>
      <c r="K869" s="647"/>
      <c r="L869" s="1172"/>
      <c r="M869" s="1173"/>
      <c r="N869" s="645"/>
      <c r="O869" s="647"/>
      <c r="P869" s="692"/>
      <c r="Q869" s="693"/>
      <c r="R869" s="646"/>
      <c r="S869" s="646"/>
      <c r="T869" s="646"/>
      <c r="U869" s="1172"/>
      <c r="V869" s="1173"/>
      <c r="W869" s="645"/>
      <c r="X869" s="647"/>
      <c r="Y869" s="692"/>
      <c r="Z869" s="693"/>
      <c r="AA869" s="648"/>
      <c r="AB869" s="648"/>
      <c r="AC869" s="648"/>
      <c r="AD869" s="1216"/>
      <c r="AE869" s="1217"/>
      <c r="AF869" s="645"/>
      <c r="AG869" s="647"/>
      <c r="AH869" s="692"/>
      <c r="AI869" s="693"/>
      <c r="AJ869" s="648"/>
      <c r="AK869" s="648"/>
      <c r="AL869" s="648"/>
      <c r="AM869" s="694"/>
      <c r="AN869" s="695"/>
      <c r="AO869" s="696"/>
      <c r="AP869" s="646"/>
      <c r="AQ869" s="660"/>
      <c r="AR869" s="661"/>
    </row>
    <row r="870" spans="1:44" ht="14.1" customHeight="1" x14ac:dyDescent="0.15">
      <c r="A870" s="707"/>
      <c r="B870" s="659" t="s">
        <v>1487</v>
      </c>
      <c r="C870" s="660"/>
      <c r="D870" s="660"/>
      <c r="E870" s="660"/>
      <c r="F870" s="660"/>
      <c r="G870" s="678"/>
      <c r="H870" s="654" t="s">
        <v>1132</v>
      </c>
      <c r="I870" s="655"/>
      <c r="J870" s="655"/>
      <c r="K870" s="656"/>
      <c r="L870" s="1218" t="s">
        <v>724</v>
      </c>
      <c r="M870" s="1219"/>
      <c r="N870" s="1164" t="s">
        <v>737</v>
      </c>
      <c r="O870" s="1165"/>
      <c r="P870" s="1214"/>
      <c r="Q870" s="1215"/>
      <c r="R870" s="1159"/>
      <c r="S870" s="1160"/>
      <c r="T870" s="1161"/>
      <c r="U870" s="1162" t="s">
        <v>1390</v>
      </c>
      <c r="V870" s="1163"/>
      <c r="W870" s="1174" t="s">
        <v>1133</v>
      </c>
      <c r="X870" s="1175"/>
      <c r="Y870" s="1157"/>
      <c r="Z870" s="1158"/>
      <c r="AA870" s="1159"/>
      <c r="AB870" s="1160"/>
      <c r="AC870" s="1161"/>
      <c r="AD870" s="1230">
        <v>0.69</v>
      </c>
      <c r="AE870" s="1231"/>
      <c r="AF870" s="1174" t="s">
        <v>1130</v>
      </c>
      <c r="AG870" s="1175"/>
      <c r="AH870" s="1157"/>
      <c r="AI870" s="1158"/>
      <c r="AJ870" s="1159"/>
      <c r="AK870" s="1160"/>
      <c r="AL870" s="1161"/>
      <c r="AM870" s="1159"/>
      <c r="AN870" s="1160"/>
      <c r="AO870" s="1161"/>
      <c r="AP870" s="654" t="s">
        <v>1547</v>
      </c>
      <c r="AQ870" s="660"/>
      <c r="AR870" s="661"/>
    </row>
    <row r="871" spans="1:44" ht="14.1" customHeight="1" x14ac:dyDescent="0.15">
      <c r="A871" s="691"/>
      <c r="B871" s="645" t="s">
        <v>1180</v>
      </c>
      <c r="C871" s="646"/>
      <c r="D871" s="646"/>
      <c r="E871" s="646"/>
      <c r="F871" s="646"/>
      <c r="G871" s="647"/>
      <c r="H871" s="645" t="s">
        <v>1593</v>
      </c>
      <c r="I871" s="648"/>
      <c r="J871" s="648"/>
      <c r="K871" s="647"/>
      <c r="L871" s="1172"/>
      <c r="M871" s="1173"/>
      <c r="N871" s="645"/>
      <c r="O871" s="647"/>
      <c r="P871" s="692"/>
      <c r="Q871" s="693"/>
      <c r="R871" s="646"/>
      <c r="S871" s="646"/>
      <c r="T871" s="646"/>
      <c r="U871" s="1216"/>
      <c r="V871" s="1217"/>
      <c r="W871" s="645"/>
      <c r="X871" s="647"/>
      <c r="Y871" s="692"/>
      <c r="Z871" s="693"/>
      <c r="AA871" s="648"/>
      <c r="AB871" s="648"/>
      <c r="AC871" s="648"/>
      <c r="AD871" s="1216"/>
      <c r="AE871" s="1217"/>
      <c r="AF871" s="645"/>
      <c r="AG871" s="647"/>
      <c r="AH871" s="692"/>
      <c r="AI871" s="693"/>
      <c r="AJ871" s="648"/>
      <c r="AK871" s="648"/>
      <c r="AL871" s="648"/>
      <c r="AM871" s="694"/>
      <c r="AN871" s="695"/>
      <c r="AO871" s="696"/>
      <c r="AP871" s="660"/>
      <c r="AQ871" s="646"/>
      <c r="AR871" s="647"/>
    </row>
    <row r="872" spans="1:44" ht="14.1" customHeight="1" x14ac:dyDescent="0.15">
      <c r="A872" s="697"/>
      <c r="B872" s="651" t="s">
        <v>648</v>
      </c>
      <c r="C872" s="652"/>
      <c r="D872" s="652"/>
      <c r="E872" s="652"/>
      <c r="F872" s="652"/>
      <c r="G872" s="653"/>
      <c r="H872" s="679" t="s">
        <v>1132</v>
      </c>
      <c r="I872" s="662"/>
      <c r="J872" s="662"/>
      <c r="K872" s="656"/>
      <c r="L872" s="1218" t="s">
        <v>724</v>
      </c>
      <c r="M872" s="1219"/>
      <c r="N872" s="1164" t="s">
        <v>737</v>
      </c>
      <c r="O872" s="1165"/>
      <c r="P872" s="1214"/>
      <c r="Q872" s="1215"/>
      <c r="R872" s="1159"/>
      <c r="S872" s="1160"/>
      <c r="T872" s="1161"/>
      <c r="U872" s="1230">
        <v>1.89</v>
      </c>
      <c r="V872" s="1231"/>
      <c r="W872" s="1164" t="s">
        <v>1133</v>
      </c>
      <c r="X872" s="1165"/>
      <c r="Y872" s="1157"/>
      <c r="Z872" s="1158"/>
      <c r="AA872" s="1159"/>
      <c r="AB872" s="1160"/>
      <c r="AC872" s="1161"/>
      <c r="AD872" s="1162" t="s">
        <v>1374</v>
      </c>
      <c r="AE872" s="1163"/>
      <c r="AF872" s="1164" t="s">
        <v>1130</v>
      </c>
      <c r="AG872" s="1165"/>
      <c r="AH872" s="1157"/>
      <c r="AI872" s="1158"/>
      <c r="AJ872" s="1159"/>
      <c r="AK872" s="1160"/>
      <c r="AL872" s="1161"/>
      <c r="AM872" s="1159"/>
      <c r="AN872" s="1160"/>
      <c r="AO872" s="1161"/>
      <c r="AP872" s="654" t="s">
        <v>1547</v>
      </c>
      <c r="AQ872" s="652"/>
      <c r="AR872" s="713"/>
    </row>
    <row r="873" spans="1:44" ht="14.1" customHeight="1" x14ac:dyDescent="0.15">
      <c r="A873" s="691"/>
      <c r="B873" s="645"/>
      <c r="C873" s="646"/>
      <c r="D873" s="646"/>
      <c r="E873" s="646"/>
      <c r="F873" s="646"/>
      <c r="G873" s="647"/>
      <c r="H873" s="645" t="s">
        <v>1592</v>
      </c>
      <c r="I873" s="648"/>
      <c r="J873" s="648"/>
      <c r="K873" s="647"/>
      <c r="L873" s="1172"/>
      <c r="M873" s="1173"/>
      <c r="N873" s="645"/>
      <c r="O873" s="647"/>
      <c r="P873" s="692"/>
      <c r="Q873" s="693"/>
      <c r="R873" s="646"/>
      <c r="S873" s="646"/>
      <c r="T873" s="646"/>
      <c r="U873" s="1172"/>
      <c r="V873" s="1173"/>
      <c r="W873" s="645"/>
      <c r="X873" s="647"/>
      <c r="Y873" s="692"/>
      <c r="Z873" s="693"/>
      <c r="AA873" s="648"/>
      <c r="AB873" s="648"/>
      <c r="AC873" s="648"/>
      <c r="AD873" s="1216"/>
      <c r="AE873" s="1217"/>
      <c r="AF873" s="645"/>
      <c r="AG873" s="647"/>
      <c r="AH873" s="692"/>
      <c r="AI873" s="693"/>
      <c r="AJ873" s="648"/>
      <c r="AK873" s="648"/>
      <c r="AL873" s="648"/>
      <c r="AM873" s="694"/>
      <c r="AN873" s="695"/>
      <c r="AO873" s="696"/>
      <c r="AP873" s="646"/>
      <c r="AQ873" s="646"/>
      <c r="AR873" s="647"/>
    </row>
    <row r="874" spans="1:44" ht="14.1" customHeight="1" x14ac:dyDescent="0.15">
      <c r="A874" s="697"/>
      <c r="B874" s="651" t="s">
        <v>1496</v>
      </c>
      <c r="C874" s="652"/>
      <c r="D874" s="652"/>
      <c r="E874" s="652"/>
      <c r="F874" s="660"/>
      <c r="G874" s="653"/>
      <c r="H874" s="654" t="s">
        <v>1132</v>
      </c>
      <c r="I874" s="655"/>
      <c r="J874" s="655"/>
      <c r="K874" s="656"/>
      <c r="L874" s="1218" t="s">
        <v>724</v>
      </c>
      <c r="M874" s="1219"/>
      <c r="N874" s="1164" t="s">
        <v>737</v>
      </c>
      <c r="O874" s="1165"/>
      <c r="P874" s="1214"/>
      <c r="Q874" s="1215"/>
      <c r="R874" s="1159"/>
      <c r="S874" s="1160"/>
      <c r="T874" s="1161"/>
      <c r="U874" s="1162" t="s">
        <v>1390</v>
      </c>
      <c r="V874" s="1163"/>
      <c r="W874" s="1174" t="s">
        <v>1133</v>
      </c>
      <c r="X874" s="1175"/>
      <c r="Y874" s="1157"/>
      <c r="Z874" s="1158"/>
      <c r="AA874" s="1159"/>
      <c r="AB874" s="1160"/>
      <c r="AC874" s="1161"/>
      <c r="AD874" s="1230">
        <v>0.01</v>
      </c>
      <c r="AE874" s="1231"/>
      <c r="AF874" s="1174" t="s">
        <v>1130</v>
      </c>
      <c r="AG874" s="1175"/>
      <c r="AH874" s="1157"/>
      <c r="AI874" s="1158"/>
      <c r="AJ874" s="1159"/>
      <c r="AK874" s="1160"/>
      <c r="AL874" s="1161"/>
      <c r="AM874" s="1159"/>
      <c r="AN874" s="1160"/>
      <c r="AO874" s="1161"/>
      <c r="AP874" s="654" t="s">
        <v>1547</v>
      </c>
      <c r="AQ874" s="652"/>
      <c r="AR874" s="713"/>
    </row>
    <row r="875" spans="1:44" ht="14.1" customHeight="1" x14ac:dyDescent="0.15">
      <c r="A875" s="707"/>
      <c r="B875" s="666"/>
      <c r="C875" s="660"/>
      <c r="D875" s="660"/>
      <c r="E875" s="660"/>
      <c r="F875" s="646"/>
      <c r="G875" s="661"/>
      <c r="H875" s="659"/>
      <c r="I875" s="662"/>
      <c r="J875" s="662"/>
      <c r="K875" s="661"/>
      <c r="L875" s="645"/>
      <c r="M875" s="647"/>
      <c r="N875" s="645"/>
      <c r="O875" s="647"/>
      <c r="P875" s="692"/>
      <c r="Q875" s="693"/>
      <c r="R875" s="646"/>
      <c r="S875" s="646"/>
      <c r="T875" s="646"/>
      <c r="U875" s="659"/>
      <c r="V875" s="661"/>
      <c r="W875" s="659"/>
      <c r="X875" s="661"/>
      <c r="Y875" s="715"/>
      <c r="Z875" s="680"/>
      <c r="AA875" s="662"/>
      <c r="AB875" s="662"/>
      <c r="AC875" s="662"/>
      <c r="AD875" s="659"/>
      <c r="AE875" s="661"/>
      <c r="AF875" s="659"/>
      <c r="AG875" s="661"/>
      <c r="AH875" s="715"/>
      <c r="AI875" s="680"/>
      <c r="AJ875" s="662"/>
      <c r="AK875" s="662"/>
      <c r="AL875" s="662"/>
      <c r="AM875" s="679"/>
      <c r="AN875" s="716"/>
      <c r="AO875" s="678"/>
      <c r="AP875" s="660"/>
      <c r="AQ875" s="660"/>
      <c r="AR875" s="661"/>
    </row>
    <row r="876" spans="1:44" ht="14.1" customHeight="1" x14ac:dyDescent="0.15">
      <c r="A876" s="707"/>
      <c r="B876" s="666"/>
      <c r="C876" s="660"/>
      <c r="D876" s="660"/>
      <c r="E876" s="660"/>
      <c r="F876" s="660"/>
      <c r="G876" s="678"/>
      <c r="H876" s="679"/>
      <c r="I876" s="662"/>
      <c r="J876" s="662"/>
      <c r="K876" s="680"/>
      <c r="L876" s="903"/>
      <c r="M876" s="904"/>
      <c r="N876" s="659"/>
      <c r="O876" s="661"/>
      <c r="P876" s="715"/>
      <c r="Q876" s="680"/>
      <c r="R876" s="662"/>
      <c r="S876" s="662"/>
      <c r="T876" s="662"/>
      <c r="U876" s="1214"/>
      <c r="V876" s="1215"/>
      <c r="W876" s="1164"/>
      <c r="X876" s="1165"/>
      <c r="Y876" s="1214"/>
      <c r="Z876" s="1215"/>
      <c r="AA876" s="712"/>
      <c r="AB876" s="712"/>
      <c r="AC876" s="712"/>
      <c r="AD876" s="1214"/>
      <c r="AE876" s="1215"/>
      <c r="AF876" s="1164"/>
      <c r="AG876" s="1165"/>
      <c r="AH876" s="1214"/>
      <c r="AI876" s="1215"/>
      <c r="AJ876" s="712"/>
      <c r="AK876" s="712"/>
      <c r="AL876" s="712"/>
      <c r="AM876" s="1288"/>
      <c r="AN876" s="1289"/>
      <c r="AO876" s="1290"/>
      <c r="AP876" s="716"/>
      <c r="AQ876" s="660"/>
      <c r="AR876" s="661"/>
    </row>
    <row r="877" spans="1:44" ht="14.1" customHeight="1" x14ac:dyDescent="0.15">
      <c r="A877" s="742"/>
      <c r="B877" s="743"/>
      <c r="C877" s="744"/>
      <c r="D877" s="744"/>
      <c r="E877" s="744"/>
      <c r="F877" s="744"/>
      <c r="G877" s="745"/>
      <c r="H877" s="743"/>
      <c r="I877" s="746"/>
      <c r="J877" s="746"/>
      <c r="K877" s="745"/>
      <c r="L877" s="743"/>
      <c r="M877" s="745"/>
      <c r="N877" s="743"/>
      <c r="O877" s="745"/>
      <c r="P877" s="747"/>
      <c r="Q877" s="748"/>
      <c r="R877" s="746"/>
      <c r="S877" s="746"/>
      <c r="T877" s="748"/>
      <c r="U877" s="743"/>
      <c r="V877" s="745"/>
      <c r="W877" s="743"/>
      <c r="X877" s="745"/>
      <c r="Y877" s="747"/>
      <c r="Z877" s="748"/>
      <c r="AA877" s="746"/>
      <c r="AB877" s="746"/>
      <c r="AC877" s="746"/>
      <c r="AD877" s="743"/>
      <c r="AE877" s="745"/>
      <c r="AF877" s="743"/>
      <c r="AG877" s="745"/>
      <c r="AH877" s="747"/>
      <c r="AI877" s="748"/>
      <c r="AJ877" s="746"/>
      <c r="AK877" s="746"/>
      <c r="AL877" s="746"/>
      <c r="AM877" s="749"/>
      <c r="AN877" s="750"/>
      <c r="AO877" s="751"/>
      <c r="AP877" s="744"/>
      <c r="AQ877" s="744"/>
      <c r="AR877" s="745"/>
    </row>
    <row r="878" spans="1:44" ht="14.1" customHeight="1" x14ac:dyDescent="0.15">
      <c r="A878" s="752"/>
      <c r="B878" s="1252"/>
      <c r="C878" s="1254"/>
      <c r="D878" s="1254"/>
      <c r="E878" s="1254"/>
      <c r="F878" s="1254"/>
      <c r="G878" s="1253"/>
      <c r="H878" s="753"/>
      <c r="I878" s="754"/>
      <c r="J878" s="754"/>
      <c r="K878" s="755"/>
      <c r="L878" s="1250"/>
      <c r="M878" s="1251"/>
      <c r="N878" s="1252"/>
      <c r="O878" s="1253"/>
      <c r="P878" s="1250"/>
      <c r="Q878" s="1251"/>
      <c r="R878" s="756"/>
      <c r="S878" s="756"/>
      <c r="T878" s="878"/>
      <c r="U878" s="1250"/>
      <c r="V878" s="1251"/>
      <c r="W878" s="1252"/>
      <c r="X878" s="1253"/>
      <c r="Y878" s="1250"/>
      <c r="Z878" s="1251"/>
      <c r="AA878" s="756"/>
      <c r="AB878" s="756"/>
      <c r="AC878" s="756"/>
      <c r="AD878" s="1250"/>
      <c r="AE878" s="1251"/>
      <c r="AF878" s="1252"/>
      <c r="AG878" s="1253"/>
      <c r="AH878" s="1250"/>
      <c r="AI878" s="1251"/>
      <c r="AJ878" s="756"/>
      <c r="AK878" s="756"/>
      <c r="AL878" s="756"/>
      <c r="AM878" s="1255"/>
      <c r="AN878" s="1256"/>
      <c r="AO878" s="1257"/>
      <c r="AP878" s="757"/>
      <c r="AQ878" s="758"/>
      <c r="AR878" s="759"/>
    </row>
    <row r="879" spans="1:44" ht="15" customHeight="1" x14ac:dyDescent="0.15"/>
    <row r="880" spans="1:44" ht="15" customHeight="1" x14ac:dyDescent="0.15">
      <c r="A880" s="1220" t="s">
        <v>1807</v>
      </c>
      <c r="B880" s="1220"/>
      <c r="C880" s="1220"/>
      <c r="D880" s="1220"/>
      <c r="E880" s="1220"/>
      <c r="F880" s="1220"/>
      <c r="G880" s="1220"/>
      <c r="H880" s="1220"/>
      <c r="I880" s="1220"/>
      <c r="J880" s="1220"/>
      <c r="K880" s="1220"/>
      <c r="L880" s="1220"/>
      <c r="M880" s="1220"/>
      <c r="N880" s="1220"/>
      <c r="O880" s="1220"/>
      <c r="P880" s="1220"/>
      <c r="Q880" s="1220"/>
      <c r="R880" s="1220"/>
      <c r="S880" s="1220"/>
      <c r="T880" s="1220"/>
      <c r="U880" s="1220"/>
      <c r="V880" s="1220"/>
      <c r="W880" s="1220"/>
      <c r="X880" s="1220"/>
      <c r="Y880" s="1220"/>
      <c r="Z880" s="1220"/>
      <c r="AA880" s="1220"/>
      <c r="AB880" s="1220"/>
      <c r="AC880" s="1220"/>
      <c r="AD880" s="1220"/>
      <c r="AE880" s="1220"/>
      <c r="AF880" s="1220"/>
      <c r="AG880" s="1220"/>
      <c r="AH880" s="1220"/>
      <c r="AI880" s="1220"/>
      <c r="AJ880" s="1220"/>
      <c r="AK880" s="1220"/>
      <c r="AL880" s="1220"/>
      <c r="AM880" s="1220"/>
      <c r="AN880" s="1220"/>
      <c r="AO880" s="1220"/>
      <c r="AP880" s="1220"/>
      <c r="AQ880" s="1220"/>
      <c r="AR880" s="1220"/>
    </row>
    <row r="881" spans="1:44" ht="15" customHeight="1" x14ac:dyDescent="0.15">
      <c r="A881" s="1220"/>
      <c r="B881" s="1220"/>
      <c r="C881" s="1220"/>
      <c r="D881" s="1220"/>
      <c r="E881" s="1220"/>
      <c r="F881" s="1220"/>
      <c r="G881" s="1220"/>
      <c r="H881" s="1220"/>
      <c r="I881" s="1220"/>
      <c r="J881" s="1220"/>
      <c r="K881" s="1220"/>
      <c r="L881" s="1220"/>
      <c r="M881" s="1220"/>
      <c r="N881" s="1220"/>
      <c r="O881" s="1220"/>
      <c r="P881" s="1220"/>
      <c r="Q881" s="1220"/>
      <c r="R881" s="1220"/>
      <c r="S881" s="1220"/>
      <c r="T881" s="1220"/>
      <c r="U881" s="1220"/>
      <c r="V881" s="1220"/>
      <c r="W881" s="1220"/>
      <c r="X881" s="1220"/>
      <c r="Y881" s="1220"/>
      <c r="Z881" s="1220"/>
      <c r="AA881" s="1220"/>
      <c r="AB881" s="1220"/>
      <c r="AC881" s="1220"/>
      <c r="AD881" s="1220"/>
      <c r="AE881" s="1220"/>
      <c r="AF881" s="1220"/>
      <c r="AG881" s="1220"/>
      <c r="AH881" s="1220"/>
      <c r="AI881" s="1220"/>
      <c r="AJ881" s="1220"/>
      <c r="AK881" s="1220"/>
      <c r="AL881" s="1220"/>
      <c r="AM881" s="1220"/>
      <c r="AN881" s="1220"/>
      <c r="AO881" s="1220"/>
      <c r="AP881" s="1220"/>
      <c r="AQ881" s="1220"/>
      <c r="AR881" s="1220"/>
    </row>
    <row r="882" spans="1:44" ht="15" customHeight="1" x14ac:dyDescent="0.15">
      <c r="B882" s="642" t="s">
        <v>2240</v>
      </c>
      <c r="AP882" s="643"/>
      <c r="AQ882" s="644" t="s">
        <v>1118</v>
      </c>
      <c r="AR882" s="636">
        <v>20</v>
      </c>
    </row>
    <row r="883" spans="1:44" ht="14.1" customHeight="1" x14ac:dyDescent="0.15">
      <c r="A883" s="1272" t="s">
        <v>580</v>
      </c>
      <c r="B883" s="1269" t="s">
        <v>1119</v>
      </c>
      <c r="C883" s="1270"/>
      <c r="D883" s="1270"/>
      <c r="E883" s="1270"/>
      <c r="F883" s="1270"/>
      <c r="G883" s="1270"/>
      <c r="H883" s="1269" t="s">
        <v>1120</v>
      </c>
      <c r="I883" s="1270"/>
      <c r="J883" s="1270"/>
      <c r="K883" s="1271"/>
      <c r="L883" s="1247" t="s">
        <v>1734</v>
      </c>
      <c r="M883" s="1248"/>
      <c r="N883" s="1248"/>
      <c r="O883" s="1248"/>
      <c r="P883" s="1248"/>
      <c r="Q883" s="1248"/>
      <c r="R883" s="1248"/>
      <c r="S883" s="1248"/>
      <c r="T883" s="1249"/>
      <c r="U883" s="1247" t="s">
        <v>1121</v>
      </c>
      <c r="V883" s="1248"/>
      <c r="W883" s="1248"/>
      <c r="X883" s="1248"/>
      <c r="Y883" s="1248"/>
      <c r="Z883" s="1248"/>
      <c r="AA883" s="1248"/>
      <c r="AB883" s="1248"/>
      <c r="AC883" s="1249"/>
      <c r="AD883" s="1247" t="s">
        <v>1122</v>
      </c>
      <c r="AE883" s="1248"/>
      <c r="AF883" s="1248"/>
      <c r="AG883" s="1248"/>
      <c r="AH883" s="1248"/>
      <c r="AI883" s="1248"/>
      <c r="AJ883" s="1248"/>
      <c r="AK883" s="1248"/>
      <c r="AL883" s="1249"/>
      <c r="AM883" s="1274"/>
      <c r="AN883" s="1275"/>
      <c r="AO883" s="1276"/>
      <c r="AP883" s="1269" t="s">
        <v>1123</v>
      </c>
      <c r="AQ883" s="1270"/>
      <c r="AR883" s="1271"/>
    </row>
    <row r="884" spans="1:44" ht="14.1" customHeight="1" x14ac:dyDescent="0.15">
      <c r="A884" s="1273"/>
      <c r="B884" s="1242"/>
      <c r="C884" s="1244"/>
      <c r="D884" s="1244"/>
      <c r="E884" s="1244"/>
      <c r="F884" s="1244"/>
      <c r="G884" s="1244"/>
      <c r="H884" s="1242"/>
      <c r="I884" s="1244"/>
      <c r="J884" s="1244"/>
      <c r="K884" s="1243"/>
      <c r="L884" s="1242" t="s">
        <v>1124</v>
      </c>
      <c r="M884" s="1243"/>
      <c r="N884" s="1244" t="s">
        <v>1125</v>
      </c>
      <c r="O884" s="1244"/>
      <c r="P884" s="1227"/>
      <c r="Q884" s="1229"/>
      <c r="R884" s="1227"/>
      <c r="S884" s="1228"/>
      <c r="T884" s="1229"/>
      <c r="U884" s="1242" t="s">
        <v>1124</v>
      </c>
      <c r="V884" s="1243"/>
      <c r="W884" s="1242" t="s">
        <v>1125</v>
      </c>
      <c r="X884" s="1243"/>
      <c r="Y884" s="1227"/>
      <c r="Z884" s="1229"/>
      <c r="AA884" s="1227"/>
      <c r="AB884" s="1228"/>
      <c r="AC884" s="1229"/>
      <c r="AD884" s="1242" t="s">
        <v>1124</v>
      </c>
      <c r="AE884" s="1243"/>
      <c r="AF884" s="1242" t="s">
        <v>1125</v>
      </c>
      <c r="AG884" s="1243"/>
      <c r="AH884" s="1227"/>
      <c r="AI884" s="1229"/>
      <c r="AJ884" s="1227"/>
      <c r="AK884" s="1228"/>
      <c r="AL884" s="1229"/>
      <c r="AM884" s="1277"/>
      <c r="AN884" s="1278"/>
      <c r="AO884" s="1279"/>
      <c r="AP884" s="1242"/>
      <c r="AQ884" s="1244"/>
      <c r="AR884" s="1243"/>
    </row>
    <row r="885" spans="1:44" ht="14.1" customHeight="1" x14ac:dyDescent="0.15">
      <c r="A885" s="665"/>
      <c r="B885" s="666"/>
      <c r="C885" s="667"/>
      <c r="D885" s="667"/>
      <c r="E885" s="667"/>
      <c r="F885" s="667"/>
      <c r="G885" s="668"/>
      <c r="H885" s="669"/>
      <c r="I885" s="670"/>
      <c r="J885" s="670"/>
      <c r="K885" s="672"/>
      <c r="L885" s="669"/>
      <c r="M885" s="672"/>
      <c r="N885" s="669"/>
      <c r="O885" s="672"/>
      <c r="P885" s="673"/>
      <c r="Q885" s="674"/>
      <c r="R885" s="671"/>
      <c r="S885" s="671"/>
      <c r="T885" s="671"/>
      <c r="U885" s="669"/>
      <c r="V885" s="672"/>
      <c r="W885" s="669"/>
      <c r="X885" s="672"/>
      <c r="Y885" s="673"/>
      <c r="Z885" s="674"/>
      <c r="AA885" s="670"/>
      <c r="AB885" s="670"/>
      <c r="AC885" s="670"/>
      <c r="AD885" s="669"/>
      <c r="AE885" s="672"/>
      <c r="AF885" s="669"/>
      <c r="AG885" s="672"/>
      <c r="AH885" s="673"/>
      <c r="AI885" s="674"/>
      <c r="AJ885" s="670"/>
      <c r="AK885" s="670"/>
      <c r="AL885" s="670"/>
      <c r="AM885" s="675"/>
      <c r="AN885" s="676"/>
      <c r="AO885" s="677"/>
      <c r="AP885" s="671"/>
      <c r="AQ885" s="671"/>
      <c r="AR885" s="672"/>
    </row>
    <row r="886" spans="1:44" ht="14.1" customHeight="1" x14ac:dyDescent="0.15">
      <c r="A886" s="780" t="s">
        <v>1515</v>
      </c>
      <c r="B886" s="682" t="s">
        <v>1186</v>
      </c>
      <c r="C886" s="667"/>
      <c r="D886" s="667"/>
      <c r="E886" s="667"/>
      <c r="F886" s="667"/>
      <c r="G886" s="683"/>
      <c r="H886" s="684"/>
      <c r="I886" s="685"/>
      <c r="J886" s="685"/>
      <c r="K886" s="686"/>
      <c r="L886" s="1245"/>
      <c r="M886" s="1246"/>
      <c r="N886" s="1240"/>
      <c r="O886" s="1241"/>
      <c r="P886" s="1238"/>
      <c r="Q886" s="1239"/>
      <c r="R886" s="685"/>
      <c r="S886" s="685"/>
      <c r="T886" s="685"/>
      <c r="U886" s="1245"/>
      <c r="V886" s="1246"/>
      <c r="W886" s="1240"/>
      <c r="X886" s="1241"/>
      <c r="Y886" s="1238"/>
      <c r="Z886" s="1239"/>
      <c r="AA886" s="687"/>
      <c r="AB886" s="687"/>
      <c r="AC886" s="687"/>
      <c r="AD886" s="1245"/>
      <c r="AE886" s="1246"/>
      <c r="AF886" s="1240"/>
      <c r="AG886" s="1241"/>
      <c r="AH886" s="1238"/>
      <c r="AI886" s="1239"/>
      <c r="AJ886" s="687"/>
      <c r="AK886" s="687"/>
      <c r="AL886" s="687"/>
      <c r="AM886" s="1235"/>
      <c r="AN886" s="1236"/>
      <c r="AO886" s="1237"/>
      <c r="AP886" s="688"/>
      <c r="AQ886" s="689"/>
      <c r="AR886" s="690"/>
    </row>
    <row r="887" spans="1:44" ht="14.1" customHeight="1" x14ac:dyDescent="0.15">
      <c r="A887" s="691"/>
      <c r="B887" s="645" t="s">
        <v>1502</v>
      </c>
      <c r="C887" s="646"/>
      <c r="D887" s="646"/>
      <c r="E887" s="646"/>
      <c r="F887" s="646"/>
      <c r="G887" s="647"/>
      <c r="H887" s="645"/>
      <c r="I887" s="648"/>
      <c r="J887" s="648"/>
      <c r="K887" s="647"/>
      <c r="L887" s="1172"/>
      <c r="M887" s="1173"/>
      <c r="N887" s="645"/>
      <c r="O887" s="647"/>
      <c r="P887" s="692"/>
      <c r="Q887" s="693"/>
      <c r="R887" s="646"/>
      <c r="S887" s="646"/>
      <c r="T887" s="646"/>
      <c r="U887" s="1172"/>
      <c r="V887" s="1173"/>
      <c r="W887" s="645"/>
      <c r="X887" s="647"/>
      <c r="Y887" s="692"/>
      <c r="Z887" s="693"/>
      <c r="AA887" s="648"/>
      <c r="AB887" s="648"/>
      <c r="AC887" s="648"/>
      <c r="AD887" s="1172"/>
      <c r="AE887" s="1173"/>
      <c r="AF887" s="645"/>
      <c r="AG887" s="647"/>
      <c r="AH887" s="692"/>
      <c r="AI887" s="693"/>
      <c r="AJ887" s="648"/>
      <c r="AK887" s="648"/>
      <c r="AL887" s="648"/>
      <c r="AM887" s="694"/>
      <c r="AN887" s="695"/>
      <c r="AO887" s="696"/>
      <c r="AP887" s="645"/>
      <c r="AQ887" s="660"/>
      <c r="AR887" s="661"/>
    </row>
    <row r="888" spans="1:44" ht="14.1" customHeight="1" x14ac:dyDescent="0.15">
      <c r="A888" s="707"/>
      <c r="B888" s="659" t="s">
        <v>1501</v>
      </c>
      <c r="C888" s="660"/>
      <c r="D888" s="660"/>
      <c r="E888" s="660"/>
      <c r="F888" s="698"/>
      <c r="G888" s="678"/>
      <c r="H888" s="679" t="s">
        <v>1399</v>
      </c>
      <c r="I888" s="662"/>
      <c r="J888" s="662"/>
      <c r="K888" s="680"/>
      <c r="L888" s="1218" t="s">
        <v>724</v>
      </c>
      <c r="M888" s="1219"/>
      <c r="N888" s="1164" t="s">
        <v>737</v>
      </c>
      <c r="O888" s="1165"/>
      <c r="P888" s="1214"/>
      <c r="Q888" s="1215"/>
      <c r="R888" s="1159"/>
      <c r="S888" s="1160"/>
      <c r="T888" s="1161"/>
      <c r="U888" s="1162" t="s">
        <v>724</v>
      </c>
      <c r="V888" s="1163"/>
      <c r="W888" s="1164" t="s">
        <v>1133</v>
      </c>
      <c r="X888" s="1165"/>
      <c r="Y888" s="1157"/>
      <c r="Z888" s="1158"/>
      <c r="AA888" s="1159"/>
      <c r="AB888" s="1160"/>
      <c r="AC888" s="1161"/>
      <c r="AD888" s="1162" t="s">
        <v>724</v>
      </c>
      <c r="AE888" s="1163"/>
      <c r="AF888" s="1164" t="s">
        <v>1130</v>
      </c>
      <c r="AG888" s="1165"/>
      <c r="AH888" s="1157"/>
      <c r="AI888" s="1158"/>
      <c r="AJ888" s="1159"/>
      <c r="AK888" s="1160"/>
      <c r="AL888" s="1161"/>
      <c r="AM888" s="1159"/>
      <c r="AN888" s="1160"/>
      <c r="AO888" s="1161"/>
      <c r="AP888" s="881" t="s">
        <v>1393</v>
      </c>
      <c r="AQ888" s="660"/>
      <c r="AR888" s="661"/>
    </row>
    <row r="889" spans="1:44" ht="14.1" customHeight="1" x14ac:dyDescent="0.15">
      <c r="A889" s="691"/>
      <c r="B889" s="645" t="s">
        <v>1504</v>
      </c>
      <c r="C889" s="646"/>
      <c r="D889" s="646"/>
      <c r="E889" s="646"/>
      <c r="F889" s="646"/>
      <c r="G889" s="647"/>
      <c r="H889" s="645" t="s">
        <v>1592</v>
      </c>
      <c r="I889" s="648"/>
      <c r="J889" s="648"/>
      <c r="K889" s="647"/>
      <c r="L889" s="1172"/>
      <c r="M889" s="1173"/>
      <c r="N889" s="645"/>
      <c r="O889" s="647"/>
      <c r="P889" s="692"/>
      <c r="Q889" s="693"/>
      <c r="R889" s="646"/>
      <c r="S889" s="646"/>
      <c r="T889" s="646"/>
      <c r="U889" s="1216"/>
      <c r="V889" s="1217"/>
      <c r="W889" s="645"/>
      <c r="X889" s="647"/>
      <c r="Y889" s="692"/>
      <c r="Z889" s="693"/>
      <c r="AA889" s="648"/>
      <c r="AB889" s="648"/>
      <c r="AC889" s="648"/>
      <c r="AD889" s="1216"/>
      <c r="AE889" s="1217"/>
      <c r="AF889" s="645"/>
      <c r="AG889" s="647"/>
      <c r="AH889" s="692"/>
      <c r="AI889" s="693"/>
      <c r="AJ889" s="648"/>
      <c r="AK889" s="648"/>
      <c r="AL889" s="648"/>
      <c r="AM889" s="694"/>
      <c r="AN889" s="695"/>
      <c r="AO889" s="696"/>
      <c r="AP889" s="646"/>
      <c r="AQ889" s="646"/>
      <c r="AR889" s="647"/>
    </row>
    <row r="890" spans="1:44" ht="14.1" customHeight="1" x14ac:dyDescent="0.15">
      <c r="A890" s="697"/>
      <c r="B890" s="651" t="s">
        <v>1190</v>
      </c>
      <c r="C890" s="652"/>
      <c r="D890" s="652"/>
      <c r="E890" s="652"/>
      <c r="F890" s="652"/>
      <c r="G890" s="653"/>
      <c r="H890" s="654" t="s">
        <v>1132</v>
      </c>
      <c r="I890" s="655"/>
      <c r="J890" s="655"/>
      <c r="K890" s="656"/>
      <c r="L890" s="1218" t="s">
        <v>724</v>
      </c>
      <c r="M890" s="1219"/>
      <c r="N890" s="1164" t="s">
        <v>737</v>
      </c>
      <c r="O890" s="1165"/>
      <c r="P890" s="1214"/>
      <c r="Q890" s="1215"/>
      <c r="R890" s="1159"/>
      <c r="S890" s="1160"/>
      <c r="T890" s="1161"/>
      <c r="U890" s="1230">
        <v>14.4</v>
      </c>
      <c r="V890" s="1231"/>
      <c r="W890" s="1174" t="s">
        <v>1133</v>
      </c>
      <c r="X890" s="1175"/>
      <c r="Y890" s="1157"/>
      <c r="Z890" s="1158"/>
      <c r="AA890" s="1159"/>
      <c r="AB890" s="1160"/>
      <c r="AC890" s="1161"/>
      <c r="AD890" s="1162" t="s">
        <v>1374</v>
      </c>
      <c r="AE890" s="1163"/>
      <c r="AF890" s="1174" t="s">
        <v>1130</v>
      </c>
      <c r="AG890" s="1175"/>
      <c r="AH890" s="1157"/>
      <c r="AI890" s="1158"/>
      <c r="AJ890" s="1159"/>
      <c r="AK890" s="1160"/>
      <c r="AL890" s="1161"/>
      <c r="AM890" s="1159"/>
      <c r="AN890" s="1160"/>
      <c r="AO890" s="1161"/>
      <c r="AP890" s="654" t="s">
        <v>1547</v>
      </c>
      <c r="AQ890" s="652"/>
      <c r="AR890" s="713"/>
    </row>
    <row r="891" spans="1:44" ht="14.1" customHeight="1" x14ac:dyDescent="0.15">
      <c r="A891" s="707"/>
      <c r="B891" s="659"/>
      <c r="C891" s="660"/>
      <c r="D891" s="660"/>
      <c r="E891" s="660"/>
      <c r="F891" s="660"/>
      <c r="G891" s="661"/>
      <c r="H891" s="659" t="s">
        <v>1592</v>
      </c>
      <c r="I891" s="662"/>
      <c r="J891" s="662"/>
      <c r="K891" s="661"/>
      <c r="L891" s="1172"/>
      <c r="M891" s="1173"/>
      <c r="N891" s="645"/>
      <c r="O891" s="647"/>
      <c r="P891" s="692"/>
      <c r="Q891" s="693"/>
      <c r="R891" s="646"/>
      <c r="S891" s="646"/>
      <c r="T891" s="646"/>
      <c r="U891" s="1164"/>
      <c r="V891" s="1165"/>
      <c r="W891" s="659"/>
      <c r="X891" s="661"/>
      <c r="Y891" s="715"/>
      <c r="Z891" s="680"/>
      <c r="AA891" s="662"/>
      <c r="AB891" s="662"/>
      <c r="AC891" s="662"/>
      <c r="AD891" s="1286"/>
      <c r="AE891" s="1287"/>
      <c r="AF891" s="659"/>
      <c r="AG891" s="661"/>
      <c r="AH891" s="715"/>
      <c r="AI891" s="680"/>
      <c r="AJ891" s="662"/>
      <c r="AK891" s="662"/>
      <c r="AL891" s="662"/>
      <c r="AM891" s="679"/>
      <c r="AN891" s="716"/>
      <c r="AO891" s="678"/>
      <c r="AP891" s="660"/>
      <c r="AQ891" s="660"/>
      <c r="AR891" s="661"/>
    </row>
    <row r="892" spans="1:44" ht="14.1" customHeight="1" x14ac:dyDescent="0.15">
      <c r="A892" s="707"/>
      <c r="B892" s="659" t="s">
        <v>1487</v>
      </c>
      <c r="C892" s="660"/>
      <c r="D892" s="660"/>
      <c r="E892" s="660"/>
      <c r="F892" s="660"/>
      <c r="G892" s="678"/>
      <c r="H892" s="654" t="s">
        <v>1132</v>
      </c>
      <c r="I892" s="655"/>
      <c r="J892" s="655"/>
      <c r="K892" s="656"/>
      <c r="L892" s="1218" t="s">
        <v>724</v>
      </c>
      <c r="M892" s="1219"/>
      <c r="N892" s="1164" t="s">
        <v>737</v>
      </c>
      <c r="O892" s="1165"/>
      <c r="P892" s="1214"/>
      <c r="Q892" s="1215"/>
      <c r="R892" s="1159"/>
      <c r="S892" s="1160"/>
      <c r="T892" s="1161"/>
      <c r="U892" s="1162" t="s">
        <v>1390</v>
      </c>
      <c r="V892" s="1163"/>
      <c r="W892" s="1174" t="s">
        <v>1133</v>
      </c>
      <c r="X892" s="1175"/>
      <c r="Y892" s="1157"/>
      <c r="Z892" s="1158"/>
      <c r="AA892" s="1159"/>
      <c r="AB892" s="1160"/>
      <c r="AC892" s="1161"/>
      <c r="AD892" s="1282">
        <v>3.0000000000000001E-3</v>
      </c>
      <c r="AE892" s="1283"/>
      <c r="AF892" s="1174" t="s">
        <v>1130</v>
      </c>
      <c r="AG892" s="1175"/>
      <c r="AH892" s="1157"/>
      <c r="AI892" s="1158"/>
      <c r="AJ892" s="1159"/>
      <c r="AK892" s="1160"/>
      <c r="AL892" s="1161"/>
      <c r="AM892" s="1159"/>
      <c r="AN892" s="1160"/>
      <c r="AO892" s="1161"/>
      <c r="AP892" s="654" t="s">
        <v>1547</v>
      </c>
      <c r="AQ892" s="660"/>
      <c r="AR892" s="661"/>
    </row>
    <row r="893" spans="1:44" ht="14.1" customHeight="1" x14ac:dyDescent="0.15">
      <c r="A893" s="691"/>
      <c r="B893" s="645" t="s">
        <v>682</v>
      </c>
      <c r="C893" s="646"/>
      <c r="D893" s="646"/>
      <c r="E893" s="646"/>
      <c r="F893" s="646"/>
      <c r="G893" s="647"/>
      <c r="H893" s="645"/>
      <c r="I893" s="648"/>
      <c r="J893" s="648"/>
      <c r="K893" s="647"/>
      <c r="L893" s="1172"/>
      <c r="M893" s="1173"/>
      <c r="N893" s="645"/>
      <c r="O893" s="647"/>
      <c r="P893" s="692"/>
      <c r="Q893" s="693"/>
      <c r="R893" s="646"/>
      <c r="S893" s="646"/>
      <c r="T893" s="646"/>
      <c r="U893" s="1172"/>
      <c r="V893" s="1173"/>
      <c r="W893" s="645"/>
      <c r="X893" s="647"/>
      <c r="Y893" s="692"/>
      <c r="Z893" s="693"/>
      <c r="AA893" s="648"/>
      <c r="AB893" s="648"/>
      <c r="AC893" s="648"/>
      <c r="AD893" s="1172"/>
      <c r="AE893" s="1173"/>
      <c r="AF893" s="645"/>
      <c r="AG893" s="647"/>
      <c r="AH893" s="692"/>
      <c r="AI893" s="693"/>
      <c r="AJ893" s="648"/>
      <c r="AK893" s="648"/>
      <c r="AL893" s="648"/>
      <c r="AM893" s="694"/>
      <c r="AN893" s="695"/>
      <c r="AO893" s="696"/>
      <c r="AP893" s="645"/>
      <c r="AQ893" s="646"/>
      <c r="AR893" s="647"/>
    </row>
    <row r="894" spans="1:44" ht="14.1" customHeight="1" x14ac:dyDescent="0.15">
      <c r="A894" s="697"/>
      <c r="B894" s="651" t="s">
        <v>1503</v>
      </c>
      <c r="C894" s="652"/>
      <c r="D894" s="652"/>
      <c r="E894" s="652"/>
      <c r="F894" s="660"/>
      <c r="G894" s="653"/>
      <c r="H894" s="679" t="s">
        <v>1399</v>
      </c>
      <c r="I894" s="662"/>
      <c r="J894" s="662"/>
      <c r="K894" s="680"/>
      <c r="L894" s="1218" t="s">
        <v>724</v>
      </c>
      <c r="M894" s="1219"/>
      <c r="N894" s="1164" t="s">
        <v>737</v>
      </c>
      <c r="O894" s="1165"/>
      <c r="P894" s="1214"/>
      <c r="Q894" s="1215"/>
      <c r="R894" s="1159"/>
      <c r="S894" s="1160"/>
      <c r="T894" s="1161"/>
      <c r="U894" s="1162" t="s">
        <v>724</v>
      </c>
      <c r="V894" s="1163"/>
      <c r="W894" s="1164" t="s">
        <v>1133</v>
      </c>
      <c r="X894" s="1165"/>
      <c r="Y894" s="1157"/>
      <c r="Z894" s="1158"/>
      <c r="AA894" s="1159"/>
      <c r="AB894" s="1160"/>
      <c r="AC894" s="1161"/>
      <c r="AD894" s="1162" t="s">
        <v>724</v>
      </c>
      <c r="AE894" s="1163"/>
      <c r="AF894" s="1164" t="s">
        <v>1130</v>
      </c>
      <c r="AG894" s="1165"/>
      <c r="AH894" s="1157"/>
      <c r="AI894" s="1158"/>
      <c r="AJ894" s="1159"/>
      <c r="AK894" s="1160"/>
      <c r="AL894" s="1161"/>
      <c r="AM894" s="1159"/>
      <c r="AN894" s="1160"/>
      <c r="AO894" s="1161"/>
      <c r="AP894" s="881" t="s">
        <v>1393</v>
      </c>
      <c r="AQ894" s="652"/>
      <c r="AR894" s="713"/>
    </row>
    <row r="895" spans="1:44" ht="14.1" customHeight="1" x14ac:dyDescent="0.15">
      <c r="A895" s="707"/>
      <c r="B895" s="659" t="s">
        <v>1192</v>
      </c>
      <c r="C895" s="660"/>
      <c r="D895" s="660"/>
      <c r="E895" s="660"/>
      <c r="F895" s="646"/>
      <c r="G895" s="661"/>
      <c r="H895" s="645" t="s">
        <v>1592</v>
      </c>
      <c r="I895" s="648"/>
      <c r="J895" s="648"/>
      <c r="K895" s="647"/>
      <c r="L895" s="1172"/>
      <c r="M895" s="1173"/>
      <c r="N895" s="645"/>
      <c r="O895" s="647"/>
      <c r="P895" s="692"/>
      <c r="Q895" s="693"/>
      <c r="R895" s="646"/>
      <c r="S895" s="646"/>
      <c r="T895" s="646"/>
      <c r="U895" s="1216"/>
      <c r="V895" s="1217"/>
      <c r="W895" s="645"/>
      <c r="X895" s="647"/>
      <c r="Y895" s="692"/>
      <c r="Z895" s="693"/>
      <c r="AA895" s="648"/>
      <c r="AB895" s="648"/>
      <c r="AC895" s="648"/>
      <c r="AD895" s="1216"/>
      <c r="AE895" s="1217"/>
      <c r="AF895" s="645"/>
      <c r="AG895" s="647"/>
      <c r="AH895" s="692"/>
      <c r="AI895" s="693"/>
      <c r="AJ895" s="648"/>
      <c r="AK895" s="648"/>
      <c r="AL895" s="648"/>
      <c r="AM895" s="694"/>
      <c r="AN895" s="695"/>
      <c r="AO895" s="696"/>
      <c r="AP895" s="646"/>
      <c r="AQ895" s="660"/>
      <c r="AR895" s="661"/>
    </row>
    <row r="896" spans="1:44" ht="14.1" customHeight="1" x14ac:dyDescent="0.15">
      <c r="A896" s="707"/>
      <c r="B896" s="659" t="s">
        <v>1193</v>
      </c>
      <c r="C896" s="660"/>
      <c r="D896" s="660"/>
      <c r="E896" s="660"/>
      <c r="F896" s="660"/>
      <c r="G896" s="678"/>
      <c r="H896" s="654" t="s">
        <v>1132</v>
      </c>
      <c r="I896" s="655"/>
      <c r="J896" s="655"/>
      <c r="K896" s="656"/>
      <c r="L896" s="1218" t="s">
        <v>724</v>
      </c>
      <c r="M896" s="1219"/>
      <c r="N896" s="1164" t="s">
        <v>737</v>
      </c>
      <c r="O896" s="1165"/>
      <c r="P896" s="1214"/>
      <c r="Q896" s="1215"/>
      <c r="R896" s="1159"/>
      <c r="S896" s="1160"/>
      <c r="T896" s="1161"/>
      <c r="U896" s="1230">
        <v>16.47</v>
      </c>
      <c r="V896" s="1231"/>
      <c r="W896" s="1174" t="s">
        <v>1133</v>
      </c>
      <c r="X896" s="1175"/>
      <c r="Y896" s="1157"/>
      <c r="Z896" s="1158"/>
      <c r="AA896" s="1159"/>
      <c r="AB896" s="1160"/>
      <c r="AC896" s="1161"/>
      <c r="AD896" s="1162" t="s">
        <v>1374</v>
      </c>
      <c r="AE896" s="1163"/>
      <c r="AF896" s="1174" t="s">
        <v>1130</v>
      </c>
      <c r="AG896" s="1175"/>
      <c r="AH896" s="1157"/>
      <c r="AI896" s="1158"/>
      <c r="AJ896" s="1159"/>
      <c r="AK896" s="1160"/>
      <c r="AL896" s="1161"/>
      <c r="AM896" s="1159"/>
      <c r="AN896" s="1160"/>
      <c r="AO896" s="1161"/>
      <c r="AP896" s="654" t="s">
        <v>1547</v>
      </c>
      <c r="AQ896" s="652"/>
      <c r="AR896" s="713"/>
    </row>
    <row r="897" spans="1:44" ht="14.1" customHeight="1" x14ac:dyDescent="0.15">
      <c r="A897" s="691"/>
      <c r="B897" s="645"/>
      <c r="C897" s="646"/>
      <c r="D897" s="646"/>
      <c r="E897" s="646"/>
      <c r="F897" s="646"/>
      <c r="G897" s="647"/>
      <c r="H897" s="645" t="s">
        <v>1592</v>
      </c>
      <c r="I897" s="648"/>
      <c r="J897" s="648"/>
      <c r="K897" s="647"/>
      <c r="L897" s="1172"/>
      <c r="M897" s="1173"/>
      <c r="N897" s="645"/>
      <c r="O897" s="647"/>
      <c r="P897" s="692"/>
      <c r="Q897" s="693"/>
      <c r="R897" s="646"/>
      <c r="S897" s="646"/>
      <c r="T897" s="646"/>
      <c r="U897" s="1216"/>
      <c r="V897" s="1217"/>
      <c r="W897" s="645"/>
      <c r="X897" s="647"/>
      <c r="Y897" s="715"/>
      <c r="Z897" s="680"/>
      <c r="AA897" s="648"/>
      <c r="AB897" s="648"/>
      <c r="AC897" s="648"/>
      <c r="AD897" s="1216"/>
      <c r="AE897" s="1217"/>
      <c r="AF897" s="645"/>
      <c r="AG897" s="647"/>
      <c r="AH897" s="715"/>
      <c r="AI897" s="680"/>
      <c r="AJ897" s="648"/>
      <c r="AK897" s="648"/>
      <c r="AL897" s="648"/>
      <c r="AM897" s="694"/>
      <c r="AN897" s="695"/>
      <c r="AO897" s="696"/>
      <c r="AP897" s="646"/>
      <c r="AQ897" s="646"/>
      <c r="AR897" s="647"/>
    </row>
    <row r="898" spans="1:44" ht="14.1" customHeight="1" x14ac:dyDescent="0.15">
      <c r="A898" s="697"/>
      <c r="B898" s="651" t="s">
        <v>1505</v>
      </c>
      <c r="C898" s="652"/>
      <c r="D898" s="652"/>
      <c r="E898" s="652"/>
      <c r="F898" s="660"/>
      <c r="G898" s="653"/>
      <c r="H898" s="654" t="s">
        <v>1132</v>
      </c>
      <c r="I898" s="655"/>
      <c r="J898" s="655"/>
      <c r="K898" s="656"/>
      <c r="L898" s="1218" t="s">
        <v>724</v>
      </c>
      <c r="M898" s="1219"/>
      <c r="N898" s="1164" t="s">
        <v>737</v>
      </c>
      <c r="O898" s="1165"/>
      <c r="P898" s="1214"/>
      <c r="Q898" s="1215"/>
      <c r="R898" s="1159"/>
      <c r="S898" s="1160"/>
      <c r="T898" s="1161"/>
      <c r="U898" s="1230">
        <v>22.88</v>
      </c>
      <c r="V898" s="1231"/>
      <c r="W898" s="1174" t="s">
        <v>1133</v>
      </c>
      <c r="X898" s="1175"/>
      <c r="Y898" s="1157"/>
      <c r="Z898" s="1158"/>
      <c r="AA898" s="1159"/>
      <c r="AB898" s="1160"/>
      <c r="AC898" s="1161"/>
      <c r="AD898" s="1162" t="s">
        <v>1374</v>
      </c>
      <c r="AE898" s="1163"/>
      <c r="AF898" s="1174" t="s">
        <v>1130</v>
      </c>
      <c r="AG898" s="1175"/>
      <c r="AH898" s="1157"/>
      <c r="AI898" s="1158"/>
      <c r="AJ898" s="1159"/>
      <c r="AK898" s="1160"/>
      <c r="AL898" s="1161"/>
      <c r="AM898" s="1159"/>
      <c r="AN898" s="1160"/>
      <c r="AO898" s="1161"/>
      <c r="AP898" s="654" t="s">
        <v>1547</v>
      </c>
      <c r="AQ898" s="652"/>
      <c r="AR898" s="713"/>
    </row>
    <row r="899" spans="1:44" ht="14.1" customHeight="1" x14ac:dyDescent="0.15">
      <c r="A899" s="707"/>
      <c r="B899" s="659"/>
      <c r="C899" s="660"/>
      <c r="D899" s="660"/>
      <c r="E899" s="660"/>
      <c r="F899" s="646"/>
      <c r="G899" s="661"/>
      <c r="H899" s="659" t="s">
        <v>1592</v>
      </c>
      <c r="I899" s="662"/>
      <c r="J899" s="662"/>
      <c r="K899" s="661"/>
      <c r="L899" s="1172"/>
      <c r="M899" s="1173"/>
      <c r="N899" s="645"/>
      <c r="O899" s="647"/>
      <c r="P899" s="692"/>
      <c r="Q899" s="693"/>
      <c r="R899" s="646"/>
      <c r="S899" s="646"/>
      <c r="T899" s="646"/>
      <c r="U899" s="1164"/>
      <c r="V899" s="1165"/>
      <c r="W899" s="659"/>
      <c r="X899" s="661"/>
      <c r="Y899" s="715"/>
      <c r="Z899" s="680"/>
      <c r="AA899" s="662"/>
      <c r="AB899" s="662"/>
      <c r="AC899" s="662"/>
      <c r="AD899" s="1286"/>
      <c r="AE899" s="1287"/>
      <c r="AF899" s="659"/>
      <c r="AG899" s="661"/>
      <c r="AH899" s="715"/>
      <c r="AI899" s="680"/>
      <c r="AJ899" s="662"/>
      <c r="AK899" s="662"/>
      <c r="AL899" s="662"/>
      <c r="AM899" s="679"/>
      <c r="AN899" s="716"/>
      <c r="AO899" s="678"/>
      <c r="AP899" s="660"/>
      <c r="AQ899" s="660"/>
      <c r="AR899" s="661"/>
    </row>
    <row r="900" spans="1:44" ht="14.1" customHeight="1" x14ac:dyDescent="0.15">
      <c r="A900" s="707"/>
      <c r="B900" s="651" t="s">
        <v>1506</v>
      </c>
      <c r="C900" s="660"/>
      <c r="D900" s="660"/>
      <c r="E900" s="660"/>
      <c r="F900" s="660"/>
      <c r="G900" s="678"/>
      <c r="H900" s="654" t="s">
        <v>1132</v>
      </c>
      <c r="I900" s="655"/>
      <c r="J900" s="655"/>
      <c r="K900" s="656"/>
      <c r="L900" s="1218" t="s">
        <v>724</v>
      </c>
      <c r="M900" s="1219"/>
      <c r="N900" s="1164" t="s">
        <v>737</v>
      </c>
      <c r="O900" s="1165"/>
      <c r="P900" s="1214"/>
      <c r="Q900" s="1215"/>
      <c r="R900" s="1159"/>
      <c r="S900" s="1160"/>
      <c r="T900" s="1161"/>
      <c r="U900" s="1162" t="s">
        <v>1390</v>
      </c>
      <c r="V900" s="1163"/>
      <c r="W900" s="1174" t="s">
        <v>1133</v>
      </c>
      <c r="X900" s="1175"/>
      <c r="Y900" s="1157"/>
      <c r="Z900" s="1158"/>
      <c r="AA900" s="1159"/>
      <c r="AB900" s="1160"/>
      <c r="AC900" s="1161"/>
      <c r="AD900" s="1230">
        <v>0.04</v>
      </c>
      <c r="AE900" s="1231"/>
      <c r="AF900" s="1174" t="s">
        <v>1130</v>
      </c>
      <c r="AG900" s="1175"/>
      <c r="AH900" s="1157"/>
      <c r="AI900" s="1158"/>
      <c r="AJ900" s="1159"/>
      <c r="AK900" s="1160"/>
      <c r="AL900" s="1161"/>
      <c r="AM900" s="1159"/>
      <c r="AN900" s="1160"/>
      <c r="AO900" s="1161"/>
      <c r="AP900" s="654" t="s">
        <v>1547</v>
      </c>
      <c r="AQ900" s="660"/>
      <c r="AR900" s="661"/>
    </row>
    <row r="901" spans="1:44" ht="14.1" customHeight="1" x14ac:dyDescent="0.15">
      <c r="A901" s="691"/>
      <c r="B901" s="645"/>
      <c r="C901" s="646"/>
      <c r="D901" s="646"/>
      <c r="E901" s="646"/>
      <c r="F901" s="646"/>
      <c r="G901" s="647"/>
      <c r="H901" s="659" t="s">
        <v>1592</v>
      </c>
      <c r="I901" s="662"/>
      <c r="J901" s="662"/>
      <c r="K901" s="661"/>
      <c r="L901" s="1172"/>
      <c r="M901" s="1173"/>
      <c r="N901" s="645"/>
      <c r="O901" s="647"/>
      <c r="P901" s="692"/>
      <c r="Q901" s="693"/>
      <c r="R901" s="646"/>
      <c r="S901" s="646"/>
      <c r="T901" s="646"/>
      <c r="U901" s="1164"/>
      <c r="V901" s="1165"/>
      <c r="W901" s="659"/>
      <c r="X901" s="661"/>
      <c r="Y901" s="715"/>
      <c r="Z901" s="680"/>
      <c r="AA901" s="662"/>
      <c r="AB901" s="662"/>
      <c r="AC901" s="662"/>
      <c r="AD901" s="1286"/>
      <c r="AE901" s="1287"/>
      <c r="AF901" s="659"/>
      <c r="AG901" s="661"/>
      <c r="AH901" s="715"/>
      <c r="AI901" s="680"/>
      <c r="AJ901" s="662"/>
      <c r="AK901" s="662"/>
      <c r="AL901" s="662"/>
      <c r="AM901" s="679"/>
      <c r="AN901" s="716"/>
      <c r="AO901" s="678"/>
      <c r="AP901" s="660"/>
      <c r="AQ901" s="646"/>
      <c r="AR901" s="647"/>
    </row>
    <row r="902" spans="1:44" ht="14.1" customHeight="1" x14ac:dyDescent="0.15">
      <c r="A902" s="697"/>
      <c r="B902" s="651" t="s">
        <v>1487</v>
      </c>
      <c r="C902" s="652"/>
      <c r="D902" s="652"/>
      <c r="E902" s="652"/>
      <c r="F902" s="652"/>
      <c r="G902" s="653"/>
      <c r="H902" s="654" t="s">
        <v>1132</v>
      </c>
      <c r="I902" s="655"/>
      <c r="J902" s="655"/>
      <c r="K902" s="656"/>
      <c r="L902" s="1218" t="s">
        <v>724</v>
      </c>
      <c r="M902" s="1219"/>
      <c r="N902" s="1164" t="s">
        <v>737</v>
      </c>
      <c r="O902" s="1165"/>
      <c r="P902" s="1214"/>
      <c r="Q902" s="1215"/>
      <c r="R902" s="1159"/>
      <c r="S902" s="1160"/>
      <c r="T902" s="1161"/>
      <c r="U902" s="1162" t="s">
        <v>1390</v>
      </c>
      <c r="V902" s="1163"/>
      <c r="W902" s="1174" t="s">
        <v>1133</v>
      </c>
      <c r="X902" s="1175"/>
      <c r="Y902" s="1157"/>
      <c r="Z902" s="1158"/>
      <c r="AA902" s="1159"/>
      <c r="AB902" s="1160"/>
      <c r="AC902" s="1161"/>
      <c r="AD902" s="1230">
        <v>0.4</v>
      </c>
      <c r="AE902" s="1231"/>
      <c r="AF902" s="1174" t="s">
        <v>1130</v>
      </c>
      <c r="AG902" s="1175"/>
      <c r="AH902" s="1157"/>
      <c r="AI902" s="1158"/>
      <c r="AJ902" s="1159"/>
      <c r="AK902" s="1160"/>
      <c r="AL902" s="1161"/>
      <c r="AM902" s="1159"/>
      <c r="AN902" s="1160"/>
      <c r="AO902" s="1161"/>
      <c r="AP902" s="654" t="s">
        <v>1547</v>
      </c>
      <c r="AQ902" s="652"/>
      <c r="AR902" s="713"/>
    </row>
    <row r="903" spans="1:44" ht="14.1" customHeight="1" x14ac:dyDescent="0.15">
      <c r="A903" s="707"/>
      <c r="B903" s="659" t="s">
        <v>1189</v>
      </c>
      <c r="C903" s="660"/>
      <c r="D903" s="660"/>
      <c r="E903" s="660"/>
      <c r="F903" s="660"/>
      <c r="G903" s="661"/>
      <c r="H903" s="645" t="s">
        <v>1592</v>
      </c>
      <c r="I903" s="648"/>
      <c r="J903" s="648"/>
      <c r="K903" s="647"/>
      <c r="L903" s="1172"/>
      <c r="M903" s="1173"/>
      <c r="N903" s="645"/>
      <c r="O903" s="647"/>
      <c r="P903" s="692"/>
      <c r="Q903" s="693"/>
      <c r="R903" s="646"/>
      <c r="S903" s="646"/>
      <c r="T903" s="646"/>
      <c r="U903" s="1216"/>
      <c r="V903" s="1217"/>
      <c r="W903" s="645"/>
      <c r="X903" s="647"/>
      <c r="Y903" s="715"/>
      <c r="Z903" s="680"/>
      <c r="AA903" s="648"/>
      <c r="AB903" s="648"/>
      <c r="AC903" s="648"/>
      <c r="AD903" s="1216"/>
      <c r="AE903" s="1217"/>
      <c r="AF903" s="645"/>
      <c r="AG903" s="647"/>
      <c r="AH903" s="715"/>
      <c r="AI903" s="680"/>
      <c r="AJ903" s="648"/>
      <c r="AK903" s="648"/>
      <c r="AL903" s="648"/>
      <c r="AM903" s="694"/>
      <c r="AN903" s="695"/>
      <c r="AO903" s="696"/>
      <c r="AP903" s="646"/>
      <c r="AQ903" s="660"/>
      <c r="AR903" s="661"/>
    </row>
    <row r="904" spans="1:44" ht="14.1" customHeight="1" x14ac:dyDescent="0.15">
      <c r="A904" s="707"/>
      <c r="B904" s="659" t="s">
        <v>1194</v>
      </c>
      <c r="C904" s="660"/>
      <c r="D904" s="660"/>
      <c r="E904" s="660"/>
      <c r="F904" s="660"/>
      <c r="G904" s="678"/>
      <c r="H904" s="654" t="s">
        <v>1132</v>
      </c>
      <c r="I904" s="655"/>
      <c r="J904" s="655"/>
      <c r="K904" s="656"/>
      <c r="L904" s="1218" t="s">
        <v>724</v>
      </c>
      <c r="M904" s="1219"/>
      <c r="N904" s="1164" t="s">
        <v>737</v>
      </c>
      <c r="O904" s="1165"/>
      <c r="P904" s="1214"/>
      <c r="Q904" s="1215"/>
      <c r="R904" s="1159"/>
      <c r="S904" s="1160"/>
      <c r="T904" s="1161"/>
      <c r="U904" s="1230">
        <v>40.1</v>
      </c>
      <c r="V904" s="1231"/>
      <c r="W904" s="1174" t="s">
        <v>1133</v>
      </c>
      <c r="X904" s="1175"/>
      <c r="Y904" s="1157"/>
      <c r="Z904" s="1158"/>
      <c r="AA904" s="1159"/>
      <c r="AB904" s="1160"/>
      <c r="AC904" s="1161"/>
      <c r="AD904" s="1162" t="s">
        <v>1374</v>
      </c>
      <c r="AE904" s="1163"/>
      <c r="AF904" s="1174" t="s">
        <v>1130</v>
      </c>
      <c r="AG904" s="1175"/>
      <c r="AH904" s="1157"/>
      <c r="AI904" s="1158"/>
      <c r="AJ904" s="1159"/>
      <c r="AK904" s="1160"/>
      <c r="AL904" s="1161"/>
      <c r="AM904" s="1159"/>
      <c r="AN904" s="1160"/>
      <c r="AO904" s="1161"/>
      <c r="AP904" s="654" t="s">
        <v>1547</v>
      </c>
      <c r="AQ904" s="660"/>
      <c r="AR904" s="661"/>
    </row>
    <row r="905" spans="1:44" ht="14.1" customHeight="1" x14ac:dyDescent="0.15">
      <c r="A905" s="691"/>
      <c r="B905" s="645"/>
      <c r="C905" s="723"/>
      <c r="D905" s="723"/>
      <c r="E905" s="723"/>
      <c r="F905" s="723"/>
      <c r="G905" s="724"/>
      <c r="H905" s="659" t="s">
        <v>1592</v>
      </c>
      <c r="I905" s="662"/>
      <c r="J905" s="662"/>
      <c r="K905" s="661"/>
      <c r="L905" s="1172"/>
      <c r="M905" s="1173"/>
      <c r="N905" s="645"/>
      <c r="O905" s="647"/>
      <c r="P905" s="692"/>
      <c r="Q905" s="693"/>
      <c r="R905" s="646"/>
      <c r="S905" s="646"/>
      <c r="T905" s="646"/>
      <c r="U905" s="1164"/>
      <c r="V905" s="1165"/>
      <c r="W905" s="659"/>
      <c r="X905" s="661"/>
      <c r="Y905" s="715"/>
      <c r="Z905" s="680"/>
      <c r="AA905" s="662"/>
      <c r="AB905" s="662"/>
      <c r="AC905" s="662"/>
      <c r="AD905" s="1286"/>
      <c r="AE905" s="1287"/>
      <c r="AF905" s="659"/>
      <c r="AG905" s="661"/>
      <c r="AH905" s="715"/>
      <c r="AI905" s="680"/>
      <c r="AJ905" s="662"/>
      <c r="AK905" s="662"/>
      <c r="AL905" s="662"/>
      <c r="AM905" s="679"/>
      <c r="AN905" s="716"/>
      <c r="AO905" s="678"/>
      <c r="AP905" s="660"/>
      <c r="AQ905" s="723"/>
      <c r="AR905" s="724"/>
    </row>
    <row r="906" spans="1:44" ht="14.1" customHeight="1" x14ac:dyDescent="0.15">
      <c r="A906" s="697"/>
      <c r="B906" s="651" t="s">
        <v>1507</v>
      </c>
      <c r="C906" s="689"/>
      <c r="D906" s="689"/>
      <c r="E906" s="689"/>
      <c r="F906" s="689"/>
      <c r="G906" s="732"/>
      <c r="H906" s="654" t="s">
        <v>1132</v>
      </c>
      <c r="I906" s="655"/>
      <c r="J906" s="655"/>
      <c r="K906" s="656"/>
      <c r="L906" s="1218" t="s">
        <v>724</v>
      </c>
      <c r="M906" s="1219"/>
      <c r="N906" s="1164" t="s">
        <v>737</v>
      </c>
      <c r="O906" s="1165"/>
      <c r="P906" s="1214"/>
      <c r="Q906" s="1215"/>
      <c r="R906" s="1159"/>
      <c r="S906" s="1160"/>
      <c r="T906" s="1161"/>
      <c r="U906" s="1162" t="s">
        <v>1390</v>
      </c>
      <c r="V906" s="1163"/>
      <c r="W906" s="1174" t="s">
        <v>1133</v>
      </c>
      <c r="X906" s="1175"/>
      <c r="Y906" s="1157"/>
      <c r="Z906" s="1158"/>
      <c r="AA906" s="1159"/>
      <c r="AB906" s="1160"/>
      <c r="AC906" s="1161"/>
      <c r="AD906" s="1282">
        <v>0.01</v>
      </c>
      <c r="AE906" s="1283"/>
      <c r="AF906" s="1174" t="s">
        <v>1130</v>
      </c>
      <c r="AG906" s="1175"/>
      <c r="AH906" s="1157"/>
      <c r="AI906" s="1158"/>
      <c r="AJ906" s="1159"/>
      <c r="AK906" s="1160"/>
      <c r="AL906" s="1161"/>
      <c r="AM906" s="1159"/>
      <c r="AN906" s="1160"/>
      <c r="AO906" s="1161"/>
      <c r="AP906" s="654" t="s">
        <v>1547</v>
      </c>
      <c r="AQ906" s="689"/>
      <c r="AR906" s="690"/>
    </row>
    <row r="907" spans="1:44" ht="14.1" customHeight="1" x14ac:dyDescent="0.15">
      <c r="A907" s="707"/>
      <c r="B907" s="659" t="s">
        <v>1189</v>
      </c>
      <c r="C907" s="660"/>
      <c r="D907" s="660"/>
      <c r="E907" s="660"/>
      <c r="F907" s="660"/>
      <c r="G907" s="661"/>
      <c r="H907" s="645" t="s">
        <v>1592</v>
      </c>
      <c r="I907" s="648"/>
      <c r="J907" s="648"/>
      <c r="K907" s="647"/>
      <c r="L907" s="1172"/>
      <c r="M907" s="1173"/>
      <c r="N907" s="645"/>
      <c r="O907" s="647"/>
      <c r="P907" s="692"/>
      <c r="Q907" s="693"/>
      <c r="R907" s="646"/>
      <c r="S907" s="646"/>
      <c r="T907" s="646"/>
      <c r="U907" s="1216"/>
      <c r="V907" s="1217"/>
      <c r="W907" s="645"/>
      <c r="X907" s="647"/>
      <c r="Y907" s="715"/>
      <c r="Z907" s="680"/>
      <c r="AA907" s="648"/>
      <c r="AB907" s="648"/>
      <c r="AC907" s="648"/>
      <c r="AD907" s="1216"/>
      <c r="AE907" s="1217"/>
      <c r="AF907" s="645"/>
      <c r="AG907" s="647"/>
      <c r="AH907" s="715"/>
      <c r="AI907" s="680"/>
      <c r="AJ907" s="648"/>
      <c r="AK907" s="648"/>
      <c r="AL907" s="648"/>
      <c r="AM907" s="694"/>
      <c r="AN907" s="695"/>
      <c r="AO907" s="696"/>
      <c r="AP907" s="646"/>
      <c r="AQ907" s="660"/>
      <c r="AR907" s="661"/>
    </row>
    <row r="908" spans="1:44" ht="14.1" customHeight="1" x14ac:dyDescent="0.15">
      <c r="A908" s="707"/>
      <c r="B908" s="659" t="s">
        <v>1508</v>
      </c>
      <c r="C908" s="660"/>
      <c r="D908" s="660"/>
      <c r="E908" s="660"/>
      <c r="F908" s="660"/>
      <c r="G908" s="678"/>
      <c r="H908" s="654" t="s">
        <v>1132</v>
      </c>
      <c r="I908" s="655"/>
      <c r="J908" s="655"/>
      <c r="K908" s="656"/>
      <c r="L908" s="1218" t="s">
        <v>724</v>
      </c>
      <c r="M908" s="1219"/>
      <c r="N908" s="1164" t="s">
        <v>737</v>
      </c>
      <c r="O908" s="1165"/>
      <c r="P908" s="1214"/>
      <c r="Q908" s="1215"/>
      <c r="R908" s="1159"/>
      <c r="S908" s="1160"/>
      <c r="T908" s="1161"/>
      <c r="U908" s="1230">
        <v>0.45</v>
      </c>
      <c r="V908" s="1231"/>
      <c r="W908" s="1174" t="s">
        <v>1133</v>
      </c>
      <c r="X908" s="1175"/>
      <c r="Y908" s="1157"/>
      <c r="Z908" s="1158"/>
      <c r="AA908" s="1159"/>
      <c r="AB908" s="1160"/>
      <c r="AC908" s="1161"/>
      <c r="AD908" s="1162" t="s">
        <v>1374</v>
      </c>
      <c r="AE908" s="1163"/>
      <c r="AF908" s="1174" t="s">
        <v>1130</v>
      </c>
      <c r="AG908" s="1175"/>
      <c r="AH908" s="1157"/>
      <c r="AI908" s="1158"/>
      <c r="AJ908" s="1159"/>
      <c r="AK908" s="1160"/>
      <c r="AL908" s="1161"/>
      <c r="AM908" s="1159"/>
      <c r="AN908" s="1160"/>
      <c r="AO908" s="1161"/>
      <c r="AP908" s="654" t="s">
        <v>1547</v>
      </c>
      <c r="AQ908" s="660"/>
      <c r="AR908" s="661"/>
    </row>
    <row r="909" spans="1:44" ht="14.1" customHeight="1" x14ac:dyDescent="0.15">
      <c r="A909" s="691"/>
      <c r="B909" s="645"/>
      <c r="C909" s="646"/>
      <c r="D909" s="646"/>
      <c r="E909" s="646"/>
      <c r="F909" s="646"/>
      <c r="G909" s="647"/>
      <c r="H909" s="659" t="s">
        <v>1592</v>
      </c>
      <c r="I909" s="662"/>
      <c r="J909" s="662"/>
      <c r="K909" s="661"/>
      <c r="L909" s="1172"/>
      <c r="M909" s="1173"/>
      <c r="N909" s="645"/>
      <c r="O909" s="647"/>
      <c r="P909" s="692"/>
      <c r="Q909" s="693"/>
      <c r="R909" s="646"/>
      <c r="S909" s="646"/>
      <c r="T909" s="646"/>
      <c r="U909" s="1164"/>
      <c r="V909" s="1165"/>
      <c r="W909" s="659"/>
      <c r="X909" s="661"/>
      <c r="Y909" s="715"/>
      <c r="Z909" s="680"/>
      <c r="AA909" s="662"/>
      <c r="AB909" s="662"/>
      <c r="AC909" s="662"/>
      <c r="AD909" s="1286"/>
      <c r="AE909" s="1287"/>
      <c r="AF909" s="659"/>
      <c r="AG909" s="661"/>
      <c r="AH909" s="715"/>
      <c r="AI909" s="680"/>
      <c r="AJ909" s="662"/>
      <c r="AK909" s="662"/>
      <c r="AL909" s="662"/>
      <c r="AM909" s="679"/>
      <c r="AN909" s="716"/>
      <c r="AO909" s="678"/>
      <c r="AP909" s="660"/>
      <c r="AQ909" s="646"/>
      <c r="AR909" s="647"/>
    </row>
    <row r="910" spans="1:44" ht="14.1" customHeight="1" x14ac:dyDescent="0.15">
      <c r="A910" s="697"/>
      <c r="B910" s="651" t="s">
        <v>1507</v>
      </c>
      <c r="C910" s="652"/>
      <c r="D910" s="652"/>
      <c r="E910" s="652"/>
      <c r="F910" s="652"/>
      <c r="G910" s="653"/>
      <c r="H910" s="654" t="s">
        <v>1132</v>
      </c>
      <c r="I910" s="655"/>
      <c r="J910" s="655"/>
      <c r="K910" s="656"/>
      <c r="L910" s="1218" t="s">
        <v>724</v>
      </c>
      <c r="M910" s="1219"/>
      <c r="N910" s="1164" t="s">
        <v>737</v>
      </c>
      <c r="O910" s="1165"/>
      <c r="P910" s="1214"/>
      <c r="Q910" s="1215"/>
      <c r="R910" s="1159"/>
      <c r="S910" s="1160"/>
      <c r="T910" s="1161"/>
      <c r="U910" s="1162" t="s">
        <v>1390</v>
      </c>
      <c r="V910" s="1163"/>
      <c r="W910" s="1174" t="s">
        <v>1133</v>
      </c>
      <c r="X910" s="1175"/>
      <c r="Y910" s="1157"/>
      <c r="Z910" s="1158"/>
      <c r="AA910" s="1159"/>
      <c r="AB910" s="1160"/>
      <c r="AC910" s="1161"/>
      <c r="AD910" s="1284">
        <v>5.0000000000000001E-4</v>
      </c>
      <c r="AE910" s="1285"/>
      <c r="AF910" s="1174" t="s">
        <v>1130</v>
      </c>
      <c r="AG910" s="1175"/>
      <c r="AH910" s="1157"/>
      <c r="AI910" s="1158"/>
      <c r="AJ910" s="1159"/>
      <c r="AK910" s="1160"/>
      <c r="AL910" s="1161"/>
      <c r="AM910" s="1159"/>
      <c r="AN910" s="1160"/>
      <c r="AO910" s="1161"/>
      <c r="AP910" s="654" t="s">
        <v>1547</v>
      </c>
      <c r="AQ910" s="652"/>
      <c r="AR910" s="713"/>
    </row>
    <row r="911" spans="1:44" ht="14.1" customHeight="1" x14ac:dyDescent="0.15">
      <c r="A911" s="707"/>
      <c r="B911" s="659" t="s">
        <v>1509</v>
      </c>
      <c r="C911" s="660"/>
      <c r="D911" s="660"/>
      <c r="E911" s="660"/>
      <c r="F911" s="660"/>
      <c r="G911" s="661"/>
      <c r="H911" s="645"/>
      <c r="I911" s="648"/>
      <c r="J911" s="648"/>
      <c r="K911" s="647"/>
      <c r="L911" s="1172"/>
      <c r="M911" s="1173"/>
      <c r="N911" s="645"/>
      <c r="O911" s="647"/>
      <c r="P911" s="692"/>
      <c r="Q911" s="693"/>
      <c r="R911" s="646"/>
      <c r="S911" s="646"/>
      <c r="T911" s="646"/>
      <c r="U911" s="1172"/>
      <c r="V911" s="1173"/>
      <c r="W911" s="645"/>
      <c r="X911" s="647"/>
      <c r="Y911" s="692"/>
      <c r="Z911" s="693"/>
      <c r="AA911" s="648"/>
      <c r="AB911" s="648"/>
      <c r="AC911" s="648"/>
      <c r="AD911" s="1172"/>
      <c r="AE911" s="1173"/>
      <c r="AF911" s="645"/>
      <c r="AG911" s="647"/>
      <c r="AH911" s="692"/>
      <c r="AI911" s="693"/>
      <c r="AJ911" s="648"/>
      <c r="AK911" s="648"/>
      <c r="AL911" s="648"/>
      <c r="AM911" s="694"/>
      <c r="AN911" s="695"/>
      <c r="AO911" s="696"/>
      <c r="AP911" s="645"/>
      <c r="AQ911" s="660"/>
      <c r="AR911" s="661"/>
    </row>
    <row r="912" spans="1:44" ht="14.1" customHeight="1" x14ac:dyDescent="0.15">
      <c r="A912" s="707"/>
      <c r="B912" s="659" t="s">
        <v>980</v>
      </c>
      <c r="C912" s="660"/>
      <c r="D912" s="660"/>
      <c r="E912" s="660"/>
      <c r="F912" s="660"/>
      <c r="G912" s="678"/>
      <c r="H912" s="679" t="s">
        <v>1399</v>
      </c>
      <c r="I912" s="662"/>
      <c r="J912" s="662"/>
      <c r="K912" s="680"/>
      <c r="L912" s="1218" t="s">
        <v>724</v>
      </c>
      <c r="M912" s="1219"/>
      <c r="N912" s="1164" t="s">
        <v>737</v>
      </c>
      <c r="O912" s="1165"/>
      <c r="P912" s="1214"/>
      <c r="Q912" s="1215"/>
      <c r="R912" s="1159"/>
      <c r="S912" s="1160"/>
      <c r="T912" s="1161"/>
      <c r="U912" s="1162" t="s">
        <v>724</v>
      </c>
      <c r="V912" s="1163"/>
      <c r="W912" s="1164" t="s">
        <v>1133</v>
      </c>
      <c r="X912" s="1165"/>
      <c r="Y912" s="1157"/>
      <c r="Z912" s="1158"/>
      <c r="AA912" s="1159"/>
      <c r="AB912" s="1160"/>
      <c r="AC912" s="1161"/>
      <c r="AD912" s="1162" t="s">
        <v>724</v>
      </c>
      <c r="AE912" s="1163"/>
      <c r="AF912" s="1164" t="s">
        <v>1130</v>
      </c>
      <c r="AG912" s="1165"/>
      <c r="AH912" s="1157"/>
      <c r="AI912" s="1158"/>
      <c r="AJ912" s="1159"/>
      <c r="AK912" s="1160"/>
      <c r="AL912" s="1161"/>
      <c r="AM912" s="1159"/>
      <c r="AN912" s="1160"/>
      <c r="AO912" s="1161"/>
      <c r="AP912" s="881" t="s">
        <v>1393</v>
      </c>
      <c r="AQ912" s="660"/>
      <c r="AR912" s="661"/>
    </row>
    <row r="913" spans="1:44" ht="14.1" customHeight="1" x14ac:dyDescent="0.15">
      <c r="A913" s="691"/>
      <c r="B913" s="645" t="s">
        <v>1510</v>
      </c>
      <c r="C913" s="646"/>
      <c r="D913" s="646"/>
      <c r="E913" s="646"/>
      <c r="F913" s="646"/>
      <c r="G913" s="647"/>
      <c r="H913" s="645"/>
      <c r="I913" s="648"/>
      <c r="J913" s="648"/>
      <c r="K913" s="647"/>
      <c r="L913" s="1172"/>
      <c r="M913" s="1173"/>
      <c r="N913" s="645"/>
      <c r="O913" s="647"/>
      <c r="P913" s="692"/>
      <c r="Q913" s="693"/>
      <c r="R913" s="646"/>
      <c r="S913" s="646"/>
      <c r="T913" s="646"/>
      <c r="U913" s="1172"/>
      <c r="V913" s="1173"/>
      <c r="W913" s="645"/>
      <c r="X913" s="647"/>
      <c r="Y913" s="692"/>
      <c r="Z913" s="693"/>
      <c r="AA913" s="648"/>
      <c r="AB913" s="648"/>
      <c r="AC913" s="648"/>
      <c r="AD913" s="1172"/>
      <c r="AE913" s="1173"/>
      <c r="AF913" s="645"/>
      <c r="AG913" s="647"/>
      <c r="AH913" s="692"/>
      <c r="AI913" s="693"/>
      <c r="AJ913" s="648"/>
      <c r="AK913" s="648"/>
      <c r="AL913" s="648"/>
      <c r="AM913" s="694"/>
      <c r="AN913" s="695"/>
      <c r="AO913" s="696"/>
      <c r="AP913" s="645"/>
      <c r="AQ913" s="646"/>
      <c r="AR913" s="647"/>
    </row>
    <row r="914" spans="1:44" ht="14.1" customHeight="1" x14ac:dyDescent="0.15">
      <c r="A914" s="697"/>
      <c r="B914" s="651" t="s">
        <v>1093</v>
      </c>
      <c r="C914" s="652"/>
      <c r="D914" s="652"/>
      <c r="E914" s="652"/>
      <c r="F914" s="652"/>
      <c r="G914" s="653"/>
      <c r="H914" s="679" t="s">
        <v>1399</v>
      </c>
      <c r="I914" s="662"/>
      <c r="J914" s="662"/>
      <c r="K914" s="680"/>
      <c r="L914" s="1218" t="s">
        <v>724</v>
      </c>
      <c r="M914" s="1219"/>
      <c r="N914" s="1164" t="s">
        <v>737</v>
      </c>
      <c r="O914" s="1165"/>
      <c r="P914" s="1214"/>
      <c r="Q914" s="1215"/>
      <c r="R914" s="1159"/>
      <c r="S914" s="1160"/>
      <c r="T914" s="1161"/>
      <c r="U914" s="1162" t="s">
        <v>724</v>
      </c>
      <c r="V914" s="1163"/>
      <c r="W914" s="1164" t="s">
        <v>1133</v>
      </c>
      <c r="X914" s="1165"/>
      <c r="Y914" s="1157"/>
      <c r="Z914" s="1158"/>
      <c r="AA914" s="1159"/>
      <c r="AB914" s="1160"/>
      <c r="AC914" s="1161"/>
      <c r="AD914" s="1162" t="s">
        <v>724</v>
      </c>
      <c r="AE914" s="1163"/>
      <c r="AF914" s="1164" t="s">
        <v>1130</v>
      </c>
      <c r="AG914" s="1165"/>
      <c r="AH914" s="1157"/>
      <c r="AI914" s="1158"/>
      <c r="AJ914" s="1159"/>
      <c r="AK914" s="1160"/>
      <c r="AL914" s="1161"/>
      <c r="AM914" s="1159"/>
      <c r="AN914" s="1160"/>
      <c r="AO914" s="1161"/>
      <c r="AP914" s="881" t="s">
        <v>1393</v>
      </c>
      <c r="AQ914" s="652"/>
      <c r="AR914" s="713"/>
    </row>
    <row r="915" spans="1:44" ht="14.1" customHeight="1" x14ac:dyDescent="0.15">
      <c r="A915" s="707"/>
      <c r="B915" s="659"/>
      <c r="C915" s="660"/>
      <c r="D915" s="660"/>
      <c r="E915" s="660"/>
      <c r="F915" s="660"/>
      <c r="G915" s="661"/>
      <c r="H915" s="645"/>
      <c r="I915" s="648"/>
      <c r="J915" s="648"/>
      <c r="K915" s="647"/>
      <c r="L915" s="1172"/>
      <c r="M915" s="1173"/>
      <c r="N915" s="645"/>
      <c r="O915" s="647"/>
      <c r="P915" s="692"/>
      <c r="Q915" s="693"/>
      <c r="R915" s="646"/>
      <c r="S915" s="646"/>
      <c r="T915" s="646"/>
      <c r="U915" s="1172"/>
      <c r="V915" s="1173"/>
      <c r="W915" s="645"/>
      <c r="X915" s="647"/>
      <c r="Y915" s="692"/>
      <c r="Z915" s="693"/>
      <c r="AA915" s="648"/>
      <c r="AB915" s="648"/>
      <c r="AC915" s="648"/>
      <c r="AD915" s="1172"/>
      <c r="AE915" s="1173"/>
      <c r="AF915" s="645"/>
      <c r="AG915" s="647"/>
      <c r="AH915" s="692"/>
      <c r="AI915" s="693"/>
      <c r="AJ915" s="648"/>
      <c r="AK915" s="648"/>
      <c r="AL915" s="648"/>
      <c r="AM915" s="694"/>
      <c r="AN915" s="695"/>
      <c r="AO915" s="696"/>
      <c r="AP915" s="645"/>
      <c r="AQ915" s="660"/>
      <c r="AR915" s="661"/>
    </row>
    <row r="916" spans="1:44" ht="14.1" customHeight="1" x14ac:dyDescent="0.15">
      <c r="A916" s="707"/>
      <c r="B916" s="659" t="s">
        <v>1511</v>
      </c>
      <c r="C916" s="660"/>
      <c r="D916" s="660"/>
      <c r="E916" s="660"/>
      <c r="F916" s="660"/>
      <c r="G916" s="678"/>
      <c r="H916" s="679" t="s">
        <v>1399</v>
      </c>
      <c r="I916" s="662"/>
      <c r="J916" s="662"/>
      <c r="K916" s="680"/>
      <c r="L916" s="1218" t="s">
        <v>724</v>
      </c>
      <c r="M916" s="1219"/>
      <c r="N916" s="1164" t="s">
        <v>737</v>
      </c>
      <c r="O916" s="1165"/>
      <c r="P916" s="1214"/>
      <c r="Q916" s="1215"/>
      <c r="R916" s="1159"/>
      <c r="S916" s="1160"/>
      <c r="T916" s="1161"/>
      <c r="U916" s="1162" t="s">
        <v>724</v>
      </c>
      <c r="V916" s="1163"/>
      <c r="W916" s="1164" t="s">
        <v>1133</v>
      </c>
      <c r="X916" s="1165"/>
      <c r="Y916" s="1157"/>
      <c r="Z916" s="1158"/>
      <c r="AA916" s="1159"/>
      <c r="AB916" s="1160"/>
      <c r="AC916" s="1161"/>
      <c r="AD916" s="1162" t="s">
        <v>724</v>
      </c>
      <c r="AE916" s="1163"/>
      <c r="AF916" s="1164" t="s">
        <v>1130</v>
      </c>
      <c r="AG916" s="1165"/>
      <c r="AH916" s="1157"/>
      <c r="AI916" s="1158"/>
      <c r="AJ916" s="1159"/>
      <c r="AK916" s="1160"/>
      <c r="AL916" s="1161"/>
      <c r="AM916" s="1159"/>
      <c r="AN916" s="1160"/>
      <c r="AO916" s="1161"/>
      <c r="AP916" s="881" t="s">
        <v>1393</v>
      </c>
      <c r="AQ916" s="660"/>
      <c r="AR916" s="661"/>
    </row>
    <row r="917" spans="1:44" ht="14.1" customHeight="1" x14ac:dyDescent="0.15">
      <c r="A917" s="691"/>
      <c r="B917" s="645" t="s">
        <v>1512</v>
      </c>
      <c r="C917" s="646"/>
      <c r="D917" s="646"/>
      <c r="E917" s="646"/>
      <c r="F917" s="646"/>
      <c r="G917" s="647"/>
      <c r="H917" s="645"/>
      <c r="I917" s="648"/>
      <c r="J917" s="648"/>
      <c r="K917" s="647"/>
      <c r="L917" s="1172"/>
      <c r="M917" s="1173"/>
      <c r="N917" s="645"/>
      <c r="O917" s="647"/>
      <c r="P917" s="692"/>
      <c r="Q917" s="693"/>
      <c r="R917" s="646"/>
      <c r="S917" s="646"/>
      <c r="T917" s="646"/>
      <c r="U917" s="1172"/>
      <c r="V917" s="1173"/>
      <c r="W917" s="645"/>
      <c r="X917" s="647"/>
      <c r="Y917" s="692"/>
      <c r="Z917" s="693"/>
      <c r="AA917" s="648"/>
      <c r="AB917" s="648"/>
      <c r="AC917" s="648"/>
      <c r="AD917" s="1172"/>
      <c r="AE917" s="1173"/>
      <c r="AF917" s="645"/>
      <c r="AG917" s="647"/>
      <c r="AH917" s="692"/>
      <c r="AI917" s="693"/>
      <c r="AJ917" s="648"/>
      <c r="AK917" s="648"/>
      <c r="AL917" s="648"/>
      <c r="AM917" s="694"/>
      <c r="AN917" s="695"/>
      <c r="AO917" s="696"/>
      <c r="AP917" s="646"/>
      <c r="AQ917" s="646"/>
      <c r="AR917" s="647"/>
    </row>
    <row r="918" spans="1:44" ht="14.1" customHeight="1" x14ac:dyDescent="0.15">
      <c r="A918" s="707"/>
      <c r="B918" s="659" t="s">
        <v>1732</v>
      </c>
      <c r="C918" s="660"/>
      <c r="D918" s="660"/>
      <c r="E918" s="660"/>
      <c r="F918" s="660"/>
      <c r="G918" s="678"/>
      <c r="H918" s="679" t="s">
        <v>1399</v>
      </c>
      <c r="I918" s="662"/>
      <c r="J918" s="662"/>
      <c r="K918" s="680"/>
      <c r="L918" s="1218">
        <v>1</v>
      </c>
      <c r="M918" s="1219"/>
      <c r="N918" s="1164" t="s">
        <v>737</v>
      </c>
      <c r="O918" s="1165"/>
      <c r="P918" s="1214"/>
      <c r="Q918" s="1215"/>
      <c r="R918" s="1194"/>
      <c r="S918" s="1195"/>
      <c r="T918" s="1196"/>
      <c r="U918" s="1218" t="s">
        <v>1390</v>
      </c>
      <c r="V918" s="1219"/>
      <c r="W918" s="1164" t="s">
        <v>1133</v>
      </c>
      <c r="X918" s="1165"/>
      <c r="Y918" s="1214"/>
      <c r="Z918" s="1215"/>
      <c r="AA918" s="1194"/>
      <c r="AB918" s="1195"/>
      <c r="AC918" s="1196"/>
      <c r="AD918" s="1218" t="s">
        <v>1390</v>
      </c>
      <c r="AE918" s="1219"/>
      <c r="AF918" s="1164" t="s">
        <v>1130</v>
      </c>
      <c r="AG918" s="1165"/>
      <c r="AH918" s="1214"/>
      <c r="AI918" s="1215"/>
      <c r="AJ918" s="1194"/>
      <c r="AK918" s="1195"/>
      <c r="AL918" s="1196"/>
      <c r="AM918" s="1194"/>
      <c r="AN918" s="1195"/>
      <c r="AO918" s="1196"/>
      <c r="AP918" s="716" t="s">
        <v>1547</v>
      </c>
      <c r="AQ918" s="660"/>
      <c r="AR918" s="661"/>
    </row>
    <row r="919" spans="1:44" ht="14.1" customHeight="1" x14ac:dyDescent="0.15">
      <c r="A919" s="691"/>
      <c r="B919" s="645"/>
      <c r="C919" s="646"/>
      <c r="D919" s="646"/>
      <c r="E919" s="646"/>
      <c r="F919" s="646"/>
      <c r="G919" s="647"/>
      <c r="H919" s="645"/>
      <c r="I919" s="648"/>
      <c r="J919" s="648"/>
      <c r="K919" s="647"/>
      <c r="L919" s="1172"/>
      <c r="M919" s="1173"/>
      <c r="N919" s="645"/>
      <c r="O919" s="647"/>
      <c r="P919" s="692"/>
      <c r="Q919" s="693"/>
      <c r="R919" s="646"/>
      <c r="S919" s="646"/>
      <c r="T919" s="646"/>
      <c r="U919" s="645"/>
      <c r="V919" s="647"/>
      <c r="W919" s="645"/>
      <c r="X919" s="647"/>
      <c r="Y919" s="692"/>
      <c r="Z919" s="693"/>
      <c r="AA919" s="648"/>
      <c r="AB919" s="648"/>
      <c r="AC919" s="648"/>
      <c r="AD919" s="645"/>
      <c r="AE919" s="647"/>
      <c r="AF919" s="645"/>
      <c r="AG919" s="647"/>
      <c r="AH919" s="692"/>
      <c r="AI919" s="693"/>
      <c r="AJ919" s="648"/>
      <c r="AK919" s="648"/>
      <c r="AL919" s="648"/>
      <c r="AM919" s="694"/>
      <c r="AN919" s="695"/>
      <c r="AO919" s="696"/>
      <c r="AP919" s="723"/>
      <c r="AQ919" s="723"/>
      <c r="AR919" s="724"/>
    </row>
    <row r="920" spans="1:44" ht="14.1" customHeight="1" x14ac:dyDescent="0.15">
      <c r="A920" s="697"/>
      <c r="B920" s="651" t="s">
        <v>1600</v>
      </c>
      <c r="C920" s="652"/>
      <c r="D920" s="652"/>
      <c r="E920" s="652"/>
      <c r="F920" s="708"/>
      <c r="G920" s="653"/>
      <c r="H920" s="654"/>
      <c r="I920" s="655"/>
      <c r="J920" s="655"/>
      <c r="K920" s="656"/>
      <c r="L920" s="1162"/>
      <c r="M920" s="1163"/>
      <c r="N920" s="1174"/>
      <c r="O920" s="1175"/>
      <c r="P920" s="1157"/>
      <c r="Q920" s="1158"/>
      <c r="R920" s="655"/>
      <c r="S920" s="655"/>
      <c r="T920" s="655"/>
      <c r="U920" s="1230">
        <v>128.07</v>
      </c>
      <c r="V920" s="1231"/>
      <c r="W920" s="1174" t="s">
        <v>1133</v>
      </c>
      <c r="X920" s="1175"/>
      <c r="Y920" s="1157"/>
      <c r="Z920" s="1158"/>
      <c r="AA920" s="1159"/>
      <c r="AB920" s="1160"/>
      <c r="AC920" s="1161"/>
      <c r="AD920" s="1230">
        <v>5.7454999999999981</v>
      </c>
      <c r="AE920" s="1231"/>
      <c r="AF920" s="1174" t="s">
        <v>1130</v>
      </c>
      <c r="AG920" s="1175"/>
      <c r="AH920" s="1157"/>
      <c r="AI920" s="1158"/>
      <c r="AJ920" s="1159"/>
      <c r="AK920" s="1160"/>
      <c r="AL920" s="1161"/>
      <c r="AM920" s="1159"/>
      <c r="AN920" s="1160"/>
      <c r="AO920" s="1161"/>
      <c r="AP920" s="706" t="s">
        <v>1601</v>
      </c>
      <c r="AQ920" s="689"/>
      <c r="AR920" s="690"/>
    </row>
    <row r="921" spans="1:44" ht="14.1" customHeight="1" x14ac:dyDescent="0.15">
      <c r="A921" s="691"/>
      <c r="B921" s="769"/>
      <c r="C921" s="646"/>
      <c r="D921" s="646"/>
      <c r="E921" s="646"/>
      <c r="F921" s="646"/>
      <c r="G921" s="647"/>
      <c r="H921" s="645"/>
      <c r="I921" s="648"/>
      <c r="J921" s="648"/>
      <c r="K921" s="647"/>
      <c r="L921" s="645"/>
      <c r="M921" s="647"/>
      <c r="N921" s="645"/>
      <c r="O921" s="647"/>
      <c r="P921" s="692"/>
      <c r="Q921" s="693"/>
      <c r="R921" s="646"/>
      <c r="S921" s="646"/>
      <c r="T921" s="646"/>
      <c r="U921" s="1216"/>
      <c r="V921" s="1217"/>
      <c r="W921" s="645"/>
      <c r="X921" s="647"/>
      <c r="Y921" s="692"/>
      <c r="Z921" s="693"/>
      <c r="AA921" s="648"/>
      <c r="AB921" s="648"/>
      <c r="AC921" s="648"/>
      <c r="AD921" s="1216"/>
      <c r="AE921" s="1217"/>
      <c r="AF921" s="645"/>
      <c r="AG921" s="647"/>
      <c r="AH921" s="692"/>
      <c r="AI921" s="693"/>
      <c r="AJ921" s="648"/>
      <c r="AK921" s="648"/>
      <c r="AL921" s="648"/>
      <c r="AM921" s="694"/>
      <c r="AN921" s="695"/>
      <c r="AO921" s="696"/>
      <c r="AP921" s="646"/>
      <c r="AQ921" s="646"/>
      <c r="AR921" s="647"/>
    </row>
    <row r="922" spans="1:44" ht="14.1" customHeight="1" x14ac:dyDescent="0.15">
      <c r="A922" s="697"/>
      <c r="B922" s="782"/>
      <c r="C922" s="652"/>
      <c r="D922" s="652"/>
      <c r="E922" s="652"/>
      <c r="F922" s="652"/>
      <c r="G922" s="653"/>
      <c r="H922" s="654"/>
      <c r="I922" s="655"/>
      <c r="J922" s="655"/>
      <c r="K922" s="656"/>
      <c r="L922" s="892"/>
      <c r="M922" s="893"/>
      <c r="N922" s="1164"/>
      <c r="O922" s="1165"/>
      <c r="P922" s="1157"/>
      <c r="Q922" s="1158"/>
      <c r="R922" s="655"/>
      <c r="S922" s="655"/>
      <c r="T922" s="655"/>
      <c r="U922" s="1162"/>
      <c r="V922" s="1163"/>
      <c r="W922" s="1174"/>
      <c r="X922" s="1175"/>
      <c r="Y922" s="1157"/>
      <c r="Z922" s="1158"/>
      <c r="AA922" s="1159"/>
      <c r="AB922" s="1160"/>
      <c r="AC922" s="1161"/>
      <c r="AD922" s="1162"/>
      <c r="AE922" s="1163"/>
      <c r="AF922" s="1174"/>
      <c r="AG922" s="1175"/>
      <c r="AH922" s="1157"/>
      <c r="AI922" s="1158"/>
      <c r="AJ922" s="1159"/>
      <c r="AK922" s="1160"/>
      <c r="AL922" s="1161"/>
      <c r="AM922" s="1159"/>
      <c r="AN922" s="1160"/>
      <c r="AO922" s="1161"/>
      <c r="AP922" s="706"/>
      <c r="AQ922" s="652"/>
      <c r="AR922" s="713"/>
    </row>
    <row r="923" spans="1:44" ht="14.1" customHeight="1" x14ac:dyDescent="0.15">
      <c r="A923" s="742"/>
      <c r="B923" s="743"/>
      <c r="C923" s="744"/>
      <c r="D923" s="744"/>
      <c r="E923" s="744"/>
      <c r="F923" s="744"/>
      <c r="G923" s="745"/>
      <c r="H923" s="743"/>
      <c r="I923" s="746"/>
      <c r="J923" s="746"/>
      <c r="K923" s="745"/>
      <c r="L923" s="743"/>
      <c r="M923" s="745"/>
      <c r="N923" s="743"/>
      <c r="O923" s="745"/>
      <c r="P923" s="747"/>
      <c r="Q923" s="748"/>
      <c r="R923" s="746"/>
      <c r="S923" s="746"/>
      <c r="T923" s="746"/>
      <c r="U923" s="743"/>
      <c r="V923" s="745"/>
      <c r="W923" s="743"/>
      <c r="X923" s="745"/>
      <c r="Y923" s="747"/>
      <c r="Z923" s="748"/>
      <c r="AA923" s="746"/>
      <c r="AB923" s="746"/>
      <c r="AC923" s="746"/>
      <c r="AD923" s="743"/>
      <c r="AE923" s="745"/>
      <c r="AF923" s="743"/>
      <c r="AG923" s="745"/>
      <c r="AH923" s="747"/>
      <c r="AI923" s="748"/>
      <c r="AJ923" s="746"/>
      <c r="AK923" s="746"/>
      <c r="AL923" s="746"/>
      <c r="AM923" s="749"/>
      <c r="AN923" s="750"/>
      <c r="AO923" s="751"/>
      <c r="AP923" s="744"/>
      <c r="AQ923" s="744"/>
      <c r="AR923" s="745"/>
    </row>
    <row r="924" spans="1:44" ht="14.1" customHeight="1" x14ac:dyDescent="0.15">
      <c r="A924" s="752"/>
      <c r="B924" s="1252"/>
      <c r="C924" s="1254"/>
      <c r="D924" s="1254"/>
      <c r="E924" s="1254"/>
      <c r="F924" s="1254"/>
      <c r="G924" s="1253"/>
      <c r="H924" s="753"/>
      <c r="I924" s="754"/>
      <c r="J924" s="754"/>
      <c r="K924" s="755"/>
      <c r="L924" s="1250"/>
      <c r="M924" s="1251"/>
      <c r="N924" s="1252"/>
      <c r="O924" s="1253"/>
      <c r="P924" s="1250"/>
      <c r="Q924" s="1251"/>
      <c r="R924" s="756"/>
      <c r="S924" s="756"/>
      <c r="T924" s="756"/>
      <c r="U924" s="1250"/>
      <c r="V924" s="1251"/>
      <c r="W924" s="1252"/>
      <c r="X924" s="1253"/>
      <c r="Y924" s="1250"/>
      <c r="Z924" s="1251"/>
      <c r="AA924" s="756"/>
      <c r="AB924" s="756"/>
      <c r="AC924" s="756"/>
      <c r="AD924" s="1250"/>
      <c r="AE924" s="1251"/>
      <c r="AF924" s="1252"/>
      <c r="AG924" s="1253"/>
      <c r="AH924" s="1250"/>
      <c r="AI924" s="1251"/>
      <c r="AJ924" s="756"/>
      <c r="AK924" s="756"/>
      <c r="AL924" s="756"/>
      <c r="AM924" s="1255"/>
      <c r="AN924" s="1256"/>
      <c r="AO924" s="1257"/>
      <c r="AP924" s="757"/>
      <c r="AQ924" s="758"/>
      <c r="AR924" s="759"/>
    </row>
    <row r="925" spans="1:44" ht="14.1" customHeight="1" x14ac:dyDescent="0.15">
      <c r="A925" s="894"/>
      <c r="B925" s="895"/>
      <c r="C925" s="886"/>
      <c r="D925" s="886"/>
      <c r="E925" s="886"/>
      <c r="F925" s="886"/>
      <c r="G925" s="896"/>
      <c r="H925" s="895"/>
      <c r="I925" s="885"/>
      <c r="J925" s="885"/>
      <c r="K925" s="896"/>
      <c r="L925" s="895"/>
      <c r="M925" s="896"/>
      <c r="N925" s="895"/>
      <c r="O925" s="896"/>
      <c r="P925" s="897"/>
      <c r="Q925" s="898"/>
      <c r="R925" s="885"/>
      <c r="S925" s="885"/>
      <c r="T925" s="885"/>
      <c r="U925" s="895"/>
      <c r="V925" s="896"/>
      <c r="W925" s="895"/>
      <c r="X925" s="896"/>
      <c r="Y925" s="897"/>
      <c r="Z925" s="898"/>
      <c r="AA925" s="885"/>
      <c r="AB925" s="885"/>
      <c r="AC925" s="885"/>
      <c r="AD925" s="895"/>
      <c r="AE925" s="896"/>
      <c r="AF925" s="895"/>
      <c r="AG925" s="896"/>
      <c r="AH925" s="897"/>
      <c r="AI925" s="898"/>
      <c r="AJ925" s="885"/>
      <c r="AK925" s="885"/>
      <c r="AL925" s="885"/>
      <c r="AM925" s="899"/>
      <c r="AN925" s="900"/>
      <c r="AO925" s="901"/>
      <c r="AP925" s="886"/>
      <c r="AQ925" s="886"/>
      <c r="AR925" s="896"/>
    </row>
    <row r="926" spans="1:44" ht="14.1" customHeight="1" x14ac:dyDescent="0.15">
      <c r="A926" s="752"/>
      <c r="B926" s="1252"/>
      <c r="C926" s="1254"/>
      <c r="D926" s="1254"/>
      <c r="E926" s="1254"/>
      <c r="F926" s="1254"/>
      <c r="G926" s="1253"/>
      <c r="H926" s="753"/>
      <c r="I926" s="754"/>
      <c r="J926" s="754"/>
      <c r="K926" s="755"/>
      <c r="L926" s="1250"/>
      <c r="M926" s="1251"/>
      <c r="N926" s="1252"/>
      <c r="O926" s="1253"/>
      <c r="P926" s="1250"/>
      <c r="Q926" s="1251"/>
      <c r="R926" s="756"/>
      <c r="S926" s="756"/>
      <c r="T926" s="756"/>
      <c r="U926" s="1250"/>
      <c r="V926" s="1251"/>
      <c r="W926" s="1252"/>
      <c r="X926" s="1253"/>
      <c r="Y926" s="1250"/>
      <c r="Z926" s="1251"/>
      <c r="AA926" s="756"/>
      <c r="AB926" s="756"/>
      <c r="AC926" s="756"/>
      <c r="AD926" s="1250"/>
      <c r="AE926" s="1251"/>
      <c r="AF926" s="1252"/>
      <c r="AG926" s="1253"/>
      <c r="AH926" s="1250"/>
      <c r="AI926" s="1251"/>
      <c r="AJ926" s="756"/>
      <c r="AK926" s="756"/>
      <c r="AL926" s="756"/>
      <c r="AM926" s="1255"/>
      <c r="AN926" s="1256"/>
      <c r="AO926" s="1257"/>
      <c r="AP926" s="757"/>
      <c r="AQ926" s="758"/>
      <c r="AR926" s="759"/>
    </row>
    <row r="927" spans="1:44" ht="15" customHeight="1" x14ac:dyDescent="0.15"/>
    <row r="928" spans="1:44" ht="15" customHeight="1" x14ac:dyDescent="0.15">
      <c r="A928" s="1220" t="s">
        <v>1807</v>
      </c>
      <c r="B928" s="1220"/>
      <c r="C928" s="1220"/>
      <c r="D928" s="1220"/>
      <c r="E928" s="1220"/>
      <c r="F928" s="1220"/>
      <c r="G928" s="1220"/>
      <c r="H928" s="1220"/>
      <c r="I928" s="1220"/>
      <c r="J928" s="1220"/>
      <c r="K928" s="1220"/>
      <c r="L928" s="1220"/>
      <c r="M928" s="1220"/>
      <c r="N928" s="1220"/>
      <c r="O928" s="1220"/>
      <c r="P928" s="1220"/>
      <c r="Q928" s="1220"/>
      <c r="R928" s="1220"/>
      <c r="S928" s="1220"/>
      <c r="T928" s="1220"/>
      <c r="U928" s="1220"/>
      <c r="V928" s="1220"/>
      <c r="W928" s="1220"/>
      <c r="X928" s="1220"/>
      <c r="Y928" s="1220"/>
      <c r="Z928" s="1220"/>
      <c r="AA928" s="1220"/>
      <c r="AB928" s="1220"/>
      <c r="AC928" s="1220"/>
      <c r="AD928" s="1220"/>
      <c r="AE928" s="1220"/>
      <c r="AF928" s="1220"/>
      <c r="AG928" s="1220"/>
      <c r="AH928" s="1220"/>
      <c r="AI928" s="1220"/>
      <c r="AJ928" s="1220"/>
      <c r="AK928" s="1220"/>
      <c r="AL928" s="1220"/>
      <c r="AM928" s="1220"/>
      <c r="AN928" s="1220"/>
      <c r="AO928" s="1220"/>
      <c r="AP928" s="1220"/>
      <c r="AQ928" s="1220"/>
      <c r="AR928" s="1220"/>
    </row>
    <row r="929" spans="1:44" ht="15" customHeight="1" x14ac:dyDescent="0.15">
      <c r="A929" s="1220"/>
      <c r="B929" s="1220"/>
      <c r="C929" s="1220"/>
      <c r="D929" s="1220"/>
      <c r="E929" s="1220"/>
      <c r="F929" s="1220"/>
      <c r="G929" s="1220"/>
      <c r="H929" s="1220"/>
      <c r="I929" s="1220"/>
      <c r="J929" s="1220"/>
      <c r="K929" s="1220"/>
      <c r="L929" s="1220"/>
      <c r="M929" s="1220"/>
      <c r="N929" s="1220"/>
      <c r="O929" s="1220"/>
      <c r="P929" s="1220"/>
      <c r="Q929" s="1220"/>
      <c r="R929" s="1220"/>
      <c r="S929" s="1220"/>
      <c r="T929" s="1220"/>
      <c r="U929" s="1220"/>
      <c r="V929" s="1220"/>
      <c r="W929" s="1220"/>
      <c r="X929" s="1220"/>
      <c r="Y929" s="1220"/>
      <c r="Z929" s="1220"/>
      <c r="AA929" s="1220"/>
      <c r="AB929" s="1220"/>
      <c r="AC929" s="1220"/>
      <c r="AD929" s="1220"/>
      <c r="AE929" s="1220"/>
      <c r="AF929" s="1220"/>
      <c r="AG929" s="1220"/>
      <c r="AH929" s="1220"/>
      <c r="AI929" s="1220"/>
      <c r="AJ929" s="1220"/>
      <c r="AK929" s="1220"/>
      <c r="AL929" s="1220"/>
      <c r="AM929" s="1220"/>
      <c r="AN929" s="1220"/>
      <c r="AO929" s="1220"/>
      <c r="AP929" s="1220"/>
      <c r="AQ929" s="1220"/>
      <c r="AR929" s="1220"/>
    </row>
    <row r="930" spans="1:44" ht="15" customHeight="1" x14ac:dyDescent="0.15">
      <c r="B930" s="642" t="s">
        <v>2240</v>
      </c>
      <c r="AP930" s="643"/>
      <c r="AQ930" s="644" t="s">
        <v>1118</v>
      </c>
      <c r="AR930" s="636">
        <v>21</v>
      </c>
    </row>
    <row r="931" spans="1:44" ht="14.1" customHeight="1" x14ac:dyDescent="0.15">
      <c r="A931" s="1272" t="s">
        <v>580</v>
      </c>
      <c r="B931" s="1269" t="s">
        <v>1119</v>
      </c>
      <c r="C931" s="1270"/>
      <c r="D931" s="1270"/>
      <c r="E931" s="1270"/>
      <c r="F931" s="1270"/>
      <c r="G931" s="1270"/>
      <c r="H931" s="1269" t="s">
        <v>1120</v>
      </c>
      <c r="I931" s="1270"/>
      <c r="J931" s="1270"/>
      <c r="K931" s="1271"/>
      <c r="L931" s="1247" t="s">
        <v>1734</v>
      </c>
      <c r="M931" s="1248"/>
      <c r="N931" s="1248"/>
      <c r="O931" s="1248"/>
      <c r="P931" s="1248"/>
      <c r="Q931" s="1248"/>
      <c r="R931" s="1248"/>
      <c r="S931" s="1248"/>
      <c r="T931" s="1249"/>
      <c r="U931" s="1247" t="s">
        <v>1121</v>
      </c>
      <c r="V931" s="1248"/>
      <c r="W931" s="1248"/>
      <c r="X931" s="1248"/>
      <c r="Y931" s="1248"/>
      <c r="Z931" s="1248"/>
      <c r="AA931" s="1248"/>
      <c r="AB931" s="1248"/>
      <c r="AC931" s="1249"/>
      <c r="AD931" s="1247" t="s">
        <v>1122</v>
      </c>
      <c r="AE931" s="1248"/>
      <c r="AF931" s="1248"/>
      <c r="AG931" s="1248"/>
      <c r="AH931" s="1248"/>
      <c r="AI931" s="1248"/>
      <c r="AJ931" s="1248"/>
      <c r="AK931" s="1248"/>
      <c r="AL931" s="1249"/>
      <c r="AM931" s="1274"/>
      <c r="AN931" s="1275"/>
      <c r="AO931" s="1276"/>
      <c r="AP931" s="1269" t="s">
        <v>1123</v>
      </c>
      <c r="AQ931" s="1270"/>
      <c r="AR931" s="1271"/>
    </row>
    <row r="932" spans="1:44" ht="14.1" customHeight="1" x14ac:dyDescent="0.15">
      <c r="A932" s="1273"/>
      <c r="B932" s="1242"/>
      <c r="C932" s="1244"/>
      <c r="D932" s="1244"/>
      <c r="E932" s="1244"/>
      <c r="F932" s="1244"/>
      <c r="G932" s="1244"/>
      <c r="H932" s="1242"/>
      <c r="I932" s="1244"/>
      <c r="J932" s="1244"/>
      <c r="K932" s="1243"/>
      <c r="L932" s="1242" t="s">
        <v>1124</v>
      </c>
      <c r="M932" s="1243"/>
      <c r="N932" s="1244" t="s">
        <v>1125</v>
      </c>
      <c r="O932" s="1244"/>
      <c r="P932" s="1227"/>
      <c r="Q932" s="1229"/>
      <c r="R932" s="1227"/>
      <c r="S932" s="1228"/>
      <c r="T932" s="1229"/>
      <c r="U932" s="1242" t="s">
        <v>1124</v>
      </c>
      <c r="V932" s="1243"/>
      <c r="W932" s="1242" t="s">
        <v>1125</v>
      </c>
      <c r="X932" s="1243"/>
      <c r="Y932" s="1227"/>
      <c r="Z932" s="1229"/>
      <c r="AA932" s="1227"/>
      <c r="AB932" s="1228"/>
      <c r="AC932" s="1229"/>
      <c r="AD932" s="1242" t="s">
        <v>1124</v>
      </c>
      <c r="AE932" s="1243"/>
      <c r="AF932" s="1242" t="s">
        <v>1125</v>
      </c>
      <c r="AG932" s="1243"/>
      <c r="AH932" s="1227"/>
      <c r="AI932" s="1229"/>
      <c r="AJ932" s="1227"/>
      <c r="AK932" s="1228"/>
      <c r="AL932" s="1229"/>
      <c r="AM932" s="1277"/>
      <c r="AN932" s="1278"/>
      <c r="AO932" s="1279"/>
      <c r="AP932" s="1242"/>
      <c r="AQ932" s="1244"/>
      <c r="AR932" s="1243"/>
    </row>
    <row r="933" spans="1:44" ht="14.1" customHeight="1" x14ac:dyDescent="0.15">
      <c r="A933" s="665"/>
      <c r="B933" s="666"/>
      <c r="C933" s="667"/>
      <c r="D933" s="667"/>
      <c r="E933" s="667"/>
      <c r="F933" s="667"/>
      <c r="G933" s="668"/>
      <c r="H933" s="669"/>
      <c r="I933" s="670"/>
      <c r="J933" s="670"/>
      <c r="K933" s="672"/>
      <c r="L933" s="669"/>
      <c r="M933" s="672"/>
      <c r="N933" s="669"/>
      <c r="O933" s="672"/>
      <c r="P933" s="673"/>
      <c r="Q933" s="674"/>
      <c r="R933" s="671"/>
      <c r="S933" s="671"/>
      <c r="T933" s="671"/>
      <c r="U933" s="669"/>
      <c r="V933" s="672"/>
      <c r="W933" s="669"/>
      <c r="X933" s="672"/>
      <c r="Y933" s="673"/>
      <c r="Z933" s="674"/>
      <c r="AA933" s="670"/>
      <c r="AB933" s="670"/>
      <c r="AC933" s="670"/>
      <c r="AD933" s="669"/>
      <c r="AE933" s="672"/>
      <c r="AF933" s="669"/>
      <c r="AG933" s="672"/>
      <c r="AH933" s="673"/>
      <c r="AI933" s="674"/>
      <c r="AJ933" s="670"/>
      <c r="AK933" s="670"/>
      <c r="AL933" s="670"/>
      <c r="AM933" s="675"/>
      <c r="AN933" s="676"/>
      <c r="AO933" s="677"/>
      <c r="AP933" s="671"/>
      <c r="AQ933" s="671"/>
      <c r="AR933" s="672"/>
    </row>
    <row r="934" spans="1:44" ht="14.1" customHeight="1" x14ac:dyDescent="0.15">
      <c r="A934" s="781" t="s">
        <v>694</v>
      </c>
      <c r="B934" s="682" t="s">
        <v>1195</v>
      </c>
      <c r="C934" s="667"/>
      <c r="D934" s="667"/>
      <c r="E934" s="667"/>
      <c r="F934" s="667"/>
      <c r="G934" s="683"/>
      <c r="H934" s="684"/>
      <c r="I934" s="685"/>
      <c r="J934" s="685"/>
      <c r="K934" s="686"/>
      <c r="L934" s="1245"/>
      <c r="M934" s="1246"/>
      <c r="N934" s="1240"/>
      <c r="O934" s="1241"/>
      <c r="P934" s="1238"/>
      <c r="Q934" s="1239"/>
      <c r="R934" s="685"/>
      <c r="S934" s="685"/>
      <c r="T934" s="685"/>
      <c r="U934" s="1245"/>
      <c r="V934" s="1246"/>
      <c r="W934" s="1240"/>
      <c r="X934" s="1241"/>
      <c r="Y934" s="1238"/>
      <c r="Z934" s="1239"/>
      <c r="AA934" s="687"/>
      <c r="AB934" s="687"/>
      <c r="AC934" s="687"/>
      <c r="AD934" s="1245"/>
      <c r="AE934" s="1246"/>
      <c r="AF934" s="1240"/>
      <c r="AG934" s="1241"/>
      <c r="AH934" s="1238"/>
      <c r="AI934" s="1239"/>
      <c r="AJ934" s="687"/>
      <c r="AK934" s="687"/>
      <c r="AL934" s="687"/>
      <c r="AM934" s="1235"/>
      <c r="AN934" s="1236"/>
      <c r="AO934" s="1237"/>
      <c r="AP934" s="688"/>
      <c r="AQ934" s="689"/>
      <c r="AR934" s="690"/>
    </row>
    <row r="935" spans="1:44" ht="14.1" customHeight="1" x14ac:dyDescent="0.15">
      <c r="A935" s="691"/>
      <c r="B935" s="645" t="s">
        <v>1516</v>
      </c>
      <c r="C935" s="646"/>
      <c r="D935" s="646"/>
      <c r="E935" s="646"/>
      <c r="F935" s="646"/>
      <c r="G935" s="647"/>
      <c r="H935" s="645"/>
      <c r="I935" s="648"/>
      <c r="J935" s="648"/>
      <c r="K935" s="647"/>
      <c r="L935" s="1172"/>
      <c r="M935" s="1173"/>
      <c r="N935" s="645"/>
      <c r="O935" s="647"/>
      <c r="P935" s="692"/>
      <c r="Q935" s="693"/>
      <c r="R935" s="646"/>
      <c r="S935" s="646"/>
      <c r="T935" s="646"/>
      <c r="U935" s="1172"/>
      <c r="V935" s="1173"/>
      <c r="W935" s="645"/>
      <c r="X935" s="647"/>
      <c r="Y935" s="692"/>
      <c r="Z935" s="693"/>
      <c r="AA935" s="648"/>
      <c r="AB935" s="648"/>
      <c r="AC935" s="648"/>
      <c r="AD935" s="1172"/>
      <c r="AE935" s="1173"/>
      <c r="AF935" s="645"/>
      <c r="AG935" s="647"/>
      <c r="AH935" s="692"/>
      <c r="AI935" s="693"/>
      <c r="AJ935" s="648"/>
      <c r="AK935" s="648"/>
      <c r="AL935" s="648"/>
      <c r="AM935" s="694"/>
      <c r="AN935" s="695"/>
      <c r="AO935" s="696"/>
      <c r="AP935" s="645"/>
      <c r="AQ935" s="660"/>
      <c r="AR935" s="661"/>
    </row>
    <row r="936" spans="1:44" ht="14.1" customHeight="1" x14ac:dyDescent="0.15">
      <c r="A936" s="697"/>
      <c r="B936" s="651" t="s">
        <v>1517</v>
      </c>
      <c r="C936" s="652"/>
      <c r="D936" s="652"/>
      <c r="E936" s="652"/>
      <c r="F936" s="698"/>
      <c r="G936" s="678"/>
      <c r="H936" s="679" t="s">
        <v>600</v>
      </c>
      <c r="I936" s="662"/>
      <c r="J936" s="662"/>
      <c r="K936" s="680"/>
      <c r="L936" s="1218" t="s">
        <v>724</v>
      </c>
      <c r="M936" s="1219"/>
      <c r="N936" s="1164" t="s">
        <v>737</v>
      </c>
      <c r="O936" s="1165"/>
      <c r="P936" s="1214"/>
      <c r="Q936" s="1215"/>
      <c r="R936" s="1159"/>
      <c r="S936" s="1160"/>
      <c r="T936" s="1161"/>
      <c r="U936" s="1162" t="s">
        <v>724</v>
      </c>
      <c r="V936" s="1163"/>
      <c r="W936" s="1164" t="s">
        <v>1133</v>
      </c>
      <c r="X936" s="1165"/>
      <c r="Y936" s="1157"/>
      <c r="Z936" s="1158"/>
      <c r="AA936" s="1159"/>
      <c r="AB936" s="1160"/>
      <c r="AC936" s="1161"/>
      <c r="AD936" s="1162" t="s">
        <v>724</v>
      </c>
      <c r="AE936" s="1163"/>
      <c r="AF936" s="1164" t="s">
        <v>1130</v>
      </c>
      <c r="AG936" s="1165"/>
      <c r="AH936" s="1157"/>
      <c r="AI936" s="1158"/>
      <c r="AJ936" s="1159"/>
      <c r="AK936" s="1160"/>
      <c r="AL936" s="1161"/>
      <c r="AM936" s="1159"/>
      <c r="AN936" s="1160"/>
      <c r="AO936" s="1161"/>
      <c r="AP936" s="881" t="s">
        <v>1393</v>
      </c>
      <c r="AQ936" s="660"/>
      <c r="AR936" s="661"/>
    </row>
    <row r="937" spans="1:44" ht="14.1" customHeight="1" x14ac:dyDescent="0.15">
      <c r="A937" s="707"/>
      <c r="B937" s="645" t="s">
        <v>1518</v>
      </c>
      <c r="C937" s="646"/>
      <c r="D937" s="646"/>
      <c r="E937" s="660"/>
      <c r="F937" s="646"/>
      <c r="G937" s="647"/>
      <c r="H937" s="645"/>
      <c r="I937" s="648"/>
      <c r="J937" s="648"/>
      <c r="K937" s="647"/>
      <c r="L937" s="1172"/>
      <c r="M937" s="1173"/>
      <c r="N937" s="645"/>
      <c r="O937" s="647"/>
      <c r="P937" s="692"/>
      <c r="Q937" s="693"/>
      <c r="R937" s="646"/>
      <c r="S937" s="646"/>
      <c r="T937" s="646"/>
      <c r="U937" s="1172"/>
      <c r="V937" s="1173"/>
      <c r="W937" s="645"/>
      <c r="X937" s="647"/>
      <c r="Y937" s="692"/>
      <c r="Z937" s="693"/>
      <c r="AA937" s="648"/>
      <c r="AB937" s="648"/>
      <c r="AC937" s="648"/>
      <c r="AD937" s="1172"/>
      <c r="AE937" s="1173"/>
      <c r="AF937" s="645"/>
      <c r="AG937" s="647"/>
      <c r="AH937" s="692"/>
      <c r="AI937" s="693"/>
      <c r="AJ937" s="648"/>
      <c r="AK937" s="648"/>
      <c r="AL937" s="648"/>
      <c r="AM937" s="694"/>
      <c r="AN937" s="695"/>
      <c r="AO937" s="696"/>
      <c r="AP937" s="645"/>
      <c r="AQ937" s="646"/>
      <c r="AR937" s="647"/>
    </row>
    <row r="938" spans="1:44" ht="14.1" customHeight="1" x14ac:dyDescent="0.15">
      <c r="A938" s="707"/>
      <c r="B938" s="659" t="s">
        <v>1517</v>
      </c>
      <c r="C938" s="660"/>
      <c r="D938" s="660"/>
      <c r="E938" s="660"/>
      <c r="F938" s="708"/>
      <c r="G938" s="653"/>
      <c r="H938" s="679" t="s">
        <v>600</v>
      </c>
      <c r="I938" s="662"/>
      <c r="J938" s="662"/>
      <c r="K938" s="680"/>
      <c r="L938" s="1218" t="s">
        <v>724</v>
      </c>
      <c r="M938" s="1219"/>
      <c r="N938" s="1164" t="s">
        <v>737</v>
      </c>
      <c r="O938" s="1165"/>
      <c r="P938" s="1214"/>
      <c r="Q938" s="1215"/>
      <c r="R938" s="1159"/>
      <c r="S938" s="1160"/>
      <c r="T938" s="1161"/>
      <c r="U938" s="1162" t="s">
        <v>724</v>
      </c>
      <c r="V938" s="1163"/>
      <c r="W938" s="1164" t="s">
        <v>1133</v>
      </c>
      <c r="X938" s="1165"/>
      <c r="Y938" s="1157"/>
      <c r="Z938" s="1158"/>
      <c r="AA938" s="1159"/>
      <c r="AB938" s="1160"/>
      <c r="AC938" s="1161"/>
      <c r="AD938" s="1162" t="s">
        <v>724</v>
      </c>
      <c r="AE938" s="1163"/>
      <c r="AF938" s="1164" t="s">
        <v>1130</v>
      </c>
      <c r="AG938" s="1165"/>
      <c r="AH938" s="1157"/>
      <c r="AI938" s="1158"/>
      <c r="AJ938" s="1159"/>
      <c r="AK938" s="1160"/>
      <c r="AL938" s="1161"/>
      <c r="AM938" s="1159"/>
      <c r="AN938" s="1160"/>
      <c r="AO938" s="1161"/>
      <c r="AP938" s="881" t="s">
        <v>1393</v>
      </c>
      <c r="AQ938" s="652"/>
      <c r="AR938" s="713"/>
    </row>
    <row r="939" spans="1:44" ht="14.1" customHeight="1" x14ac:dyDescent="0.15">
      <c r="A939" s="691"/>
      <c r="B939" s="645" t="s">
        <v>1519</v>
      </c>
      <c r="C939" s="646"/>
      <c r="D939" s="646"/>
      <c r="E939" s="646"/>
      <c r="F939" s="646"/>
      <c r="G939" s="647"/>
      <c r="H939" s="645"/>
      <c r="I939" s="648"/>
      <c r="J939" s="648"/>
      <c r="K939" s="647"/>
      <c r="L939" s="1172"/>
      <c r="M939" s="1173"/>
      <c r="N939" s="645"/>
      <c r="O939" s="647"/>
      <c r="P939" s="692"/>
      <c r="Q939" s="693"/>
      <c r="R939" s="646"/>
      <c r="S939" s="646"/>
      <c r="T939" s="646"/>
      <c r="U939" s="1172"/>
      <c r="V939" s="1173"/>
      <c r="W939" s="645"/>
      <c r="X939" s="647"/>
      <c r="Y939" s="692"/>
      <c r="Z939" s="693"/>
      <c r="AA939" s="648"/>
      <c r="AB939" s="648"/>
      <c r="AC939" s="648"/>
      <c r="AD939" s="1172"/>
      <c r="AE939" s="1173"/>
      <c r="AF939" s="645"/>
      <c r="AG939" s="647"/>
      <c r="AH939" s="692"/>
      <c r="AI939" s="693"/>
      <c r="AJ939" s="648"/>
      <c r="AK939" s="648"/>
      <c r="AL939" s="648"/>
      <c r="AM939" s="694"/>
      <c r="AN939" s="695"/>
      <c r="AO939" s="696"/>
      <c r="AP939" s="645"/>
      <c r="AQ939" s="660"/>
      <c r="AR939" s="661"/>
    </row>
    <row r="940" spans="1:44" ht="14.1" customHeight="1" x14ac:dyDescent="0.15">
      <c r="A940" s="707"/>
      <c r="B940" s="651" t="s">
        <v>1517</v>
      </c>
      <c r="C940" s="652"/>
      <c r="D940" s="652"/>
      <c r="E940" s="652"/>
      <c r="F940" s="660"/>
      <c r="G940" s="653"/>
      <c r="H940" s="679" t="s">
        <v>600</v>
      </c>
      <c r="I940" s="662"/>
      <c r="J940" s="662"/>
      <c r="K940" s="680"/>
      <c r="L940" s="1218" t="s">
        <v>724</v>
      </c>
      <c r="M940" s="1219"/>
      <c r="N940" s="1164" t="s">
        <v>737</v>
      </c>
      <c r="O940" s="1165"/>
      <c r="P940" s="1214"/>
      <c r="Q940" s="1215"/>
      <c r="R940" s="1159"/>
      <c r="S940" s="1160"/>
      <c r="T940" s="1161"/>
      <c r="U940" s="1162" t="s">
        <v>724</v>
      </c>
      <c r="V940" s="1163"/>
      <c r="W940" s="1164" t="s">
        <v>1133</v>
      </c>
      <c r="X940" s="1165"/>
      <c r="Y940" s="1157"/>
      <c r="Z940" s="1158"/>
      <c r="AA940" s="1159"/>
      <c r="AB940" s="1160"/>
      <c r="AC940" s="1161"/>
      <c r="AD940" s="1162" t="s">
        <v>724</v>
      </c>
      <c r="AE940" s="1163"/>
      <c r="AF940" s="1164" t="s">
        <v>1130</v>
      </c>
      <c r="AG940" s="1165"/>
      <c r="AH940" s="1157"/>
      <c r="AI940" s="1158"/>
      <c r="AJ940" s="1159"/>
      <c r="AK940" s="1160"/>
      <c r="AL940" s="1161"/>
      <c r="AM940" s="1159"/>
      <c r="AN940" s="1160"/>
      <c r="AO940" s="1161"/>
      <c r="AP940" s="881" t="s">
        <v>1393</v>
      </c>
      <c r="AQ940" s="660"/>
      <c r="AR940" s="661"/>
    </row>
    <row r="941" spans="1:44" ht="14.1" customHeight="1" x14ac:dyDescent="0.15">
      <c r="A941" s="691"/>
      <c r="B941" s="659" t="s">
        <v>1520</v>
      </c>
      <c r="C941" s="660"/>
      <c r="D941" s="660"/>
      <c r="E941" s="660"/>
      <c r="F941" s="646"/>
      <c r="G941" s="661"/>
      <c r="H941" s="645"/>
      <c r="I941" s="648"/>
      <c r="J941" s="648"/>
      <c r="K941" s="647"/>
      <c r="L941" s="1172"/>
      <c r="M941" s="1173"/>
      <c r="N941" s="645"/>
      <c r="O941" s="647"/>
      <c r="P941" s="692"/>
      <c r="Q941" s="693"/>
      <c r="R941" s="646"/>
      <c r="S941" s="646"/>
      <c r="T941" s="646"/>
      <c r="U941" s="1172"/>
      <c r="V941" s="1173"/>
      <c r="W941" s="645"/>
      <c r="X941" s="647"/>
      <c r="Y941" s="692"/>
      <c r="Z941" s="693"/>
      <c r="AA941" s="648"/>
      <c r="AB941" s="648"/>
      <c r="AC941" s="648"/>
      <c r="AD941" s="1172"/>
      <c r="AE941" s="1173"/>
      <c r="AF941" s="645"/>
      <c r="AG941" s="647"/>
      <c r="AH941" s="692"/>
      <c r="AI941" s="693"/>
      <c r="AJ941" s="648"/>
      <c r="AK941" s="648"/>
      <c r="AL941" s="648"/>
      <c r="AM941" s="694"/>
      <c r="AN941" s="695"/>
      <c r="AO941" s="696"/>
      <c r="AP941" s="645"/>
      <c r="AQ941" s="646"/>
      <c r="AR941" s="647"/>
    </row>
    <row r="942" spans="1:44" ht="14.1" customHeight="1" x14ac:dyDescent="0.15">
      <c r="A942" s="697"/>
      <c r="B942" s="659" t="s">
        <v>1521</v>
      </c>
      <c r="C942" s="660"/>
      <c r="D942" s="660"/>
      <c r="E942" s="660"/>
      <c r="F942" s="660"/>
      <c r="G942" s="678"/>
      <c r="H942" s="679" t="s">
        <v>600</v>
      </c>
      <c r="I942" s="662"/>
      <c r="J942" s="662"/>
      <c r="K942" s="680"/>
      <c r="L942" s="1218" t="s">
        <v>724</v>
      </c>
      <c r="M942" s="1219"/>
      <c r="N942" s="1164" t="s">
        <v>737</v>
      </c>
      <c r="O942" s="1165"/>
      <c r="P942" s="1214"/>
      <c r="Q942" s="1215"/>
      <c r="R942" s="1159"/>
      <c r="S942" s="1160"/>
      <c r="T942" s="1161"/>
      <c r="U942" s="1162" t="s">
        <v>724</v>
      </c>
      <c r="V942" s="1163"/>
      <c r="W942" s="1164" t="s">
        <v>1133</v>
      </c>
      <c r="X942" s="1165"/>
      <c r="Y942" s="1157"/>
      <c r="Z942" s="1158"/>
      <c r="AA942" s="1159"/>
      <c r="AB942" s="1160"/>
      <c r="AC942" s="1161"/>
      <c r="AD942" s="1162" t="s">
        <v>724</v>
      </c>
      <c r="AE942" s="1163"/>
      <c r="AF942" s="1164" t="s">
        <v>1130</v>
      </c>
      <c r="AG942" s="1165"/>
      <c r="AH942" s="1157"/>
      <c r="AI942" s="1158"/>
      <c r="AJ942" s="1159"/>
      <c r="AK942" s="1160"/>
      <c r="AL942" s="1161"/>
      <c r="AM942" s="1159"/>
      <c r="AN942" s="1160"/>
      <c r="AO942" s="1161"/>
      <c r="AP942" s="881" t="s">
        <v>1393</v>
      </c>
      <c r="AQ942" s="652"/>
      <c r="AR942" s="713"/>
    </row>
    <row r="943" spans="1:44" ht="14.1" customHeight="1" x14ac:dyDescent="0.15">
      <c r="A943" s="707"/>
      <c r="B943" s="645" t="s">
        <v>1522</v>
      </c>
      <c r="C943" s="646"/>
      <c r="D943" s="646"/>
      <c r="E943" s="646"/>
      <c r="F943" s="646"/>
      <c r="G943" s="647"/>
      <c r="H943" s="645"/>
      <c r="I943" s="648"/>
      <c r="J943" s="648"/>
      <c r="K943" s="647"/>
      <c r="L943" s="1172"/>
      <c r="M943" s="1173"/>
      <c r="N943" s="645"/>
      <c r="O943" s="647"/>
      <c r="P943" s="692"/>
      <c r="Q943" s="693"/>
      <c r="R943" s="646"/>
      <c r="S943" s="646"/>
      <c r="T943" s="646"/>
      <c r="U943" s="1172"/>
      <c r="V943" s="1173"/>
      <c r="W943" s="645"/>
      <c r="X943" s="647"/>
      <c r="Y943" s="692"/>
      <c r="Z943" s="693"/>
      <c r="AA943" s="648"/>
      <c r="AB943" s="648"/>
      <c r="AC943" s="648"/>
      <c r="AD943" s="1172"/>
      <c r="AE943" s="1173"/>
      <c r="AF943" s="645"/>
      <c r="AG943" s="647"/>
      <c r="AH943" s="692"/>
      <c r="AI943" s="693"/>
      <c r="AJ943" s="648"/>
      <c r="AK943" s="648"/>
      <c r="AL943" s="648"/>
      <c r="AM943" s="694"/>
      <c r="AN943" s="695"/>
      <c r="AO943" s="696"/>
      <c r="AP943" s="645"/>
      <c r="AQ943" s="660"/>
      <c r="AR943" s="661"/>
    </row>
    <row r="944" spans="1:44" ht="14.1" customHeight="1" x14ac:dyDescent="0.15">
      <c r="A944" s="707"/>
      <c r="B944" s="651" t="s">
        <v>1521</v>
      </c>
      <c r="C944" s="652"/>
      <c r="D944" s="652"/>
      <c r="E944" s="652"/>
      <c r="F944" s="652"/>
      <c r="G944" s="653"/>
      <c r="H944" s="679" t="s">
        <v>600</v>
      </c>
      <c r="I944" s="662"/>
      <c r="J944" s="662"/>
      <c r="K944" s="680"/>
      <c r="L944" s="1218" t="s">
        <v>724</v>
      </c>
      <c r="M944" s="1219"/>
      <c r="N944" s="1164" t="s">
        <v>737</v>
      </c>
      <c r="O944" s="1165"/>
      <c r="P944" s="1214"/>
      <c r="Q944" s="1215"/>
      <c r="R944" s="1159"/>
      <c r="S944" s="1160"/>
      <c r="T944" s="1161"/>
      <c r="U944" s="1162" t="s">
        <v>724</v>
      </c>
      <c r="V944" s="1163"/>
      <c r="W944" s="1164" t="s">
        <v>1133</v>
      </c>
      <c r="X944" s="1165"/>
      <c r="Y944" s="1157"/>
      <c r="Z944" s="1158"/>
      <c r="AA944" s="1159"/>
      <c r="AB944" s="1160"/>
      <c r="AC944" s="1161"/>
      <c r="AD944" s="1162" t="s">
        <v>724</v>
      </c>
      <c r="AE944" s="1163"/>
      <c r="AF944" s="1164" t="s">
        <v>1130</v>
      </c>
      <c r="AG944" s="1165"/>
      <c r="AH944" s="1157"/>
      <c r="AI944" s="1158"/>
      <c r="AJ944" s="1159"/>
      <c r="AK944" s="1160"/>
      <c r="AL944" s="1161"/>
      <c r="AM944" s="1159"/>
      <c r="AN944" s="1160"/>
      <c r="AO944" s="1161"/>
      <c r="AP944" s="881" t="s">
        <v>1393</v>
      </c>
      <c r="AQ944" s="652"/>
      <c r="AR944" s="713"/>
    </row>
    <row r="945" spans="1:44" ht="14.1" customHeight="1" x14ac:dyDescent="0.15">
      <c r="A945" s="691"/>
      <c r="B945" s="645" t="s">
        <v>1523</v>
      </c>
      <c r="C945" s="646"/>
      <c r="D945" s="646"/>
      <c r="E945" s="646"/>
      <c r="F945" s="646"/>
      <c r="G945" s="647"/>
      <c r="H945" s="645"/>
      <c r="I945" s="648"/>
      <c r="J945" s="648"/>
      <c r="K945" s="647"/>
      <c r="L945" s="1172"/>
      <c r="M945" s="1173"/>
      <c r="N945" s="645"/>
      <c r="O945" s="647"/>
      <c r="P945" s="692"/>
      <c r="Q945" s="693"/>
      <c r="R945" s="646"/>
      <c r="S945" s="646"/>
      <c r="T945" s="646"/>
      <c r="U945" s="1172"/>
      <c r="V945" s="1173"/>
      <c r="W945" s="645"/>
      <c r="X945" s="647"/>
      <c r="Y945" s="692"/>
      <c r="Z945" s="693"/>
      <c r="AA945" s="648"/>
      <c r="AB945" s="648"/>
      <c r="AC945" s="648"/>
      <c r="AD945" s="1172"/>
      <c r="AE945" s="1173"/>
      <c r="AF945" s="645"/>
      <c r="AG945" s="647"/>
      <c r="AH945" s="692"/>
      <c r="AI945" s="693"/>
      <c r="AJ945" s="648"/>
      <c r="AK945" s="648"/>
      <c r="AL945" s="648"/>
      <c r="AM945" s="694"/>
      <c r="AN945" s="695"/>
      <c r="AO945" s="696"/>
      <c r="AP945" s="645"/>
      <c r="AQ945" s="646"/>
      <c r="AR945" s="647"/>
    </row>
    <row r="946" spans="1:44" ht="14.1" customHeight="1" x14ac:dyDescent="0.15">
      <c r="A946" s="697"/>
      <c r="B946" s="651" t="s">
        <v>1524</v>
      </c>
      <c r="C946" s="652"/>
      <c r="D946" s="652"/>
      <c r="E946" s="652"/>
      <c r="F946" s="660"/>
      <c r="G946" s="653"/>
      <c r="H946" s="679" t="s">
        <v>600</v>
      </c>
      <c r="I946" s="662"/>
      <c r="J946" s="662"/>
      <c r="K946" s="680"/>
      <c r="L946" s="1218" t="s">
        <v>724</v>
      </c>
      <c r="M946" s="1219"/>
      <c r="N946" s="1164" t="s">
        <v>737</v>
      </c>
      <c r="O946" s="1165"/>
      <c r="P946" s="1214"/>
      <c r="Q946" s="1215"/>
      <c r="R946" s="1159"/>
      <c r="S946" s="1160"/>
      <c r="T946" s="1161"/>
      <c r="U946" s="1162" t="s">
        <v>724</v>
      </c>
      <c r="V946" s="1163"/>
      <c r="W946" s="1164" t="s">
        <v>1133</v>
      </c>
      <c r="X946" s="1165"/>
      <c r="Y946" s="1157"/>
      <c r="Z946" s="1158"/>
      <c r="AA946" s="1159"/>
      <c r="AB946" s="1160"/>
      <c r="AC946" s="1161"/>
      <c r="AD946" s="1162" t="s">
        <v>724</v>
      </c>
      <c r="AE946" s="1163"/>
      <c r="AF946" s="1164" t="s">
        <v>1130</v>
      </c>
      <c r="AG946" s="1165"/>
      <c r="AH946" s="1157"/>
      <c r="AI946" s="1158"/>
      <c r="AJ946" s="1159"/>
      <c r="AK946" s="1160"/>
      <c r="AL946" s="1161"/>
      <c r="AM946" s="1159"/>
      <c r="AN946" s="1160"/>
      <c r="AO946" s="1161"/>
      <c r="AP946" s="881" t="s">
        <v>1393</v>
      </c>
      <c r="AQ946" s="652"/>
      <c r="AR946" s="713"/>
    </row>
    <row r="947" spans="1:44" ht="14.1" customHeight="1" x14ac:dyDescent="0.15">
      <c r="A947" s="707"/>
      <c r="B947" s="645" t="s">
        <v>1523</v>
      </c>
      <c r="C947" s="646"/>
      <c r="D947" s="646"/>
      <c r="E947" s="646"/>
      <c r="F947" s="646"/>
      <c r="G947" s="647"/>
      <c r="H947" s="645"/>
      <c r="I947" s="648"/>
      <c r="J947" s="648"/>
      <c r="K947" s="647"/>
      <c r="L947" s="1172"/>
      <c r="M947" s="1173"/>
      <c r="N947" s="645"/>
      <c r="O947" s="647"/>
      <c r="P947" s="692"/>
      <c r="Q947" s="693"/>
      <c r="R947" s="646"/>
      <c r="S947" s="646"/>
      <c r="T947" s="646"/>
      <c r="U947" s="1172"/>
      <c r="V947" s="1173"/>
      <c r="W947" s="645"/>
      <c r="X947" s="647"/>
      <c r="Y947" s="692"/>
      <c r="Z947" s="693"/>
      <c r="AA947" s="648"/>
      <c r="AB947" s="648"/>
      <c r="AC947" s="648"/>
      <c r="AD947" s="1172"/>
      <c r="AE947" s="1173"/>
      <c r="AF947" s="645"/>
      <c r="AG947" s="647"/>
      <c r="AH947" s="692"/>
      <c r="AI947" s="693"/>
      <c r="AJ947" s="648"/>
      <c r="AK947" s="648"/>
      <c r="AL947" s="648"/>
      <c r="AM947" s="694"/>
      <c r="AN947" s="695"/>
      <c r="AO947" s="696"/>
      <c r="AP947" s="645"/>
      <c r="AQ947" s="660"/>
      <c r="AR947" s="661"/>
    </row>
    <row r="948" spans="1:44" ht="14.1" customHeight="1" x14ac:dyDescent="0.15">
      <c r="A948" s="707"/>
      <c r="B948" s="651" t="s">
        <v>1525</v>
      </c>
      <c r="C948" s="652"/>
      <c r="D948" s="652"/>
      <c r="E948" s="652"/>
      <c r="F948" s="660"/>
      <c r="G948" s="653"/>
      <c r="H948" s="679" t="s">
        <v>600</v>
      </c>
      <c r="I948" s="662"/>
      <c r="J948" s="662"/>
      <c r="K948" s="680"/>
      <c r="L948" s="1218" t="s">
        <v>724</v>
      </c>
      <c r="M948" s="1219"/>
      <c r="N948" s="1164" t="s">
        <v>737</v>
      </c>
      <c r="O948" s="1165"/>
      <c r="P948" s="1214"/>
      <c r="Q948" s="1215"/>
      <c r="R948" s="1159"/>
      <c r="S948" s="1160"/>
      <c r="T948" s="1161"/>
      <c r="U948" s="1162" t="s">
        <v>724</v>
      </c>
      <c r="V948" s="1163"/>
      <c r="W948" s="1164" t="s">
        <v>1133</v>
      </c>
      <c r="X948" s="1165"/>
      <c r="Y948" s="1157"/>
      <c r="Z948" s="1158"/>
      <c r="AA948" s="1159"/>
      <c r="AB948" s="1160"/>
      <c r="AC948" s="1161"/>
      <c r="AD948" s="1162" t="s">
        <v>724</v>
      </c>
      <c r="AE948" s="1163"/>
      <c r="AF948" s="1164" t="s">
        <v>1130</v>
      </c>
      <c r="AG948" s="1165"/>
      <c r="AH948" s="1157"/>
      <c r="AI948" s="1158"/>
      <c r="AJ948" s="1159"/>
      <c r="AK948" s="1160"/>
      <c r="AL948" s="1161"/>
      <c r="AM948" s="1159"/>
      <c r="AN948" s="1160"/>
      <c r="AO948" s="1161"/>
      <c r="AP948" s="881" t="s">
        <v>1393</v>
      </c>
      <c r="AQ948" s="660"/>
      <c r="AR948" s="661"/>
    </row>
    <row r="949" spans="1:44" ht="14.1" customHeight="1" x14ac:dyDescent="0.15">
      <c r="A949" s="691"/>
      <c r="B949" s="645" t="s">
        <v>1523</v>
      </c>
      <c r="C949" s="646"/>
      <c r="D949" s="646"/>
      <c r="E949" s="646"/>
      <c r="F949" s="646"/>
      <c r="G949" s="647"/>
      <c r="H949" s="645"/>
      <c r="I949" s="648"/>
      <c r="J949" s="648"/>
      <c r="K949" s="647"/>
      <c r="L949" s="1172"/>
      <c r="M949" s="1173"/>
      <c r="N949" s="645"/>
      <c r="O949" s="647"/>
      <c r="P949" s="692"/>
      <c r="Q949" s="693"/>
      <c r="R949" s="646"/>
      <c r="S949" s="646"/>
      <c r="T949" s="646"/>
      <c r="U949" s="1172"/>
      <c r="V949" s="1173"/>
      <c r="W949" s="645"/>
      <c r="X949" s="647"/>
      <c r="Y949" s="692"/>
      <c r="Z949" s="693"/>
      <c r="AA949" s="648"/>
      <c r="AB949" s="648"/>
      <c r="AC949" s="648"/>
      <c r="AD949" s="1172"/>
      <c r="AE949" s="1173"/>
      <c r="AF949" s="645"/>
      <c r="AG949" s="647"/>
      <c r="AH949" s="692"/>
      <c r="AI949" s="693"/>
      <c r="AJ949" s="648"/>
      <c r="AK949" s="648"/>
      <c r="AL949" s="648"/>
      <c r="AM949" s="694"/>
      <c r="AN949" s="695"/>
      <c r="AO949" s="696"/>
      <c r="AP949" s="645"/>
      <c r="AQ949" s="646"/>
      <c r="AR949" s="647"/>
    </row>
    <row r="950" spans="1:44" ht="14.1" customHeight="1" x14ac:dyDescent="0.15">
      <c r="A950" s="697"/>
      <c r="B950" s="651" t="s">
        <v>1526</v>
      </c>
      <c r="C950" s="652"/>
      <c r="D950" s="652"/>
      <c r="E950" s="652"/>
      <c r="F950" s="660"/>
      <c r="G950" s="653"/>
      <c r="H950" s="679" t="s">
        <v>600</v>
      </c>
      <c r="I950" s="662"/>
      <c r="J950" s="662"/>
      <c r="K950" s="680"/>
      <c r="L950" s="1218" t="s">
        <v>724</v>
      </c>
      <c r="M950" s="1219"/>
      <c r="N950" s="1164" t="s">
        <v>737</v>
      </c>
      <c r="O950" s="1165"/>
      <c r="P950" s="1214"/>
      <c r="Q950" s="1215"/>
      <c r="R950" s="1159"/>
      <c r="S950" s="1160"/>
      <c r="T950" s="1161"/>
      <c r="U950" s="1162" t="s">
        <v>724</v>
      </c>
      <c r="V950" s="1163"/>
      <c r="W950" s="1164" t="s">
        <v>1133</v>
      </c>
      <c r="X950" s="1165"/>
      <c r="Y950" s="1157"/>
      <c r="Z950" s="1158"/>
      <c r="AA950" s="1159"/>
      <c r="AB950" s="1160"/>
      <c r="AC950" s="1161"/>
      <c r="AD950" s="1162" t="s">
        <v>724</v>
      </c>
      <c r="AE950" s="1163"/>
      <c r="AF950" s="1164" t="s">
        <v>1130</v>
      </c>
      <c r="AG950" s="1165"/>
      <c r="AH950" s="1157"/>
      <c r="AI950" s="1158"/>
      <c r="AJ950" s="1159"/>
      <c r="AK950" s="1160"/>
      <c r="AL950" s="1161"/>
      <c r="AM950" s="1159"/>
      <c r="AN950" s="1160"/>
      <c r="AO950" s="1161"/>
      <c r="AP950" s="881" t="s">
        <v>1393</v>
      </c>
      <c r="AQ950" s="652"/>
      <c r="AR950" s="713"/>
    </row>
    <row r="951" spans="1:44" ht="14.1" customHeight="1" x14ac:dyDescent="0.15">
      <c r="A951" s="691"/>
      <c r="B951" s="645"/>
      <c r="C951" s="646"/>
      <c r="D951" s="646"/>
      <c r="E951" s="646"/>
      <c r="F951" s="646"/>
      <c r="G951" s="647"/>
      <c r="H951" s="645"/>
      <c r="I951" s="648"/>
      <c r="J951" s="648"/>
      <c r="K951" s="647"/>
      <c r="L951" s="1172"/>
      <c r="M951" s="1173"/>
      <c r="N951" s="645"/>
      <c r="O951" s="647"/>
      <c r="P951" s="692"/>
      <c r="Q951" s="693"/>
      <c r="R951" s="646"/>
      <c r="S951" s="646"/>
      <c r="T951" s="646"/>
      <c r="U951" s="1172"/>
      <c r="V951" s="1173"/>
      <c r="W951" s="645"/>
      <c r="X951" s="647"/>
      <c r="Y951" s="692"/>
      <c r="Z951" s="693"/>
      <c r="AA951" s="648"/>
      <c r="AB951" s="648"/>
      <c r="AC951" s="648"/>
      <c r="AD951" s="1172"/>
      <c r="AE951" s="1173"/>
      <c r="AF951" s="645"/>
      <c r="AG951" s="647"/>
      <c r="AH951" s="692"/>
      <c r="AI951" s="693"/>
      <c r="AJ951" s="648"/>
      <c r="AK951" s="648"/>
      <c r="AL951" s="648"/>
      <c r="AM951" s="694"/>
      <c r="AN951" s="695"/>
      <c r="AO951" s="696"/>
      <c r="AP951" s="645"/>
      <c r="AQ951" s="723"/>
      <c r="AR951" s="724"/>
    </row>
    <row r="952" spans="1:44" ht="14.1" customHeight="1" x14ac:dyDescent="0.15">
      <c r="A952" s="697"/>
      <c r="B952" s="651" t="s">
        <v>1527</v>
      </c>
      <c r="C952" s="652"/>
      <c r="D952" s="652"/>
      <c r="E952" s="652"/>
      <c r="F952" s="660"/>
      <c r="G952" s="653"/>
      <c r="H952" s="679" t="s">
        <v>600</v>
      </c>
      <c r="I952" s="662"/>
      <c r="J952" s="662"/>
      <c r="K952" s="680"/>
      <c r="L952" s="1218" t="s">
        <v>724</v>
      </c>
      <c r="M952" s="1219"/>
      <c r="N952" s="1164" t="s">
        <v>737</v>
      </c>
      <c r="O952" s="1165"/>
      <c r="P952" s="1214"/>
      <c r="Q952" s="1215"/>
      <c r="R952" s="1159"/>
      <c r="S952" s="1160"/>
      <c r="T952" s="1161"/>
      <c r="U952" s="1162" t="s">
        <v>724</v>
      </c>
      <c r="V952" s="1163"/>
      <c r="W952" s="1164" t="s">
        <v>1133</v>
      </c>
      <c r="X952" s="1165"/>
      <c r="Y952" s="1157"/>
      <c r="Z952" s="1158"/>
      <c r="AA952" s="1159"/>
      <c r="AB952" s="1160"/>
      <c r="AC952" s="1161"/>
      <c r="AD952" s="1162" t="s">
        <v>724</v>
      </c>
      <c r="AE952" s="1163"/>
      <c r="AF952" s="1164" t="s">
        <v>1130</v>
      </c>
      <c r="AG952" s="1165"/>
      <c r="AH952" s="1157"/>
      <c r="AI952" s="1158"/>
      <c r="AJ952" s="1159"/>
      <c r="AK952" s="1160"/>
      <c r="AL952" s="1161"/>
      <c r="AM952" s="1159"/>
      <c r="AN952" s="1160"/>
      <c r="AO952" s="1161"/>
      <c r="AP952" s="881" t="s">
        <v>1393</v>
      </c>
      <c r="AQ952" s="689"/>
      <c r="AR952" s="690"/>
    </row>
    <row r="953" spans="1:44" ht="14.1" customHeight="1" x14ac:dyDescent="0.15">
      <c r="A953" s="707"/>
      <c r="B953" s="645"/>
      <c r="C953" s="646"/>
      <c r="D953" s="646"/>
      <c r="E953" s="646"/>
      <c r="F953" s="646"/>
      <c r="G953" s="647"/>
      <c r="H953" s="645"/>
      <c r="I953" s="648"/>
      <c r="J953" s="648"/>
      <c r="K953" s="647"/>
      <c r="L953" s="1172"/>
      <c r="M953" s="1173"/>
      <c r="N953" s="645"/>
      <c r="O953" s="647"/>
      <c r="P953" s="692"/>
      <c r="Q953" s="693"/>
      <c r="R953" s="646"/>
      <c r="S953" s="646"/>
      <c r="T953" s="646"/>
      <c r="U953" s="1172"/>
      <c r="V953" s="1173"/>
      <c r="W953" s="645"/>
      <c r="X953" s="647"/>
      <c r="Y953" s="692"/>
      <c r="Z953" s="693"/>
      <c r="AA953" s="648"/>
      <c r="AB953" s="648"/>
      <c r="AC953" s="648"/>
      <c r="AD953" s="1172"/>
      <c r="AE953" s="1173"/>
      <c r="AF953" s="645"/>
      <c r="AG953" s="647"/>
      <c r="AH953" s="692"/>
      <c r="AI953" s="693"/>
      <c r="AJ953" s="648"/>
      <c r="AK953" s="648"/>
      <c r="AL953" s="648"/>
      <c r="AM953" s="694"/>
      <c r="AN953" s="695"/>
      <c r="AO953" s="696"/>
      <c r="AP953" s="645"/>
      <c r="AQ953" s="660"/>
      <c r="AR953" s="661"/>
    </row>
    <row r="954" spans="1:44" ht="14.1" customHeight="1" x14ac:dyDescent="0.15">
      <c r="A954" s="707"/>
      <c r="B954" s="651" t="s">
        <v>1528</v>
      </c>
      <c r="C954" s="652"/>
      <c r="D954" s="652"/>
      <c r="E954" s="652"/>
      <c r="F954" s="660"/>
      <c r="G954" s="653"/>
      <c r="H954" s="679" t="s">
        <v>600</v>
      </c>
      <c r="I954" s="662"/>
      <c r="J954" s="662"/>
      <c r="K954" s="680"/>
      <c r="L954" s="1218" t="s">
        <v>724</v>
      </c>
      <c r="M954" s="1219"/>
      <c r="N954" s="1164" t="s">
        <v>737</v>
      </c>
      <c r="O954" s="1165"/>
      <c r="P954" s="1214"/>
      <c r="Q954" s="1215"/>
      <c r="R954" s="1159"/>
      <c r="S954" s="1160"/>
      <c r="T954" s="1161"/>
      <c r="U954" s="1162" t="s">
        <v>724</v>
      </c>
      <c r="V954" s="1163"/>
      <c r="W954" s="1164" t="s">
        <v>1133</v>
      </c>
      <c r="X954" s="1165"/>
      <c r="Y954" s="1157"/>
      <c r="Z954" s="1158"/>
      <c r="AA954" s="1159"/>
      <c r="AB954" s="1160"/>
      <c r="AC954" s="1161"/>
      <c r="AD954" s="1162" t="s">
        <v>724</v>
      </c>
      <c r="AE954" s="1163"/>
      <c r="AF954" s="1164" t="s">
        <v>1130</v>
      </c>
      <c r="AG954" s="1165"/>
      <c r="AH954" s="1157"/>
      <c r="AI954" s="1158"/>
      <c r="AJ954" s="1159"/>
      <c r="AK954" s="1160"/>
      <c r="AL954" s="1161"/>
      <c r="AM954" s="1159"/>
      <c r="AN954" s="1160"/>
      <c r="AO954" s="1161"/>
      <c r="AP954" s="881" t="s">
        <v>1393</v>
      </c>
      <c r="AQ954" s="660"/>
      <c r="AR954" s="661"/>
    </row>
    <row r="955" spans="1:44" ht="14.1" customHeight="1" x14ac:dyDescent="0.15">
      <c r="A955" s="691"/>
      <c r="B955" s="645"/>
      <c r="C955" s="646"/>
      <c r="D955" s="646"/>
      <c r="E955" s="646"/>
      <c r="F955" s="646"/>
      <c r="G955" s="647"/>
      <c r="H955" s="645"/>
      <c r="I955" s="648"/>
      <c r="J955" s="648"/>
      <c r="K955" s="647"/>
      <c r="L955" s="1172"/>
      <c r="M955" s="1173"/>
      <c r="N955" s="645"/>
      <c r="O955" s="647"/>
      <c r="P955" s="692"/>
      <c r="Q955" s="693"/>
      <c r="R955" s="646"/>
      <c r="S955" s="646"/>
      <c r="T955" s="646"/>
      <c r="U955" s="1172"/>
      <c r="V955" s="1173"/>
      <c r="W955" s="645"/>
      <c r="X955" s="647"/>
      <c r="Y955" s="692"/>
      <c r="Z955" s="693"/>
      <c r="AA955" s="648"/>
      <c r="AB955" s="648"/>
      <c r="AC955" s="648"/>
      <c r="AD955" s="1172"/>
      <c r="AE955" s="1173"/>
      <c r="AF955" s="645"/>
      <c r="AG955" s="647"/>
      <c r="AH955" s="692"/>
      <c r="AI955" s="693"/>
      <c r="AJ955" s="648"/>
      <c r="AK955" s="648"/>
      <c r="AL955" s="648"/>
      <c r="AM955" s="694"/>
      <c r="AN955" s="695"/>
      <c r="AO955" s="696"/>
      <c r="AP955" s="645"/>
      <c r="AQ955" s="723"/>
      <c r="AR955" s="724"/>
    </row>
    <row r="956" spans="1:44" ht="14.1" customHeight="1" x14ac:dyDescent="0.15">
      <c r="A956" s="697"/>
      <c r="B956" s="651" t="s">
        <v>1529</v>
      </c>
      <c r="C956" s="652"/>
      <c r="D956" s="652"/>
      <c r="E956" s="652"/>
      <c r="F956" s="660"/>
      <c r="G956" s="653"/>
      <c r="H956" s="679" t="s">
        <v>600</v>
      </c>
      <c r="I956" s="662"/>
      <c r="J956" s="662"/>
      <c r="K956" s="680"/>
      <c r="L956" s="1218" t="s">
        <v>724</v>
      </c>
      <c r="M956" s="1219"/>
      <c r="N956" s="1164" t="s">
        <v>737</v>
      </c>
      <c r="O956" s="1165"/>
      <c r="P956" s="1214"/>
      <c r="Q956" s="1215"/>
      <c r="R956" s="1159"/>
      <c r="S956" s="1160"/>
      <c r="T956" s="1161"/>
      <c r="U956" s="1162" t="s">
        <v>724</v>
      </c>
      <c r="V956" s="1163"/>
      <c r="W956" s="1164" t="s">
        <v>1133</v>
      </c>
      <c r="X956" s="1165"/>
      <c r="Y956" s="1157"/>
      <c r="Z956" s="1158"/>
      <c r="AA956" s="1159"/>
      <c r="AB956" s="1160"/>
      <c r="AC956" s="1161"/>
      <c r="AD956" s="1162" t="s">
        <v>724</v>
      </c>
      <c r="AE956" s="1163"/>
      <c r="AF956" s="1164" t="s">
        <v>1130</v>
      </c>
      <c r="AG956" s="1165"/>
      <c r="AH956" s="1157"/>
      <c r="AI956" s="1158"/>
      <c r="AJ956" s="1159"/>
      <c r="AK956" s="1160"/>
      <c r="AL956" s="1161"/>
      <c r="AM956" s="1159"/>
      <c r="AN956" s="1160"/>
      <c r="AO956" s="1161"/>
      <c r="AP956" s="881" t="s">
        <v>1393</v>
      </c>
      <c r="AQ956" s="689"/>
      <c r="AR956" s="690"/>
    </row>
    <row r="957" spans="1:44" ht="14.1" customHeight="1" x14ac:dyDescent="0.15">
      <c r="A957" s="707"/>
      <c r="B957" s="645"/>
      <c r="C957" s="646"/>
      <c r="D957" s="646"/>
      <c r="E957" s="646"/>
      <c r="F957" s="646"/>
      <c r="G957" s="647"/>
      <c r="H957" s="645"/>
      <c r="I957" s="648"/>
      <c r="J957" s="648"/>
      <c r="K957" s="647"/>
      <c r="L957" s="1172"/>
      <c r="M957" s="1173"/>
      <c r="N957" s="645"/>
      <c r="O957" s="647"/>
      <c r="P957" s="692"/>
      <c r="Q957" s="693"/>
      <c r="R957" s="646"/>
      <c r="S957" s="646"/>
      <c r="T957" s="646"/>
      <c r="U957" s="1172"/>
      <c r="V957" s="1173"/>
      <c r="W957" s="645"/>
      <c r="X957" s="647"/>
      <c r="Y957" s="692"/>
      <c r="Z957" s="693"/>
      <c r="AA957" s="648"/>
      <c r="AB957" s="648"/>
      <c r="AC957" s="648"/>
      <c r="AD957" s="1172"/>
      <c r="AE957" s="1173"/>
      <c r="AF957" s="645"/>
      <c r="AG957" s="647"/>
      <c r="AH957" s="692"/>
      <c r="AI957" s="693"/>
      <c r="AJ957" s="648"/>
      <c r="AK957" s="648"/>
      <c r="AL957" s="648"/>
      <c r="AM957" s="694"/>
      <c r="AN957" s="695"/>
      <c r="AO957" s="696"/>
      <c r="AP957" s="645"/>
      <c r="AQ957" s="667"/>
      <c r="AR957" s="668"/>
    </row>
    <row r="958" spans="1:44" ht="14.1" customHeight="1" x14ac:dyDescent="0.15">
      <c r="A958" s="707"/>
      <c r="B958" s="651" t="s">
        <v>1530</v>
      </c>
      <c r="C958" s="652"/>
      <c r="D958" s="652"/>
      <c r="E958" s="652"/>
      <c r="F958" s="660"/>
      <c r="G958" s="653"/>
      <c r="H958" s="679" t="s">
        <v>600</v>
      </c>
      <c r="I958" s="662"/>
      <c r="J958" s="662"/>
      <c r="K958" s="680"/>
      <c r="L958" s="1218" t="s">
        <v>724</v>
      </c>
      <c r="M958" s="1219"/>
      <c r="N958" s="1164" t="s">
        <v>737</v>
      </c>
      <c r="O958" s="1165"/>
      <c r="P958" s="1214"/>
      <c r="Q958" s="1215"/>
      <c r="R958" s="1159"/>
      <c r="S958" s="1160"/>
      <c r="T958" s="1161"/>
      <c r="U958" s="1162" t="s">
        <v>724</v>
      </c>
      <c r="V958" s="1163"/>
      <c r="W958" s="1164" t="s">
        <v>1133</v>
      </c>
      <c r="X958" s="1165"/>
      <c r="Y958" s="1157"/>
      <c r="Z958" s="1158"/>
      <c r="AA958" s="1159"/>
      <c r="AB958" s="1160"/>
      <c r="AC958" s="1161"/>
      <c r="AD958" s="1162" t="s">
        <v>724</v>
      </c>
      <c r="AE958" s="1163"/>
      <c r="AF958" s="1164" t="s">
        <v>1130</v>
      </c>
      <c r="AG958" s="1165"/>
      <c r="AH958" s="1157"/>
      <c r="AI958" s="1158"/>
      <c r="AJ958" s="1159"/>
      <c r="AK958" s="1160"/>
      <c r="AL958" s="1161"/>
      <c r="AM958" s="1159"/>
      <c r="AN958" s="1160"/>
      <c r="AO958" s="1161"/>
      <c r="AP958" s="881" t="s">
        <v>1393</v>
      </c>
      <c r="AQ958" s="667"/>
      <c r="AR958" s="668"/>
    </row>
    <row r="959" spans="1:44" ht="14.1" customHeight="1" x14ac:dyDescent="0.15">
      <c r="A959" s="691"/>
      <c r="B959" s="645"/>
      <c r="C959" s="646"/>
      <c r="D959" s="646"/>
      <c r="E959" s="646"/>
      <c r="F959" s="646"/>
      <c r="G959" s="647"/>
      <c r="H959" s="645" t="s">
        <v>1592</v>
      </c>
      <c r="I959" s="648"/>
      <c r="J959" s="648"/>
      <c r="K959" s="647"/>
      <c r="L959" s="1172"/>
      <c r="M959" s="1173"/>
      <c r="N959" s="645"/>
      <c r="O959" s="647"/>
      <c r="P959" s="692"/>
      <c r="Q959" s="693"/>
      <c r="R959" s="646"/>
      <c r="S959" s="646"/>
      <c r="T959" s="646"/>
      <c r="U959" s="1216"/>
      <c r="V959" s="1217"/>
      <c r="W959" s="645"/>
      <c r="X959" s="647"/>
      <c r="Y959" s="692"/>
      <c r="Z959" s="693"/>
      <c r="AA959" s="648"/>
      <c r="AB959" s="648"/>
      <c r="AC959" s="648"/>
      <c r="AD959" s="1216"/>
      <c r="AE959" s="1217"/>
      <c r="AF959" s="645"/>
      <c r="AG959" s="647"/>
      <c r="AH959" s="692"/>
      <c r="AI959" s="693"/>
      <c r="AJ959" s="648"/>
      <c r="AK959" s="648"/>
      <c r="AL959" s="648"/>
      <c r="AM959" s="694"/>
      <c r="AN959" s="695"/>
      <c r="AO959" s="696"/>
      <c r="AP959" s="646"/>
      <c r="AQ959" s="723"/>
      <c r="AR959" s="724"/>
    </row>
    <row r="960" spans="1:44" ht="14.1" customHeight="1" x14ac:dyDescent="0.15">
      <c r="A960" s="697"/>
      <c r="B960" s="651" t="s">
        <v>1531</v>
      </c>
      <c r="C960" s="652"/>
      <c r="D960" s="652"/>
      <c r="E960" s="652"/>
      <c r="F960" s="660"/>
      <c r="G960" s="653"/>
      <c r="H960" s="654" t="s">
        <v>1132</v>
      </c>
      <c r="I960" s="655"/>
      <c r="J960" s="655"/>
      <c r="K960" s="656"/>
      <c r="L960" s="1218" t="s">
        <v>724</v>
      </c>
      <c r="M960" s="1219"/>
      <c r="N960" s="1164" t="s">
        <v>737</v>
      </c>
      <c r="O960" s="1165"/>
      <c r="P960" s="1214"/>
      <c r="Q960" s="1215"/>
      <c r="R960" s="1159"/>
      <c r="S960" s="1160"/>
      <c r="T960" s="1161"/>
      <c r="U960" s="1230">
        <v>0.08</v>
      </c>
      <c r="V960" s="1231"/>
      <c r="W960" s="1174" t="s">
        <v>1133</v>
      </c>
      <c r="X960" s="1175"/>
      <c r="Y960" s="1157"/>
      <c r="Z960" s="1158"/>
      <c r="AA960" s="1159"/>
      <c r="AB960" s="1160"/>
      <c r="AC960" s="1161"/>
      <c r="AD960" s="1162" t="s">
        <v>1374</v>
      </c>
      <c r="AE960" s="1163"/>
      <c r="AF960" s="1174" t="s">
        <v>1130</v>
      </c>
      <c r="AG960" s="1175"/>
      <c r="AH960" s="1157"/>
      <c r="AI960" s="1158"/>
      <c r="AJ960" s="1159"/>
      <c r="AK960" s="1160"/>
      <c r="AL960" s="1161"/>
      <c r="AM960" s="1159"/>
      <c r="AN960" s="1160"/>
      <c r="AO960" s="1161"/>
      <c r="AP960" s="654" t="s">
        <v>1547</v>
      </c>
      <c r="AQ960" s="689"/>
      <c r="AR960" s="690"/>
    </row>
    <row r="961" spans="1:44" ht="14.1" customHeight="1" x14ac:dyDescent="0.15">
      <c r="A961" s="707"/>
      <c r="B961" s="645"/>
      <c r="C961" s="646"/>
      <c r="D961" s="646"/>
      <c r="E961" s="646"/>
      <c r="F961" s="646"/>
      <c r="G961" s="647"/>
      <c r="H961" s="645" t="s">
        <v>1592</v>
      </c>
      <c r="I961" s="648"/>
      <c r="J961" s="648"/>
      <c r="K961" s="647"/>
      <c r="L961" s="1172"/>
      <c r="M961" s="1173"/>
      <c r="N961" s="645"/>
      <c r="O961" s="647"/>
      <c r="P961" s="692"/>
      <c r="Q961" s="693"/>
      <c r="R961" s="646"/>
      <c r="S961" s="646"/>
      <c r="T961" s="646"/>
      <c r="U961" s="1216"/>
      <c r="V961" s="1217"/>
      <c r="W961" s="645"/>
      <c r="X961" s="647"/>
      <c r="Y961" s="715"/>
      <c r="Z961" s="680"/>
      <c r="AA961" s="648"/>
      <c r="AB961" s="648"/>
      <c r="AC961" s="648"/>
      <c r="AD961" s="1216"/>
      <c r="AE961" s="1217"/>
      <c r="AF961" s="645"/>
      <c r="AG961" s="647"/>
      <c r="AH961" s="715"/>
      <c r="AI961" s="680"/>
      <c r="AJ961" s="648"/>
      <c r="AK961" s="648"/>
      <c r="AL961" s="648"/>
      <c r="AM961" s="694"/>
      <c r="AN961" s="695"/>
      <c r="AO961" s="696"/>
      <c r="AP961" s="646"/>
      <c r="AQ961" s="667"/>
      <c r="AR961" s="668"/>
    </row>
    <row r="962" spans="1:44" ht="14.1" customHeight="1" x14ac:dyDescent="0.15">
      <c r="A962" s="707"/>
      <c r="B962" s="651" t="s">
        <v>1532</v>
      </c>
      <c r="C962" s="652"/>
      <c r="D962" s="652"/>
      <c r="E962" s="652"/>
      <c r="F962" s="660"/>
      <c r="G962" s="653"/>
      <c r="H962" s="654" t="s">
        <v>1132</v>
      </c>
      <c r="I962" s="655"/>
      <c r="J962" s="655"/>
      <c r="K962" s="656"/>
      <c r="L962" s="1218" t="s">
        <v>724</v>
      </c>
      <c r="M962" s="1219"/>
      <c r="N962" s="1164" t="s">
        <v>737</v>
      </c>
      <c r="O962" s="1165"/>
      <c r="P962" s="1214"/>
      <c r="Q962" s="1215"/>
      <c r="R962" s="1159"/>
      <c r="S962" s="1160"/>
      <c r="T962" s="1161"/>
      <c r="U962" s="1230">
        <v>0.33</v>
      </c>
      <c r="V962" s="1231"/>
      <c r="W962" s="1174" t="s">
        <v>1133</v>
      </c>
      <c r="X962" s="1175"/>
      <c r="Y962" s="1157"/>
      <c r="Z962" s="1158"/>
      <c r="AA962" s="1159"/>
      <c r="AB962" s="1160"/>
      <c r="AC962" s="1161"/>
      <c r="AD962" s="1162" t="s">
        <v>1374</v>
      </c>
      <c r="AE962" s="1163"/>
      <c r="AF962" s="1174" t="s">
        <v>1130</v>
      </c>
      <c r="AG962" s="1175"/>
      <c r="AH962" s="1157"/>
      <c r="AI962" s="1158"/>
      <c r="AJ962" s="1159"/>
      <c r="AK962" s="1160"/>
      <c r="AL962" s="1161"/>
      <c r="AM962" s="1159"/>
      <c r="AN962" s="1160"/>
      <c r="AO962" s="1161"/>
      <c r="AP962" s="654" t="s">
        <v>1547</v>
      </c>
      <c r="AQ962" s="667"/>
      <c r="AR962" s="668"/>
    </row>
    <row r="963" spans="1:44" ht="14.1" customHeight="1" x14ac:dyDescent="0.15">
      <c r="A963" s="691"/>
      <c r="B963" s="645"/>
      <c r="C963" s="646"/>
      <c r="D963" s="646"/>
      <c r="E963" s="646"/>
      <c r="F963" s="646"/>
      <c r="G963" s="647"/>
      <c r="H963" s="645" t="s">
        <v>1592</v>
      </c>
      <c r="I963" s="648"/>
      <c r="J963" s="648"/>
      <c r="K963" s="647"/>
      <c r="L963" s="1172"/>
      <c r="M963" s="1173"/>
      <c r="N963" s="645"/>
      <c r="O963" s="647"/>
      <c r="P963" s="692"/>
      <c r="Q963" s="693"/>
      <c r="R963" s="646"/>
      <c r="S963" s="646"/>
      <c r="T963" s="646"/>
      <c r="U963" s="1216"/>
      <c r="V963" s="1217"/>
      <c r="W963" s="645"/>
      <c r="X963" s="647"/>
      <c r="Y963" s="715"/>
      <c r="Z963" s="680"/>
      <c r="AA963" s="648"/>
      <c r="AB963" s="648"/>
      <c r="AC963" s="648"/>
      <c r="AD963" s="1216"/>
      <c r="AE963" s="1217"/>
      <c r="AF963" s="645"/>
      <c r="AG963" s="647"/>
      <c r="AH963" s="715"/>
      <c r="AI963" s="680"/>
      <c r="AJ963" s="648"/>
      <c r="AK963" s="648"/>
      <c r="AL963" s="648"/>
      <c r="AM963" s="694"/>
      <c r="AN963" s="695"/>
      <c r="AO963" s="696"/>
      <c r="AP963" s="646"/>
      <c r="AQ963" s="723"/>
      <c r="AR963" s="724"/>
    </row>
    <row r="964" spans="1:44" ht="14.1" customHeight="1" x14ac:dyDescent="0.15">
      <c r="A964" s="697"/>
      <c r="B964" s="651" t="s">
        <v>659</v>
      </c>
      <c r="C964" s="652"/>
      <c r="D964" s="652"/>
      <c r="E964" s="652"/>
      <c r="F964" s="660"/>
      <c r="G964" s="653"/>
      <c r="H964" s="654" t="s">
        <v>1132</v>
      </c>
      <c r="I964" s="662"/>
      <c r="J964" s="662"/>
      <c r="K964" s="656"/>
      <c r="L964" s="1218" t="s">
        <v>724</v>
      </c>
      <c r="M964" s="1219"/>
      <c r="N964" s="1164" t="s">
        <v>737</v>
      </c>
      <c r="O964" s="1165"/>
      <c r="P964" s="1214"/>
      <c r="Q964" s="1215"/>
      <c r="R964" s="1159"/>
      <c r="S964" s="1160"/>
      <c r="T964" s="1161"/>
      <c r="U964" s="1280" t="s">
        <v>1374</v>
      </c>
      <c r="V964" s="1281"/>
      <c r="W964" s="1174" t="s">
        <v>1133</v>
      </c>
      <c r="X964" s="1175"/>
      <c r="Y964" s="1157"/>
      <c r="Z964" s="1158"/>
      <c r="AA964" s="1159"/>
      <c r="AB964" s="1160"/>
      <c r="AC964" s="1161"/>
      <c r="AD964" s="1282">
        <v>1E-3</v>
      </c>
      <c r="AE964" s="1283"/>
      <c r="AF964" s="1174" t="s">
        <v>1130</v>
      </c>
      <c r="AG964" s="1175"/>
      <c r="AH964" s="1157"/>
      <c r="AI964" s="1158"/>
      <c r="AJ964" s="1159"/>
      <c r="AK964" s="1160"/>
      <c r="AL964" s="1161"/>
      <c r="AM964" s="1159"/>
      <c r="AN964" s="1160"/>
      <c r="AO964" s="1161"/>
      <c r="AP964" s="654" t="s">
        <v>1547</v>
      </c>
      <c r="AQ964" s="689"/>
      <c r="AR964" s="690"/>
    </row>
    <row r="965" spans="1:44" ht="14.1" customHeight="1" x14ac:dyDescent="0.15">
      <c r="A965" s="707"/>
      <c r="B965" s="645" t="s">
        <v>1533</v>
      </c>
      <c r="C965" s="646"/>
      <c r="D965" s="646"/>
      <c r="E965" s="646"/>
      <c r="F965" s="646"/>
      <c r="G965" s="647"/>
      <c r="H965" s="645" t="s">
        <v>1592</v>
      </c>
      <c r="I965" s="648"/>
      <c r="J965" s="648"/>
      <c r="K965" s="647"/>
      <c r="L965" s="1172"/>
      <c r="M965" s="1173"/>
      <c r="N965" s="645"/>
      <c r="O965" s="647"/>
      <c r="P965" s="692"/>
      <c r="Q965" s="693"/>
      <c r="R965" s="646"/>
      <c r="S965" s="646"/>
      <c r="T965" s="646"/>
      <c r="U965" s="1216"/>
      <c r="V965" s="1217"/>
      <c r="W965" s="645"/>
      <c r="X965" s="647"/>
      <c r="Y965" s="715"/>
      <c r="Z965" s="680"/>
      <c r="AA965" s="648"/>
      <c r="AB965" s="648"/>
      <c r="AC965" s="648"/>
      <c r="AD965" s="1216"/>
      <c r="AE965" s="1217"/>
      <c r="AF965" s="645"/>
      <c r="AG965" s="647"/>
      <c r="AH965" s="715"/>
      <c r="AI965" s="680"/>
      <c r="AJ965" s="648"/>
      <c r="AK965" s="648"/>
      <c r="AL965" s="648"/>
      <c r="AM965" s="694"/>
      <c r="AN965" s="695"/>
      <c r="AO965" s="696"/>
      <c r="AP965" s="646"/>
      <c r="AQ965" s="667"/>
      <c r="AR965" s="668"/>
    </row>
    <row r="966" spans="1:44" ht="14.1" customHeight="1" x14ac:dyDescent="0.15">
      <c r="A966" s="707"/>
      <c r="B966" s="651" t="s">
        <v>1534</v>
      </c>
      <c r="C966" s="652"/>
      <c r="D966" s="652"/>
      <c r="E966" s="652"/>
      <c r="F966" s="660"/>
      <c r="G966" s="653"/>
      <c r="H966" s="654" t="s">
        <v>1132</v>
      </c>
      <c r="I966" s="662"/>
      <c r="J966" s="662"/>
      <c r="K966" s="656"/>
      <c r="L966" s="1218" t="s">
        <v>724</v>
      </c>
      <c r="M966" s="1219"/>
      <c r="N966" s="1164" t="s">
        <v>737</v>
      </c>
      <c r="O966" s="1165"/>
      <c r="P966" s="1214"/>
      <c r="Q966" s="1215"/>
      <c r="R966" s="1159"/>
      <c r="S966" s="1160"/>
      <c r="T966" s="1161"/>
      <c r="U966" s="1225" t="s">
        <v>1374</v>
      </c>
      <c r="V966" s="1226"/>
      <c r="W966" s="1174" t="s">
        <v>1133</v>
      </c>
      <c r="X966" s="1175"/>
      <c r="Y966" s="1157"/>
      <c r="Z966" s="1158"/>
      <c r="AA966" s="1159"/>
      <c r="AB966" s="1160"/>
      <c r="AC966" s="1161"/>
      <c r="AD966" s="1230">
        <v>0.01</v>
      </c>
      <c r="AE966" s="1231"/>
      <c r="AF966" s="1174" t="s">
        <v>1130</v>
      </c>
      <c r="AG966" s="1175"/>
      <c r="AH966" s="1157"/>
      <c r="AI966" s="1158"/>
      <c r="AJ966" s="1159"/>
      <c r="AK966" s="1160"/>
      <c r="AL966" s="1161"/>
      <c r="AM966" s="1159"/>
      <c r="AN966" s="1160"/>
      <c r="AO966" s="1161"/>
      <c r="AP966" s="654" t="s">
        <v>1547</v>
      </c>
      <c r="AQ966" s="667"/>
      <c r="AR966" s="668"/>
    </row>
    <row r="967" spans="1:44" ht="14.1" customHeight="1" x14ac:dyDescent="0.15">
      <c r="A967" s="691"/>
      <c r="B967" s="645"/>
      <c r="C967" s="646"/>
      <c r="D967" s="646"/>
      <c r="E967" s="646"/>
      <c r="F967" s="646"/>
      <c r="G967" s="647"/>
      <c r="H967" s="645"/>
      <c r="I967" s="648"/>
      <c r="J967" s="648"/>
      <c r="K967" s="647"/>
      <c r="L967" s="645"/>
      <c r="M967" s="647"/>
      <c r="N967" s="645"/>
      <c r="O967" s="647"/>
      <c r="P967" s="692"/>
      <c r="Q967" s="693"/>
      <c r="R967" s="645"/>
      <c r="S967" s="646"/>
      <c r="T967" s="646"/>
      <c r="U967" s="1172"/>
      <c r="V967" s="1173"/>
      <c r="W967" s="645"/>
      <c r="X967" s="647"/>
      <c r="Y967" s="692"/>
      <c r="Z967" s="693"/>
      <c r="AA967" s="648"/>
      <c r="AB967" s="648"/>
      <c r="AC967" s="648"/>
      <c r="AD967" s="1172"/>
      <c r="AE967" s="1173"/>
      <c r="AF967" s="645"/>
      <c r="AG967" s="647"/>
      <c r="AH967" s="692"/>
      <c r="AI967" s="693"/>
      <c r="AJ967" s="648"/>
      <c r="AK967" s="648"/>
      <c r="AL967" s="648"/>
      <c r="AM967" s="694"/>
      <c r="AN967" s="695"/>
      <c r="AO967" s="696"/>
      <c r="AP967" s="723"/>
      <c r="AQ967" s="723"/>
      <c r="AR967" s="724"/>
    </row>
    <row r="968" spans="1:44" ht="14.1" customHeight="1" x14ac:dyDescent="0.15">
      <c r="A968" s="697"/>
      <c r="B968" s="651"/>
      <c r="C968" s="652"/>
      <c r="D968" s="652"/>
      <c r="E968" s="652"/>
      <c r="F968" s="652"/>
      <c r="G968" s="653"/>
      <c r="H968" s="654"/>
      <c r="I968" s="655"/>
      <c r="J968" s="655"/>
      <c r="K968" s="656"/>
      <c r="L968" s="892"/>
      <c r="M968" s="893"/>
      <c r="N968" s="1174"/>
      <c r="O968" s="1175"/>
      <c r="P968" s="1157"/>
      <c r="Q968" s="1158"/>
      <c r="R968" s="924"/>
      <c r="S968" s="655"/>
      <c r="T968" s="655"/>
      <c r="U968" s="1162"/>
      <c r="V968" s="1163"/>
      <c r="W968" s="1174"/>
      <c r="X968" s="1175"/>
      <c r="Y968" s="1157"/>
      <c r="Z968" s="1158"/>
      <c r="AA968" s="1159"/>
      <c r="AB968" s="1160"/>
      <c r="AC968" s="1161"/>
      <c r="AD968" s="1162"/>
      <c r="AE968" s="1163"/>
      <c r="AF968" s="1174"/>
      <c r="AG968" s="1175"/>
      <c r="AH968" s="1157"/>
      <c r="AI968" s="1158"/>
      <c r="AJ968" s="1159"/>
      <c r="AK968" s="1160"/>
      <c r="AL968" s="1161"/>
      <c r="AM968" s="1159"/>
      <c r="AN968" s="1160"/>
      <c r="AO968" s="1161"/>
      <c r="AP968" s="688"/>
      <c r="AQ968" s="689"/>
      <c r="AR968" s="690"/>
    </row>
    <row r="969" spans="1:44" ht="14.1" customHeight="1" x14ac:dyDescent="0.15">
      <c r="A969" s="707"/>
      <c r="B969" s="666"/>
      <c r="C969" s="667"/>
      <c r="D969" s="667"/>
      <c r="E969" s="667"/>
      <c r="F969" s="667"/>
      <c r="G969" s="668"/>
      <c r="H969" s="733"/>
      <c r="I969" s="734"/>
      <c r="J969" s="734"/>
      <c r="K969" s="668"/>
      <c r="L969" s="914"/>
      <c r="M969" s="915"/>
      <c r="N969" s="914"/>
      <c r="O969" s="915"/>
      <c r="P969" s="916"/>
      <c r="Q969" s="917"/>
      <c r="R969" s="918"/>
      <c r="S969" s="918"/>
      <c r="T969" s="917"/>
      <c r="U969" s="733"/>
      <c r="V969" s="668"/>
      <c r="W969" s="733"/>
      <c r="X969" s="668"/>
      <c r="Y969" s="735"/>
      <c r="Z969" s="736"/>
      <c r="AA969" s="734"/>
      <c r="AB969" s="734"/>
      <c r="AC969" s="734"/>
      <c r="AD969" s="733"/>
      <c r="AE969" s="668"/>
      <c r="AF969" s="733"/>
      <c r="AG969" s="668"/>
      <c r="AH969" s="735"/>
      <c r="AI969" s="736"/>
      <c r="AJ969" s="734"/>
      <c r="AK969" s="734"/>
      <c r="AL969" s="734"/>
      <c r="AM969" s="737"/>
      <c r="AN969" s="738"/>
      <c r="AO969" s="683"/>
      <c r="AP969" s="667"/>
      <c r="AQ969" s="667"/>
      <c r="AR969" s="668"/>
    </row>
    <row r="970" spans="1:44" ht="14.1" customHeight="1" x14ac:dyDescent="0.15">
      <c r="A970" s="707"/>
      <c r="B970" s="741"/>
      <c r="C970" s="667"/>
      <c r="D970" s="667"/>
      <c r="E970" s="667"/>
      <c r="F970" s="667"/>
      <c r="G970" s="683"/>
      <c r="H970" s="737"/>
      <c r="I970" s="734"/>
      <c r="J970" s="734"/>
      <c r="K970" s="736"/>
      <c r="L970" s="925"/>
      <c r="M970" s="926"/>
      <c r="N970" s="927"/>
      <c r="O970" s="928"/>
      <c r="P970" s="925"/>
      <c r="Q970" s="926"/>
      <c r="R970" s="906"/>
      <c r="S970" s="906"/>
      <c r="T970" s="905"/>
      <c r="U970" s="1263"/>
      <c r="V970" s="1264"/>
      <c r="W970" s="1265"/>
      <c r="X970" s="1266"/>
      <c r="Y970" s="1263"/>
      <c r="Z970" s="1264"/>
      <c r="AA970" s="739"/>
      <c r="AB970" s="739"/>
      <c r="AC970" s="739"/>
      <c r="AD970" s="1263"/>
      <c r="AE970" s="1264"/>
      <c r="AF970" s="1265"/>
      <c r="AG970" s="1266"/>
      <c r="AH970" s="1263"/>
      <c r="AI970" s="1264"/>
      <c r="AJ970" s="739"/>
      <c r="AK970" s="739"/>
      <c r="AL970" s="739"/>
      <c r="AM970" s="1232"/>
      <c r="AN970" s="1233"/>
      <c r="AO970" s="1234"/>
      <c r="AP970" s="738"/>
      <c r="AQ970" s="667"/>
      <c r="AR970" s="668"/>
    </row>
    <row r="971" spans="1:44" ht="14.1" customHeight="1" x14ac:dyDescent="0.15">
      <c r="A971" s="742"/>
      <c r="B971" s="743"/>
      <c r="C971" s="744"/>
      <c r="D971" s="744"/>
      <c r="E971" s="744"/>
      <c r="F971" s="744"/>
      <c r="G971" s="745"/>
      <c r="H971" s="743"/>
      <c r="I971" s="746"/>
      <c r="J971" s="746"/>
      <c r="K971" s="745"/>
      <c r="L971" s="895"/>
      <c r="M971" s="896"/>
      <c r="N971" s="895"/>
      <c r="O971" s="896"/>
      <c r="P971" s="897"/>
      <c r="Q971" s="898"/>
      <c r="R971" s="885"/>
      <c r="S971" s="885"/>
      <c r="T971" s="885"/>
      <c r="U971" s="743"/>
      <c r="V971" s="745"/>
      <c r="W971" s="743"/>
      <c r="X971" s="745"/>
      <c r="Y971" s="747"/>
      <c r="Z971" s="748"/>
      <c r="AA971" s="746"/>
      <c r="AB971" s="746"/>
      <c r="AC971" s="746"/>
      <c r="AD971" s="743"/>
      <c r="AE971" s="745"/>
      <c r="AF971" s="743"/>
      <c r="AG971" s="745"/>
      <c r="AH971" s="747"/>
      <c r="AI971" s="748"/>
      <c r="AJ971" s="746"/>
      <c r="AK971" s="746"/>
      <c r="AL971" s="746"/>
      <c r="AM971" s="749"/>
      <c r="AN971" s="750"/>
      <c r="AO971" s="751"/>
      <c r="AP971" s="744"/>
      <c r="AQ971" s="744"/>
      <c r="AR971" s="745"/>
    </row>
    <row r="972" spans="1:44" ht="14.1" customHeight="1" x14ac:dyDescent="0.15">
      <c r="A972" s="752"/>
      <c r="B972" s="1252"/>
      <c r="C972" s="1254"/>
      <c r="D972" s="1254"/>
      <c r="E972" s="1254"/>
      <c r="F972" s="1254"/>
      <c r="G972" s="1253"/>
      <c r="H972" s="753"/>
      <c r="I972" s="754"/>
      <c r="J972" s="754"/>
      <c r="K972" s="755"/>
      <c r="L972" s="1250"/>
      <c r="M972" s="1251"/>
      <c r="N972" s="1252"/>
      <c r="O972" s="1253"/>
      <c r="P972" s="1250"/>
      <c r="Q972" s="1251"/>
      <c r="R972" s="756"/>
      <c r="S972" s="756"/>
      <c r="T972" s="756"/>
      <c r="U972" s="1250"/>
      <c r="V972" s="1251"/>
      <c r="W972" s="1252"/>
      <c r="X972" s="1253"/>
      <c r="Y972" s="1250"/>
      <c r="Z972" s="1251"/>
      <c r="AA972" s="756"/>
      <c r="AB972" s="756"/>
      <c r="AC972" s="756"/>
      <c r="AD972" s="1250"/>
      <c r="AE972" s="1251"/>
      <c r="AF972" s="1252"/>
      <c r="AG972" s="1253"/>
      <c r="AH972" s="1250"/>
      <c r="AI972" s="1251"/>
      <c r="AJ972" s="756"/>
      <c r="AK972" s="756"/>
      <c r="AL972" s="756"/>
      <c r="AM972" s="1260"/>
      <c r="AN972" s="1261"/>
      <c r="AO972" s="1262"/>
      <c r="AP972" s="757"/>
      <c r="AQ972" s="758"/>
      <c r="AR972" s="759"/>
    </row>
    <row r="973" spans="1:44" ht="15" customHeight="1" x14ac:dyDescent="0.15"/>
    <row r="974" spans="1:44" ht="15" customHeight="1" x14ac:dyDescent="0.15">
      <c r="A974" s="1220" t="s">
        <v>1807</v>
      </c>
      <c r="B974" s="1220"/>
      <c r="C974" s="1220"/>
      <c r="D974" s="1220"/>
      <c r="E974" s="1220"/>
      <c r="F974" s="1220"/>
      <c r="G974" s="1220"/>
      <c r="H974" s="1220"/>
      <c r="I974" s="1220"/>
      <c r="J974" s="1220"/>
      <c r="K974" s="1220"/>
      <c r="L974" s="1220"/>
      <c r="M974" s="1220"/>
      <c r="N974" s="1220"/>
      <c r="O974" s="1220"/>
      <c r="P974" s="1220"/>
      <c r="Q974" s="1220"/>
      <c r="R974" s="1220"/>
      <c r="S974" s="1220"/>
      <c r="T974" s="1220"/>
      <c r="U974" s="1220"/>
      <c r="V974" s="1220"/>
      <c r="W974" s="1220"/>
      <c r="X974" s="1220"/>
      <c r="Y974" s="1220"/>
      <c r="Z974" s="1220"/>
      <c r="AA974" s="1220"/>
      <c r="AB974" s="1220"/>
      <c r="AC974" s="1220"/>
      <c r="AD974" s="1220"/>
      <c r="AE974" s="1220"/>
      <c r="AF974" s="1220"/>
      <c r="AG974" s="1220"/>
      <c r="AH974" s="1220"/>
      <c r="AI974" s="1220"/>
      <c r="AJ974" s="1220"/>
      <c r="AK974" s="1220"/>
      <c r="AL974" s="1220"/>
      <c r="AM974" s="1220"/>
      <c r="AN974" s="1220"/>
      <c r="AO974" s="1220"/>
      <c r="AP974" s="1220"/>
      <c r="AQ974" s="1220"/>
      <c r="AR974" s="1220"/>
    </row>
    <row r="975" spans="1:44" ht="15" customHeight="1" x14ac:dyDescent="0.15">
      <c r="A975" s="1220"/>
      <c r="B975" s="1220"/>
      <c r="C975" s="1220"/>
      <c r="D975" s="1220"/>
      <c r="E975" s="1220"/>
      <c r="F975" s="1220"/>
      <c r="G975" s="1220"/>
      <c r="H975" s="1220"/>
      <c r="I975" s="1220"/>
      <c r="J975" s="1220"/>
      <c r="K975" s="1220"/>
      <c r="L975" s="1220"/>
      <c r="M975" s="1220"/>
      <c r="N975" s="1220"/>
      <c r="O975" s="1220"/>
      <c r="P975" s="1220"/>
      <c r="Q975" s="1220"/>
      <c r="R975" s="1220"/>
      <c r="S975" s="1220"/>
      <c r="T975" s="1220"/>
      <c r="U975" s="1220"/>
      <c r="V975" s="1220"/>
      <c r="W975" s="1220"/>
      <c r="X975" s="1220"/>
      <c r="Y975" s="1220"/>
      <c r="Z975" s="1220"/>
      <c r="AA975" s="1220"/>
      <c r="AB975" s="1220"/>
      <c r="AC975" s="1220"/>
      <c r="AD975" s="1220"/>
      <c r="AE975" s="1220"/>
      <c r="AF975" s="1220"/>
      <c r="AG975" s="1220"/>
      <c r="AH975" s="1220"/>
      <c r="AI975" s="1220"/>
      <c r="AJ975" s="1220"/>
      <c r="AK975" s="1220"/>
      <c r="AL975" s="1220"/>
      <c r="AM975" s="1220"/>
      <c r="AN975" s="1220"/>
      <c r="AO975" s="1220"/>
      <c r="AP975" s="1220"/>
      <c r="AQ975" s="1220"/>
      <c r="AR975" s="1220"/>
    </row>
    <row r="976" spans="1:44" ht="15" customHeight="1" x14ac:dyDescent="0.15">
      <c r="B976" s="642" t="s">
        <v>2240</v>
      </c>
      <c r="AP976" s="643"/>
      <c r="AQ976" s="644" t="s">
        <v>1118</v>
      </c>
      <c r="AR976" s="636">
        <v>22</v>
      </c>
    </row>
    <row r="977" spans="1:44" ht="14.1" customHeight="1" x14ac:dyDescent="0.15">
      <c r="A977" s="1272" t="s">
        <v>580</v>
      </c>
      <c r="B977" s="1269" t="s">
        <v>1119</v>
      </c>
      <c r="C977" s="1270"/>
      <c r="D977" s="1270"/>
      <c r="E977" s="1270"/>
      <c r="F977" s="1270"/>
      <c r="G977" s="1270"/>
      <c r="H977" s="1269" t="s">
        <v>1120</v>
      </c>
      <c r="I977" s="1270"/>
      <c r="J977" s="1270"/>
      <c r="K977" s="1271"/>
      <c r="L977" s="1247" t="s">
        <v>1734</v>
      </c>
      <c r="M977" s="1248"/>
      <c r="N977" s="1248"/>
      <c r="O977" s="1248"/>
      <c r="P977" s="1248"/>
      <c r="Q977" s="1248"/>
      <c r="R977" s="1248"/>
      <c r="S977" s="1248"/>
      <c r="T977" s="1249"/>
      <c r="U977" s="1247" t="s">
        <v>1121</v>
      </c>
      <c r="V977" s="1248"/>
      <c r="W977" s="1248"/>
      <c r="X977" s="1248"/>
      <c r="Y977" s="1248"/>
      <c r="Z977" s="1248"/>
      <c r="AA977" s="1248"/>
      <c r="AB977" s="1248"/>
      <c r="AC977" s="1249"/>
      <c r="AD977" s="1247" t="s">
        <v>1122</v>
      </c>
      <c r="AE977" s="1248"/>
      <c r="AF977" s="1248"/>
      <c r="AG977" s="1248"/>
      <c r="AH977" s="1248"/>
      <c r="AI977" s="1248"/>
      <c r="AJ977" s="1248"/>
      <c r="AK977" s="1248"/>
      <c r="AL977" s="1249"/>
      <c r="AM977" s="1274"/>
      <c r="AN977" s="1275"/>
      <c r="AO977" s="1276"/>
      <c r="AP977" s="1269" t="s">
        <v>1123</v>
      </c>
      <c r="AQ977" s="1270"/>
      <c r="AR977" s="1271"/>
    </row>
    <row r="978" spans="1:44" ht="14.1" customHeight="1" x14ac:dyDescent="0.15">
      <c r="A978" s="1273"/>
      <c r="B978" s="1242"/>
      <c r="C978" s="1244"/>
      <c r="D978" s="1244"/>
      <c r="E978" s="1244"/>
      <c r="F978" s="1244"/>
      <c r="G978" s="1244"/>
      <c r="H978" s="1242"/>
      <c r="I978" s="1244"/>
      <c r="J978" s="1244"/>
      <c r="K978" s="1243"/>
      <c r="L978" s="1242" t="s">
        <v>1124</v>
      </c>
      <c r="M978" s="1243"/>
      <c r="N978" s="1244" t="s">
        <v>1125</v>
      </c>
      <c r="O978" s="1244"/>
      <c r="P978" s="1227"/>
      <c r="Q978" s="1229"/>
      <c r="R978" s="1227"/>
      <c r="S978" s="1228"/>
      <c r="T978" s="1229"/>
      <c r="U978" s="1242" t="s">
        <v>1124</v>
      </c>
      <c r="V978" s="1243"/>
      <c r="W978" s="1242" t="s">
        <v>1125</v>
      </c>
      <c r="X978" s="1243"/>
      <c r="Y978" s="1227"/>
      <c r="Z978" s="1229"/>
      <c r="AA978" s="1227"/>
      <c r="AB978" s="1228"/>
      <c r="AC978" s="1229"/>
      <c r="AD978" s="1242" t="s">
        <v>1124</v>
      </c>
      <c r="AE978" s="1243"/>
      <c r="AF978" s="1242" t="s">
        <v>1125</v>
      </c>
      <c r="AG978" s="1243"/>
      <c r="AH978" s="1227"/>
      <c r="AI978" s="1229"/>
      <c r="AJ978" s="1227"/>
      <c r="AK978" s="1228"/>
      <c r="AL978" s="1229"/>
      <c r="AM978" s="1277"/>
      <c r="AN978" s="1278"/>
      <c r="AO978" s="1279"/>
      <c r="AP978" s="1242"/>
      <c r="AQ978" s="1244"/>
      <c r="AR978" s="1243"/>
    </row>
    <row r="979" spans="1:44" ht="14.1" customHeight="1" x14ac:dyDescent="0.15">
      <c r="A979" s="665"/>
      <c r="B979" s="666"/>
      <c r="C979" s="667"/>
      <c r="D979" s="667"/>
      <c r="E979" s="667"/>
      <c r="F979" s="667"/>
      <c r="G979" s="668"/>
      <c r="H979" s="669"/>
      <c r="I979" s="670"/>
      <c r="J979" s="670"/>
      <c r="K979" s="672"/>
      <c r="L979" s="669"/>
      <c r="M979" s="672"/>
      <c r="N979" s="669"/>
      <c r="O979" s="672"/>
      <c r="P979" s="673"/>
      <c r="Q979" s="674"/>
      <c r="R979" s="671"/>
      <c r="S979" s="671"/>
      <c r="T979" s="671"/>
      <c r="U979" s="669"/>
      <c r="V979" s="672"/>
      <c r="W979" s="669"/>
      <c r="X979" s="672"/>
      <c r="Y979" s="673"/>
      <c r="Z979" s="674"/>
      <c r="AA979" s="670"/>
      <c r="AB979" s="670"/>
      <c r="AC979" s="670"/>
      <c r="AD979" s="669"/>
      <c r="AE979" s="672"/>
      <c r="AF979" s="669"/>
      <c r="AG979" s="672"/>
      <c r="AH979" s="673"/>
      <c r="AI979" s="674"/>
      <c r="AJ979" s="670"/>
      <c r="AK979" s="670"/>
      <c r="AL979" s="670"/>
      <c r="AM979" s="675"/>
      <c r="AN979" s="676"/>
      <c r="AO979" s="677"/>
      <c r="AP979" s="671"/>
      <c r="AQ979" s="671"/>
      <c r="AR979" s="672"/>
    </row>
    <row r="980" spans="1:44" ht="14.1" customHeight="1" x14ac:dyDescent="0.15">
      <c r="A980" s="781" t="s">
        <v>1542</v>
      </c>
      <c r="B980" s="682" t="s">
        <v>1195</v>
      </c>
      <c r="C980" s="667"/>
      <c r="D980" s="667"/>
      <c r="E980" s="667"/>
      <c r="F980" s="667"/>
      <c r="G980" s="683"/>
      <c r="H980" s="684"/>
      <c r="I980" s="685"/>
      <c r="J980" s="685"/>
      <c r="K980" s="686"/>
      <c r="L980" s="1245"/>
      <c r="M980" s="1246"/>
      <c r="N980" s="1240"/>
      <c r="O980" s="1241"/>
      <c r="P980" s="1238"/>
      <c r="Q980" s="1239"/>
      <c r="R980" s="685"/>
      <c r="S980" s="685"/>
      <c r="T980" s="685"/>
      <c r="U980" s="1245"/>
      <c r="V980" s="1246"/>
      <c r="W980" s="1240"/>
      <c r="X980" s="1241"/>
      <c r="Y980" s="1238"/>
      <c r="Z980" s="1239"/>
      <c r="AA980" s="687"/>
      <c r="AB980" s="687"/>
      <c r="AC980" s="687"/>
      <c r="AD980" s="1245"/>
      <c r="AE980" s="1246"/>
      <c r="AF980" s="1240"/>
      <c r="AG980" s="1241"/>
      <c r="AH980" s="1238"/>
      <c r="AI980" s="1239"/>
      <c r="AJ980" s="687"/>
      <c r="AK980" s="687"/>
      <c r="AL980" s="687"/>
      <c r="AM980" s="1235"/>
      <c r="AN980" s="1236"/>
      <c r="AO980" s="1237"/>
      <c r="AP980" s="688"/>
      <c r="AQ980" s="689"/>
      <c r="AR980" s="690"/>
    </row>
    <row r="981" spans="1:44" ht="14.1" customHeight="1" x14ac:dyDescent="0.15">
      <c r="A981" s="691"/>
      <c r="B981" s="645"/>
      <c r="C981" s="646"/>
      <c r="D981" s="646"/>
      <c r="E981" s="646"/>
      <c r="F981" s="646"/>
      <c r="G981" s="647"/>
      <c r="H981" s="645" t="s">
        <v>1592</v>
      </c>
      <c r="I981" s="648"/>
      <c r="J981" s="648"/>
      <c r="K981" s="647"/>
      <c r="L981" s="1172"/>
      <c r="M981" s="1173"/>
      <c r="N981" s="645"/>
      <c r="O981" s="647"/>
      <c r="P981" s="692"/>
      <c r="Q981" s="693"/>
      <c r="R981" s="646"/>
      <c r="S981" s="646"/>
      <c r="T981" s="646"/>
      <c r="U981" s="1216"/>
      <c r="V981" s="1217"/>
      <c r="W981" s="645"/>
      <c r="X981" s="647"/>
      <c r="Y981" s="692"/>
      <c r="Z981" s="693"/>
      <c r="AA981" s="648"/>
      <c r="AB981" s="648"/>
      <c r="AC981" s="648"/>
      <c r="AD981" s="1216"/>
      <c r="AE981" s="1217"/>
      <c r="AF981" s="645"/>
      <c r="AG981" s="647"/>
      <c r="AH981" s="692"/>
      <c r="AI981" s="693"/>
      <c r="AJ981" s="648"/>
      <c r="AK981" s="648"/>
      <c r="AL981" s="648"/>
      <c r="AM981" s="694"/>
      <c r="AN981" s="695"/>
      <c r="AO981" s="696"/>
      <c r="AP981" s="646"/>
      <c r="AQ981" s="660"/>
      <c r="AR981" s="661"/>
    </row>
    <row r="982" spans="1:44" ht="14.1" customHeight="1" x14ac:dyDescent="0.15">
      <c r="A982" s="697"/>
      <c r="B982" s="651" t="s">
        <v>1535</v>
      </c>
      <c r="C982" s="652"/>
      <c r="D982" s="652"/>
      <c r="E982" s="652"/>
      <c r="F982" s="698"/>
      <c r="G982" s="678"/>
      <c r="H982" s="654" t="s">
        <v>1132</v>
      </c>
      <c r="I982" s="662"/>
      <c r="J982" s="662"/>
      <c r="K982" s="656"/>
      <c r="L982" s="1218" t="s">
        <v>724</v>
      </c>
      <c r="M982" s="1219"/>
      <c r="N982" s="1164" t="s">
        <v>737</v>
      </c>
      <c r="O982" s="1165"/>
      <c r="P982" s="1214"/>
      <c r="Q982" s="1215"/>
      <c r="R982" s="1159"/>
      <c r="S982" s="1160"/>
      <c r="T982" s="1161"/>
      <c r="U982" s="1230">
        <v>14.4</v>
      </c>
      <c r="V982" s="1231"/>
      <c r="W982" s="1174" t="s">
        <v>1133</v>
      </c>
      <c r="X982" s="1175"/>
      <c r="Y982" s="1157"/>
      <c r="Z982" s="1158"/>
      <c r="AA982" s="1159"/>
      <c r="AB982" s="1160"/>
      <c r="AC982" s="1161"/>
      <c r="AD982" s="1162" t="s">
        <v>1374</v>
      </c>
      <c r="AE982" s="1163"/>
      <c r="AF982" s="1174" t="s">
        <v>1130</v>
      </c>
      <c r="AG982" s="1175"/>
      <c r="AH982" s="1157"/>
      <c r="AI982" s="1158"/>
      <c r="AJ982" s="1159"/>
      <c r="AK982" s="1160"/>
      <c r="AL982" s="1161"/>
      <c r="AM982" s="1159"/>
      <c r="AN982" s="1160"/>
      <c r="AO982" s="1161"/>
      <c r="AP982" s="654" t="s">
        <v>1547</v>
      </c>
      <c r="AQ982" s="660"/>
      <c r="AR982" s="661"/>
    </row>
    <row r="983" spans="1:44" ht="14.1" customHeight="1" x14ac:dyDescent="0.15">
      <c r="A983" s="707"/>
      <c r="B983" s="645"/>
      <c r="C983" s="646"/>
      <c r="D983" s="646"/>
      <c r="E983" s="646"/>
      <c r="F983" s="646"/>
      <c r="G983" s="647"/>
      <c r="H983" s="645" t="s">
        <v>1592</v>
      </c>
      <c r="I983" s="648"/>
      <c r="J983" s="648"/>
      <c r="K983" s="647"/>
      <c r="L983" s="1172"/>
      <c r="M983" s="1173"/>
      <c r="N983" s="645"/>
      <c r="O983" s="647"/>
      <c r="P983" s="692"/>
      <c r="Q983" s="693"/>
      <c r="R983" s="646"/>
      <c r="S983" s="646"/>
      <c r="T983" s="646"/>
      <c r="U983" s="1216"/>
      <c r="V983" s="1217"/>
      <c r="W983" s="645"/>
      <c r="X983" s="647"/>
      <c r="Y983" s="715"/>
      <c r="Z983" s="680"/>
      <c r="AA983" s="648"/>
      <c r="AB983" s="648"/>
      <c r="AC983" s="648"/>
      <c r="AD983" s="1216"/>
      <c r="AE983" s="1217"/>
      <c r="AF983" s="645"/>
      <c r="AG983" s="647"/>
      <c r="AH983" s="715"/>
      <c r="AI983" s="680"/>
      <c r="AJ983" s="648"/>
      <c r="AK983" s="648"/>
      <c r="AL983" s="648"/>
      <c r="AM983" s="694"/>
      <c r="AN983" s="695"/>
      <c r="AO983" s="696"/>
      <c r="AP983" s="646"/>
      <c r="AQ983" s="646"/>
      <c r="AR983" s="647"/>
    </row>
    <row r="984" spans="1:44" ht="14.1" customHeight="1" x14ac:dyDescent="0.15">
      <c r="A984" s="707"/>
      <c r="B984" s="651" t="s">
        <v>1536</v>
      </c>
      <c r="C984" s="652"/>
      <c r="D984" s="652"/>
      <c r="E984" s="652"/>
      <c r="F984" s="698"/>
      <c r="G984" s="678"/>
      <c r="H984" s="654" t="s">
        <v>1132</v>
      </c>
      <c r="I984" s="662"/>
      <c r="J984" s="662"/>
      <c r="K984" s="656"/>
      <c r="L984" s="1218" t="s">
        <v>724</v>
      </c>
      <c r="M984" s="1219"/>
      <c r="N984" s="1164" t="s">
        <v>737</v>
      </c>
      <c r="O984" s="1165"/>
      <c r="P984" s="1214"/>
      <c r="Q984" s="1215"/>
      <c r="R984" s="1159"/>
      <c r="S984" s="1160"/>
      <c r="T984" s="1161"/>
      <c r="U984" s="1230">
        <v>43.2</v>
      </c>
      <c r="V984" s="1231"/>
      <c r="W984" s="1174" t="s">
        <v>1133</v>
      </c>
      <c r="X984" s="1175"/>
      <c r="Y984" s="1157"/>
      <c r="Z984" s="1158"/>
      <c r="AA984" s="1159"/>
      <c r="AB984" s="1160"/>
      <c r="AC984" s="1161"/>
      <c r="AD984" s="1162" t="s">
        <v>1374</v>
      </c>
      <c r="AE984" s="1163"/>
      <c r="AF984" s="1174" t="s">
        <v>1130</v>
      </c>
      <c r="AG984" s="1175"/>
      <c r="AH984" s="1157"/>
      <c r="AI984" s="1158"/>
      <c r="AJ984" s="1159"/>
      <c r="AK984" s="1160"/>
      <c r="AL984" s="1161"/>
      <c r="AM984" s="1159"/>
      <c r="AN984" s="1160"/>
      <c r="AO984" s="1161"/>
      <c r="AP984" s="654" t="s">
        <v>1547</v>
      </c>
      <c r="AQ984" s="652"/>
      <c r="AR984" s="713"/>
    </row>
    <row r="985" spans="1:44" ht="14.1" customHeight="1" x14ac:dyDescent="0.15">
      <c r="A985" s="691"/>
      <c r="B985" s="645"/>
      <c r="C985" s="646"/>
      <c r="D985" s="646"/>
      <c r="E985" s="646"/>
      <c r="F985" s="646"/>
      <c r="G985" s="647"/>
      <c r="H985" s="645" t="s">
        <v>1592</v>
      </c>
      <c r="I985" s="648"/>
      <c r="J985" s="648"/>
      <c r="K985" s="647"/>
      <c r="L985" s="1172"/>
      <c r="M985" s="1173"/>
      <c r="N985" s="645"/>
      <c r="O985" s="647"/>
      <c r="P985" s="692"/>
      <c r="Q985" s="693"/>
      <c r="R985" s="646"/>
      <c r="S985" s="646"/>
      <c r="T985" s="646"/>
      <c r="U985" s="1216"/>
      <c r="V985" s="1217"/>
      <c r="W985" s="645"/>
      <c r="X985" s="647"/>
      <c r="Y985" s="715"/>
      <c r="Z985" s="680"/>
      <c r="AA985" s="648"/>
      <c r="AB985" s="648"/>
      <c r="AC985" s="648"/>
      <c r="AD985" s="1216"/>
      <c r="AE985" s="1217"/>
      <c r="AF985" s="645"/>
      <c r="AG985" s="647"/>
      <c r="AH985" s="715"/>
      <c r="AI985" s="680"/>
      <c r="AJ985" s="648"/>
      <c r="AK985" s="648"/>
      <c r="AL985" s="648"/>
      <c r="AM985" s="694"/>
      <c r="AN985" s="695"/>
      <c r="AO985" s="696"/>
      <c r="AP985" s="646"/>
      <c r="AQ985" s="660"/>
      <c r="AR985" s="661"/>
    </row>
    <row r="986" spans="1:44" ht="14.1" customHeight="1" x14ac:dyDescent="0.15">
      <c r="A986" s="707"/>
      <c r="B986" s="651" t="s">
        <v>1537</v>
      </c>
      <c r="C986" s="652"/>
      <c r="D986" s="652"/>
      <c r="E986" s="652"/>
      <c r="F986" s="698"/>
      <c r="G986" s="678"/>
      <c r="H986" s="654" t="s">
        <v>1132</v>
      </c>
      <c r="I986" s="662"/>
      <c r="J986" s="662"/>
      <c r="K986" s="656"/>
      <c r="L986" s="1218" t="s">
        <v>724</v>
      </c>
      <c r="M986" s="1219"/>
      <c r="N986" s="1164" t="s">
        <v>737</v>
      </c>
      <c r="O986" s="1165"/>
      <c r="P986" s="1214"/>
      <c r="Q986" s="1215"/>
      <c r="R986" s="1159"/>
      <c r="S986" s="1160"/>
      <c r="T986" s="1161"/>
      <c r="U986" s="1230">
        <v>0.44</v>
      </c>
      <c r="V986" s="1231"/>
      <c r="W986" s="1174" t="s">
        <v>1133</v>
      </c>
      <c r="X986" s="1175"/>
      <c r="Y986" s="1157"/>
      <c r="Z986" s="1158"/>
      <c r="AA986" s="1159"/>
      <c r="AB986" s="1160"/>
      <c r="AC986" s="1161"/>
      <c r="AD986" s="1162" t="s">
        <v>1374</v>
      </c>
      <c r="AE986" s="1163"/>
      <c r="AF986" s="1174" t="s">
        <v>1130</v>
      </c>
      <c r="AG986" s="1175"/>
      <c r="AH986" s="1157"/>
      <c r="AI986" s="1158"/>
      <c r="AJ986" s="1159"/>
      <c r="AK986" s="1160"/>
      <c r="AL986" s="1161"/>
      <c r="AM986" s="1159"/>
      <c r="AN986" s="1160"/>
      <c r="AO986" s="1161"/>
      <c r="AP986" s="654" t="s">
        <v>1547</v>
      </c>
      <c r="AQ986" s="660"/>
      <c r="AR986" s="661"/>
    </row>
    <row r="987" spans="1:44" ht="14.1" customHeight="1" x14ac:dyDescent="0.15">
      <c r="A987" s="691"/>
      <c r="B987" s="645"/>
      <c r="C987" s="646"/>
      <c r="D987" s="646"/>
      <c r="E987" s="646"/>
      <c r="F987" s="646"/>
      <c r="G987" s="647"/>
      <c r="H987" s="645"/>
      <c r="I987" s="648"/>
      <c r="J987" s="648"/>
      <c r="K987" s="647"/>
      <c r="L987" s="1172"/>
      <c r="M987" s="1173"/>
      <c r="N987" s="645"/>
      <c r="O987" s="647"/>
      <c r="P987" s="692"/>
      <c r="Q987" s="693"/>
      <c r="R987" s="646"/>
      <c r="S987" s="646"/>
      <c r="T987" s="646"/>
      <c r="U987" s="1172"/>
      <c r="V987" s="1173"/>
      <c r="W987" s="645"/>
      <c r="X987" s="647"/>
      <c r="Y987" s="692"/>
      <c r="Z987" s="693"/>
      <c r="AA987" s="648"/>
      <c r="AB987" s="648"/>
      <c r="AC987" s="648"/>
      <c r="AD987" s="1172"/>
      <c r="AE987" s="1173"/>
      <c r="AF987" s="645"/>
      <c r="AG987" s="647"/>
      <c r="AH987" s="692"/>
      <c r="AI987" s="693"/>
      <c r="AJ987" s="648"/>
      <c r="AK987" s="648"/>
      <c r="AL987" s="648"/>
      <c r="AM987" s="694"/>
      <c r="AN987" s="695"/>
      <c r="AO987" s="696"/>
      <c r="AP987" s="645"/>
      <c r="AQ987" s="646"/>
      <c r="AR987" s="647"/>
    </row>
    <row r="988" spans="1:44" ht="14.1" customHeight="1" x14ac:dyDescent="0.15">
      <c r="A988" s="697"/>
      <c r="B988" s="651" t="s">
        <v>1538</v>
      </c>
      <c r="C988" s="652"/>
      <c r="D988" s="652"/>
      <c r="E988" s="652"/>
      <c r="F988" s="698"/>
      <c r="G988" s="678"/>
      <c r="H988" s="679" t="s">
        <v>600</v>
      </c>
      <c r="I988" s="662"/>
      <c r="J988" s="662"/>
      <c r="K988" s="680"/>
      <c r="L988" s="1218" t="s">
        <v>724</v>
      </c>
      <c r="M988" s="1219"/>
      <c r="N988" s="1164" t="s">
        <v>737</v>
      </c>
      <c r="O988" s="1165"/>
      <c r="P988" s="1214"/>
      <c r="Q988" s="1215"/>
      <c r="R988" s="1159"/>
      <c r="S988" s="1160"/>
      <c r="T988" s="1161"/>
      <c r="U988" s="1162" t="s">
        <v>724</v>
      </c>
      <c r="V988" s="1163"/>
      <c r="W988" s="1164" t="s">
        <v>1133</v>
      </c>
      <c r="X988" s="1165"/>
      <c r="Y988" s="1157"/>
      <c r="Z988" s="1158"/>
      <c r="AA988" s="1159"/>
      <c r="AB988" s="1160"/>
      <c r="AC988" s="1161"/>
      <c r="AD988" s="1162" t="s">
        <v>724</v>
      </c>
      <c r="AE988" s="1163"/>
      <c r="AF988" s="1164" t="s">
        <v>1130</v>
      </c>
      <c r="AG988" s="1165"/>
      <c r="AH988" s="1157"/>
      <c r="AI988" s="1158"/>
      <c r="AJ988" s="1159"/>
      <c r="AK988" s="1160"/>
      <c r="AL988" s="1161"/>
      <c r="AM988" s="1159"/>
      <c r="AN988" s="1160"/>
      <c r="AO988" s="1161"/>
      <c r="AP988" s="881" t="s">
        <v>1393</v>
      </c>
      <c r="AQ988" s="652"/>
      <c r="AR988" s="713"/>
    </row>
    <row r="989" spans="1:44" ht="14.1" customHeight="1" x14ac:dyDescent="0.15">
      <c r="A989" s="707"/>
      <c r="B989" s="645"/>
      <c r="C989" s="646"/>
      <c r="D989" s="646"/>
      <c r="E989" s="646"/>
      <c r="F989" s="646"/>
      <c r="G989" s="647"/>
      <c r="H989" s="645"/>
      <c r="I989" s="648"/>
      <c r="J989" s="648"/>
      <c r="K989" s="647"/>
      <c r="L989" s="1172"/>
      <c r="M989" s="1173"/>
      <c r="N989" s="645"/>
      <c r="O989" s="647"/>
      <c r="P989" s="692"/>
      <c r="Q989" s="693"/>
      <c r="R989" s="646"/>
      <c r="S989" s="646"/>
      <c r="T989" s="646"/>
      <c r="U989" s="1172"/>
      <c r="V989" s="1173"/>
      <c r="W989" s="645"/>
      <c r="X989" s="647"/>
      <c r="Y989" s="692"/>
      <c r="Z989" s="693"/>
      <c r="AA989" s="648"/>
      <c r="AB989" s="648"/>
      <c r="AC989" s="648"/>
      <c r="AD989" s="1172"/>
      <c r="AE989" s="1173"/>
      <c r="AF989" s="645"/>
      <c r="AG989" s="647"/>
      <c r="AH989" s="692"/>
      <c r="AI989" s="693"/>
      <c r="AJ989" s="648"/>
      <c r="AK989" s="648"/>
      <c r="AL989" s="648"/>
      <c r="AM989" s="694"/>
      <c r="AN989" s="695"/>
      <c r="AO989" s="696"/>
      <c r="AP989" s="645"/>
      <c r="AQ989" s="660"/>
      <c r="AR989" s="661"/>
    </row>
    <row r="990" spans="1:44" ht="14.1" customHeight="1" x14ac:dyDescent="0.15">
      <c r="A990" s="707"/>
      <c r="B990" s="651" t="s">
        <v>1539</v>
      </c>
      <c r="C990" s="652"/>
      <c r="D990" s="652"/>
      <c r="E990" s="652"/>
      <c r="F990" s="698"/>
      <c r="G990" s="678"/>
      <c r="H990" s="679" t="s">
        <v>600</v>
      </c>
      <c r="I990" s="662"/>
      <c r="J990" s="662"/>
      <c r="K990" s="680"/>
      <c r="L990" s="1218" t="s">
        <v>724</v>
      </c>
      <c r="M990" s="1219"/>
      <c r="N990" s="1164" t="s">
        <v>737</v>
      </c>
      <c r="O990" s="1165"/>
      <c r="P990" s="1214"/>
      <c r="Q990" s="1215"/>
      <c r="R990" s="1159"/>
      <c r="S990" s="1160"/>
      <c r="T990" s="1161"/>
      <c r="U990" s="1162" t="s">
        <v>724</v>
      </c>
      <c r="V990" s="1163"/>
      <c r="W990" s="1164" t="s">
        <v>1133</v>
      </c>
      <c r="X990" s="1165"/>
      <c r="Y990" s="1157"/>
      <c r="Z990" s="1158"/>
      <c r="AA990" s="1159"/>
      <c r="AB990" s="1160"/>
      <c r="AC990" s="1161"/>
      <c r="AD990" s="1162" t="s">
        <v>724</v>
      </c>
      <c r="AE990" s="1163"/>
      <c r="AF990" s="1164" t="s">
        <v>1130</v>
      </c>
      <c r="AG990" s="1165"/>
      <c r="AH990" s="1157"/>
      <c r="AI990" s="1158"/>
      <c r="AJ990" s="1159"/>
      <c r="AK990" s="1160"/>
      <c r="AL990" s="1161"/>
      <c r="AM990" s="1159"/>
      <c r="AN990" s="1160"/>
      <c r="AO990" s="1161"/>
      <c r="AP990" s="881" t="s">
        <v>1393</v>
      </c>
      <c r="AQ990" s="652"/>
      <c r="AR990" s="713"/>
    </row>
    <row r="991" spans="1:44" ht="14.1" customHeight="1" x14ac:dyDescent="0.15">
      <c r="A991" s="691"/>
      <c r="B991" s="645"/>
      <c r="C991" s="646"/>
      <c r="D991" s="646"/>
      <c r="E991" s="646"/>
      <c r="F991" s="646"/>
      <c r="G991" s="647"/>
      <c r="H991" s="645"/>
      <c r="I991" s="648"/>
      <c r="J991" s="648"/>
      <c r="K991" s="647"/>
      <c r="L991" s="1172"/>
      <c r="M991" s="1173"/>
      <c r="N991" s="645"/>
      <c r="O991" s="647"/>
      <c r="P991" s="692"/>
      <c r="Q991" s="693"/>
      <c r="R991" s="646"/>
      <c r="S991" s="646"/>
      <c r="T991" s="646"/>
      <c r="U991" s="1172"/>
      <c r="V991" s="1173"/>
      <c r="W991" s="645"/>
      <c r="X991" s="647"/>
      <c r="Y991" s="692"/>
      <c r="Z991" s="693"/>
      <c r="AA991" s="648"/>
      <c r="AB991" s="648"/>
      <c r="AC991" s="648"/>
      <c r="AD991" s="1172"/>
      <c r="AE991" s="1173"/>
      <c r="AF991" s="645"/>
      <c r="AG991" s="647"/>
      <c r="AH991" s="692"/>
      <c r="AI991" s="693"/>
      <c r="AJ991" s="648"/>
      <c r="AK991" s="648"/>
      <c r="AL991" s="648"/>
      <c r="AM991" s="694"/>
      <c r="AN991" s="695"/>
      <c r="AO991" s="696"/>
      <c r="AP991" s="645"/>
      <c r="AQ991" s="646"/>
      <c r="AR991" s="647"/>
    </row>
    <row r="992" spans="1:44" ht="14.1" customHeight="1" x14ac:dyDescent="0.15">
      <c r="A992" s="707"/>
      <c r="B992" s="659" t="s">
        <v>998</v>
      </c>
      <c r="C992" s="660"/>
      <c r="D992" s="660"/>
      <c r="E992" s="660"/>
      <c r="F992" s="698"/>
      <c r="G992" s="678"/>
      <c r="H992" s="679" t="s">
        <v>600</v>
      </c>
      <c r="I992" s="662"/>
      <c r="J992" s="662"/>
      <c r="K992" s="680"/>
      <c r="L992" s="1218" t="s">
        <v>724</v>
      </c>
      <c r="M992" s="1219"/>
      <c r="N992" s="1164" t="s">
        <v>737</v>
      </c>
      <c r="O992" s="1165"/>
      <c r="P992" s="1214"/>
      <c r="Q992" s="1215"/>
      <c r="R992" s="1159"/>
      <c r="S992" s="1160"/>
      <c r="T992" s="1161"/>
      <c r="U992" s="1162" t="s">
        <v>724</v>
      </c>
      <c r="V992" s="1163"/>
      <c r="W992" s="1164" t="s">
        <v>1133</v>
      </c>
      <c r="X992" s="1165"/>
      <c r="Y992" s="1157"/>
      <c r="Z992" s="1158"/>
      <c r="AA992" s="1159"/>
      <c r="AB992" s="1160"/>
      <c r="AC992" s="1161"/>
      <c r="AD992" s="1162" t="s">
        <v>724</v>
      </c>
      <c r="AE992" s="1163"/>
      <c r="AF992" s="1164" t="s">
        <v>1130</v>
      </c>
      <c r="AG992" s="1165"/>
      <c r="AH992" s="1157"/>
      <c r="AI992" s="1158"/>
      <c r="AJ992" s="1159"/>
      <c r="AK992" s="1160"/>
      <c r="AL992" s="1161"/>
      <c r="AM992" s="1159"/>
      <c r="AN992" s="1160"/>
      <c r="AO992" s="1161"/>
      <c r="AP992" s="881" t="s">
        <v>1393</v>
      </c>
      <c r="AQ992" s="660"/>
      <c r="AR992" s="661"/>
    </row>
    <row r="993" spans="1:44" ht="14.1" customHeight="1" x14ac:dyDescent="0.15">
      <c r="A993" s="691"/>
      <c r="B993" s="645"/>
      <c r="C993" s="646"/>
      <c r="D993" s="646"/>
      <c r="E993" s="646"/>
      <c r="F993" s="646"/>
      <c r="G993" s="647"/>
      <c r="H993" s="645" t="s">
        <v>1592</v>
      </c>
      <c r="I993" s="648"/>
      <c r="J993" s="648"/>
      <c r="K993" s="647"/>
      <c r="L993" s="1172"/>
      <c r="M993" s="1173"/>
      <c r="N993" s="645"/>
      <c r="O993" s="647"/>
      <c r="P993" s="692"/>
      <c r="Q993" s="693"/>
      <c r="R993" s="646"/>
      <c r="S993" s="646"/>
      <c r="T993" s="646"/>
      <c r="U993" s="1172"/>
      <c r="V993" s="1173"/>
      <c r="W993" s="645"/>
      <c r="X993" s="647"/>
      <c r="Y993" s="692"/>
      <c r="Z993" s="693"/>
      <c r="AA993" s="648"/>
      <c r="AB993" s="648"/>
      <c r="AC993" s="648"/>
      <c r="AD993" s="1216"/>
      <c r="AE993" s="1217"/>
      <c r="AF993" s="645"/>
      <c r="AG993" s="647"/>
      <c r="AH993" s="692"/>
      <c r="AI993" s="693"/>
      <c r="AJ993" s="648"/>
      <c r="AK993" s="648"/>
      <c r="AL993" s="648"/>
      <c r="AM993" s="694"/>
      <c r="AN993" s="695"/>
      <c r="AO993" s="696"/>
      <c r="AP993" s="646"/>
      <c r="AQ993" s="646"/>
      <c r="AR993" s="647"/>
    </row>
    <row r="994" spans="1:44" ht="14.1" customHeight="1" x14ac:dyDescent="0.15">
      <c r="A994" s="697"/>
      <c r="B994" s="651" t="s">
        <v>1198</v>
      </c>
      <c r="C994" s="652"/>
      <c r="D994" s="652"/>
      <c r="E994" s="652"/>
      <c r="F994" s="708"/>
      <c r="G994" s="653"/>
      <c r="H994" s="654" t="s">
        <v>1132</v>
      </c>
      <c r="I994" s="655"/>
      <c r="J994" s="655"/>
      <c r="K994" s="656"/>
      <c r="L994" s="1218" t="s">
        <v>724</v>
      </c>
      <c r="M994" s="1219"/>
      <c r="N994" s="1164" t="s">
        <v>737</v>
      </c>
      <c r="O994" s="1165"/>
      <c r="P994" s="1214"/>
      <c r="Q994" s="1215"/>
      <c r="R994" s="1159"/>
      <c r="S994" s="1160"/>
      <c r="T994" s="1161"/>
      <c r="U994" s="1162" t="s">
        <v>724</v>
      </c>
      <c r="V994" s="1163"/>
      <c r="W994" s="1174" t="s">
        <v>1133</v>
      </c>
      <c r="X994" s="1175"/>
      <c r="Y994" s="1157"/>
      <c r="Z994" s="1158"/>
      <c r="AA994" s="1159"/>
      <c r="AB994" s="1160"/>
      <c r="AC994" s="1161"/>
      <c r="AD994" s="1230">
        <v>0.03</v>
      </c>
      <c r="AE994" s="1231"/>
      <c r="AF994" s="1174" t="s">
        <v>1130</v>
      </c>
      <c r="AG994" s="1175"/>
      <c r="AH994" s="1157"/>
      <c r="AI994" s="1158"/>
      <c r="AJ994" s="1159"/>
      <c r="AK994" s="1160"/>
      <c r="AL994" s="1161"/>
      <c r="AM994" s="1159"/>
      <c r="AN994" s="1160"/>
      <c r="AO994" s="1161"/>
      <c r="AP994" s="654" t="s">
        <v>1547</v>
      </c>
      <c r="AQ994" s="652"/>
      <c r="AR994" s="713"/>
    </row>
    <row r="995" spans="1:44" ht="14.1" customHeight="1" x14ac:dyDescent="0.15">
      <c r="A995" s="691"/>
      <c r="B995" s="645"/>
      <c r="C995" s="646"/>
      <c r="D995" s="646"/>
      <c r="E995" s="646"/>
      <c r="F995" s="646"/>
      <c r="G995" s="647"/>
      <c r="H995" s="645"/>
      <c r="I995" s="648"/>
      <c r="J995" s="648"/>
      <c r="K995" s="647"/>
      <c r="L995" s="1172"/>
      <c r="M995" s="1173"/>
      <c r="N995" s="645"/>
      <c r="O995" s="647"/>
      <c r="P995" s="692"/>
      <c r="Q995" s="693"/>
      <c r="R995" s="646"/>
      <c r="S995" s="646"/>
      <c r="T995" s="646"/>
      <c r="U995" s="1172"/>
      <c r="V995" s="1173"/>
      <c r="W995" s="645"/>
      <c r="X995" s="647"/>
      <c r="Y995" s="692"/>
      <c r="Z995" s="693"/>
      <c r="AA995" s="648"/>
      <c r="AB995" s="648"/>
      <c r="AC995" s="648"/>
      <c r="AD995" s="1172"/>
      <c r="AE995" s="1173"/>
      <c r="AF995" s="645"/>
      <c r="AG995" s="647"/>
      <c r="AH995" s="692"/>
      <c r="AI995" s="693"/>
      <c r="AJ995" s="648"/>
      <c r="AK995" s="648"/>
      <c r="AL995" s="648"/>
      <c r="AM995" s="694"/>
      <c r="AN995" s="695"/>
      <c r="AO995" s="696"/>
      <c r="AP995" s="645"/>
      <c r="AQ995" s="646"/>
      <c r="AR995" s="647"/>
    </row>
    <row r="996" spans="1:44" ht="14.1" customHeight="1" x14ac:dyDescent="0.15">
      <c r="A996" s="697"/>
      <c r="B996" s="651" t="s">
        <v>1199</v>
      </c>
      <c r="C996" s="652"/>
      <c r="D996" s="652"/>
      <c r="E996" s="652"/>
      <c r="F996" s="698"/>
      <c r="G996" s="678"/>
      <c r="H996" s="679" t="s">
        <v>600</v>
      </c>
      <c r="I996" s="662"/>
      <c r="J996" s="662"/>
      <c r="K996" s="680"/>
      <c r="L996" s="1218" t="s">
        <v>724</v>
      </c>
      <c r="M996" s="1219"/>
      <c r="N996" s="1164" t="s">
        <v>737</v>
      </c>
      <c r="O996" s="1165"/>
      <c r="P996" s="1214"/>
      <c r="Q996" s="1215"/>
      <c r="R996" s="1159"/>
      <c r="S996" s="1160"/>
      <c r="T996" s="1161"/>
      <c r="U996" s="1162" t="s">
        <v>724</v>
      </c>
      <c r="V996" s="1163"/>
      <c r="W996" s="1164" t="s">
        <v>1133</v>
      </c>
      <c r="X996" s="1165"/>
      <c r="Y996" s="1157"/>
      <c r="Z996" s="1158"/>
      <c r="AA996" s="1159"/>
      <c r="AB996" s="1160"/>
      <c r="AC996" s="1161"/>
      <c r="AD996" s="1162" t="s">
        <v>724</v>
      </c>
      <c r="AE996" s="1163"/>
      <c r="AF996" s="1164" t="s">
        <v>1130</v>
      </c>
      <c r="AG996" s="1165"/>
      <c r="AH996" s="1157"/>
      <c r="AI996" s="1158"/>
      <c r="AJ996" s="1159"/>
      <c r="AK996" s="1160"/>
      <c r="AL996" s="1161"/>
      <c r="AM996" s="1159"/>
      <c r="AN996" s="1160"/>
      <c r="AO996" s="1161"/>
      <c r="AP996" s="881" t="s">
        <v>1393</v>
      </c>
      <c r="AQ996" s="652"/>
      <c r="AR996" s="713"/>
    </row>
    <row r="997" spans="1:44" ht="14.1" customHeight="1" x14ac:dyDescent="0.15">
      <c r="A997" s="691"/>
      <c r="B997" s="645"/>
      <c r="C997" s="646"/>
      <c r="D997" s="646"/>
      <c r="E997" s="646"/>
      <c r="F997" s="646"/>
      <c r="G997" s="647"/>
      <c r="H997" s="645"/>
      <c r="I997" s="648"/>
      <c r="J997" s="648"/>
      <c r="K997" s="647"/>
      <c r="L997" s="1172"/>
      <c r="M997" s="1173"/>
      <c r="N997" s="645"/>
      <c r="O997" s="647"/>
      <c r="P997" s="692"/>
      <c r="Q997" s="693"/>
      <c r="R997" s="646"/>
      <c r="S997" s="646"/>
      <c r="T997" s="646"/>
      <c r="U997" s="1172"/>
      <c r="V997" s="1173"/>
      <c r="W997" s="645"/>
      <c r="X997" s="647"/>
      <c r="Y997" s="692"/>
      <c r="Z997" s="693"/>
      <c r="AA997" s="648"/>
      <c r="AB997" s="648"/>
      <c r="AC997" s="648"/>
      <c r="AD997" s="1172"/>
      <c r="AE997" s="1173"/>
      <c r="AF997" s="645"/>
      <c r="AG997" s="647"/>
      <c r="AH997" s="692"/>
      <c r="AI997" s="693"/>
      <c r="AJ997" s="648"/>
      <c r="AK997" s="648"/>
      <c r="AL997" s="648"/>
      <c r="AM997" s="694"/>
      <c r="AN997" s="695"/>
      <c r="AO997" s="696"/>
      <c r="AP997" s="645"/>
      <c r="AQ997" s="723"/>
      <c r="AR997" s="724"/>
    </row>
    <row r="998" spans="1:44" ht="14.1" customHeight="1" x14ac:dyDescent="0.15">
      <c r="A998" s="697"/>
      <c r="B998" s="651" t="s">
        <v>1540</v>
      </c>
      <c r="C998" s="652"/>
      <c r="D998" s="652"/>
      <c r="E998" s="652"/>
      <c r="F998" s="698"/>
      <c r="G998" s="678"/>
      <c r="H998" s="679" t="s">
        <v>600</v>
      </c>
      <c r="I998" s="662"/>
      <c r="J998" s="662"/>
      <c r="K998" s="680"/>
      <c r="L998" s="1218" t="s">
        <v>724</v>
      </c>
      <c r="M998" s="1219"/>
      <c r="N998" s="1164" t="s">
        <v>737</v>
      </c>
      <c r="O998" s="1165"/>
      <c r="P998" s="1214"/>
      <c r="Q998" s="1215"/>
      <c r="R998" s="1159"/>
      <c r="S998" s="1160"/>
      <c r="T998" s="1161"/>
      <c r="U998" s="1162" t="s">
        <v>724</v>
      </c>
      <c r="V998" s="1163"/>
      <c r="W998" s="1164" t="s">
        <v>1133</v>
      </c>
      <c r="X998" s="1165"/>
      <c r="Y998" s="1157"/>
      <c r="Z998" s="1158"/>
      <c r="AA998" s="1159"/>
      <c r="AB998" s="1160"/>
      <c r="AC998" s="1161"/>
      <c r="AD998" s="1162" t="s">
        <v>724</v>
      </c>
      <c r="AE998" s="1163"/>
      <c r="AF998" s="1164" t="s">
        <v>1130</v>
      </c>
      <c r="AG998" s="1165"/>
      <c r="AH998" s="1157"/>
      <c r="AI998" s="1158"/>
      <c r="AJ998" s="1159"/>
      <c r="AK998" s="1160"/>
      <c r="AL998" s="1161"/>
      <c r="AM998" s="1159"/>
      <c r="AN998" s="1160"/>
      <c r="AO998" s="1161"/>
      <c r="AP998" s="881" t="s">
        <v>1393</v>
      </c>
      <c r="AQ998" s="689"/>
      <c r="AR998" s="690"/>
    </row>
    <row r="999" spans="1:44" ht="14.1" customHeight="1" x14ac:dyDescent="0.15">
      <c r="A999" s="707"/>
      <c r="B999" s="645"/>
      <c r="C999" s="646"/>
      <c r="D999" s="646"/>
      <c r="E999" s="646"/>
      <c r="F999" s="646"/>
      <c r="G999" s="647"/>
      <c r="H999" s="645"/>
      <c r="I999" s="648"/>
      <c r="J999" s="648"/>
      <c r="K999" s="647"/>
      <c r="L999" s="1172"/>
      <c r="M999" s="1173"/>
      <c r="N999" s="645"/>
      <c r="O999" s="647"/>
      <c r="P999" s="692"/>
      <c r="Q999" s="693"/>
      <c r="R999" s="646"/>
      <c r="S999" s="646"/>
      <c r="T999" s="646"/>
      <c r="U999" s="1172"/>
      <c r="V999" s="1173"/>
      <c r="W999" s="645"/>
      <c r="X999" s="647"/>
      <c r="Y999" s="692"/>
      <c r="Z999" s="693"/>
      <c r="AA999" s="648"/>
      <c r="AB999" s="648"/>
      <c r="AC999" s="648"/>
      <c r="AD999" s="1172"/>
      <c r="AE999" s="1173"/>
      <c r="AF999" s="645"/>
      <c r="AG999" s="647"/>
      <c r="AH999" s="692"/>
      <c r="AI999" s="693"/>
      <c r="AJ999" s="648"/>
      <c r="AK999" s="648"/>
      <c r="AL999" s="648"/>
      <c r="AM999" s="694"/>
      <c r="AN999" s="695"/>
      <c r="AO999" s="696"/>
      <c r="AP999" s="645"/>
      <c r="AQ999" s="660"/>
      <c r="AR999" s="661"/>
    </row>
    <row r="1000" spans="1:44" ht="14.1" customHeight="1" x14ac:dyDescent="0.15">
      <c r="A1000" s="707"/>
      <c r="B1000" s="651" t="s">
        <v>1541</v>
      </c>
      <c r="C1000" s="652"/>
      <c r="D1000" s="652"/>
      <c r="E1000" s="652"/>
      <c r="F1000" s="698"/>
      <c r="G1000" s="678"/>
      <c r="H1000" s="679" t="s">
        <v>600</v>
      </c>
      <c r="I1000" s="662"/>
      <c r="J1000" s="662"/>
      <c r="K1000" s="680"/>
      <c r="L1000" s="1218" t="s">
        <v>724</v>
      </c>
      <c r="M1000" s="1219"/>
      <c r="N1000" s="1164" t="s">
        <v>737</v>
      </c>
      <c r="O1000" s="1165"/>
      <c r="P1000" s="1214"/>
      <c r="Q1000" s="1215"/>
      <c r="R1000" s="1159"/>
      <c r="S1000" s="1160"/>
      <c r="T1000" s="1161"/>
      <c r="U1000" s="1162" t="s">
        <v>724</v>
      </c>
      <c r="V1000" s="1163"/>
      <c r="W1000" s="1164" t="s">
        <v>1133</v>
      </c>
      <c r="X1000" s="1165"/>
      <c r="Y1000" s="1157"/>
      <c r="Z1000" s="1158"/>
      <c r="AA1000" s="1159"/>
      <c r="AB1000" s="1160"/>
      <c r="AC1000" s="1161"/>
      <c r="AD1000" s="1162" t="s">
        <v>724</v>
      </c>
      <c r="AE1000" s="1163"/>
      <c r="AF1000" s="1164" t="s">
        <v>1130</v>
      </c>
      <c r="AG1000" s="1165"/>
      <c r="AH1000" s="1157"/>
      <c r="AI1000" s="1158"/>
      <c r="AJ1000" s="1159"/>
      <c r="AK1000" s="1160"/>
      <c r="AL1000" s="1161"/>
      <c r="AM1000" s="1159"/>
      <c r="AN1000" s="1160"/>
      <c r="AO1000" s="1161"/>
      <c r="AP1000" s="881" t="s">
        <v>1393</v>
      </c>
      <c r="AQ1000" s="660"/>
      <c r="AR1000" s="661"/>
    </row>
    <row r="1001" spans="1:44" ht="14.1" customHeight="1" x14ac:dyDescent="0.15">
      <c r="A1001" s="691"/>
      <c r="B1001" s="645"/>
      <c r="C1001" s="646"/>
      <c r="D1001" s="646"/>
      <c r="E1001" s="646"/>
      <c r="F1001" s="646"/>
      <c r="G1001" s="647"/>
      <c r="H1001" s="645"/>
      <c r="I1001" s="648"/>
      <c r="J1001" s="648"/>
      <c r="K1001" s="647"/>
      <c r="L1001" s="1172"/>
      <c r="M1001" s="1173"/>
      <c r="N1001" s="645"/>
      <c r="O1001" s="647"/>
      <c r="P1001" s="692"/>
      <c r="Q1001" s="693"/>
      <c r="R1001" s="646"/>
      <c r="S1001" s="646"/>
      <c r="T1001" s="646"/>
      <c r="U1001" s="1172"/>
      <c r="V1001" s="1173"/>
      <c r="W1001" s="645"/>
      <c r="X1001" s="647"/>
      <c r="Y1001" s="692"/>
      <c r="Z1001" s="693"/>
      <c r="AA1001" s="648"/>
      <c r="AB1001" s="648"/>
      <c r="AC1001" s="648"/>
      <c r="AD1001" s="1172"/>
      <c r="AE1001" s="1173"/>
      <c r="AF1001" s="645"/>
      <c r="AG1001" s="647"/>
      <c r="AH1001" s="692"/>
      <c r="AI1001" s="693"/>
      <c r="AJ1001" s="648"/>
      <c r="AK1001" s="648"/>
      <c r="AL1001" s="648"/>
      <c r="AM1001" s="694"/>
      <c r="AN1001" s="695"/>
      <c r="AO1001" s="696"/>
      <c r="AP1001" s="645"/>
      <c r="AQ1001" s="723"/>
      <c r="AR1001" s="724"/>
    </row>
    <row r="1002" spans="1:44" ht="14.1" customHeight="1" x14ac:dyDescent="0.15">
      <c r="A1002" s="697"/>
      <c r="B1002" s="651" t="s">
        <v>1201</v>
      </c>
      <c r="C1002" s="652"/>
      <c r="D1002" s="652"/>
      <c r="E1002" s="652"/>
      <c r="F1002" s="698"/>
      <c r="G1002" s="678"/>
      <c r="H1002" s="679" t="s">
        <v>600</v>
      </c>
      <c r="I1002" s="662"/>
      <c r="J1002" s="662"/>
      <c r="K1002" s="680"/>
      <c r="L1002" s="1218" t="s">
        <v>724</v>
      </c>
      <c r="M1002" s="1219"/>
      <c r="N1002" s="1164" t="s">
        <v>737</v>
      </c>
      <c r="O1002" s="1165"/>
      <c r="P1002" s="1214"/>
      <c r="Q1002" s="1215"/>
      <c r="R1002" s="1159"/>
      <c r="S1002" s="1160"/>
      <c r="T1002" s="1161"/>
      <c r="U1002" s="1162" t="s">
        <v>724</v>
      </c>
      <c r="V1002" s="1163"/>
      <c r="W1002" s="1164" t="s">
        <v>1133</v>
      </c>
      <c r="X1002" s="1165"/>
      <c r="Y1002" s="1157"/>
      <c r="Z1002" s="1158"/>
      <c r="AA1002" s="1159"/>
      <c r="AB1002" s="1160"/>
      <c r="AC1002" s="1161"/>
      <c r="AD1002" s="1162" t="s">
        <v>724</v>
      </c>
      <c r="AE1002" s="1163"/>
      <c r="AF1002" s="1164" t="s">
        <v>1130</v>
      </c>
      <c r="AG1002" s="1165"/>
      <c r="AH1002" s="1157"/>
      <c r="AI1002" s="1158"/>
      <c r="AJ1002" s="1159"/>
      <c r="AK1002" s="1160"/>
      <c r="AL1002" s="1161"/>
      <c r="AM1002" s="1159"/>
      <c r="AN1002" s="1160"/>
      <c r="AO1002" s="1161"/>
      <c r="AP1002" s="881" t="s">
        <v>1393</v>
      </c>
      <c r="AQ1002" s="689"/>
      <c r="AR1002" s="690"/>
    </row>
    <row r="1003" spans="1:44" ht="14.1" customHeight="1" x14ac:dyDescent="0.15">
      <c r="A1003" s="707"/>
      <c r="B1003" s="645"/>
      <c r="C1003" s="646"/>
      <c r="D1003" s="646"/>
      <c r="E1003" s="646"/>
      <c r="F1003" s="646"/>
      <c r="G1003" s="647"/>
      <c r="H1003" s="645"/>
      <c r="I1003" s="648"/>
      <c r="J1003" s="648"/>
      <c r="K1003" s="647"/>
      <c r="L1003" s="1172"/>
      <c r="M1003" s="1173"/>
      <c r="N1003" s="645"/>
      <c r="O1003" s="647"/>
      <c r="P1003" s="692"/>
      <c r="Q1003" s="693"/>
      <c r="R1003" s="646"/>
      <c r="S1003" s="646"/>
      <c r="T1003" s="646"/>
      <c r="U1003" s="1172"/>
      <c r="V1003" s="1173"/>
      <c r="W1003" s="645"/>
      <c r="X1003" s="647"/>
      <c r="Y1003" s="692"/>
      <c r="Z1003" s="693"/>
      <c r="AA1003" s="648"/>
      <c r="AB1003" s="648"/>
      <c r="AC1003" s="648"/>
      <c r="AD1003" s="1172"/>
      <c r="AE1003" s="1173"/>
      <c r="AF1003" s="645"/>
      <c r="AG1003" s="647"/>
      <c r="AH1003" s="692"/>
      <c r="AI1003" s="693"/>
      <c r="AJ1003" s="648"/>
      <c r="AK1003" s="648"/>
      <c r="AL1003" s="648"/>
      <c r="AM1003" s="694"/>
      <c r="AN1003" s="695"/>
      <c r="AO1003" s="696"/>
      <c r="AP1003" s="645"/>
      <c r="AQ1003" s="667"/>
      <c r="AR1003" s="668"/>
    </row>
    <row r="1004" spans="1:44" ht="14.1" customHeight="1" x14ac:dyDescent="0.15">
      <c r="A1004" s="707"/>
      <c r="B1004" s="651" t="s">
        <v>741</v>
      </c>
      <c r="C1004" s="652"/>
      <c r="D1004" s="652"/>
      <c r="E1004" s="652"/>
      <c r="F1004" s="698"/>
      <c r="G1004" s="678"/>
      <c r="H1004" s="679" t="s">
        <v>600</v>
      </c>
      <c r="I1004" s="662"/>
      <c r="J1004" s="662"/>
      <c r="K1004" s="680"/>
      <c r="L1004" s="1218" t="s">
        <v>724</v>
      </c>
      <c r="M1004" s="1219"/>
      <c r="N1004" s="1164" t="s">
        <v>737</v>
      </c>
      <c r="O1004" s="1165"/>
      <c r="P1004" s="1214"/>
      <c r="Q1004" s="1215"/>
      <c r="R1004" s="1159"/>
      <c r="S1004" s="1160"/>
      <c r="T1004" s="1161"/>
      <c r="U1004" s="1162" t="s">
        <v>724</v>
      </c>
      <c r="V1004" s="1163"/>
      <c r="W1004" s="1164" t="s">
        <v>1133</v>
      </c>
      <c r="X1004" s="1165"/>
      <c r="Y1004" s="1157"/>
      <c r="Z1004" s="1158"/>
      <c r="AA1004" s="1159"/>
      <c r="AB1004" s="1160"/>
      <c r="AC1004" s="1161"/>
      <c r="AD1004" s="1162" t="s">
        <v>724</v>
      </c>
      <c r="AE1004" s="1163"/>
      <c r="AF1004" s="1164" t="s">
        <v>1130</v>
      </c>
      <c r="AG1004" s="1165"/>
      <c r="AH1004" s="1157"/>
      <c r="AI1004" s="1158"/>
      <c r="AJ1004" s="1159"/>
      <c r="AK1004" s="1160"/>
      <c r="AL1004" s="1161"/>
      <c r="AM1004" s="1159"/>
      <c r="AN1004" s="1160"/>
      <c r="AO1004" s="1161"/>
      <c r="AP1004" s="881" t="s">
        <v>1393</v>
      </c>
      <c r="AQ1004" s="667"/>
      <c r="AR1004" s="668"/>
    </row>
    <row r="1005" spans="1:44" ht="14.1" customHeight="1" x14ac:dyDescent="0.15">
      <c r="A1005" s="691"/>
      <c r="B1005" s="645"/>
      <c r="C1005" s="646"/>
      <c r="D1005" s="646"/>
      <c r="E1005" s="646"/>
      <c r="F1005" s="646"/>
      <c r="G1005" s="647"/>
      <c r="H1005" s="645"/>
      <c r="I1005" s="648"/>
      <c r="J1005" s="648"/>
      <c r="K1005" s="647"/>
      <c r="L1005" s="1172"/>
      <c r="M1005" s="1173"/>
      <c r="N1005" s="645"/>
      <c r="O1005" s="647"/>
      <c r="P1005" s="692"/>
      <c r="Q1005" s="693"/>
      <c r="R1005" s="646"/>
      <c r="S1005" s="646"/>
      <c r="T1005" s="646"/>
      <c r="U1005" s="1172"/>
      <c r="V1005" s="1173"/>
      <c r="W1005" s="645"/>
      <c r="X1005" s="647"/>
      <c r="Y1005" s="692"/>
      <c r="Z1005" s="693"/>
      <c r="AA1005" s="648"/>
      <c r="AB1005" s="648"/>
      <c r="AC1005" s="648"/>
      <c r="AD1005" s="1172"/>
      <c r="AE1005" s="1173"/>
      <c r="AF1005" s="645"/>
      <c r="AG1005" s="647"/>
      <c r="AH1005" s="692"/>
      <c r="AI1005" s="693"/>
      <c r="AJ1005" s="648"/>
      <c r="AK1005" s="648"/>
      <c r="AL1005" s="648"/>
      <c r="AM1005" s="694"/>
      <c r="AN1005" s="695"/>
      <c r="AO1005" s="696"/>
      <c r="AP1005" s="645"/>
      <c r="AQ1005" s="723"/>
      <c r="AR1005" s="724"/>
    </row>
    <row r="1006" spans="1:44" ht="14.1" customHeight="1" x14ac:dyDescent="0.15">
      <c r="A1006" s="697"/>
      <c r="B1006" s="651" t="s">
        <v>997</v>
      </c>
      <c r="C1006" s="652"/>
      <c r="D1006" s="652"/>
      <c r="E1006" s="652"/>
      <c r="F1006" s="698"/>
      <c r="G1006" s="678"/>
      <c r="H1006" s="679" t="s">
        <v>600</v>
      </c>
      <c r="I1006" s="662"/>
      <c r="J1006" s="662"/>
      <c r="K1006" s="680"/>
      <c r="L1006" s="1218" t="s">
        <v>724</v>
      </c>
      <c r="M1006" s="1219"/>
      <c r="N1006" s="1164" t="s">
        <v>737</v>
      </c>
      <c r="O1006" s="1165"/>
      <c r="P1006" s="1214"/>
      <c r="Q1006" s="1215"/>
      <c r="R1006" s="1159"/>
      <c r="S1006" s="1160"/>
      <c r="T1006" s="1161"/>
      <c r="U1006" s="1162" t="s">
        <v>724</v>
      </c>
      <c r="V1006" s="1163"/>
      <c r="W1006" s="1164" t="s">
        <v>1133</v>
      </c>
      <c r="X1006" s="1165"/>
      <c r="Y1006" s="1157"/>
      <c r="Z1006" s="1158"/>
      <c r="AA1006" s="1159"/>
      <c r="AB1006" s="1160"/>
      <c r="AC1006" s="1161"/>
      <c r="AD1006" s="1162" t="s">
        <v>724</v>
      </c>
      <c r="AE1006" s="1163"/>
      <c r="AF1006" s="1164" t="s">
        <v>1130</v>
      </c>
      <c r="AG1006" s="1165"/>
      <c r="AH1006" s="1157"/>
      <c r="AI1006" s="1158"/>
      <c r="AJ1006" s="1159"/>
      <c r="AK1006" s="1160"/>
      <c r="AL1006" s="1161"/>
      <c r="AM1006" s="1159"/>
      <c r="AN1006" s="1160"/>
      <c r="AO1006" s="1161"/>
      <c r="AP1006" s="881" t="s">
        <v>1393</v>
      </c>
      <c r="AQ1006" s="689"/>
      <c r="AR1006" s="690"/>
    </row>
    <row r="1007" spans="1:44" ht="14.1" customHeight="1" x14ac:dyDescent="0.15">
      <c r="A1007" s="707"/>
      <c r="B1007" s="645"/>
      <c r="C1007" s="646"/>
      <c r="D1007" s="646"/>
      <c r="E1007" s="646"/>
      <c r="F1007" s="646"/>
      <c r="G1007" s="647"/>
      <c r="H1007" s="645"/>
      <c r="I1007" s="648"/>
      <c r="J1007" s="648"/>
      <c r="K1007" s="647"/>
      <c r="L1007" s="1172"/>
      <c r="M1007" s="1173"/>
      <c r="N1007" s="645"/>
      <c r="O1007" s="647"/>
      <c r="P1007" s="692"/>
      <c r="Q1007" s="693"/>
      <c r="R1007" s="646"/>
      <c r="S1007" s="646"/>
      <c r="T1007" s="646"/>
      <c r="U1007" s="1172"/>
      <c r="V1007" s="1173"/>
      <c r="W1007" s="645"/>
      <c r="X1007" s="647"/>
      <c r="Y1007" s="692"/>
      <c r="Z1007" s="693"/>
      <c r="AA1007" s="648"/>
      <c r="AB1007" s="648"/>
      <c r="AC1007" s="648"/>
      <c r="AD1007" s="1172"/>
      <c r="AE1007" s="1173"/>
      <c r="AF1007" s="645"/>
      <c r="AG1007" s="647"/>
      <c r="AH1007" s="692"/>
      <c r="AI1007" s="693"/>
      <c r="AJ1007" s="648"/>
      <c r="AK1007" s="648"/>
      <c r="AL1007" s="648"/>
      <c r="AM1007" s="694"/>
      <c r="AN1007" s="695"/>
      <c r="AO1007" s="696"/>
      <c r="AP1007" s="645"/>
      <c r="AQ1007" s="667"/>
      <c r="AR1007" s="668"/>
    </row>
    <row r="1008" spans="1:44" ht="14.1" customHeight="1" x14ac:dyDescent="0.15">
      <c r="A1008" s="707"/>
      <c r="B1008" s="651" t="s">
        <v>1102</v>
      </c>
      <c r="C1008" s="652"/>
      <c r="D1008" s="652"/>
      <c r="E1008" s="652"/>
      <c r="F1008" s="698"/>
      <c r="G1008" s="678"/>
      <c r="H1008" s="679" t="s">
        <v>600</v>
      </c>
      <c r="I1008" s="662"/>
      <c r="J1008" s="662"/>
      <c r="K1008" s="680"/>
      <c r="L1008" s="1218" t="s">
        <v>724</v>
      </c>
      <c r="M1008" s="1219"/>
      <c r="N1008" s="1164" t="s">
        <v>737</v>
      </c>
      <c r="O1008" s="1165"/>
      <c r="P1008" s="1214"/>
      <c r="Q1008" s="1215"/>
      <c r="R1008" s="1159"/>
      <c r="S1008" s="1160"/>
      <c r="T1008" s="1161"/>
      <c r="U1008" s="1162" t="s">
        <v>724</v>
      </c>
      <c r="V1008" s="1163"/>
      <c r="W1008" s="1164" t="s">
        <v>1133</v>
      </c>
      <c r="X1008" s="1165"/>
      <c r="Y1008" s="1157"/>
      <c r="Z1008" s="1158"/>
      <c r="AA1008" s="1159"/>
      <c r="AB1008" s="1160"/>
      <c r="AC1008" s="1161"/>
      <c r="AD1008" s="1162" t="s">
        <v>724</v>
      </c>
      <c r="AE1008" s="1163"/>
      <c r="AF1008" s="1164" t="s">
        <v>1130</v>
      </c>
      <c r="AG1008" s="1165"/>
      <c r="AH1008" s="1157"/>
      <c r="AI1008" s="1158"/>
      <c r="AJ1008" s="1159"/>
      <c r="AK1008" s="1160"/>
      <c r="AL1008" s="1161"/>
      <c r="AM1008" s="1159"/>
      <c r="AN1008" s="1160"/>
      <c r="AO1008" s="1161"/>
      <c r="AP1008" s="881" t="s">
        <v>1393</v>
      </c>
      <c r="AQ1008" s="667"/>
      <c r="AR1008" s="668"/>
    </row>
    <row r="1009" spans="1:44" ht="14.1" customHeight="1" x14ac:dyDescent="0.15">
      <c r="A1009" s="691"/>
      <c r="B1009" s="645" t="s">
        <v>710</v>
      </c>
      <c r="C1009" s="646"/>
      <c r="D1009" s="646"/>
      <c r="E1009" s="646"/>
      <c r="F1009" s="646"/>
      <c r="G1009" s="647"/>
      <c r="H1009" s="645"/>
      <c r="I1009" s="648"/>
      <c r="J1009" s="648"/>
      <c r="K1009" s="647"/>
      <c r="L1009" s="1172"/>
      <c r="M1009" s="1173"/>
      <c r="N1009" s="645"/>
      <c r="O1009" s="647"/>
      <c r="P1009" s="692"/>
      <c r="Q1009" s="693"/>
      <c r="R1009" s="646"/>
      <c r="S1009" s="646"/>
      <c r="T1009" s="646"/>
      <c r="U1009" s="1172"/>
      <c r="V1009" s="1173"/>
      <c r="W1009" s="645"/>
      <c r="X1009" s="647"/>
      <c r="Y1009" s="692"/>
      <c r="Z1009" s="693"/>
      <c r="AA1009" s="648"/>
      <c r="AB1009" s="648"/>
      <c r="AC1009" s="648"/>
      <c r="AD1009" s="1172"/>
      <c r="AE1009" s="1173"/>
      <c r="AF1009" s="645"/>
      <c r="AG1009" s="647"/>
      <c r="AH1009" s="692"/>
      <c r="AI1009" s="693"/>
      <c r="AJ1009" s="648"/>
      <c r="AK1009" s="648"/>
      <c r="AL1009" s="648"/>
      <c r="AM1009" s="694"/>
      <c r="AN1009" s="695"/>
      <c r="AO1009" s="696"/>
      <c r="AP1009" s="645"/>
      <c r="AQ1009" s="723"/>
      <c r="AR1009" s="724"/>
    </row>
    <row r="1010" spans="1:44" ht="14.1" customHeight="1" x14ac:dyDescent="0.15">
      <c r="A1010" s="697"/>
      <c r="B1010" s="651" t="s">
        <v>709</v>
      </c>
      <c r="C1010" s="652"/>
      <c r="D1010" s="652"/>
      <c r="E1010" s="652"/>
      <c r="F1010" s="698"/>
      <c r="G1010" s="678"/>
      <c r="H1010" s="679" t="s">
        <v>600</v>
      </c>
      <c r="I1010" s="662"/>
      <c r="J1010" s="662"/>
      <c r="K1010" s="680"/>
      <c r="L1010" s="1218" t="s">
        <v>724</v>
      </c>
      <c r="M1010" s="1219"/>
      <c r="N1010" s="1164" t="s">
        <v>737</v>
      </c>
      <c r="O1010" s="1165"/>
      <c r="P1010" s="1214"/>
      <c r="Q1010" s="1215"/>
      <c r="R1010" s="1159"/>
      <c r="S1010" s="1160"/>
      <c r="T1010" s="1161"/>
      <c r="U1010" s="1162" t="s">
        <v>724</v>
      </c>
      <c r="V1010" s="1163"/>
      <c r="W1010" s="1164" t="s">
        <v>1133</v>
      </c>
      <c r="X1010" s="1165"/>
      <c r="Y1010" s="1157"/>
      <c r="Z1010" s="1158"/>
      <c r="AA1010" s="1159"/>
      <c r="AB1010" s="1160"/>
      <c r="AC1010" s="1161"/>
      <c r="AD1010" s="1162" t="s">
        <v>724</v>
      </c>
      <c r="AE1010" s="1163"/>
      <c r="AF1010" s="1164" t="s">
        <v>1130</v>
      </c>
      <c r="AG1010" s="1165"/>
      <c r="AH1010" s="1157"/>
      <c r="AI1010" s="1158"/>
      <c r="AJ1010" s="1159"/>
      <c r="AK1010" s="1160"/>
      <c r="AL1010" s="1161"/>
      <c r="AM1010" s="1159"/>
      <c r="AN1010" s="1160"/>
      <c r="AO1010" s="1161"/>
      <c r="AP1010" s="881" t="s">
        <v>1393</v>
      </c>
      <c r="AQ1010" s="689"/>
      <c r="AR1010" s="690"/>
    </row>
    <row r="1011" spans="1:44" ht="14.1" customHeight="1" x14ac:dyDescent="0.15">
      <c r="A1011" s="707"/>
      <c r="B1011" s="645"/>
      <c r="C1011" s="646"/>
      <c r="D1011" s="646"/>
      <c r="E1011" s="646"/>
      <c r="F1011" s="646"/>
      <c r="G1011" s="647"/>
      <c r="H1011" s="645"/>
      <c r="I1011" s="648"/>
      <c r="J1011" s="648"/>
      <c r="K1011" s="647"/>
      <c r="L1011" s="1172"/>
      <c r="M1011" s="1173"/>
      <c r="N1011" s="645"/>
      <c r="O1011" s="647"/>
      <c r="P1011" s="692"/>
      <c r="Q1011" s="693"/>
      <c r="R1011" s="646"/>
      <c r="S1011" s="646"/>
      <c r="T1011" s="646"/>
      <c r="U1011" s="1172"/>
      <c r="V1011" s="1173"/>
      <c r="W1011" s="645"/>
      <c r="X1011" s="647"/>
      <c r="Y1011" s="692"/>
      <c r="Z1011" s="693"/>
      <c r="AA1011" s="648"/>
      <c r="AB1011" s="648"/>
      <c r="AC1011" s="648"/>
      <c r="AD1011" s="1172"/>
      <c r="AE1011" s="1173"/>
      <c r="AF1011" s="645"/>
      <c r="AG1011" s="647"/>
      <c r="AH1011" s="692"/>
      <c r="AI1011" s="693"/>
      <c r="AJ1011" s="648"/>
      <c r="AK1011" s="648"/>
      <c r="AL1011" s="648"/>
      <c r="AM1011" s="694"/>
      <c r="AN1011" s="695"/>
      <c r="AO1011" s="696"/>
      <c r="AP1011" s="645"/>
      <c r="AQ1011" s="667"/>
      <c r="AR1011" s="668"/>
    </row>
    <row r="1012" spans="1:44" ht="14.1" customHeight="1" x14ac:dyDescent="0.15">
      <c r="A1012" s="707"/>
      <c r="B1012" s="651" t="s">
        <v>1202</v>
      </c>
      <c r="C1012" s="652"/>
      <c r="D1012" s="652"/>
      <c r="E1012" s="652"/>
      <c r="F1012" s="698"/>
      <c r="G1012" s="678"/>
      <c r="H1012" s="679" t="s">
        <v>600</v>
      </c>
      <c r="I1012" s="662"/>
      <c r="J1012" s="662"/>
      <c r="K1012" s="680"/>
      <c r="L1012" s="1218" t="s">
        <v>724</v>
      </c>
      <c r="M1012" s="1219"/>
      <c r="N1012" s="1164" t="s">
        <v>737</v>
      </c>
      <c r="O1012" s="1165"/>
      <c r="P1012" s="1214"/>
      <c r="Q1012" s="1215"/>
      <c r="R1012" s="1159"/>
      <c r="S1012" s="1160"/>
      <c r="T1012" s="1161"/>
      <c r="U1012" s="1162" t="s">
        <v>724</v>
      </c>
      <c r="V1012" s="1163"/>
      <c r="W1012" s="1164" t="s">
        <v>1133</v>
      </c>
      <c r="X1012" s="1165"/>
      <c r="Y1012" s="1157"/>
      <c r="Z1012" s="1158"/>
      <c r="AA1012" s="1159"/>
      <c r="AB1012" s="1160"/>
      <c r="AC1012" s="1161"/>
      <c r="AD1012" s="1162" t="s">
        <v>724</v>
      </c>
      <c r="AE1012" s="1163"/>
      <c r="AF1012" s="1164" t="s">
        <v>1130</v>
      </c>
      <c r="AG1012" s="1165"/>
      <c r="AH1012" s="1157"/>
      <c r="AI1012" s="1158"/>
      <c r="AJ1012" s="1159"/>
      <c r="AK1012" s="1160"/>
      <c r="AL1012" s="1161"/>
      <c r="AM1012" s="1159"/>
      <c r="AN1012" s="1160"/>
      <c r="AO1012" s="1161"/>
      <c r="AP1012" s="881" t="s">
        <v>1393</v>
      </c>
      <c r="AQ1012" s="667"/>
      <c r="AR1012" s="668"/>
    </row>
    <row r="1013" spans="1:44" ht="14.1" customHeight="1" x14ac:dyDescent="0.15">
      <c r="A1013" s="691"/>
      <c r="B1013" s="645" t="s">
        <v>1577</v>
      </c>
      <c r="C1013" s="646"/>
      <c r="D1013" s="646"/>
      <c r="E1013" s="646"/>
      <c r="F1013" s="646"/>
      <c r="G1013" s="647"/>
      <c r="H1013" s="645"/>
      <c r="I1013" s="648"/>
      <c r="J1013" s="648"/>
      <c r="K1013" s="647"/>
      <c r="L1013" s="1172"/>
      <c r="M1013" s="1173"/>
      <c r="N1013" s="645"/>
      <c r="O1013" s="647"/>
      <c r="P1013" s="692"/>
      <c r="Q1013" s="693"/>
      <c r="R1013" s="646"/>
      <c r="S1013" s="646"/>
      <c r="T1013" s="646"/>
      <c r="U1013" s="1172"/>
      <c r="V1013" s="1173"/>
      <c r="W1013" s="645"/>
      <c r="X1013" s="647"/>
      <c r="Y1013" s="692"/>
      <c r="Z1013" s="693"/>
      <c r="AA1013" s="648"/>
      <c r="AB1013" s="648"/>
      <c r="AC1013" s="648"/>
      <c r="AD1013" s="1172"/>
      <c r="AE1013" s="1173"/>
      <c r="AF1013" s="645"/>
      <c r="AG1013" s="647"/>
      <c r="AH1013" s="692"/>
      <c r="AI1013" s="693"/>
      <c r="AJ1013" s="648"/>
      <c r="AK1013" s="648"/>
      <c r="AL1013" s="648"/>
      <c r="AM1013" s="694"/>
      <c r="AN1013" s="695"/>
      <c r="AO1013" s="696"/>
      <c r="AP1013" s="645"/>
      <c r="AQ1013" s="723"/>
      <c r="AR1013" s="724"/>
    </row>
    <row r="1014" spans="1:44" ht="14.1" customHeight="1" x14ac:dyDescent="0.15">
      <c r="A1014" s="697"/>
      <c r="B1014" s="651" t="s">
        <v>1203</v>
      </c>
      <c r="C1014" s="652"/>
      <c r="D1014" s="652"/>
      <c r="E1014" s="652"/>
      <c r="F1014" s="698"/>
      <c r="G1014" s="678"/>
      <c r="H1014" s="679" t="s">
        <v>600</v>
      </c>
      <c r="I1014" s="662"/>
      <c r="J1014" s="662"/>
      <c r="K1014" s="680"/>
      <c r="L1014" s="1218" t="s">
        <v>724</v>
      </c>
      <c r="M1014" s="1219"/>
      <c r="N1014" s="1164" t="s">
        <v>737</v>
      </c>
      <c r="O1014" s="1165"/>
      <c r="P1014" s="1214"/>
      <c r="Q1014" s="1215"/>
      <c r="R1014" s="1159"/>
      <c r="S1014" s="1160"/>
      <c r="T1014" s="1161"/>
      <c r="U1014" s="1162" t="s">
        <v>724</v>
      </c>
      <c r="V1014" s="1163"/>
      <c r="W1014" s="1164" t="s">
        <v>1133</v>
      </c>
      <c r="X1014" s="1165"/>
      <c r="Y1014" s="1157"/>
      <c r="Z1014" s="1158"/>
      <c r="AA1014" s="1159"/>
      <c r="AB1014" s="1160"/>
      <c r="AC1014" s="1161"/>
      <c r="AD1014" s="1162" t="s">
        <v>724</v>
      </c>
      <c r="AE1014" s="1163"/>
      <c r="AF1014" s="1164" t="s">
        <v>1130</v>
      </c>
      <c r="AG1014" s="1165"/>
      <c r="AH1014" s="1157"/>
      <c r="AI1014" s="1158"/>
      <c r="AJ1014" s="1159"/>
      <c r="AK1014" s="1160"/>
      <c r="AL1014" s="1161"/>
      <c r="AM1014" s="1159"/>
      <c r="AN1014" s="1160"/>
      <c r="AO1014" s="1161"/>
      <c r="AP1014" s="881" t="s">
        <v>1393</v>
      </c>
      <c r="AQ1014" s="689"/>
      <c r="AR1014" s="690"/>
    </row>
    <row r="1015" spans="1:44" ht="14.1" customHeight="1" x14ac:dyDescent="0.15">
      <c r="A1015" s="691"/>
      <c r="B1015" s="769"/>
      <c r="C1015" s="646"/>
      <c r="D1015" s="646"/>
      <c r="E1015" s="646"/>
      <c r="F1015" s="646"/>
      <c r="G1015" s="647"/>
      <c r="H1015" s="645"/>
      <c r="I1015" s="648"/>
      <c r="J1015" s="648"/>
      <c r="K1015" s="647"/>
      <c r="L1015" s="645"/>
      <c r="M1015" s="647"/>
      <c r="N1015" s="645"/>
      <c r="O1015" s="647"/>
      <c r="P1015" s="692"/>
      <c r="Q1015" s="693"/>
      <c r="R1015" s="646"/>
      <c r="S1015" s="646"/>
      <c r="T1015" s="646"/>
      <c r="U1015" s="1172"/>
      <c r="V1015" s="1173"/>
      <c r="W1015" s="645"/>
      <c r="X1015" s="647"/>
      <c r="Y1015" s="692"/>
      <c r="Z1015" s="693"/>
      <c r="AA1015" s="648"/>
      <c r="AB1015" s="648"/>
      <c r="AC1015" s="648"/>
      <c r="AD1015" s="1172"/>
      <c r="AE1015" s="1173"/>
      <c r="AF1015" s="645"/>
      <c r="AG1015" s="647"/>
      <c r="AH1015" s="692"/>
      <c r="AI1015" s="693"/>
      <c r="AJ1015" s="648"/>
      <c r="AK1015" s="648"/>
      <c r="AL1015" s="648"/>
      <c r="AM1015" s="694"/>
      <c r="AN1015" s="695"/>
      <c r="AO1015" s="696"/>
      <c r="AP1015" s="723"/>
      <c r="AQ1015" s="723"/>
      <c r="AR1015" s="724"/>
    </row>
    <row r="1016" spans="1:44" ht="14.1" customHeight="1" x14ac:dyDescent="0.15">
      <c r="A1016" s="697"/>
      <c r="B1016" s="782"/>
      <c r="C1016" s="652"/>
      <c r="D1016" s="652"/>
      <c r="E1016" s="652"/>
      <c r="F1016" s="698"/>
      <c r="G1016" s="678"/>
      <c r="H1016" s="679"/>
      <c r="I1016" s="662"/>
      <c r="J1016" s="662"/>
      <c r="K1016" s="656"/>
      <c r="L1016" s="903"/>
      <c r="M1016" s="904"/>
      <c r="N1016" s="659"/>
      <c r="O1016" s="661"/>
      <c r="P1016" s="715"/>
      <c r="Q1016" s="680"/>
      <c r="R1016" s="662"/>
      <c r="S1016" s="662"/>
      <c r="T1016" s="662"/>
      <c r="U1016" s="1162"/>
      <c r="V1016" s="1163"/>
      <c r="W1016" s="1164"/>
      <c r="X1016" s="1165"/>
      <c r="Y1016" s="1157"/>
      <c r="Z1016" s="1158"/>
      <c r="AA1016" s="1159"/>
      <c r="AB1016" s="1160"/>
      <c r="AC1016" s="1161"/>
      <c r="AD1016" s="1162"/>
      <c r="AE1016" s="1163"/>
      <c r="AF1016" s="1164"/>
      <c r="AG1016" s="1165"/>
      <c r="AH1016" s="1157"/>
      <c r="AI1016" s="1158"/>
      <c r="AJ1016" s="1159"/>
      <c r="AK1016" s="1160"/>
      <c r="AL1016" s="1161"/>
      <c r="AM1016" s="1159"/>
      <c r="AN1016" s="1160"/>
      <c r="AO1016" s="1161"/>
      <c r="AP1016" s="688"/>
      <c r="AQ1016" s="689"/>
      <c r="AR1016" s="690"/>
    </row>
    <row r="1017" spans="1:44" ht="14.1" customHeight="1" x14ac:dyDescent="0.15">
      <c r="A1017" s="742"/>
      <c r="B1017" s="743"/>
      <c r="C1017" s="744"/>
      <c r="D1017" s="744"/>
      <c r="E1017" s="744"/>
      <c r="F1017" s="744"/>
      <c r="G1017" s="745"/>
      <c r="H1017" s="743"/>
      <c r="I1017" s="746"/>
      <c r="J1017" s="746"/>
      <c r="K1017" s="745"/>
      <c r="L1017" s="743"/>
      <c r="M1017" s="745"/>
      <c r="N1017" s="743"/>
      <c r="O1017" s="745"/>
      <c r="P1017" s="747"/>
      <c r="Q1017" s="748"/>
      <c r="R1017" s="746"/>
      <c r="S1017" s="746"/>
      <c r="T1017" s="748"/>
      <c r="U1017" s="743"/>
      <c r="V1017" s="745"/>
      <c r="W1017" s="743"/>
      <c r="X1017" s="745"/>
      <c r="Y1017" s="747"/>
      <c r="Z1017" s="748"/>
      <c r="AA1017" s="746"/>
      <c r="AB1017" s="746"/>
      <c r="AC1017" s="746"/>
      <c r="AD1017" s="743"/>
      <c r="AE1017" s="745"/>
      <c r="AF1017" s="743"/>
      <c r="AG1017" s="745"/>
      <c r="AH1017" s="747"/>
      <c r="AI1017" s="748"/>
      <c r="AJ1017" s="746"/>
      <c r="AK1017" s="746"/>
      <c r="AL1017" s="746"/>
      <c r="AM1017" s="749"/>
      <c r="AN1017" s="750"/>
      <c r="AO1017" s="751"/>
      <c r="AP1017" s="744"/>
      <c r="AQ1017" s="744"/>
      <c r="AR1017" s="745"/>
    </row>
    <row r="1018" spans="1:44" ht="14.1" customHeight="1" x14ac:dyDescent="0.15">
      <c r="A1018" s="752"/>
      <c r="B1018" s="1252"/>
      <c r="C1018" s="1254"/>
      <c r="D1018" s="1254"/>
      <c r="E1018" s="1254"/>
      <c r="F1018" s="1254"/>
      <c r="G1018" s="1253"/>
      <c r="H1018" s="753"/>
      <c r="I1018" s="754"/>
      <c r="J1018" s="754"/>
      <c r="K1018" s="755"/>
      <c r="L1018" s="1250"/>
      <c r="M1018" s="1251"/>
      <c r="N1018" s="1252"/>
      <c r="O1018" s="1253"/>
      <c r="P1018" s="1250"/>
      <c r="Q1018" s="1251"/>
      <c r="R1018" s="756"/>
      <c r="S1018" s="756"/>
      <c r="T1018" s="878"/>
      <c r="U1018" s="1250"/>
      <c r="V1018" s="1251"/>
      <c r="W1018" s="1252"/>
      <c r="X1018" s="1253"/>
      <c r="Y1018" s="1250"/>
      <c r="Z1018" s="1251"/>
      <c r="AA1018" s="756"/>
      <c r="AB1018" s="756"/>
      <c r="AC1018" s="756"/>
      <c r="AD1018" s="1250"/>
      <c r="AE1018" s="1251"/>
      <c r="AF1018" s="1252"/>
      <c r="AG1018" s="1253"/>
      <c r="AH1018" s="1250"/>
      <c r="AI1018" s="1251"/>
      <c r="AJ1018" s="756"/>
      <c r="AK1018" s="756"/>
      <c r="AL1018" s="756"/>
      <c r="AM1018" s="1260"/>
      <c r="AN1018" s="1261"/>
      <c r="AO1018" s="1262"/>
      <c r="AP1018" s="757"/>
      <c r="AQ1018" s="758"/>
      <c r="AR1018" s="759"/>
    </row>
    <row r="1019" spans="1:44" ht="15" customHeight="1" x14ac:dyDescent="0.15"/>
    <row r="1020" spans="1:44" ht="15" customHeight="1" x14ac:dyDescent="0.15">
      <c r="A1020" s="1220" t="s">
        <v>1807</v>
      </c>
      <c r="B1020" s="1220"/>
      <c r="C1020" s="1220"/>
      <c r="D1020" s="1220"/>
      <c r="E1020" s="1220"/>
      <c r="F1020" s="1220"/>
      <c r="G1020" s="1220"/>
      <c r="H1020" s="1220"/>
      <c r="I1020" s="1220"/>
      <c r="J1020" s="1220"/>
      <c r="K1020" s="1220"/>
      <c r="L1020" s="1220"/>
      <c r="M1020" s="1220"/>
      <c r="N1020" s="1220"/>
      <c r="O1020" s="1220"/>
      <c r="P1020" s="1220"/>
      <c r="Q1020" s="1220"/>
      <c r="R1020" s="1220"/>
      <c r="S1020" s="1220"/>
      <c r="T1020" s="1220"/>
      <c r="U1020" s="1220"/>
      <c r="V1020" s="1220"/>
      <c r="W1020" s="1220"/>
      <c r="X1020" s="1220"/>
      <c r="Y1020" s="1220"/>
      <c r="Z1020" s="1220"/>
      <c r="AA1020" s="1220"/>
      <c r="AB1020" s="1220"/>
      <c r="AC1020" s="1220"/>
      <c r="AD1020" s="1220"/>
      <c r="AE1020" s="1220"/>
      <c r="AF1020" s="1220"/>
      <c r="AG1020" s="1220"/>
      <c r="AH1020" s="1220"/>
      <c r="AI1020" s="1220"/>
      <c r="AJ1020" s="1220"/>
      <c r="AK1020" s="1220"/>
      <c r="AL1020" s="1220"/>
      <c r="AM1020" s="1220"/>
      <c r="AN1020" s="1220"/>
      <c r="AO1020" s="1220"/>
      <c r="AP1020" s="1220"/>
      <c r="AQ1020" s="1220"/>
      <c r="AR1020" s="1220"/>
    </row>
    <row r="1021" spans="1:44" ht="15" customHeight="1" x14ac:dyDescent="0.15">
      <c r="A1021" s="1220"/>
      <c r="B1021" s="1220"/>
      <c r="C1021" s="1220"/>
      <c r="D1021" s="1220"/>
      <c r="E1021" s="1220"/>
      <c r="F1021" s="1220"/>
      <c r="G1021" s="1220"/>
      <c r="H1021" s="1220"/>
      <c r="I1021" s="1220"/>
      <c r="J1021" s="1220"/>
      <c r="K1021" s="1220"/>
      <c r="L1021" s="1220"/>
      <c r="M1021" s="1220"/>
      <c r="N1021" s="1220"/>
      <c r="O1021" s="1220"/>
      <c r="P1021" s="1220"/>
      <c r="Q1021" s="1220"/>
      <c r="R1021" s="1220"/>
      <c r="S1021" s="1220"/>
      <c r="T1021" s="1220"/>
      <c r="U1021" s="1220"/>
      <c r="V1021" s="1220"/>
      <c r="W1021" s="1220"/>
      <c r="X1021" s="1220"/>
      <c r="Y1021" s="1220"/>
      <c r="Z1021" s="1220"/>
      <c r="AA1021" s="1220"/>
      <c r="AB1021" s="1220"/>
      <c r="AC1021" s="1220"/>
      <c r="AD1021" s="1220"/>
      <c r="AE1021" s="1220"/>
      <c r="AF1021" s="1220"/>
      <c r="AG1021" s="1220"/>
      <c r="AH1021" s="1220"/>
      <c r="AI1021" s="1220"/>
      <c r="AJ1021" s="1220"/>
      <c r="AK1021" s="1220"/>
      <c r="AL1021" s="1220"/>
      <c r="AM1021" s="1220"/>
      <c r="AN1021" s="1220"/>
      <c r="AO1021" s="1220"/>
      <c r="AP1021" s="1220"/>
      <c r="AQ1021" s="1220"/>
      <c r="AR1021" s="1220"/>
    </row>
    <row r="1022" spans="1:44" ht="15" customHeight="1" x14ac:dyDescent="0.15">
      <c r="B1022" s="642" t="s">
        <v>2240</v>
      </c>
      <c r="AP1022" s="643"/>
      <c r="AQ1022" s="644" t="s">
        <v>1118</v>
      </c>
      <c r="AR1022" s="636">
        <v>23</v>
      </c>
    </row>
    <row r="1023" spans="1:44" ht="14.1" customHeight="1" x14ac:dyDescent="0.15">
      <c r="A1023" s="1272" t="s">
        <v>580</v>
      </c>
      <c r="B1023" s="1269" t="s">
        <v>1119</v>
      </c>
      <c r="C1023" s="1270"/>
      <c r="D1023" s="1270"/>
      <c r="E1023" s="1270"/>
      <c r="F1023" s="1270"/>
      <c r="G1023" s="1270"/>
      <c r="H1023" s="1269" t="s">
        <v>1120</v>
      </c>
      <c r="I1023" s="1270"/>
      <c r="J1023" s="1270"/>
      <c r="K1023" s="1271"/>
      <c r="L1023" s="1247" t="s">
        <v>1734</v>
      </c>
      <c r="M1023" s="1248"/>
      <c r="N1023" s="1248"/>
      <c r="O1023" s="1248"/>
      <c r="P1023" s="1248"/>
      <c r="Q1023" s="1248"/>
      <c r="R1023" s="1248"/>
      <c r="S1023" s="1248"/>
      <c r="T1023" s="1249"/>
      <c r="U1023" s="1247" t="s">
        <v>1121</v>
      </c>
      <c r="V1023" s="1248"/>
      <c r="W1023" s="1248"/>
      <c r="X1023" s="1248"/>
      <c r="Y1023" s="1248"/>
      <c r="Z1023" s="1248"/>
      <c r="AA1023" s="1248"/>
      <c r="AB1023" s="1248"/>
      <c r="AC1023" s="1249"/>
      <c r="AD1023" s="1247" t="s">
        <v>1122</v>
      </c>
      <c r="AE1023" s="1248"/>
      <c r="AF1023" s="1248"/>
      <c r="AG1023" s="1248"/>
      <c r="AH1023" s="1248"/>
      <c r="AI1023" s="1248"/>
      <c r="AJ1023" s="1248"/>
      <c r="AK1023" s="1248"/>
      <c r="AL1023" s="1249"/>
      <c r="AM1023" s="1274"/>
      <c r="AN1023" s="1275"/>
      <c r="AO1023" s="1276"/>
      <c r="AP1023" s="1269" t="s">
        <v>1123</v>
      </c>
      <c r="AQ1023" s="1270"/>
      <c r="AR1023" s="1271"/>
    </row>
    <row r="1024" spans="1:44" ht="14.1" customHeight="1" x14ac:dyDescent="0.15">
      <c r="A1024" s="1273"/>
      <c r="B1024" s="1242"/>
      <c r="C1024" s="1244"/>
      <c r="D1024" s="1244"/>
      <c r="E1024" s="1244"/>
      <c r="F1024" s="1244"/>
      <c r="G1024" s="1244"/>
      <c r="H1024" s="1242"/>
      <c r="I1024" s="1244"/>
      <c r="J1024" s="1244"/>
      <c r="K1024" s="1243"/>
      <c r="L1024" s="1242" t="s">
        <v>1124</v>
      </c>
      <c r="M1024" s="1243"/>
      <c r="N1024" s="1244" t="s">
        <v>1125</v>
      </c>
      <c r="O1024" s="1244"/>
      <c r="P1024" s="1227"/>
      <c r="Q1024" s="1229"/>
      <c r="R1024" s="1227"/>
      <c r="S1024" s="1228"/>
      <c r="T1024" s="1229"/>
      <c r="U1024" s="1242" t="s">
        <v>1124</v>
      </c>
      <c r="V1024" s="1243"/>
      <c r="W1024" s="1242" t="s">
        <v>1125</v>
      </c>
      <c r="X1024" s="1243"/>
      <c r="Y1024" s="1227"/>
      <c r="Z1024" s="1229"/>
      <c r="AA1024" s="1227"/>
      <c r="AB1024" s="1228"/>
      <c r="AC1024" s="1229"/>
      <c r="AD1024" s="1242" t="s">
        <v>1124</v>
      </c>
      <c r="AE1024" s="1243"/>
      <c r="AF1024" s="1242" t="s">
        <v>1125</v>
      </c>
      <c r="AG1024" s="1243"/>
      <c r="AH1024" s="1227"/>
      <c r="AI1024" s="1229"/>
      <c r="AJ1024" s="1227"/>
      <c r="AK1024" s="1228"/>
      <c r="AL1024" s="1229"/>
      <c r="AM1024" s="1277"/>
      <c r="AN1024" s="1278"/>
      <c r="AO1024" s="1279"/>
      <c r="AP1024" s="1242"/>
      <c r="AQ1024" s="1244"/>
      <c r="AR1024" s="1243"/>
    </row>
    <row r="1025" spans="1:44" ht="14.1" customHeight="1" x14ac:dyDescent="0.15">
      <c r="A1025" s="665"/>
      <c r="B1025" s="666"/>
      <c r="C1025" s="667"/>
      <c r="D1025" s="667"/>
      <c r="E1025" s="667"/>
      <c r="F1025" s="667"/>
      <c r="G1025" s="668"/>
      <c r="H1025" s="669"/>
      <c r="I1025" s="670"/>
      <c r="J1025" s="670"/>
      <c r="K1025" s="672"/>
      <c r="L1025" s="669"/>
      <c r="M1025" s="672"/>
      <c r="N1025" s="669"/>
      <c r="O1025" s="672"/>
      <c r="P1025" s="673"/>
      <c r="Q1025" s="674"/>
      <c r="R1025" s="671"/>
      <c r="S1025" s="671"/>
      <c r="T1025" s="671"/>
      <c r="U1025" s="669"/>
      <c r="V1025" s="672"/>
      <c r="W1025" s="669"/>
      <c r="X1025" s="672"/>
      <c r="Y1025" s="673"/>
      <c r="Z1025" s="674"/>
      <c r="AA1025" s="670"/>
      <c r="AB1025" s="670"/>
      <c r="AC1025" s="670"/>
      <c r="AD1025" s="669"/>
      <c r="AE1025" s="672"/>
      <c r="AF1025" s="669"/>
      <c r="AG1025" s="672"/>
      <c r="AH1025" s="673"/>
      <c r="AI1025" s="674"/>
      <c r="AJ1025" s="670"/>
      <c r="AK1025" s="670"/>
      <c r="AL1025" s="670"/>
      <c r="AM1025" s="675"/>
      <c r="AN1025" s="676"/>
      <c r="AO1025" s="677"/>
      <c r="AP1025" s="671"/>
      <c r="AQ1025" s="671"/>
      <c r="AR1025" s="672"/>
    </row>
    <row r="1026" spans="1:44" ht="14.1" customHeight="1" x14ac:dyDescent="0.15">
      <c r="A1026" s="781" t="s">
        <v>1543</v>
      </c>
      <c r="B1026" s="682" t="s">
        <v>1195</v>
      </c>
      <c r="C1026" s="667"/>
      <c r="D1026" s="667"/>
      <c r="E1026" s="667"/>
      <c r="F1026" s="667"/>
      <c r="G1026" s="683"/>
      <c r="H1026" s="684"/>
      <c r="I1026" s="685"/>
      <c r="J1026" s="685"/>
      <c r="K1026" s="686"/>
      <c r="L1026" s="1245"/>
      <c r="M1026" s="1246"/>
      <c r="N1026" s="1240"/>
      <c r="O1026" s="1241"/>
      <c r="P1026" s="1238"/>
      <c r="Q1026" s="1239"/>
      <c r="R1026" s="685"/>
      <c r="S1026" s="685"/>
      <c r="T1026" s="685"/>
      <c r="U1026" s="1245"/>
      <c r="V1026" s="1246"/>
      <c r="W1026" s="1240"/>
      <c r="X1026" s="1241"/>
      <c r="Y1026" s="1238"/>
      <c r="Z1026" s="1239"/>
      <c r="AA1026" s="687"/>
      <c r="AB1026" s="687"/>
      <c r="AC1026" s="687"/>
      <c r="AD1026" s="1245"/>
      <c r="AE1026" s="1246"/>
      <c r="AF1026" s="1240"/>
      <c r="AG1026" s="1241"/>
      <c r="AH1026" s="1238"/>
      <c r="AI1026" s="1239"/>
      <c r="AJ1026" s="687"/>
      <c r="AK1026" s="687"/>
      <c r="AL1026" s="687"/>
      <c r="AM1026" s="1235"/>
      <c r="AN1026" s="1236"/>
      <c r="AO1026" s="1237"/>
      <c r="AP1026" s="688"/>
      <c r="AQ1026" s="689"/>
      <c r="AR1026" s="690"/>
    </row>
    <row r="1027" spans="1:44" ht="14.1" customHeight="1" x14ac:dyDescent="0.15">
      <c r="A1027" s="691"/>
      <c r="B1027" s="645"/>
      <c r="C1027" s="646"/>
      <c r="D1027" s="646"/>
      <c r="E1027" s="646"/>
      <c r="F1027" s="646"/>
      <c r="G1027" s="647"/>
      <c r="H1027" s="645"/>
      <c r="I1027" s="648"/>
      <c r="J1027" s="648"/>
      <c r="K1027" s="647"/>
      <c r="L1027" s="1172"/>
      <c r="M1027" s="1173"/>
      <c r="N1027" s="645"/>
      <c r="O1027" s="647"/>
      <c r="P1027" s="692"/>
      <c r="Q1027" s="693"/>
      <c r="R1027" s="646"/>
      <c r="S1027" s="646"/>
      <c r="T1027" s="646"/>
      <c r="U1027" s="1172"/>
      <c r="V1027" s="1173"/>
      <c r="W1027" s="645"/>
      <c r="X1027" s="647"/>
      <c r="Y1027" s="692"/>
      <c r="Z1027" s="693"/>
      <c r="AA1027" s="648"/>
      <c r="AB1027" s="648"/>
      <c r="AC1027" s="648"/>
      <c r="AD1027" s="1172"/>
      <c r="AE1027" s="1173"/>
      <c r="AF1027" s="645"/>
      <c r="AG1027" s="647"/>
      <c r="AH1027" s="692"/>
      <c r="AI1027" s="693"/>
      <c r="AJ1027" s="648"/>
      <c r="AK1027" s="648"/>
      <c r="AL1027" s="648"/>
      <c r="AM1027" s="694"/>
      <c r="AN1027" s="695"/>
      <c r="AO1027" s="696"/>
      <c r="AP1027" s="645"/>
      <c r="AQ1027" s="660"/>
      <c r="AR1027" s="661"/>
    </row>
    <row r="1028" spans="1:44" ht="14.1" customHeight="1" x14ac:dyDescent="0.15">
      <c r="A1028" s="697"/>
      <c r="B1028" s="651" t="s">
        <v>1204</v>
      </c>
      <c r="C1028" s="652"/>
      <c r="D1028" s="652"/>
      <c r="E1028" s="652"/>
      <c r="F1028" s="698"/>
      <c r="G1028" s="678"/>
      <c r="H1028" s="679" t="s">
        <v>600</v>
      </c>
      <c r="I1028" s="662"/>
      <c r="J1028" s="662"/>
      <c r="K1028" s="680"/>
      <c r="L1028" s="1218" t="s">
        <v>724</v>
      </c>
      <c r="M1028" s="1219"/>
      <c r="N1028" s="1164" t="s">
        <v>737</v>
      </c>
      <c r="O1028" s="1165"/>
      <c r="P1028" s="1214"/>
      <c r="Q1028" s="1215"/>
      <c r="R1028" s="1159"/>
      <c r="S1028" s="1160"/>
      <c r="T1028" s="1161"/>
      <c r="U1028" s="1162" t="s">
        <v>724</v>
      </c>
      <c r="V1028" s="1163"/>
      <c r="W1028" s="1164" t="s">
        <v>1133</v>
      </c>
      <c r="X1028" s="1165"/>
      <c r="Y1028" s="1157"/>
      <c r="Z1028" s="1158"/>
      <c r="AA1028" s="1159"/>
      <c r="AB1028" s="1160"/>
      <c r="AC1028" s="1161"/>
      <c r="AD1028" s="1162" t="s">
        <v>724</v>
      </c>
      <c r="AE1028" s="1163"/>
      <c r="AF1028" s="1164" t="s">
        <v>1130</v>
      </c>
      <c r="AG1028" s="1165"/>
      <c r="AH1028" s="1157"/>
      <c r="AI1028" s="1158"/>
      <c r="AJ1028" s="1159"/>
      <c r="AK1028" s="1160"/>
      <c r="AL1028" s="1161"/>
      <c r="AM1028" s="1159"/>
      <c r="AN1028" s="1160"/>
      <c r="AO1028" s="1161"/>
      <c r="AP1028" s="881" t="s">
        <v>1393</v>
      </c>
      <c r="AQ1028" s="660"/>
      <c r="AR1028" s="661"/>
    </row>
    <row r="1029" spans="1:44" ht="14.1" customHeight="1" x14ac:dyDescent="0.15">
      <c r="A1029" s="707"/>
      <c r="B1029" s="645"/>
      <c r="C1029" s="646"/>
      <c r="D1029" s="646"/>
      <c r="E1029" s="660"/>
      <c r="F1029" s="646"/>
      <c r="G1029" s="647"/>
      <c r="H1029" s="645"/>
      <c r="I1029" s="648"/>
      <c r="J1029" s="648"/>
      <c r="K1029" s="647"/>
      <c r="L1029" s="1172"/>
      <c r="M1029" s="1173"/>
      <c r="N1029" s="645"/>
      <c r="O1029" s="647"/>
      <c r="P1029" s="692"/>
      <c r="Q1029" s="693"/>
      <c r="R1029" s="646"/>
      <c r="S1029" s="646"/>
      <c r="T1029" s="646"/>
      <c r="U1029" s="1172"/>
      <c r="V1029" s="1173"/>
      <c r="W1029" s="645"/>
      <c r="X1029" s="647"/>
      <c r="Y1029" s="692"/>
      <c r="Z1029" s="693"/>
      <c r="AA1029" s="648"/>
      <c r="AB1029" s="648"/>
      <c r="AC1029" s="648"/>
      <c r="AD1029" s="1172"/>
      <c r="AE1029" s="1173"/>
      <c r="AF1029" s="645"/>
      <c r="AG1029" s="647"/>
      <c r="AH1029" s="692"/>
      <c r="AI1029" s="693"/>
      <c r="AJ1029" s="648"/>
      <c r="AK1029" s="648"/>
      <c r="AL1029" s="648"/>
      <c r="AM1029" s="694"/>
      <c r="AN1029" s="695"/>
      <c r="AO1029" s="696"/>
      <c r="AP1029" s="645"/>
      <c r="AQ1029" s="646"/>
      <c r="AR1029" s="647"/>
    </row>
    <row r="1030" spans="1:44" ht="14.1" customHeight="1" x14ac:dyDescent="0.15">
      <c r="A1030" s="707"/>
      <c r="B1030" s="659" t="s">
        <v>1205</v>
      </c>
      <c r="C1030" s="660"/>
      <c r="D1030" s="660"/>
      <c r="E1030" s="660"/>
      <c r="F1030" s="708"/>
      <c r="G1030" s="653"/>
      <c r="H1030" s="679" t="s">
        <v>600</v>
      </c>
      <c r="I1030" s="662"/>
      <c r="J1030" s="662"/>
      <c r="K1030" s="680"/>
      <c r="L1030" s="1218" t="s">
        <v>724</v>
      </c>
      <c r="M1030" s="1219"/>
      <c r="N1030" s="1164" t="s">
        <v>737</v>
      </c>
      <c r="O1030" s="1165"/>
      <c r="P1030" s="1214"/>
      <c r="Q1030" s="1215"/>
      <c r="R1030" s="1159"/>
      <c r="S1030" s="1160"/>
      <c r="T1030" s="1161"/>
      <c r="U1030" s="1162" t="s">
        <v>724</v>
      </c>
      <c r="V1030" s="1163"/>
      <c r="W1030" s="1164" t="s">
        <v>1133</v>
      </c>
      <c r="X1030" s="1165"/>
      <c r="Y1030" s="1157"/>
      <c r="Z1030" s="1158"/>
      <c r="AA1030" s="1159"/>
      <c r="AB1030" s="1160"/>
      <c r="AC1030" s="1161"/>
      <c r="AD1030" s="1162" t="s">
        <v>724</v>
      </c>
      <c r="AE1030" s="1163"/>
      <c r="AF1030" s="1164" t="s">
        <v>1130</v>
      </c>
      <c r="AG1030" s="1165"/>
      <c r="AH1030" s="1157"/>
      <c r="AI1030" s="1158"/>
      <c r="AJ1030" s="1159"/>
      <c r="AK1030" s="1160"/>
      <c r="AL1030" s="1161"/>
      <c r="AM1030" s="1159"/>
      <c r="AN1030" s="1160"/>
      <c r="AO1030" s="1161"/>
      <c r="AP1030" s="881" t="s">
        <v>1393</v>
      </c>
      <c r="AQ1030" s="652"/>
      <c r="AR1030" s="713"/>
    </row>
    <row r="1031" spans="1:44" ht="14.1" customHeight="1" x14ac:dyDescent="0.15">
      <c r="A1031" s="691"/>
      <c r="B1031" s="645"/>
      <c r="C1031" s="646"/>
      <c r="D1031" s="646"/>
      <c r="E1031" s="646"/>
      <c r="F1031" s="646"/>
      <c r="G1031" s="647"/>
      <c r="H1031" s="645"/>
      <c r="I1031" s="648"/>
      <c r="J1031" s="648"/>
      <c r="K1031" s="647"/>
      <c r="L1031" s="1172"/>
      <c r="M1031" s="1173"/>
      <c r="N1031" s="645"/>
      <c r="O1031" s="647"/>
      <c r="P1031" s="692"/>
      <c r="Q1031" s="693"/>
      <c r="R1031" s="646"/>
      <c r="S1031" s="646"/>
      <c r="T1031" s="646"/>
      <c r="U1031" s="1172"/>
      <c r="V1031" s="1173"/>
      <c r="W1031" s="645"/>
      <c r="X1031" s="647"/>
      <c r="Y1031" s="692"/>
      <c r="Z1031" s="693"/>
      <c r="AA1031" s="648"/>
      <c r="AB1031" s="648"/>
      <c r="AC1031" s="648"/>
      <c r="AD1031" s="1172"/>
      <c r="AE1031" s="1173"/>
      <c r="AF1031" s="645"/>
      <c r="AG1031" s="647"/>
      <c r="AH1031" s="692"/>
      <c r="AI1031" s="693"/>
      <c r="AJ1031" s="648"/>
      <c r="AK1031" s="648"/>
      <c r="AL1031" s="648"/>
      <c r="AM1031" s="694"/>
      <c r="AN1031" s="695"/>
      <c r="AO1031" s="696"/>
      <c r="AP1031" s="645"/>
      <c r="AQ1031" s="660"/>
      <c r="AR1031" s="661"/>
    </row>
    <row r="1032" spans="1:44" ht="14.1" customHeight="1" x14ac:dyDescent="0.15">
      <c r="A1032" s="707"/>
      <c r="B1032" s="659" t="s">
        <v>708</v>
      </c>
      <c r="C1032" s="660"/>
      <c r="D1032" s="660"/>
      <c r="E1032" s="660"/>
      <c r="F1032" s="698"/>
      <c r="G1032" s="678"/>
      <c r="H1032" s="679" t="s">
        <v>600</v>
      </c>
      <c r="I1032" s="662"/>
      <c r="J1032" s="662"/>
      <c r="K1032" s="680"/>
      <c r="L1032" s="1218" t="s">
        <v>724</v>
      </c>
      <c r="M1032" s="1219"/>
      <c r="N1032" s="1164" t="s">
        <v>737</v>
      </c>
      <c r="O1032" s="1165"/>
      <c r="P1032" s="1214"/>
      <c r="Q1032" s="1215"/>
      <c r="R1032" s="1159"/>
      <c r="S1032" s="1160"/>
      <c r="T1032" s="1161"/>
      <c r="U1032" s="1162" t="s">
        <v>724</v>
      </c>
      <c r="V1032" s="1163"/>
      <c r="W1032" s="1164" t="s">
        <v>1133</v>
      </c>
      <c r="X1032" s="1165"/>
      <c r="Y1032" s="1157"/>
      <c r="Z1032" s="1158"/>
      <c r="AA1032" s="1159"/>
      <c r="AB1032" s="1160"/>
      <c r="AC1032" s="1161"/>
      <c r="AD1032" s="1162" t="s">
        <v>724</v>
      </c>
      <c r="AE1032" s="1163"/>
      <c r="AF1032" s="1164" t="s">
        <v>1130</v>
      </c>
      <c r="AG1032" s="1165"/>
      <c r="AH1032" s="1157"/>
      <c r="AI1032" s="1158"/>
      <c r="AJ1032" s="1159"/>
      <c r="AK1032" s="1160"/>
      <c r="AL1032" s="1161"/>
      <c r="AM1032" s="1159"/>
      <c r="AN1032" s="1160"/>
      <c r="AO1032" s="1161"/>
      <c r="AP1032" s="881" t="s">
        <v>1393</v>
      </c>
      <c r="AQ1032" s="660"/>
      <c r="AR1032" s="661"/>
    </row>
    <row r="1033" spans="1:44" ht="14.1" customHeight="1" x14ac:dyDescent="0.15">
      <c r="A1033" s="691"/>
      <c r="B1033" s="783"/>
      <c r="C1033" s="646"/>
      <c r="D1033" s="646"/>
      <c r="E1033" s="646"/>
      <c r="F1033" s="646"/>
      <c r="G1033" s="647"/>
      <c r="H1033" s="645"/>
      <c r="I1033" s="648"/>
      <c r="J1033" s="648"/>
      <c r="K1033" s="647"/>
      <c r="L1033" s="1172"/>
      <c r="M1033" s="1173"/>
      <c r="N1033" s="645"/>
      <c r="O1033" s="647"/>
      <c r="P1033" s="692"/>
      <c r="Q1033" s="693"/>
      <c r="R1033" s="646"/>
      <c r="S1033" s="646"/>
      <c r="T1033" s="646"/>
      <c r="U1033" s="1172"/>
      <c r="V1033" s="1173"/>
      <c r="W1033" s="645"/>
      <c r="X1033" s="647"/>
      <c r="Y1033" s="692"/>
      <c r="Z1033" s="693"/>
      <c r="AA1033" s="648"/>
      <c r="AB1033" s="648"/>
      <c r="AC1033" s="648"/>
      <c r="AD1033" s="1172"/>
      <c r="AE1033" s="1173"/>
      <c r="AF1033" s="645"/>
      <c r="AG1033" s="647"/>
      <c r="AH1033" s="692"/>
      <c r="AI1033" s="693"/>
      <c r="AJ1033" s="648"/>
      <c r="AK1033" s="648"/>
      <c r="AL1033" s="648"/>
      <c r="AM1033" s="694"/>
      <c r="AN1033" s="695"/>
      <c r="AO1033" s="696"/>
      <c r="AP1033" s="645"/>
      <c r="AQ1033" s="646"/>
      <c r="AR1033" s="647"/>
    </row>
    <row r="1034" spans="1:44" ht="14.1" customHeight="1" x14ac:dyDescent="0.15">
      <c r="A1034" s="697"/>
      <c r="B1034" s="651" t="s">
        <v>707</v>
      </c>
      <c r="C1034" s="652"/>
      <c r="D1034" s="652"/>
      <c r="E1034" s="652"/>
      <c r="F1034" s="660"/>
      <c r="G1034" s="653"/>
      <c r="H1034" s="679" t="s">
        <v>600</v>
      </c>
      <c r="I1034" s="662"/>
      <c r="J1034" s="662"/>
      <c r="K1034" s="680"/>
      <c r="L1034" s="1218" t="s">
        <v>724</v>
      </c>
      <c r="M1034" s="1219"/>
      <c r="N1034" s="1164" t="s">
        <v>737</v>
      </c>
      <c r="O1034" s="1165"/>
      <c r="P1034" s="1214"/>
      <c r="Q1034" s="1215"/>
      <c r="R1034" s="1159"/>
      <c r="S1034" s="1160"/>
      <c r="T1034" s="1161"/>
      <c r="U1034" s="1162" t="s">
        <v>724</v>
      </c>
      <c r="V1034" s="1163"/>
      <c r="W1034" s="1164" t="s">
        <v>1133</v>
      </c>
      <c r="X1034" s="1165"/>
      <c r="Y1034" s="1157"/>
      <c r="Z1034" s="1158"/>
      <c r="AA1034" s="1159"/>
      <c r="AB1034" s="1160"/>
      <c r="AC1034" s="1161"/>
      <c r="AD1034" s="1162" t="s">
        <v>724</v>
      </c>
      <c r="AE1034" s="1163"/>
      <c r="AF1034" s="1164" t="s">
        <v>1130</v>
      </c>
      <c r="AG1034" s="1165"/>
      <c r="AH1034" s="1157"/>
      <c r="AI1034" s="1158"/>
      <c r="AJ1034" s="1159"/>
      <c r="AK1034" s="1160"/>
      <c r="AL1034" s="1161"/>
      <c r="AM1034" s="1159"/>
      <c r="AN1034" s="1160"/>
      <c r="AO1034" s="1161"/>
      <c r="AP1034" s="881" t="s">
        <v>1393</v>
      </c>
      <c r="AQ1034" s="652"/>
      <c r="AR1034" s="713"/>
    </row>
    <row r="1035" spans="1:44" ht="14.1" customHeight="1" x14ac:dyDescent="0.15">
      <c r="A1035" s="707"/>
      <c r="B1035" s="659"/>
      <c r="C1035" s="660"/>
      <c r="D1035" s="660"/>
      <c r="E1035" s="660"/>
      <c r="F1035" s="646"/>
      <c r="G1035" s="661"/>
      <c r="H1035" s="645"/>
      <c r="I1035" s="648"/>
      <c r="J1035" s="648"/>
      <c r="K1035" s="647"/>
      <c r="L1035" s="1172"/>
      <c r="M1035" s="1173"/>
      <c r="N1035" s="645"/>
      <c r="O1035" s="647"/>
      <c r="P1035" s="692"/>
      <c r="Q1035" s="693"/>
      <c r="R1035" s="646"/>
      <c r="S1035" s="646"/>
      <c r="T1035" s="646"/>
      <c r="U1035" s="1172"/>
      <c r="V1035" s="1173"/>
      <c r="W1035" s="645"/>
      <c r="X1035" s="647"/>
      <c r="Y1035" s="692"/>
      <c r="Z1035" s="693"/>
      <c r="AA1035" s="648"/>
      <c r="AB1035" s="648"/>
      <c r="AC1035" s="648"/>
      <c r="AD1035" s="1172"/>
      <c r="AE1035" s="1173"/>
      <c r="AF1035" s="645"/>
      <c r="AG1035" s="647"/>
      <c r="AH1035" s="692"/>
      <c r="AI1035" s="693"/>
      <c r="AJ1035" s="648"/>
      <c r="AK1035" s="648"/>
      <c r="AL1035" s="648"/>
      <c r="AM1035" s="694"/>
      <c r="AN1035" s="695"/>
      <c r="AO1035" s="696"/>
      <c r="AP1035" s="645"/>
      <c r="AQ1035" s="660"/>
      <c r="AR1035" s="661"/>
    </row>
    <row r="1036" spans="1:44" ht="14.1" customHeight="1" x14ac:dyDescent="0.15">
      <c r="A1036" s="707"/>
      <c r="B1036" s="659" t="s">
        <v>705</v>
      </c>
      <c r="C1036" s="660"/>
      <c r="D1036" s="660"/>
      <c r="E1036" s="660"/>
      <c r="F1036" s="660"/>
      <c r="G1036" s="678"/>
      <c r="H1036" s="679" t="s">
        <v>600</v>
      </c>
      <c r="I1036" s="662"/>
      <c r="J1036" s="662"/>
      <c r="K1036" s="680"/>
      <c r="L1036" s="1218" t="s">
        <v>724</v>
      </c>
      <c r="M1036" s="1219"/>
      <c r="N1036" s="1164" t="s">
        <v>737</v>
      </c>
      <c r="O1036" s="1165"/>
      <c r="P1036" s="1214"/>
      <c r="Q1036" s="1215"/>
      <c r="R1036" s="1159"/>
      <c r="S1036" s="1160"/>
      <c r="T1036" s="1161"/>
      <c r="U1036" s="1162" t="s">
        <v>724</v>
      </c>
      <c r="V1036" s="1163"/>
      <c r="W1036" s="1164" t="s">
        <v>1133</v>
      </c>
      <c r="X1036" s="1165"/>
      <c r="Y1036" s="1157"/>
      <c r="Z1036" s="1158"/>
      <c r="AA1036" s="1159"/>
      <c r="AB1036" s="1160"/>
      <c r="AC1036" s="1161"/>
      <c r="AD1036" s="1162" t="s">
        <v>724</v>
      </c>
      <c r="AE1036" s="1163"/>
      <c r="AF1036" s="1164" t="s">
        <v>1130</v>
      </c>
      <c r="AG1036" s="1165"/>
      <c r="AH1036" s="1157"/>
      <c r="AI1036" s="1158"/>
      <c r="AJ1036" s="1159"/>
      <c r="AK1036" s="1160"/>
      <c r="AL1036" s="1161"/>
      <c r="AM1036" s="1159"/>
      <c r="AN1036" s="1160"/>
      <c r="AO1036" s="1161"/>
      <c r="AP1036" s="881" t="s">
        <v>1393</v>
      </c>
      <c r="AQ1036" s="652"/>
      <c r="AR1036" s="713"/>
    </row>
    <row r="1037" spans="1:44" ht="14.1" customHeight="1" x14ac:dyDescent="0.15">
      <c r="A1037" s="691"/>
      <c r="B1037" s="645"/>
      <c r="C1037" s="646"/>
      <c r="D1037" s="646"/>
      <c r="E1037" s="646"/>
      <c r="F1037" s="646"/>
      <c r="G1037" s="647"/>
      <c r="H1037" s="645"/>
      <c r="I1037" s="648"/>
      <c r="J1037" s="648"/>
      <c r="K1037" s="647"/>
      <c r="L1037" s="1172"/>
      <c r="M1037" s="1173"/>
      <c r="N1037" s="645"/>
      <c r="O1037" s="647"/>
      <c r="P1037" s="692"/>
      <c r="Q1037" s="693"/>
      <c r="R1037" s="646"/>
      <c r="S1037" s="646"/>
      <c r="T1037" s="646"/>
      <c r="U1037" s="1172"/>
      <c r="V1037" s="1173"/>
      <c r="W1037" s="645"/>
      <c r="X1037" s="647"/>
      <c r="Y1037" s="692"/>
      <c r="Z1037" s="693"/>
      <c r="AA1037" s="648"/>
      <c r="AB1037" s="648"/>
      <c r="AC1037" s="648"/>
      <c r="AD1037" s="1172"/>
      <c r="AE1037" s="1173"/>
      <c r="AF1037" s="645"/>
      <c r="AG1037" s="647"/>
      <c r="AH1037" s="692"/>
      <c r="AI1037" s="693"/>
      <c r="AJ1037" s="648"/>
      <c r="AK1037" s="648"/>
      <c r="AL1037" s="648"/>
      <c r="AM1037" s="694"/>
      <c r="AN1037" s="695"/>
      <c r="AO1037" s="696"/>
      <c r="AP1037" s="645"/>
      <c r="AQ1037" s="646"/>
      <c r="AR1037" s="647"/>
    </row>
    <row r="1038" spans="1:44" ht="14.1" customHeight="1" x14ac:dyDescent="0.15">
      <c r="A1038" s="697"/>
      <c r="B1038" s="651" t="s">
        <v>706</v>
      </c>
      <c r="C1038" s="652"/>
      <c r="D1038" s="652"/>
      <c r="E1038" s="652"/>
      <c r="F1038" s="660"/>
      <c r="G1038" s="653"/>
      <c r="H1038" s="679" t="s">
        <v>600</v>
      </c>
      <c r="I1038" s="662"/>
      <c r="J1038" s="662"/>
      <c r="K1038" s="680"/>
      <c r="L1038" s="1218" t="s">
        <v>724</v>
      </c>
      <c r="M1038" s="1219"/>
      <c r="N1038" s="1164" t="s">
        <v>737</v>
      </c>
      <c r="O1038" s="1165"/>
      <c r="P1038" s="1214"/>
      <c r="Q1038" s="1215"/>
      <c r="R1038" s="1159"/>
      <c r="S1038" s="1160"/>
      <c r="T1038" s="1161"/>
      <c r="U1038" s="1162" t="s">
        <v>724</v>
      </c>
      <c r="V1038" s="1163"/>
      <c r="W1038" s="1164" t="s">
        <v>1133</v>
      </c>
      <c r="X1038" s="1165"/>
      <c r="Y1038" s="1157"/>
      <c r="Z1038" s="1158"/>
      <c r="AA1038" s="1159"/>
      <c r="AB1038" s="1160"/>
      <c r="AC1038" s="1161"/>
      <c r="AD1038" s="1162" t="s">
        <v>724</v>
      </c>
      <c r="AE1038" s="1163"/>
      <c r="AF1038" s="1164" t="s">
        <v>1130</v>
      </c>
      <c r="AG1038" s="1165"/>
      <c r="AH1038" s="1157"/>
      <c r="AI1038" s="1158"/>
      <c r="AJ1038" s="1159"/>
      <c r="AK1038" s="1160"/>
      <c r="AL1038" s="1161"/>
      <c r="AM1038" s="1159"/>
      <c r="AN1038" s="1160"/>
      <c r="AO1038" s="1161"/>
      <c r="AP1038" s="881" t="s">
        <v>1393</v>
      </c>
      <c r="AQ1038" s="652"/>
      <c r="AR1038" s="713"/>
    </row>
    <row r="1039" spans="1:44" ht="14.1" customHeight="1" x14ac:dyDescent="0.15">
      <c r="A1039" s="707"/>
      <c r="B1039" s="682"/>
      <c r="C1039" s="660"/>
      <c r="D1039" s="660"/>
      <c r="E1039" s="660"/>
      <c r="F1039" s="646"/>
      <c r="G1039" s="661"/>
      <c r="H1039" s="645"/>
      <c r="I1039" s="648"/>
      <c r="J1039" s="648"/>
      <c r="K1039" s="647"/>
      <c r="L1039" s="1172"/>
      <c r="M1039" s="1173"/>
      <c r="N1039" s="645"/>
      <c r="O1039" s="647"/>
      <c r="P1039" s="692"/>
      <c r="Q1039" s="693"/>
      <c r="R1039" s="646"/>
      <c r="S1039" s="646"/>
      <c r="T1039" s="646"/>
      <c r="U1039" s="1172"/>
      <c r="V1039" s="1173"/>
      <c r="W1039" s="645"/>
      <c r="X1039" s="647"/>
      <c r="Y1039" s="692"/>
      <c r="Z1039" s="693"/>
      <c r="AA1039" s="648"/>
      <c r="AB1039" s="648"/>
      <c r="AC1039" s="648"/>
      <c r="AD1039" s="1172"/>
      <c r="AE1039" s="1173"/>
      <c r="AF1039" s="645"/>
      <c r="AG1039" s="647"/>
      <c r="AH1039" s="692"/>
      <c r="AI1039" s="693"/>
      <c r="AJ1039" s="648"/>
      <c r="AK1039" s="648"/>
      <c r="AL1039" s="648"/>
      <c r="AM1039" s="694"/>
      <c r="AN1039" s="695"/>
      <c r="AO1039" s="696"/>
      <c r="AP1039" s="645"/>
      <c r="AQ1039" s="660"/>
      <c r="AR1039" s="661"/>
    </row>
    <row r="1040" spans="1:44" ht="14.1" customHeight="1" x14ac:dyDescent="0.15">
      <c r="A1040" s="707"/>
      <c r="B1040" s="651" t="s">
        <v>1275</v>
      </c>
      <c r="C1040" s="660"/>
      <c r="D1040" s="660"/>
      <c r="E1040" s="660"/>
      <c r="F1040" s="660"/>
      <c r="G1040" s="678"/>
      <c r="H1040" s="679" t="s">
        <v>600</v>
      </c>
      <c r="I1040" s="662"/>
      <c r="J1040" s="662"/>
      <c r="K1040" s="680"/>
      <c r="L1040" s="1218" t="s">
        <v>724</v>
      </c>
      <c r="M1040" s="1219"/>
      <c r="N1040" s="1164" t="s">
        <v>737</v>
      </c>
      <c r="O1040" s="1165"/>
      <c r="P1040" s="1214"/>
      <c r="Q1040" s="1215"/>
      <c r="R1040" s="1159"/>
      <c r="S1040" s="1160"/>
      <c r="T1040" s="1161"/>
      <c r="U1040" s="1162" t="s">
        <v>724</v>
      </c>
      <c r="V1040" s="1163"/>
      <c r="W1040" s="1164" t="s">
        <v>1133</v>
      </c>
      <c r="X1040" s="1165"/>
      <c r="Y1040" s="1157"/>
      <c r="Z1040" s="1158"/>
      <c r="AA1040" s="1159"/>
      <c r="AB1040" s="1160"/>
      <c r="AC1040" s="1161"/>
      <c r="AD1040" s="1162" t="s">
        <v>724</v>
      </c>
      <c r="AE1040" s="1163"/>
      <c r="AF1040" s="1164" t="s">
        <v>1130</v>
      </c>
      <c r="AG1040" s="1165"/>
      <c r="AH1040" s="1157"/>
      <c r="AI1040" s="1158"/>
      <c r="AJ1040" s="1159"/>
      <c r="AK1040" s="1160"/>
      <c r="AL1040" s="1161"/>
      <c r="AM1040" s="1159"/>
      <c r="AN1040" s="1160"/>
      <c r="AO1040" s="1161"/>
      <c r="AP1040" s="881" t="s">
        <v>1393</v>
      </c>
      <c r="AQ1040" s="660"/>
      <c r="AR1040" s="661"/>
    </row>
    <row r="1041" spans="1:44" ht="14.1" customHeight="1" x14ac:dyDescent="0.15">
      <c r="A1041" s="691"/>
      <c r="B1041" s="645"/>
      <c r="C1041" s="646"/>
      <c r="D1041" s="646"/>
      <c r="E1041" s="646"/>
      <c r="F1041" s="646"/>
      <c r="G1041" s="647"/>
      <c r="H1041" s="645"/>
      <c r="I1041" s="648"/>
      <c r="J1041" s="648"/>
      <c r="K1041" s="647"/>
      <c r="L1041" s="1172"/>
      <c r="M1041" s="1173"/>
      <c r="N1041" s="645"/>
      <c r="O1041" s="647"/>
      <c r="P1041" s="692"/>
      <c r="Q1041" s="693"/>
      <c r="R1041" s="646"/>
      <c r="S1041" s="646"/>
      <c r="T1041" s="646"/>
      <c r="U1041" s="1172"/>
      <c r="V1041" s="1173"/>
      <c r="W1041" s="645"/>
      <c r="X1041" s="647"/>
      <c r="Y1041" s="692"/>
      <c r="Z1041" s="693"/>
      <c r="AA1041" s="648"/>
      <c r="AB1041" s="648"/>
      <c r="AC1041" s="648"/>
      <c r="AD1041" s="1172"/>
      <c r="AE1041" s="1173"/>
      <c r="AF1041" s="645"/>
      <c r="AG1041" s="647"/>
      <c r="AH1041" s="692"/>
      <c r="AI1041" s="693"/>
      <c r="AJ1041" s="648"/>
      <c r="AK1041" s="648"/>
      <c r="AL1041" s="648"/>
      <c r="AM1041" s="694"/>
      <c r="AN1041" s="695"/>
      <c r="AO1041" s="696"/>
      <c r="AP1041" s="645"/>
      <c r="AQ1041" s="646"/>
      <c r="AR1041" s="647"/>
    </row>
    <row r="1042" spans="1:44" ht="14.1" customHeight="1" x14ac:dyDescent="0.15">
      <c r="A1042" s="697"/>
      <c r="B1042" s="651" t="s">
        <v>1352</v>
      </c>
      <c r="C1042" s="652"/>
      <c r="D1042" s="652"/>
      <c r="E1042" s="652"/>
      <c r="F1042" s="652"/>
      <c r="G1042" s="653"/>
      <c r="H1042" s="679" t="s">
        <v>600</v>
      </c>
      <c r="I1042" s="662"/>
      <c r="J1042" s="662"/>
      <c r="K1042" s="680"/>
      <c r="L1042" s="1218" t="s">
        <v>724</v>
      </c>
      <c r="M1042" s="1219"/>
      <c r="N1042" s="1164" t="s">
        <v>737</v>
      </c>
      <c r="O1042" s="1165"/>
      <c r="P1042" s="1214"/>
      <c r="Q1042" s="1215"/>
      <c r="R1042" s="1159"/>
      <c r="S1042" s="1160"/>
      <c r="T1042" s="1161"/>
      <c r="U1042" s="1162" t="s">
        <v>724</v>
      </c>
      <c r="V1042" s="1163"/>
      <c r="W1042" s="1164" t="s">
        <v>1133</v>
      </c>
      <c r="X1042" s="1165"/>
      <c r="Y1042" s="1157"/>
      <c r="Z1042" s="1158"/>
      <c r="AA1042" s="1159"/>
      <c r="AB1042" s="1160"/>
      <c r="AC1042" s="1161"/>
      <c r="AD1042" s="1162" t="s">
        <v>724</v>
      </c>
      <c r="AE1042" s="1163"/>
      <c r="AF1042" s="1164" t="s">
        <v>1130</v>
      </c>
      <c r="AG1042" s="1165"/>
      <c r="AH1042" s="1157"/>
      <c r="AI1042" s="1158"/>
      <c r="AJ1042" s="1159"/>
      <c r="AK1042" s="1160"/>
      <c r="AL1042" s="1161"/>
      <c r="AM1042" s="1159"/>
      <c r="AN1042" s="1160"/>
      <c r="AO1042" s="1161"/>
      <c r="AP1042" s="881" t="s">
        <v>1393</v>
      </c>
      <c r="AQ1042" s="652"/>
      <c r="AR1042" s="713"/>
    </row>
    <row r="1043" spans="1:44" ht="14.1" customHeight="1" x14ac:dyDescent="0.15">
      <c r="A1043" s="691"/>
      <c r="B1043" s="645"/>
      <c r="C1043" s="723"/>
      <c r="D1043" s="723"/>
      <c r="E1043" s="723"/>
      <c r="F1043" s="723"/>
      <c r="G1043" s="724"/>
      <c r="H1043" s="645"/>
      <c r="I1043" s="648"/>
      <c r="J1043" s="648"/>
      <c r="K1043" s="647"/>
      <c r="L1043" s="1172"/>
      <c r="M1043" s="1173"/>
      <c r="N1043" s="645"/>
      <c r="O1043" s="647"/>
      <c r="P1043" s="692"/>
      <c r="Q1043" s="693"/>
      <c r="R1043" s="646"/>
      <c r="S1043" s="646"/>
      <c r="T1043" s="646"/>
      <c r="U1043" s="1172"/>
      <c r="V1043" s="1173"/>
      <c r="W1043" s="645"/>
      <c r="X1043" s="647"/>
      <c r="Y1043" s="692"/>
      <c r="Z1043" s="693"/>
      <c r="AA1043" s="648"/>
      <c r="AB1043" s="648"/>
      <c r="AC1043" s="648"/>
      <c r="AD1043" s="1172"/>
      <c r="AE1043" s="1173"/>
      <c r="AF1043" s="645"/>
      <c r="AG1043" s="647"/>
      <c r="AH1043" s="692"/>
      <c r="AI1043" s="693"/>
      <c r="AJ1043" s="648"/>
      <c r="AK1043" s="648"/>
      <c r="AL1043" s="648"/>
      <c r="AM1043" s="694"/>
      <c r="AN1043" s="695"/>
      <c r="AO1043" s="696"/>
      <c r="AP1043" s="645"/>
      <c r="AQ1043" s="723"/>
      <c r="AR1043" s="724"/>
    </row>
    <row r="1044" spans="1:44" ht="14.1" customHeight="1" x14ac:dyDescent="0.15">
      <c r="A1044" s="697"/>
      <c r="B1044" s="651" t="s">
        <v>1354</v>
      </c>
      <c r="C1044" s="689"/>
      <c r="D1044" s="689"/>
      <c r="E1044" s="689"/>
      <c r="F1044" s="689"/>
      <c r="G1044" s="732"/>
      <c r="H1044" s="679" t="s">
        <v>600</v>
      </c>
      <c r="I1044" s="662"/>
      <c r="J1044" s="662"/>
      <c r="K1044" s="680"/>
      <c r="L1044" s="1218" t="s">
        <v>724</v>
      </c>
      <c r="M1044" s="1219"/>
      <c r="N1044" s="1164" t="s">
        <v>737</v>
      </c>
      <c r="O1044" s="1165"/>
      <c r="P1044" s="1214"/>
      <c r="Q1044" s="1215"/>
      <c r="R1044" s="1159"/>
      <c r="S1044" s="1160"/>
      <c r="T1044" s="1161"/>
      <c r="U1044" s="1162" t="s">
        <v>724</v>
      </c>
      <c r="V1044" s="1163"/>
      <c r="W1044" s="1164" t="s">
        <v>1133</v>
      </c>
      <c r="X1044" s="1165"/>
      <c r="Y1044" s="1157"/>
      <c r="Z1044" s="1158"/>
      <c r="AA1044" s="1159"/>
      <c r="AB1044" s="1160"/>
      <c r="AC1044" s="1161"/>
      <c r="AD1044" s="1162" t="s">
        <v>724</v>
      </c>
      <c r="AE1044" s="1163"/>
      <c r="AF1044" s="1164" t="s">
        <v>1130</v>
      </c>
      <c r="AG1044" s="1165"/>
      <c r="AH1044" s="1157"/>
      <c r="AI1044" s="1158"/>
      <c r="AJ1044" s="1159"/>
      <c r="AK1044" s="1160"/>
      <c r="AL1044" s="1161"/>
      <c r="AM1044" s="1159"/>
      <c r="AN1044" s="1160"/>
      <c r="AO1044" s="1161"/>
      <c r="AP1044" s="881" t="s">
        <v>1393</v>
      </c>
      <c r="AQ1044" s="689"/>
      <c r="AR1044" s="690"/>
    </row>
    <row r="1045" spans="1:44" ht="14.1" customHeight="1" x14ac:dyDescent="0.15">
      <c r="A1045" s="707"/>
      <c r="B1045" s="682"/>
      <c r="C1045" s="660"/>
      <c r="D1045" s="660"/>
      <c r="E1045" s="660"/>
      <c r="F1045" s="660"/>
      <c r="G1045" s="661"/>
      <c r="H1045" s="645"/>
      <c r="I1045" s="648"/>
      <c r="J1045" s="648"/>
      <c r="K1045" s="647"/>
      <c r="L1045" s="1172"/>
      <c r="M1045" s="1173"/>
      <c r="N1045" s="645"/>
      <c r="O1045" s="647"/>
      <c r="P1045" s="692"/>
      <c r="Q1045" s="693"/>
      <c r="R1045" s="646"/>
      <c r="S1045" s="646"/>
      <c r="T1045" s="646"/>
      <c r="U1045" s="1172"/>
      <c r="V1045" s="1173"/>
      <c r="W1045" s="645"/>
      <c r="X1045" s="647"/>
      <c r="Y1045" s="692"/>
      <c r="Z1045" s="693"/>
      <c r="AA1045" s="648"/>
      <c r="AB1045" s="648"/>
      <c r="AC1045" s="648"/>
      <c r="AD1045" s="1172"/>
      <c r="AE1045" s="1173"/>
      <c r="AF1045" s="645"/>
      <c r="AG1045" s="647"/>
      <c r="AH1045" s="692"/>
      <c r="AI1045" s="693"/>
      <c r="AJ1045" s="648"/>
      <c r="AK1045" s="648"/>
      <c r="AL1045" s="648"/>
      <c r="AM1045" s="694"/>
      <c r="AN1045" s="695"/>
      <c r="AO1045" s="696"/>
      <c r="AP1045" s="660"/>
      <c r="AQ1045" s="660"/>
      <c r="AR1045" s="661"/>
    </row>
    <row r="1046" spans="1:44" ht="14.1" customHeight="1" x14ac:dyDescent="0.15">
      <c r="A1046" s="707"/>
      <c r="B1046" s="659"/>
      <c r="C1046" s="660"/>
      <c r="D1046" s="660"/>
      <c r="E1046" s="660"/>
      <c r="F1046" s="660"/>
      <c r="G1046" s="678"/>
      <c r="H1046" s="679"/>
      <c r="I1046" s="662"/>
      <c r="J1046" s="662"/>
      <c r="K1046" s="656"/>
      <c r="L1046" s="1218"/>
      <c r="M1046" s="1219"/>
      <c r="N1046" s="1164"/>
      <c r="O1046" s="1165"/>
      <c r="P1046" s="1214"/>
      <c r="Q1046" s="1215"/>
      <c r="R1046" s="662"/>
      <c r="S1046" s="662"/>
      <c r="T1046" s="662"/>
      <c r="U1046" s="1162"/>
      <c r="V1046" s="1163"/>
      <c r="W1046" s="1164"/>
      <c r="X1046" s="1165"/>
      <c r="Y1046" s="1157"/>
      <c r="Z1046" s="1158"/>
      <c r="AA1046" s="1159"/>
      <c r="AB1046" s="1160"/>
      <c r="AC1046" s="1161"/>
      <c r="AD1046" s="1162"/>
      <c r="AE1046" s="1163"/>
      <c r="AF1046" s="1164"/>
      <c r="AG1046" s="1165"/>
      <c r="AH1046" s="1157"/>
      <c r="AI1046" s="1158"/>
      <c r="AJ1046" s="1159"/>
      <c r="AK1046" s="1160"/>
      <c r="AL1046" s="1161"/>
      <c r="AM1046" s="1159"/>
      <c r="AN1046" s="1160"/>
      <c r="AO1046" s="1161"/>
      <c r="AP1046" s="716"/>
      <c r="AQ1046" s="660"/>
      <c r="AR1046" s="661"/>
    </row>
    <row r="1047" spans="1:44" ht="14.1" customHeight="1" x14ac:dyDescent="0.15">
      <c r="A1047" s="691"/>
      <c r="B1047" s="645"/>
      <c r="C1047" s="646"/>
      <c r="D1047" s="646"/>
      <c r="E1047" s="646"/>
      <c r="F1047" s="646"/>
      <c r="G1047" s="647"/>
      <c r="H1047" s="645"/>
      <c r="I1047" s="648"/>
      <c r="J1047" s="648"/>
      <c r="K1047" s="647"/>
      <c r="L1047" s="1172"/>
      <c r="M1047" s="1173"/>
      <c r="N1047" s="645"/>
      <c r="O1047" s="647"/>
      <c r="P1047" s="692"/>
      <c r="Q1047" s="693"/>
      <c r="R1047" s="646"/>
      <c r="S1047" s="646"/>
      <c r="T1047" s="646"/>
      <c r="U1047" s="645"/>
      <c r="V1047" s="647"/>
      <c r="W1047" s="645"/>
      <c r="X1047" s="647"/>
      <c r="Y1047" s="692"/>
      <c r="Z1047" s="693"/>
      <c r="AA1047" s="648"/>
      <c r="AB1047" s="648"/>
      <c r="AC1047" s="648"/>
      <c r="AD1047" s="645"/>
      <c r="AE1047" s="647"/>
      <c r="AF1047" s="645"/>
      <c r="AG1047" s="647"/>
      <c r="AH1047" s="692"/>
      <c r="AI1047" s="693"/>
      <c r="AJ1047" s="648"/>
      <c r="AK1047" s="648"/>
      <c r="AL1047" s="648"/>
      <c r="AM1047" s="694"/>
      <c r="AN1047" s="695"/>
      <c r="AO1047" s="696"/>
      <c r="AP1047" s="723"/>
      <c r="AQ1047" s="723"/>
      <c r="AR1047" s="724"/>
    </row>
    <row r="1048" spans="1:44" ht="14.1" customHeight="1" x14ac:dyDescent="0.15">
      <c r="A1048" s="697"/>
      <c r="B1048" s="651" t="s">
        <v>1600</v>
      </c>
      <c r="C1048" s="652"/>
      <c r="D1048" s="652"/>
      <c r="E1048" s="652"/>
      <c r="F1048" s="708"/>
      <c r="G1048" s="653"/>
      <c r="H1048" s="654"/>
      <c r="I1048" s="655"/>
      <c r="J1048" s="655"/>
      <c r="K1048" s="656"/>
      <c r="L1048" s="1162"/>
      <c r="M1048" s="1163"/>
      <c r="N1048" s="1174"/>
      <c r="O1048" s="1175"/>
      <c r="P1048" s="1157"/>
      <c r="Q1048" s="1158"/>
      <c r="R1048" s="655"/>
      <c r="S1048" s="655"/>
      <c r="T1048" s="655"/>
      <c r="U1048" s="1230">
        <v>58.45</v>
      </c>
      <c r="V1048" s="1231"/>
      <c r="W1048" s="1174" t="s">
        <v>1133</v>
      </c>
      <c r="X1048" s="1175"/>
      <c r="Y1048" s="1157"/>
      <c r="Z1048" s="1158"/>
      <c r="AA1048" s="1159"/>
      <c r="AB1048" s="1160"/>
      <c r="AC1048" s="1161"/>
      <c r="AD1048" s="1230">
        <v>4.0999999999999995E-2</v>
      </c>
      <c r="AE1048" s="1231"/>
      <c r="AF1048" s="1174" t="s">
        <v>1130</v>
      </c>
      <c r="AG1048" s="1175"/>
      <c r="AH1048" s="1157"/>
      <c r="AI1048" s="1158"/>
      <c r="AJ1048" s="1159"/>
      <c r="AK1048" s="1160"/>
      <c r="AL1048" s="1161"/>
      <c r="AM1048" s="1159"/>
      <c r="AN1048" s="1160"/>
      <c r="AO1048" s="1161"/>
      <c r="AP1048" s="706" t="s">
        <v>1601</v>
      </c>
      <c r="AQ1048" s="689"/>
      <c r="AR1048" s="690"/>
    </row>
    <row r="1049" spans="1:44" ht="14.1" customHeight="1" x14ac:dyDescent="0.15">
      <c r="A1049" s="707"/>
      <c r="B1049" s="659"/>
      <c r="C1049" s="667"/>
      <c r="D1049" s="667"/>
      <c r="E1049" s="667"/>
      <c r="F1049" s="667"/>
      <c r="G1049" s="668"/>
      <c r="H1049" s="645"/>
      <c r="I1049" s="648"/>
      <c r="J1049" s="648"/>
      <c r="K1049" s="647"/>
      <c r="L1049" s="1172"/>
      <c r="M1049" s="1173"/>
      <c r="N1049" s="645"/>
      <c r="O1049" s="647"/>
      <c r="P1049" s="692"/>
      <c r="Q1049" s="693"/>
      <c r="R1049" s="646"/>
      <c r="S1049" s="646"/>
      <c r="T1049" s="646"/>
      <c r="U1049" s="1172"/>
      <c r="V1049" s="1173"/>
      <c r="W1049" s="645"/>
      <c r="X1049" s="647"/>
      <c r="Y1049" s="692"/>
      <c r="Z1049" s="693"/>
      <c r="AA1049" s="648"/>
      <c r="AB1049" s="648"/>
      <c r="AC1049" s="648"/>
      <c r="AD1049" s="1172"/>
      <c r="AE1049" s="1173"/>
      <c r="AF1049" s="645"/>
      <c r="AG1049" s="647"/>
      <c r="AH1049" s="692"/>
      <c r="AI1049" s="693"/>
      <c r="AJ1049" s="648"/>
      <c r="AK1049" s="648"/>
      <c r="AL1049" s="648"/>
      <c r="AM1049" s="694"/>
      <c r="AN1049" s="695"/>
      <c r="AO1049" s="696"/>
      <c r="AP1049" s="667"/>
      <c r="AQ1049" s="667"/>
      <c r="AR1049" s="668"/>
    </row>
    <row r="1050" spans="1:44" ht="14.1" customHeight="1" x14ac:dyDescent="0.15">
      <c r="A1050" s="707"/>
      <c r="B1050" s="659"/>
      <c r="C1050" s="667"/>
      <c r="D1050" s="667"/>
      <c r="E1050" s="667"/>
      <c r="F1050" s="667"/>
      <c r="G1050" s="683"/>
      <c r="H1050" s="679"/>
      <c r="I1050" s="662"/>
      <c r="J1050" s="662"/>
      <c r="K1050" s="656"/>
      <c r="L1050" s="1218"/>
      <c r="M1050" s="1219"/>
      <c r="N1050" s="1164"/>
      <c r="O1050" s="1165"/>
      <c r="P1050" s="1214"/>
      <c r="Q1050" s="1215"/>
      <c r="R1050" s="662"/>
      <c r="S1050" s="662"/>
      <c r="T1050" s="662"/>
      <c r="U1050" s="1162"/>
      <c r="V1050" s="1163"/>
      <c r="W1050" s="1164"/>
      <c r="X1050" s="1165"/>
      <c r="Y1050" s="1157"/>
      <c r="Z1050" s="1158"/>
      <c r="AA1050" s="1159"/>
      <c r="AB1050" s="1160"/>
      <c r="AC1050" s="1161"/>
      <c r="AD1050" s="1162"/>
      <c r="AE1050" s="1163"/>
      <c r="AF1050" s="1164"/>
      <c r="AG1050" s="1165"/>
      <c r="AH1050" s="1157"/>
      <c r="AI1050" s="1158"/>
      <c r="AJ1050" s="1159"/>
      <c r="AK1050" s="1160"/>
      <c r="AL1050" s="1161"/>
      <c r="AM1050" s="1159"/>
      <c r="AN1050" s="1160"/>
      <c r="AO1050" s="1161"/>
      <c r="AP1050" s="738"/>
      <c r="AQ1050" s="667"/>
      <c r="AR1050" s="668"/>
    </row>
    <row r="1051" spans="1:44" ht="14.1" customHeight="1" x14ac:dyDescent="0.15">
      <c r="A1051" s="691"/>
      <c r="B1051" s="645"/>
      <c r="C1051" s="723"/>
      <c r="D1051" s="723"/>
      <c r="E1051" s="723"/>
      <c r="F1051" s="723"/>
      <c r="G1051" s="724"/>
      <c r="H1051" s="645"/>
      <c r="I1051" s="648"/>
      <c r="J1051" s="648"/>
      <c r="K1051" s="647"/>
      <c r="L1051" s="1172"/>
      <c r="M1051" s="1173"/>
      <c r="N1051" s="645"/>
      <c r="O1051" s="647"/>
      <c r="P1051" s="692"/>
      <c r="Q1051" s="693"/>
      <c r="R1051" s="646"/>
      <c r="S1051" s="646"/>
      <c r="T1051" s="646"/>
      <c r="U1051" s="1172"/>
      <c r="V1051" s="1173"/>
      <c r="W1051" s="645"/>
      <c r="X1051" s="647"/>
      <c r="Y1051" s="692"/>
      <c r="Z1051" s="693"/>
      <c r="AA1051" s="648"/>
      <c r="AB1051" s="648"/>
      <c r="AC1051" s="648"/>
      <c r="AD1051" s="1172"/>
      <c r="AE1051" s="1173"/>
      <c r="AF1051" s="645"/>
      <c r="AG1051" s="647"/>
      <c r="AH1051" s="692"/>
      <c r="AI1051" s="693"/>
      <c r="AJ1051" s="648"/>
      <c r="AK1051" s="648"/>
      <c r="AL1051" s="648"/>
      <c r="AM1051" s="694"/>
      <c r="AN1051" s="695"/>
      <c r="AO1051" s="696"/>
      <c r="AP1051" s="723"/>
      <c r="AQ1051" s="723"/>
      <c r="AR1051" s="724"/>
    </row>
    <row r="1052" spans="1:44" ht="14.1" customHeight="1" x14ac:dyDescent="0.15">
      <c r="A1052" s="697"/>
      <c r="B1052" s="651"/>
      <c r="C1052" s="689"/>
      <c r="D1052" s="689"/>
      <c r="E1052" s="689"/>
      <c r="F1052" s="689"/>
      <c r="G1052" s="732"/>
      <c r="H1052" s="679"/>
      <c r="I1052" s="662"/>
      <c r="J1052" s="662"/>
      <c r="K1052" s="656"/>
      <c r="L1052" s="1218"/>
      <c r="M1052" s="1219"/>
      <c r="N1052" s="1164"/>
      <c r="O1052" s="1165"/>
      <c r="P1052" s="1214"/>
      <c r="Q1052" s="1215"/>
      <c r="R1052" s="662"/>
      <c r="S1052" s="662"/>
      <c r="T1052" s="662"/>
      <c r="U1052" s="1162"/>
      <c r="V1052" s="1163"/>
      <c r="W1052" s="1164"/>
      <c r="X1052" s="1165"/>
      <c r="Y1052" s="1157"/>
      <c r="Z1052" s="1158"/>
      <c r="AA1052" s="1159"/>
      <c r="AB1052" s="1160"/>
      <c r="AC1052" s="1161"/>
      <c r="AD1052" s="1162"/>
      <c r="AE1052" s="1163"/>
      <c r="AF1052" s="1164"/>
      <c r="AG1052" s="1165"/>
      <c r="AH1052" s="1157"/>
      <c r="AI1052" s="1158"/>
      <c r="AJ1052" s="1159"/>
      <c r="AK1052" s="1160"/>
      <c r="AL1052" s="1161"/>
      <c r="AM1052" s="1159"/>
      <c r="AN1052" s="1160"/>
      <c r="AO1052" s="1161"/>
      <c r="AP1052" s="688"/>
      <c r="AQ1052" s="689"/>
      <c r="AR1052" s="690"/>
    </row>
    <row r="1053" spans="1:44" ht="14.1" customHeight="1" x14ac:dyDescent="0.15">
      <c r="A1053" s="707"/>
      <c r="B1053" s="659"/>
      <c r="C1053" s="667"/>
      <c r="D1053" s="667"/>
      <c r="E1053" s="667"/>
      <c r="F1053" s="667"/>
      <c r="G1053" s="668"/>
      <c r="H1053" s="645"/>
      <c r="I1053" s="648"/>
      <c r="J1053" s="648"/>
      <c r="K1053" s="647"/>
      <c r="L1053" s="1172"/>
      <c r="M1053" s="1173"/>
      <c r="N1053" s="645"/>
      <c r="O1053" s="647"/>
      <c r="P1053" s="692"/>
      <c r="Q1053" s="693"/>
      <c r="R1053" s="646"/>
      <c r="S1053" s="646"/>
      <c r="T1053" s="646"/>
      <c r="U1053" s="1172"/>
      <c r="V1053" s="1173"/>
      <c r="W1053" s="645"/>
      <c r="X1053" s="647"/>
      <c r="Y1053" s="692"/>
      <c r="Z1053" s="693"/>
      <c r="AA1053" s="648"/>
      <c r="AB1053" s="648"/>
      <c r="AC1053" s="648"/>
      <c r="AD1053" s="1172"/>
      <c r="AE1053" s="1173"/>
      <c r="AF1053" s="645"/>
      <c r="AG1053" s="647"/>
      <c r="AH1053" s="692"/>
      <c r="AI1053" s="693"/>
      <c r="AJ1053" s="648"/>
      <c r="AK1053" s="648"/>
      <c r="AL1053" s="648"/>
      <c r="AM1053" s="694"/>
      <c r="AN1053" s="695"/>
      <c r="AO1053" s="696"/>
      <c r="AP1053" s="667"/>
      <c r="AQ1053" s="667"/>
      <c r="AR1053" s="668"/>
    </row>
    <row r="1054" spans="1:44" ht="14.1" customHeight="1" x14ac:dyDescent="0.15">
      <c r="A1054" s="707"/>
      <c r="B1054" s="659"/>
      <c r="C1054" s="667"/>
      <c r="D1054" s="667"/>
      <c r="E1054" s="667"/>
      <c r="F1054" s="667"/>
      <c r="G1054" s="683"/>
      <c r="H1054" s="679"/>
      <c r="I1054" s="662"/>
      <c r="J1054" s="662"/>
      <c r="K1054" s="656"/>
      <c r="L1054" s="1218"/>
      <c r="M1054" s="1219"/>
      <c r="N1054" s="1164"/>
      <c r="O1054" s="1165"/>
      <c r="P1054" s="1214"/>
      <c r="Q1054" s="1215"/>
      <c r="R1054" s="662"/>
      <c r="S1054" s="662"/>
      <c r="T1054" s="662"/>
      <c r="U1054" s="1162"/>
      <c r="V1054" s="1163"/>
      <c r="W1054" s="1164"/>
      <c r="X1054" s="1165"/>
      <c r="Y1054" s="1157"/>
      <c r="Z1054" s="1158"/>
      <c r="AA1054" s="1159"/>
      <c r="AB1054" s="1160"/>
      <c r="AC1054" s="1161"/>
      <c r="AD1054" s="1162"/>
      <c r="AE1054" s="1163"/>
      <c r="AF1054" s="1164"/>
      <c r="AG1054" s="1165"/>
      <c r="AH1054" s="1157"/>
      <c r="AI1054" s="1158"/>
      <c r="AJ1054" s="1159"/>
      <c r="AK1054" s="1160"/>
      <c r="AL1054" s="1161"/>
      <c r="AM1054" s="1159"/>
      <c r="AN1054" s="1160"/>
      <c r="AO1054" s="1161"/>
      <c r="AP1054" s="738"/>
      <c r="AQ1054" s="667"/>
      <c r="AR1054" s="668"/>
    </row>
    <row r="1055" spans="1:44" ht="14.1" customHeight="1" x14ac:dyDescent="0.15">
      <c r="A1055" s="691"/>
      <c r="B1055" s="645"/>
      <c r="C1055" s="723"/>
      <c r="D1055" s="723"/>
      <c r="E1055" s="723"/>
      <c r="F1055" s="723"/>
      <c r="G1055" s="724"/>
      <c r="H1055" s="725"/>
      <c r="I1055" s="726"/>
      <c r="J1055" s="726"/>
      <c r="K1055" s="724"/>
      <c r="L1055" s="1172"/>
      <c r="M1055" s="1173"/>
      <c r="N1055" s="645"/>
      <c r="O1055" s="647"/>
      <c r="P1055" s="692"/>
      <c r="Q1055" s="693"/>
      <c r="R1055" s="646"/>
      <c r="S1055" s="646"/>
      <c r="T1055" s="646"/>
      <c r="U1055" s="725"/>
      <c r="V1055" s="724"/>
      <c r="W1055" s="725"/>
      <c r="X1055" s="724"/>
      <c r="Y1055" s="727"/>
      <c r="Z1055" s="728"/>
      <c r="AA1055" s="726"/>
      <c r="AB1055" s="726"/>
      <c r="AC1055" s="726"/>
      <c r="AD1055" s="725"/>
      <c r="AE1055" s="724"/>
      <c r="AF1055" s="725"/>
      <c r="AG1055" s="724"/>
      <c r="AH1055" s="727"/>
      <c r="AI1055" s="728"/>
      <c r="AJ1055" s="726"/>
      <c r="AK1055" s="726"/>
      <c r="AL1055" s="726"/>
      <c r="AM1055" s="729"/>
      <c r="AN1055" s="730"/>
      <c r="AO1055" s="731"/>
      <c r="AP1055" s="723"/>
      <c r="AQ1055" s="723"/>
      <c r="AR1055" s="724"/>
    </row>
    <row r="1056" spans="1:44" ht="14.1" customHeight="1" x14ac:dyDescent="0.15">
      <c r="A1056" s="697"/>
      <c r="B1056" s="651"/>
      <c r="C1056" s="689"/>
      <c r="D1056" s="689"/>
      <c r="E1056" s="689"/>
      <c r="F1056" s="689"/>
      <c r="G1056" s="732"/>
      <c r="H1056" s="684"/>
      <c r="I1056" s="685"/>
      <c r="J1056" s="685"/>
      <c r="K1056" s="686"/>
      <c r="L1056" s="1218"/>
      <c r="M1056" s="1219"/>
      <c r="N1056" s="1164"/>
      <c r="O1056" s="1165"/>
      <c r="P1056" s="1214"/>
      <c r="Q1056" s="1215"/>
      <c r="R1056" s="662"/>
      <c r="S1056" s="662"/>
      <c r="T1056" s="662"/>
      <c r="U1056" s="1238"/>
      <c r="V1056" s="1239"/>
      <c r="W1056" s="1240"/>
      <c r="X1056" s="1241"/>
      <c r="Y1056" s="1238"/>
      <c r="Z1056" s="1239"/>
      <c r="AA1056" s="687"/>
      <c r="AB1056" s="687"/>
      <c r="AC1056" s="687"/>
      <c r="AD1056" s="1238"/>
      <c r="AE1056" s="1239"/>
      <c r="AF1056" s="1240"/>
      <c r="AG1056" s="1241"/>
      <c r="AH1056" s="1238"/>
      <c r="AI1056" s="1239"/>
      <c r="AJ1056" s="687"/>
      <c r="AK1056" s="687"/>
      <c r="AL1056" s="687"/>
      <c r="AM1056" s="1235"/>
      <c r="AN1056" s="1236"/>
      <c r="AO1056" s="1237"/>
      <c r="AP1056" s="688"/>
      <c r="AQ1056" s="689"/>
      <c r="AR1056" s="690"/>
    </row>
    <row r="1057" spans="1:44" ht="14.1" customHeight="1" x14ac:dyDescent="0.15">
      <c r="A1057" s="707"/>
      <c r="B1057" s="659"/>
      <c r="C1057" s="667"/>
      <c r="D1057" s="667"/>
      <c r="E1057" s="667"/>
      <c r="F1057" s="667"/>
      <c r="G1057" s="668"/>
      <c r="H1057" s="733"/>
      <c r="I1057" s="734"/>
      <c r="J1057" s="734"/>
      <c r="K1057" s="668"/>
      <c r="L1057" s="1172"/>
      <c r="M1057" s="1173"/>
      <c r="N1057" s="645"/>
      <c r="O1057" s="647"/>
      <c r="P1057" s="692"/>
      <c r="Q1057" s="693"/>
      <c r="R1057" s="646"/>
      <c r="S1057" s="646"/>
      <c r="T1057" s="646"/>
      <c r="U1057" s="733"/>
      <c r="V1057" s="668"/>
      <c r="W1057" s="733"/>
      <c r="X1057" s="668"/>
      <c r="Y1057" s="735"/>
      <c r="Z1057" s="736"/>
      <c r="AA1057" s="734"/>
      <c r="AB1057" s="734"/>
      <c r="AC1057" s="734"/>
      <c r="AD1057" s="733"/>
      <c r="AE1057" s="668"/>
      <c r="AF1057" s="733"/>
      <c r="AG1057" s="668"/>
      <c r="AH1057" s="735"/>
      <c r="AI1057" s="736"/>
      <c r="AJ1057" s="734"/>
      <c r="AK1057" s="734"/>
      <c r="AL1057" s="734"/>
      <c r="AM1057" s="737"/>
      <c r="AN1057" s="738"/>
      <c r="AO1057" s="683"/>
      <c r="AP1057" s="667"/>
      <c r="AQ1057" s="667"/>
      <c r="AR1057" s="668"/>
    </row>
    <row r="1058" spans="1:44" ht="14.1" customHeight="1" x14ac:dyDescent="0.15">
      <c r="A1058" s="707"/>
      <c r="B1058" s="659"/>
      <c r="C1058" s="667"/>
      <c r="D1058" s="667"/>
      <c r="E1058" s="667"/>
      <c r="F1058" s="667"/>
      <c r="G1058" s="683"/>
      <c r="H1058" s="737"/>
      <c r="I1058" s="734"/>
      <c r="J1058" s="734"/>
      <c r="K1058" s="736"/>
      <c r="L1058" s="1218"/>
      <c r="M1058" s="1219"/>
      <c r="N1058" s="1164"/>
      <c r="O1058" s="1165"/>
      <c r="P1058" s="1214"/>
      <c r="Q1058" s="1215"/>
      <c r="R1058" s="662"/>
      <c r="S1058" s="662"/>
      <c r="T1058" s="662"/>
      <c r="U1058" s="1263"/>
      <c r="V1058" s="1264"/>
      <c r="W1058" s="1265"/>
      <c r="X1058" s="1266"/>
      <c r="Y1058" s="1263"/>
      <c r="Z1058" s="1264"/>
      <c r="AA1058" s="739"/>
      <c r="AB1058" s="739"/>
      <c r="AC1058" s="739"/>
      <c r="AD1058" s="1263"/>
      <c r="AE1058" s="1264"/>
      <c r="AF1058" s="1265"/>
      <c r="AG1058" s="1266"/>
      <c r="AH1058" s="1263"/>
      <c r="AI1058" s="1264"/>
      <c r="AJ1058" s="739"/>
      <c r="AK1058" s="739"/>
      <c r="AL1058" s="739"/>
      <c r="AM1058" s="1235"/>
      <c r="AN1058" s="1236"/>
      <c r="AO1058" s="1237"/>
      <c r="AP1058" s="738"/>
      <c r="AQ1058" s="667"/>
      <c r="AR1058" s="668"/>
    </row>
    <row r="1059" spans="1:44" ht="14.1" customHeight="1" x14ac:dyDescent="0.15">
      <c r="A1059" s="691"/>
      <c r="B1059" s="769"/>
      <c r="C1059" s="723"/>
      <c r="D1059" s="723"/>
      <c r="E1059" s="723"/>
      <c r="F1059" s="723"/>
      <c r="G1059" s="724"/>
      <c r="H1059" s="725"/>
      <c r="I1059" s="726"/>
      <c r="J1059" s="726"/>
      <c r="K1059" s="724"/>
      <c r="L1059" s="645"/>
      <c r="M1059" s="647"/>
      <c r="N1059" s="645"/>
      <c r="O1059" s="647"/>
      <c r="P1059" s="692"/>
      <c r="Q1059" s="693"/>
      <c r="R1059" s="646"/>
      <c r="S1059" s="646"/>
      <c r="T1059" s="646"/>
      <c r="U1059" s="725"/>
      <c r="V1059" s="724"/>
      <c r="W1059" s="725"/>
      <c r="X1059" s="724"/>
      <c r="Y1059" s="727"/>
      <c r="Z1059" s="728"/>
      <c r="AA1059" s="726"/>
      <c r="AB1059" s="726"/>
      <c r="AC1059" s="726"/>
      <c r="AD1059" s="725"/>
      <c r="AE1059" s="724"/>
      <c r="AF1059" s="725"/>
      <c r="AG1059" s="724"/>
      <c r="AH1059" s="727"/>
      <c r="AI1059" s="728"/>
      <c r="AJ1059" s="726"/>
      <c r="AK1059" s="726"/>
      <c r="AL1059" s="726"/>
      <c r="AM1059" s="729"/>
      <c r="AN1059" s="730"/>
      <c r="AO1059" s="731"/>
      <c r="AP1059" s="723"/>
      <c r="AQ1059" s="723"/>
      <c r="AR1059" s="724"/>
    </row>
    <row r="1060" spans="1:44" ht="14.1" customHeight="1" x14ac:dyDescent="0.15">
      <c r="A1060" s="697"/>
      <c r="B1060" s="782"/>
      <c r="C1060" s="689"/>
      <c r="D1060" s="689"/>
      <c r="E1060" s="689"/>
      <c r="F1060" s="689"/>
      <c r="G1060" s="732"/>
      <c r="H1060" s="684"/>
      <c r="I1060" s="685"/>
      <c r="J1060" s="685"/>
      <c r="K1060" s="686"/>
      <c r="L1060" s="903"/>
      <c r="M1060" s="904"/>
      <c r="N1060" s="659"/>
      <c r="O1060" s="661"/>
      <c r="P1060" s="715"/>
      <c r="Q1060" s="680"/>
      <c r="R1060" s="662"/>
      <c r="S1060" s="662"/>
      <c r="T1060" s="662"/>
      <c r="U1060" s="1238"/>
      <c r="V1060" s="1239"/>
      <c r="W1060" s="1240"/>
      <c r="X1060" s="1241"/>
      <c r="Y1060" s="1238"/>
      <c r="Z1060" s="1239"/>
      <c r="AA1060" s="687"/>
      <c r="AB1060" s="687"/>
      <c r="AC1060" s="687"/>
      <c r="AD1060" s="1238"/>
      <c r="AE1060" s="1239"/>
      <c r="AF1060" s="1240"/>
      <c r="AG1060" s="1241"/>
      <c r="AH1060" s="1238"/>
      <c r="AI1060" s="1239"/>
      <c r="AJ1060" s="687"/>
      <c r="AK1060" s="687"/>
      <c r="AL1060" s="687"/>
      <c r="AM1060" s="1235"/>
      <c r="AN1060" s="1236"/>
      <c r="AO1060" s="1237"/>
      <c r="AP1060" s="688"/>
      <c r="AQ1060" s="689"/>
      <c r="AR1060" s="690"/>
    </row>
    <row r="1061" spans="1:44" ht="14.1" customHeight="1" x14ac:dyDescent="0.15">
      <c r="A1061" s="742"/>
      <c r="B1061" s="743"/>
      <c r="C1061" s="744"/>
      <c r="D1061" s="744"/>
      <c r="E1061" s="744"/>
      <c r="F1061" s="744"/>
      <c r="G1061" s="745"/>
      <c r="H1061" s="743"/>
      <c r="I1061" s="746"/>
      <c r="J1061" s="746"/>
      <c r="K1061" s="745"/>
      <c r="L1061" s="743"/>
      <c r="M1061" s="745"/>
      <c r="N1061" s="743"/>
      <c r="O1061" s="745"/>
      <c r="P1061" s="747"/>
      <c r="Q1061" s="748"/>
      <c r="R1061" s="746"/>
      <c r="S1061" s="746"/>
      <c r="T1061" s="748"/>
      <c r="U1061" s="743"/>
      <c r="V1061" s="745"/>
      <c r="W1061" s="743"/>
      <c r="X1061" s="745"/>
      <c r="Y1061" s="747"/>
      <c r="Z1061" s="748"/>
      <c r="AA1061" s="746"/>
      <c r="AB1061" s="746"/>
      <c r="AC1061" s="746"/>
      <c r="AD1061" s="743"/>
      <c r="AE1061" s="745"/>
      <c r="AF1061" s="743"/>
      <c r="AG1061" s="745"/>
      <c r="AH1061" s="747"/>
      <c r="AI1061" s="748"/>
      <c r="AJ1061" s="746"/>
      <c r="AK1061" s="746"/>
      <c r="AL1061" s="746"/>
      <c r="AM1061" s="749"/>
      <c r="AN1061" s="750"/>
      <c r="AO1061" s="751"/>
      <c r="AP1061" s="744"/>
      <c r="AQ1061" s="744"/>
      <c r="AR1061" s="745"/>
    </row>
    <row r="1062" spans="1:44" ht="14.1" customHeight="1" x14ac:dyDescent="0.15">
      <c r="A1062" s="752"/>
      <c r="B1062" s="1252"/>
      <c r="C1062" s="1254"/>
      <c r="D1062" s="1254"/>
      <c r="E1062" s="1254"/>
      <c r="F1062" s="1254"/>
      <c r="G1062" s="1253"/>
      <c r="H1062" s="753"/>
      <c r="I1062" s="754"/>
      <c r="J1062" s="754"/>
      <c r="K1062" s="755"/>
      <c r="L1062" s="1250"/>
      <c r="M1062" s="1251"/>
      <c r="N1062" s="1252"/>
      <c r="O1062" s="1253"/>
      <c r="P1062" s="1250"/>
      <c r="Q1062" s="1251"/>
      <c r="R1062" s="756"/>
      <c r="S1062" s="756"/>
      <c r="T1062" s="878"/>
      <c r="U1062" s="1250"/>
      <c r="V1062" s="1251"/>
      <c r="W1062" s="1252"/>
      <c r="X1062" s="1253"/>
      <c r="Y1062" s="1250"/>
      <c r="Z1062" s="1251"/>
      <c r="AA1062" s="756"/>
      <c r="AB1062" s="756"/>
      <c r="AC1062" s="756"/>
      <c r="AD1062" s="1250"/>
      <c r="AE1062" s="1251"/>
      <c r="AF1062" s="1252"/>
      <c r="AG1062" s="1253"/>
      <c r="AH1062" s="1250"/>
      <c r="AI1062" s="1251"/>
      <c r="AJ1062" s="756"/>
      <c r="AK1062" s="756"/>
      <c r="AL1062" s="756"/>
      <c r="AM1062" s="1260"/>
      <c r="AN1062" s="1261"/>
      <c r="AO1062" s="1262"/>
      <c r="AP1062" s="757"/>
      <c r="AQ1062" s="758"/>
      <c r="AR1062" s="759"/>
    </row>
    <row r="1063" spans="1:44" ht="14.1" customHeight="1" x14ac:dyDescent="0.15">
      <c r="A1063" s="894"/>
      <c r="B1063" s="895"/>
      <c r="C1063" s="886"/>
      <c r="D1063" s="886"/>
      <c r="E1063" s="886"/>
      <c r="F1063" s="886"/>
      <c r="G1063" s="896"/>
      <c r="H1063" s="895"/>
      <c r="I1063" s="885"/>
      <c r="J1063" s="885"/>
      <c r="K1063" s="896"/>
      <c r="L1063" s="895"/>
      <c r="M1063" s="896"/>
      <c r="N1063" s="895"/>
      <c r="O1063" s="896"/>
      <c r="P1063" s="897"/>
      <c r="Q1063" s="898"/>
      <c r="R1063" s="885"/>
      <c r="S1063" s="885"/>
      <c r="T1063" s="898"/>
      <c r="U1063" s="895"/>
      <c r="V1063" s="896"/>
      <c r="W1063" s="895"/>
      <c r="X1063" s="896"/>
      <c r="Y1063" s="897"/>
      <c r="Z1063" s="898"/>
      <c r="AA1063" s="885"/>
      <c r="AB1063" s="885"/>
      <c r="AC1063" s="885"/>
      <c r="AD1063" s="895"/>
      <c r="AE1063" s="896"/>
      <c r="AF1063" s="895"/>
      <c r="AG1063" s="896"/>
      <c r="AH1063" s="897"/>
      <c r="AI1063" s="898"/>
      <c r="AJ1063" s="885"/>
      <c r="AK1063" s="885"/>
      <c r="AL1063" s="885"/>
      <c r="AM1063" s="908"/>
      <c r="AN1063" s="909"/>
      <c r="AO1063" s="910"/>
      <c r="AP1063" s="886"/>
      <c r="AQ1063" s="886"/>
      <c r="AR1063" s="896"/>
    </row>
    <row r="1064" spans="1:44" ht="14.1" customHeight="1" x14ac:dyDescent="0.15">
      <c r="A1064" s="752"/>
      <c r="B1064" s="1252"/>
      <c r="C1064" s="1254"/>
      <c r="D1064" s="1254"/>
      <c r="E1064" s="1254"/>
      <c r="F1064" s="1254"/>
      <c r="G1064" s="1253"/>
      <c r="H1064" s="753"/>
      <c r="I1064" s="754"/>
      <c r="J1064" s="754"/>
      <c r="K1064" s="755"/>
      <c r="L1064" s="1250"/>
      <c r="M1064" s="1251"/>
      <c r="N1064" s="1252"/>
      <c r="O1064" s="1253"/>
      <c r="P1064" s="1250"/>
      <c r="Q1064" s="1251"/>
      <c r="R1064" s="756"/>
      <c r="S1064" s="756"/>
      <c r="T1064" s="878"/>
      <c r="U1064" s="1250"/>
      <c r="V1064" s="1251"/>
      <c r="W1064" s="1252"/>
      <c r="X1064" s="1253"/>
      <c r="Y1064" s="1250"/>
      <c r="Z1064" s="1251"/>
      <c r="AA1064" s="756"/>
      <c r="AB1064" s="756"/>
      <c r="AC1064" s="756"/>
      <c r="AD1064" s="1250"/>
      <c r="AE1064" s="1251"/>
      <c r="AF1064" s="1252"/>
      <c r="AG1064" s="1253"/>
      <c r="AH1064" s="1250"/>
      <c r="AI1064" s="1251"/>
      <c r="AJ1064" s="756"/>
      <c r="AK1064" s="756"/>
      <c r="AL1064" s="756"/>
      <c r="AM1064" s="1260"/>
      <c r="AN1064" s="1261"/>
      <c r="AO1064" s="1262"/>
      <c r="AP1064" s="757"/>
      <c r="AQ1064" s="758"/>
      <c r="AR1064" s="759"/>
    </row>
    <row r="1065" spans="1:44" ht="15" customHeight="1" x14ac:dyDescent="0.15"/>
    <row r="1066" spans="1:44" ht="15" customHeight="1" x14ac:dyDescent="0.15">
      <c r="A1066" s="1220" t="s">
        <v>1807</v>
      </c>
      <c r="B1066" s="1220"/>
      <c r="C1066" s="1220"/>
      <c r="D1066" s="1220"/>
      <c r="E1066" s="1220"/>
      <c r="F1066" s="1220"/>
      <c r="G1066" s="1220"/>
      <c r="H1066" s="1220"/>
      <c r="I1066" s="1220"/>
      <c r="J1066" s="1220"/>
      <c r="K1066" s="1220"/>
      <c r="L1066" s="1220"/>
      <c r="M1066" s="1220"/>
      <c r="N1066" s="1220"/>
      <c r="O1066" s="1220"/>
      <c r="P1066" s="1220"/>
      <c r="Q1066" s="1220"/>
      <c r="R1066" s="1220"/>
      <c r="S1066" s="1220"/>
      <c r="T1066" s="1220"/>
      <c r="U1066" s="1220"/>
      <c r="V1066" s="1220"/>
      <c r="W1066" s="1220"/>
      <c r="X1066" s="1220"/>
      <c r="Y1066" s="1220"/>
      <c r="Z1066" s="1220"/>
      <c r="AA1066" s="1220"/>
      <c r="AB1066" s="1220"/>
      <c r="AC1066" s="1220"/>
      <c r="AD1066" s="1220"/>
      <c r="AE1066" s="1220"/>
      <c r="AF1066" s="1220"/>
      <c r="AG1066" s="1220"/>
      <c r="AH1066" s="1220"/>
      <c r="AI1066" s="1220"/>
      <c r="AJ1066" s="1220"/>
      <c r="AK1066" s="1220"/>
      <c r="AL1066" s="1220"/>
      <c r="AM1066" s="1220"/>
      <c r="AN1066" s="1220"/>
      <c r="AO1066" s="1220"/>
      <c r="AP1066" s="1220"/>
      <c r="AQ1066" s="1220"/>
      <c r="AR1066" s="1220"/>
    </row>
    <row r="1067" spans="1:44" ht="15" customHeight="1" x14ac:dyDescent="0.15">
      <c r="A1067" s="1220"/>
      <c r="B1067" s="1220"/>
      <c r="C1067" s="1220"/>
      <c r="D1067" s="1220"/>
      <c r="E1067" s="1220"/>
      <c r="F1067" s="1220"/>
      <c r="G1067" s="1220"/>
      <c r="H1067" s="1220"/>
      <c r="I1067" s="1220"/>
      <c r="J1067" s="1220"/>
      <c r="K1067" s="1220"/>
      <c r="L1067" s="1220"/>
      <c r="M1067" s="1220"/>
      <c r="N1067" s="1220"/>
      <c r="O1067" s="1220"/>
      <c r="P1067" s="1220"/>
      <c r="Q1067" s="1220"/>
      <c r="R1067" s="1220"/>
      <c r="S1067" s="1220"/>
      <c r="T1067" s="1220"/>
      <c r="U1067" s="1220"/>
      <c r="V1067" s="1220"/>
      <c r="W1067" s="1220"/>
      <c r="X1067" s="1220"/>
      <c r="Y1067" s="1220"/>
      <c r="Z1067" s="1220"/>
      <c r="AA1067" s="1220"/>
      <c r="AB1067" s="1220"/>
      <c r="AC1067" s="1220"/>
      <c r="AD1067" s="1220"/>
      <c r="AE1067" s="1220"/>
      <c r="AF1067" s="1220"/>
      <c r="AG1067" s="1220"/>
      <c r="AH1067" s="1220"/>
      <c r="AI1067" s="1220"/>
      <c r="AJ1067" s="1220"/>
      <c r="AK1067" s="1220"/>
      <c r="AL1067" s="1220"/>
      <c r="AM1067" s="1220"/>
      <c r="AN1067" s="1220"/>
      <c r="AO1067" s="1220"/>
      <c r="AP1067" s="1220"/>
      <c r="AQ1067" s="1220"/>
      <c r="AR1067" s="1220"/>
    </row>
    <row r="1068" spans="1:44" ht="15" customHeight="1" x14ac:dyDescent="0.15">
      <c r="B1068" s="642" t="s">
        <v>1545</v>
      </c>
      <c r="AP1068" s="643"/>
      <c r="AQ1068" s="644" t="s">
        <v>1546</v>
      </c>
      <c r="AR1068" s="636">
        <v>24</v>
      </c>
    </row>
    <row r="1069" spans="1:44" ht="14.1" customHeight="1" x14ac:dyDescent="0.15">
      <c r="A1069" s="1272" t="s">
        <v>580</v>
      </c>
      <c r="B1069" s="1269" t="s">
        <v>1119</v>
      </c>
      <c r="C1069" s="1270"/>
      <c r="D1069" s="1270"/>
      <c r="E1069" s="1270"/>
      <c r="F1069" s="1270"/>
      <c r="G1069" s="1270"/>
      <c r="H1069" s="1269" t="s">
        <v>1120</v>
      </c>
      <c r="I1069" s="1270"/>
      <c r="J1069" s="1270"/>
      <c r="K1069" s="1271"/>
      <c r="L1069" s="1247" t="s">
        <v>1734</v>
      </c>
      <c r="M1069" s="1248"/>
      <c r="N1069" s="1248"/>
      <c r="O1069" s="1248"/>
      <c r="P1069" s="1248"/>
      <c r="Q1069" s="1248"/>
      <c r="R1069" s="1248"/>
      <c r="S1069" s="1248"/>
      <c r="T1069" s="1249"/>
      <c r="U1069" s="1247" t="s">
        <v>1121</v>
      </c>
      <c r="V1069" s="1248"/>
      <c r="W1069" s="1248"/>
      <c r="X1069" s="1248"/>
      <c r="Y1069" s="1248"/>
      <c r="Z1069" s="1248"/>
      <c r="AA1069" s="1248"/>
      <c r="AB1069" s="1248"/>
      <c r="AC1069" s="1249"/>
      <c r="AD1069" s="1247" t="s">
        <v>1122</v>
      </c>
      <c r="AE1069" s="1248"/>
      <c r="AF1069" s="1248"/>
      <c r="AG1069" s="1248"/>
      <c r="AH1069" s="1248"/>
      <c r="AI1069" s="1248"/>
      <c r="AJ1069" s="1248"/>
      <c r="AK1069" s="1248"/>
      <c r="AL1069" s="1249"/>
      <c r="AM1069" s="1274"/>
      <c r="AN1069" s="1275"/>
      <c r="AO1069" s="1276"/>
      <c r="AP1069" s="1269" t="s">
        <v>1123</v>
      </c>
      <c r="AQ1069" s="1270"/>
      <c r="AR1069" s="1271"/>
    </row>
    <row r="1070" spans="1:44" ht="14.1" customHeight="1" x14ac:dyDescent="0.15">
      <c r="A1070" s="1273"/>
      <c r="B1070" s="1242"/>
      <c r="C1070" s="1244"/>
      <c r="D1070" s="1244"/>
      <c r="E1070" s="1244"/>
      <c r="F1070" s="1244"/>
      <c r="G1070" s="1244"/>
      <c r="H1070" s="1242"/>
      <c r="I1070" s="1244"/>
      <c r="J1070" s="1244"/>
      <c r="K1070" s="1243"/>
      <c r="L1070" s="1242" t="s">
        <v>1124</v>
      </c>
      <c r="M1070" s="1243"/>
      <c r="N1070" s="1244" t="s">
        <v>1125</v>
      </c>
      <c r="O1070" s="1244"/>
      <c r="P1070" s="1227"/>
      <c r="Q1070" s="1229"/>
      <c r="R1070" s="1227"/>
      <c r="S1070" s="1228"/>
      <c r="T1070" s="1229"/>
      <c r="U1070" s="1242" t="s">
        <v>1124</v>
      </c>
      <c r="V1070" s="1243"/>
      <c r="W1070" s="1242" t="s">
        <v>1125</v>
      </c>
      <c r="X1070" s="1243"/>
      <c r="Y1070" s="1227"/>
      <c r="Z1070" s="1229"/>
      <c r="AA1070" s="1227"/>
      <c r="AB1070" s="1228"/>
      <c r="AC1070" s="1229"/>
      <c r="AD1070" s="1242" t="s">
        <v>1124</v>
      </c>
      <c r="AE1070" s="1243"/>
      <c r="AF1070" s="1242" t="s">
        <v>1125</v>
      </c>
      <c r="AG1070" s="1243"/>
      <c r="AH1070" s="1227"/>
      <c r="AI1070" s="1229"/>
      <c r="AJ1070" s="1227"/>
      <c r="AK1070" s="1228"/>
      <c r="AL1070" s="1229"/>
      <c r="AM1070" s="1277"/>
      <c r="AN1070" s="1278"/>
      <c r="AO1070" s="1279"/>
      <c r="AP1070" s="1242"/>
      <c r="AQ1070" s="1244"/>
      <c r="AR1070" s="1243"/>
    </row>
    <row r="1071" spans="1:44" ht="14.1" customHeight="1" x14ac:dyDescent="0.15">
      <c r="A1071" s="665"/>
      <c r="B1071" s="666"/>
      <c r="C1071" s="667"/>
      <c r="D1071" s="667"/>
      <c r="E1071" s="667"/>
      <c r="F1071" s="667"/>
      <c r="G1071" s="668"/>
      <c r="H1071" s="669"/>
      <c r="I1071" s="670"/>
      <c r="J1071" s="670"/>
      <c r="K1071" s="672"/>
      <c r="L1071" s="669"/>
      <c r="M1071" s="672"/>
      <c r="N1071" s="669"/>
      <c r="O1071" s="672"/>
      <c r="P1071" s="673"/>
      <c r="Q1071" s="674"/>
      <c r="R1071" s="671"/>
      <c r="S1071" s="671"/>
      <c r="T1071" s="671"/>
      <c r="U1071" s="669"/>
      <c r="V1071" s="672"/>
      <c r="W1071" s="669"/>
      <c r="X1071" s="672"/>
      <c r="Y1071" s="673"/>
      <c r="Z1071" s="674"/>
      <c r="AA1071" s="670"/>
      <c r="AB1071" s="670"/>
      <c r="AC1071" s="670"/>
      <c r="AD1071" s="669"/>
      <c r="AE1071" s="672"/>
      <c r="AF1071" s="669"/>
      <c r="AG1071" s="672"/>
      <c r="AH1071" s="673"/>
      <c r="AI1071" s="674"/>
      <c r="AJ1071" s="670"/>
      <c r="AK1071" s="670"/>
      <c r="AL1071" s="670"/>
      <c r="AM1071" s="675"/>
      <c r="AN1071" s="676"/>
      <c r="AO1071" s="677"/>
      <c r="AP1071" s="671"/>
      <c r="AQ1071" s="671"/>
      <c r="AR1071" s="672"/>
    </row>
    <row r="1072" spans="1:44" ht="14.1" customHeight="1" x14ac:dyDescent="0.15">
      <c r="A1072" s="781" t="s">
        <v>1070</v>
      </c>
      <c r="B1072" s="682" t="s">
        <v>1544</v>
      </c>
      <c r="C1072" s="667"/>
      <c r="D1072" s="667"/>
      <c r="E1072" s="667"/>
      <c r="F1072" s="667"/>
      <c r="G1072" s="683"/>
      <c r="H1072" s="684"/>
      <c r="I1072" s="685"/>
      <c r="J1072" s="685"/>
      <c r="K1072" s="686"/>
      <c r="L1072" s="1245"/>
      <c r="M1072" s="1246"/>
      <c r="N1072" s="1240"/>
      <c r="O1072" s="1241"/>
      <c r="P1072" s="1238"/>
      <c r="Q1072" s="1239"/>
      <c r="R1072" s="685"/>
      <c r="S1072" s="685"/>
      <c r="T1072" s="685"/>
      <c r="U1072" s="1245"/>
      <c r="V1072" s="1246"/>
      <c r="W1072" s="1240"/>
      <c r="X1072" s="1241"/>
      <c r="Y1072" s="1238"/>
      <c r="Z1072" s="1239"/>
      <c r="AA1072" s="687"/>
      <c r="AB1072" s="687"/>
      <c r="AC1072" s="687"/>
      <c r="AD1072" s="1245"/>
      <c r="AE1072" s="1246"/>
      <c r="AF1072" s="1240"/>
      <c r="AG1072" s="1241"/>
      <c r="AH1072" s="1238"/>
      <c r="AI1072" s="1239"/>
      <c r="AJ1072" s="687"/>
      <c r="AK1072" s="687"/>
      <c r="AL1072" s="687"/>
      <c r="AM1072" s="1235"/>
      <c r="AN1072" s="1236"/>
      <c r="AO1072" s="1237"/>
      <c r="AP1072" s="688"/>
      <c r="AQ1072" s="689"/>
      <c r="AR1072" s="690"/>
    </row>
    <row r="1073" spans="1:44" ht="14.1" customHeight="1" x14ac:dyDescent="0.15">
      <c r="A1073" s="691"/>
      <c r="B1073" s="783"/>
      <c r="C1073" s="646"/>
      <c r="D1073" s="646"/>
      <c r="E1073" s="646"/>
      <c r="F1073" s="646"/>
      <c r="G1073" s="647"/>
      <c r="H1073" s="645"/>
      <c r="I1073" s="648"/>
      <c r="J1073" s="648"/>
      <c r="K1073" s="647"/>
      <c r="L1073" s="1172"/>
      <c r="M1073" s="1173"/>
      <c r="N1073" s="645"/>
      <c r="O1073" s="647"/>
      <c r="P1073" s="692"/>
      <c r="Q1073" s="693"/>
      <c r="R1073" s="646"/>
      <c r="S1073" s="646"/>
      <c r="T1073" s="646"/>
      <c r="U1073" s="1172"/>
      <c r="V1073" s="1173"/>
      <c r="W1073" s="645"/>
      <c r="X1073" s="647"/>
      <c r="Y1073" s="692"/>
      <c r="Z1073" s="693"/>
      <c r="AA1073" s="648"/>
      <c r="AB1073" s="648"/>
      <c r="AC1073" s="648"/>
      <c r="AD1073" s="1172"/>
      <c r="AE1073" s="1173"/>
      <c r="AF1073" s="645"/>
      <c r="AG1073" s="647"/>
      <c r="AH1073" s="692"/>
      <c r="AI1073" s="693"/>
      <c r="AJ1073" s="648"/>
      <c r="AK1073" s="648"/>
      <c r="AL1073" s="648"/>
      <c r="AM1073" s="694"/>
      <c r="AN1073" s="695"/>
      <c r="AO1073" s="696"/>
      <c r="AP1073" s="645"/>
      <c r="AQ1073" s="660"/>
      <c r="AR1073" s="661"/>
    </row>
    <row r="1074" spans="1:44" ht="14.1" customHeight="1" x14ac:dyDescent="0.15">
      <c r="A1074" s="697"/>
      <c r="B1074" s="651" t="s">
        <v>730</v>
      </c>
      <c r="C1074" s="652"/>
      <c r="D1074" s="652"/>
      <c r="E1074" s="652"/>
      <c r="F1074" s="698"/>
      <c r="G1074" s="678"/>
      <c r="H1074" s="679" t="s">
        <v>600</v>
      </c>
      <c r="I1074" s="662"/>
      <c r="J1074" s="662"/>
      <c r="K1074" s="680"/>
      <c r="L1074" s="1218" t="s">
        <v>724</v>
      </c>
      <c r="M1074" s="1219"/>
      <c r="N1074" s="1164" t="s">
        <v>737</v>
      </c>
      <c r="O1074" s="1165"/>
      <c r="P1074" s="1214"/>
      <c r="Q1074" s="1215"/>
      <c r="R1074" s="1159"/>
      <c r="S1074" s="1160"/>
      <c r="T1074" s="1161"/>
      <c r="U1074" s="1162" t="s">
        <v>724</v>
      </c>
      <c r="V1074" s="1163"/>
      <c r="W1074" s="1164" t="s">
        <v>1133</v>
      </c>
      <c r="X1074" s="1165"/>
      <c r="Y1074" s="1157"/>
      <c r="Z1074" s="1158"/>
      <c r="AA1074" s="1159"/>
      <c r="AB1074" s="1160"/>
      <c r="AC1074" s="1161"/>
      <c r="AD1074" s="1162" t="s">
        <v>724</v>
      </c>
      <c r="AE1074" s="1163"/>
      <c r="AF1074" s="1164" t="s">
        <v>1130</v>
      </c>
      <c r="AG1074" s="1165"/>
      <c r="AH1074" s="1157"/>
      <c r="AI1074" s="1158"/>
      <c r="AJ1074" s="1159"/>
      <c r="AK1074" s="1160"/>
      <c r="AL1074" s="1161"/>
      <c r="AM1074" s="1159"/>
      <c r="AN1074" s="1160"/>
      <c r="AO1074" s="1161"/>
      <c r="AP1074" s="881" t="s">
        <v>1393</v>
      </c>
      <c r="AQ1074" s="660"/>
      <c r="AR1074" s="661"/>
    </row>
    <row r="1075" spans="1:44" ht="14.1" customHeight="1" x14ac:dyDescent="0.15">
      <c r="A1075" s="707"/>
      <c r="B1075" s="645"/>
      <c r="C1075" s="646"/>
      <c r="D1075" s="646"/>
      <c r="E1075" s="660"/>
      <c r="F1075" s="646"/>
      <c r="G1075" s="647"/>
      <c r="H1075" s="645"/>
      <c r="I1075" s="648"/>
      <c r="J1075" s="648"/>
      <c r="K1075" s="647"/>
      <c r="L1075" s="1172"/>
      <c r="M1075" s="1173"/>
      <c r="N1075" s="645"/>
      <c r="O1075" s="647"/>
      <c r="P1075" s="692"/>
      <c r="Q1075" s="693"/>
      <c r="R1075" s="646"/>
      <c r="S1075" s="646"/>
      <c r="T1075" s="646"/>
      <c r="U1075" s="1172"/>
      <c r="V1075" s="1173"/>
      <c r="W1075" s="645"/>
      <c r="X1075" s="647"/>
      <c r="Y1075" s="692"/>
      <c r="Z1075" s="693"/>
      <c r="AA1075" s="648"/>
      <c r="AB1075" s="648"/>
      <c r="AC1075" s="648"/>
      <c r="AD1075" s="1172"/>
      <c r="AE1075" s="1173"/>
      <c r="AF1075" s="645"/>
      <c r="AG1075" s="647"/>
      <c r="AH1075" s="692"/>
      <c r="AI1075" s="693"/>
      <c r="AJ1075" s="648"/>
      <c r="AK1075" s="648"/>
      <c r="AL1075" s="648"/>
      <c r="AM1075" s="694"/>
      <c r="AN1075" s="695"/>
      <c r="AO1075" s="696"/>
      <c r="AP1075" s="660"/>
      <c r="AQ1075" s="646"/>
      <c r="AR1075" s="647"/>
    </row>
    <row r="1076" spans="1:44" ht="14.1" customHeight="1" x14ac:dyDescent="0.15">
      <c r="A1076" s="707"/>
      <c r="B1076" s="659"/>
      <c r="C1076" s="660"/>
      <c r="D1076" s="660"/>
      <c r="E1076" s="660"/>
      <c r="F1076" s="708"/>
      <c r="G1076" s="653"/>
      <c r="H1076" s="679"/>
      <c r="I1076" s="662"/>
      <c r="J1076" s="662"/>
      <c r="K1076" s="656"/>
      <c r="L1076" s="1218"/>
      <c r="M1076" s="1219"/>
      <c r="N1076" s="1164"/>
      <c r="O1076" s="1165"/>
      <c r="P1076" s="1214"/>
      <c r="Q1076" s="1215"/>
      <c r="R1076" s="662"/>
      <c r="S1076" s="662"/>
      <c r="T1076" s="662"/>
      <c r="U1076" s="1162"/>
      <c r="V1076" s="1163"/>
      <c r="W1076" s="1164"/>
      <c r="X1076" s="1165"/>
      <c r="Y1076" s="1157"/>
      <c r="Z1076" s="1158"/>
      <c r="AA1076" s="1159"/>
      <c r="AB1076" s="1160"/>
      <c r="AC1076" s="1161"/>
      <c r="AD1076" s="1162"/>
      <c r="AE1076" s="1163"/>
      <c r="AF1076" s="1164"/>
      <c r="AG1076" s="1165"/>
      <c r="AH1076" s="1157"/>
      <c r="AI1076" s="1158"/>
      <c r="AJ1076" s="1159"/>
      <c r="AK1076" s="1160"/>
      <c r="AL1076" s="1161"/>
      <c r="AM1076" s="1159"/>
      <c r="AN1076" s="1160"/>
      <c r="AO1076" s="1161"/>
      <c r="AP1076" s="654"/>
      <c r="AQ1076" s="652"/>
      <c r="AR1076" s="713"/>
    </row>
    <row r="1077" spans="1:44" ht="14.1" customHeight="1" x14ac:dyDescent="0.15">
      <c r="A1077" s="691"/>
      <c r="B1077" s="645"/>
      <c r="C1077" s="646"/>
      <c r="D1077" s="646"/>
      <c r="E1077" s="646"/>
      <c r="F1077" s="646"/>
      <c r="G1077" s="647"/>
      <c r="H1077" s="645"/>
      <c r="I1077" s="648"/>
      <c r="J1077" s="648"/>
      <c r="K1077" s="647"/>
      <c r="L1077" s="1172"/>
      <c r="M1077" s="1173"/>
      <c r="N1077" s="645"/>
      <c r="O1077" s="647"/>
      <c r="P1077" s="692"/>
      <c r="Q1077" s="693"/>
      <c r="R1077" s="646"/>
      <c r="S1077" s="646"/>
      <c r="T1077" s="646"/>
      <c r="U1077" s="1172"/>
      <c r="V1077" s="1173"/>
      <c r="W1077" s="645"/>
      <c r="X1077" s="647"/>
      <c r="Y1077" s="692"/>
      <c r="Z1077" s="693"/>
      <c r="AA1077" s="648"/>
      <c r="AB1077" s="648"/>
      <c r="AC1077" s="648"/>
      <c r="AD1077" s="1172"/>
      <c r="AE1077" s="1173"/>
      <c r="AF1077" s="645"/>
      <c r="AG1077" s="647"/>
      <c r="AH1077" s="692"/>
      <c r="AI1077" s="693"/>
      <c r="AJ1077" s="648"/>
      <c r="AK1077" s="648"/>
      <c r="AL1077" s="648"/>
      <c r="AM1077" s="694"/>
      <c r="AN1077" s="695"/>
      <c r="AO1077" s="696"/>
      <c r="AP1077" s="660"/>
      <c r="AQ1077" s="660"/>
      <c r="AR1077" s="661"/>
    </row>
    <row r="1078" spans="1:44" ht="14.1" customHeight="1" x14ac:dyDescent="0.15">
      <c r="A1078" s="707"/>
      <c r="B1078" s="659"/>
      <c r="C1078" s="660"/>
      <c r="D1078" s="660"/>
      <c r="E1078" s="660"/>
      <c r="F1078" s="698"/>
      <c r="G1078" s="678"/>
      <c r="H1078" s="679"/>
      <c r="I1078" s="662"/>
      <c r="J1078" s="662"/>
      <c r="K1078" s="656"/>
      <c r="L1078" s="1218"/>
      <c r="M1078" s="1219"/>
      <c r="N1078" s="1164"/>
      <c r="O1078" s="1165"/>
      <c r="P1078" s="1214"/>
      <c r="Q1078" s="1215"/>
      <c r="R1078" s="662"/>
      <c r="S1078" s="662"/>
      <c r="T1078" s="662"/>
      <c r="U1078" s="1162"/>
      <c r="V1078" s="1163"/>
      <c r="W1078" s="1164"/>
      <c r="X1078" s="1165"/>
      <c r="Y1078" s="1157"/>
      <c r="Z1078" s="1158"/>
      <c r="AA1078" s="1159"/>
      <c r="AB1078" s="1160"/>
      <c r="AC1078" s="1161"/>
      <c r="AD1078" s="1162"/>
      <c r="AE1078" s="1163"/>
      <c r="AF1078" s="1164"/>
      <c r="AG1078" s="1165"/>
      <c r="AH1078" s="1157"/>
      <c r="AI1078" s="1158"/>
      <c r="AJ1078" s="1159"/>
      <c r="AK1078" s="1160"/>
      <c r="AL1078" s="1161"/>
      <c r="AM1078" s="1159"/>
      <c r="AN1078" s="1160"/>
      <c r="AO1078" s="1161"/>
      <c r="AP1078" s="654"/>
      <c r="AQ1078" s="660"/>
      <c r="AR1078" s="661"/>
    </row>
    <row r="1079" spans="1:44" ht="14.1" customHeight="1" x14ac:dyDescent="0.15">
      <c r="A1079" s="691"/>
      <c r="B1079" s="645"/>
      <c r="C1079" s="646"/>
      <c r="D1079" s="646"/>
      <c r="E1079" s="646"/>
      <c r="F1079" s="646"/>
      <c r="G1079" s="647"/>
      <c r="H1079" s="645"/>
      <c r="I1079" s="648"/>
      <c r="J1079" s="648"/>
      <c r="K1079" s="647"/>
      <c r="L1079" s="1172"/>
      <c r="M1079" s="1173"/>
      <c r="N1079" s="645"/>
      <c r="O1079" s="647"/>
      <c r="P1079" s="692"/>
      <c r="Q1079" s="693"/>
      <c r="R1079" s="646"/>
      <c r="S1079" s="646"/>
      <c r="T1079" s="646"/>
      <c r="U1079" s="1172"/>
      <c r="V1079" s="1173"/>
      <c r="W1079" s="645"/>
      <c r="X1079" s="647"/>
      <c r="Y1079" s="692"/>
      <c r="Z1079" s="693"/>
      <c r="AA1079" s="648"/>
      <c r="AB1079" s="648"/>
      <c r="AC1079" s="648"/>
      <c r="AD1079" s="1172"/>
      <c r="AE1079" s="1173"/>
      <c r="AF1079" s="645"/>
      <c r="AG1079" s="647"/>
      <c r="AH1079" s="692"/>
      <c r="AI1079" s="693"/>
      <c r="AJ1079" s="648"/>
      <c r="AK1079" s="648"/>
      <c r="AL1079" s="648"/>
      <c r="AM1079" s="694"/>
      <c r="AN1079" s="695"/>
      <c r="AO1079" s="696"/>
      <c r="AP1079" s="660"/>
      <c r="AQ1079" s="646"/>
      <c r="AR1079" s="647"/>
    </row>
    <row r="1080" spans="1:44" ht="14.1" customHeight="1" x14ac:dyDescent="0.15">
      <c r="A1080" s="697"/>
      <c r="B1080" s="651"/>
      <c r="C1080" s="652"/>
      <c r="D1080" s="652"/>
      <c r="E1080" s="652"/>
      <c r="F1080" s="660"/>
      <c r="G1080" s="653"/>
      <c r="H1080" s="679"/>
      <c r="I1080" s="662"/>
      <c r="J1080" s="662"/>
      <c r="K1080" s="656"/>
      <c r="L1080" s="1218"/>
      <c r="M1080" s="1219"/>
      <c r="N1080" s="1164"/>
      <c r="O1080" s="1165"/>
      <c r="P1080" s="1214"/>
      <c r="Q1080" s="1215"/>
      <c r="R1080" s="662"/>
      <c r="S1080" s="662"/>
      <c r="T1080" s="662"/>
      <c r="U1080" s="1162"/>
      <c r="V1080" s="1163"/>
      <c r="W1080" s="1164"/>
      <c r="X1080" s="1165"/>
      <c r="Y1080" s="1157"/>
      <c r="Z1080" s="1158"/>
      <c r="AA1080" s="1159"/>
      <c r="AB1080" s="1160"/>
      <c r="AC1080" s="1161"/>
      <c r="AD1080" s="1162"/>
      <c r="AE1080" s="1163"/>
      <c r="AF1080" s="1164"/>
      <c r="AG1080" s="1165"/>
      <c r="AH1080" s="1157"/>
      <c r="AI1080" s="1158"/>
      <c r="AJ1080" s="1159"/>
      <c r="AK1080" s="1160"/>
      <c r="AL1080" s="1161"/>
      <c r="AM1080" s="1159"/>
      <c r="AN1080" s="1160"/>
      <c r="AO1080" s="1161"/>
      <c r="AP1080" s="654"/>
      <c r="AQ1080" s="652"/>
      <c r="AR1080" s="713"/>
    </row>
    <row r="1081" spans="1:44" ht="14.1" customHeight="1" x14ac:dyDescent="0.15">
      <c r="A1081" s="707"/>
      <c r="B1081" s="659"/>
      <c r="C1081" s="660"/>
      <c r="D1081" s="660"/>
      <c r="E1081" s="660"/>
      <c r="F1081" s="646"/>
      <c r="G1081" s="661"/>
      <c r="H1081" s="645"/>
      <c r="I1081" s="648"/>
      <c r="J1081" s="648"/>
      <c r="K1081" s="647"/>
      <c r="L1081" s="1172"/>
      <c r="M1081" s="1173"/>
      <c r="N1081" s="645"/>
      <c r="O1081" s="647"/>
      <c r="P1081" s="692"/>
      <c r="Q1081" s="693"/>
      <c r="R1081" s="646"/>
      <c r="S1081" s="646"/>
      <c r="T1081" s="646"/>
      <c r="U1081" s="1172"/>
      <c r="V1081" s="1173"/>
      <c r="W1081" s="645"/>
      <c r="X1081" s="647"/>
      <c r="Y1081" s="692"/>
      <c r="Z1081" s="693"/>
      <c r="AA1081" s="648"/>
      <c r="AB1081" s="648"/>
      <c r="AC1081" s="648"/>
      <c r="AD1081" s="1172"/>
      <c r="AE1081" s="1173"/>
      <c r="AF1081" s="645"/>
      <c r="AG1081" s="647"/>
      <c r="AH1081" s="692"/>
      <c r="AI1081" s="693"/>
      <c r="AJ1081" s="648"/>
      <c r="AK1081" s="648"/>
      <c r="AL1081" s="648"/>
      <c r="AM1081" s="694"/>
      <c r="AN1081" s="695"/>
      <c r="AO1081" s="696"/>
      <c r="AP1081" s="660"/>
      <c r="AQ1081" s="660"/>
      <c r="AR1081" s="661"/>
    </row>
    <row r="1082" spans="1:44" ht="14.1" customHeight="1" x14ac:dyDescent="0.15">
      <c r="A1082" s="707"/>
      <c r="B1082" s="659"/>
      <c r="C1082" s="660"/>
      <c r="D1082" s="660"/>
      <c r="E1082" s="660"/>
      <c r="F1082" s="660"/>
      <c r="G1082" s="678"/>
      <c r="H1082" s="679"/>
      <c r="I1082" s="662"/>
      <c r="J1082" s="662"/>
      <c r="K1082" s="656"/>
      <c r="L1082" s="1218"/>
      <c r="M1082" s="1219"/>
      <c r="N1082" s="1164"/>
      <c r="O1082" s="1165"/>
      <c r="P1082" s="1214"/>
      <c r="Q1082" s="1215"/>
      <c r="R1082" s="662"/>
      <c r="S1082" s="662"/>
      <c r="T1082" s="662"/>
      <c r="U1082" s="1162"/>
      <c r="V1082" s="1163"/>
      <c r="W1082" s="1164"/>
      <c r="X1082" s="1165"/>
      <c r="Y1082" s="1157"/>
      <c r="Z1082" s="1158"/>
      <c r="AA1082" s="1159"/>
      <c r="AB1082" s="1160"/>
      <c r="AC1082" s="1161"/>
      <c r="AD1082" s="1162"/>
      <c r="AE1082" s="1163"/>
      <c r="AF1082" s="1164"/>
      <c r="AG1082" s="1165"/>
      <c r="AH1082" s="1157"/>
      <c r="AI1082" s="1158"/>
      <c r="AJ1082" s="1159"/>
      <c r="AK1082" s="1160"/>
      <c r="AL1082" s="1161"/>
      <c r="AM1082" s="1159"/>
      <c r="AN1082" s="1160"/>
      <c r="AO1082" s="1161"/>
      <c r="AP1082" s="654"/>
      <c r="AQ1082" s="652"/>
      <c r="AR1082" s="713"/>
    </row>
    <row r="1083" spans="1:44" ht="14.1" customHeight="1" x14ac:dyDescent="0.15">
      <c r="A1083" s="691"/>
      <c r="B1083" s="645"/>
      <c r="C1083" s="646"/>
      <c r="D1083" s="646"/>
      <c r="E1083" s="646"/>
      <c r="F1083" s="646"/>
      <c r="G1083" s="647"/>
      <c r="H1083" s="645"/>
      <c r="I1083" s="648"/>
      <c r="J1083" s="648"/>
      <c r="K1083" s="647"/>
      <c r="L1083" s="1172"/>
      <c r="M1083" s="1173"/>
      <c r="N1083" s="645"/>
      <c r="O1083" s="647"/>
      <c r="P1083" s="692"/>
      <c r="Q1083" s="693"/>
      <c r="R1083" s="646"/>
      <c r="S1083" s="646"/>
      <c r="T1083" s="646"/>
      <c r="U1083" s="1172"/>
      <c r="V1083" s="1173"/>
      <c r="W1083" s="645"/>
      <c r="X1083" s="647"/>
      <c r="Y1083" s="692"/>
      <c r="Z1083" s="693"/>
      <c r="AA1083" s="648"/>
      <c r="AB1083" s="648"/>
      <c r="AC1083" s="648"/>
      <c r="AD1083" s="1172"/>
      <c r="AE1083" s="1173"/>
      <c r="AF1083" s="645"/>
      <c r="AG1083" s="647"/>
      <c r="AH1083" s="692"/>
      <c r="AI1083" s="693"/>
      <c r="AJ1083" s="648"/>
      <c r="AK1083" s="648"/>
      <c r="AL1083" s="648"/>
      <c r="AM1083" s="694"/>
      <c r="AN1083" s="695"/>
      <c r="AO1083" s="696"/>
      <c r="AP1083" s="660"/>
      <c r="AQ1083" s="646"/>
      <c r="AR1083" s="647"/>
    </row>
    <row r="1084" spans="1:44" ht="14.1" customHeight="1" x14ac:dyDescent="0.15">
      <c r="A1084" s="707"/>
      <c r="B1084" s="659"/>
      <c r="C1084" s="660"/>
      <c r="D1084" s="660"/>
      <c r="E1084" s="660"/>
      <c r="F1084" s="660"/>
      <c r="G1084" s="678"/>
      <c r="H1084" s="679"/>
      <c r="I1084" s="662"/>
      <c r="J1084" s="662"/>
      <c r="K1084" s="680"/>
      <c r="L1084" s="1218"/>
      <c r="M1084" s="1219"/>
      <c r="N1084" s="1164"/>
      <c r="O1084" s="1165"/>
      <c r="P1084" s="1214"/>
      <c r="Q1084" s="1215"/>
      <c r="R1084" s="662"/>
      <c r="S1084" s="662"/>
      <c r="T1084" s="662"/>
      <c r="U1084" s="1218"/>
      <c r="V1084" s="1219"/>
      <c r="W1084" s="1164"/>
      <c r="X1084" s="1165"/>
      <c r="Y1084" s="1214"/>
      <c r="Z1084" s="1215"/>
      <c r="AA1084" s="1194"/>
      <c r="AB1084" s="1195"/>
      <c r="AC1084" s="1196"/>
      <c r="AD1084" s="1218"/>
      <c r="AE1084" s="1219"/>
      <c r="AF1084" s="1164"/>
      <c r="AG1084" s="1165"/>
      <c r="AH1084" s="1214"/>
      <c r="AI1084" s="1215"/>
      <c r="AJ1084" s="1194"/>
      <c r="AK1084" s="1195"/>
      <c r="AL1084" s="1196"/>
      <c r="AM1084" s="1194"/>
      <c r="AN1084" s="1195"/>
      <c r="AO1084" s="1196"/>
      <c r="AP1084" s="679"/>
      <c r="AQ1084" s="660"/>
      <c r="AR1084" s="661"/>
    </row>
    <row r="1085" spans="1:44" ht="14.1" customHeight="1" x14ac:dyDescent="0.15">
      <c r="A1085" s="691"/>
      <c r="B1085" s="645"/>
      <c r="C1085" s="646"/>
      <c r="D1085" s="646"/>
      <c r="E1085" s="646"/>
      <c r="F1085" s="646"/>
      <c r="G1085" s="647"/>
      <c r="H1085" s="645"/>
      <c r="I1085" s="648"/>
      <c r="J1085" s="648"/>
      <c r="K1085" s="647"/>
      <c r="L1085" s="1172"/>
      <c r="M1085" s="1173"/>
      <c r="N1085" s="645"/>
      <c r="O1085" s="647"/>
      <c r="P1085" s="692"/>
      <c r="Q1085" s="693"/>
      <c r="R1085" s="646"/>
      <c r="S1085" s="646"/>
      <c r="T1085" s="646"/>
      <c r="U1085" s="1172"/>
      <c r="V1085" s="1173"/>
      <c r="W1085" s="645"/>
      <c r="X1085" s="647"/>
      <c r="Y1085" s="692"/>
      <c r="Z1085" s="693"/>
      <c r="AA1085" s="648"/>
      <c r="AB1085" s="648"/>
      <c r="AC1085" s="648"/>
      <c r="AD1085" s="1172"/>
      <c r="AE1085" s="1173"/>
      <c r="AF1085" s="645"/>
      <c r="AG1085" s="647"/>
      <c r="AH1085" s="692"/>
      <c r="AI1085" s="693"/>
      <c r="AJ1085" s="648"/>
      <c r="AK1085" s="648"/>
      <c r="AL1085" s="648"/>
      <c r="AM1085" s="694"/>
      <c r="AN1085" s="695"/>
      <c r="AO1085" s="696"/>
      <c r="AP1085" s="646"/>
      <c r="AQ1085" s="646"/>
      <c r="AR1085" s="647"/>
    </row>
    <row r="1086" spans="1:44" ht="14.1" customHeight="1" x14ac:dyDescent="0.15">
      <c r="A1086" s="697"/>
      <c r="B1086" s="651"/>
      <c r="C1086" s="652"/>
      <c r="D1086" s="652"/>
      <c r="E1086" s="652"/>
      <c r="F1086" s="652"/>
      <c r="G1086" s="653"/>
      <c r="H1086" s="654"/>
      <c r="I1086" s="655"/>
      <c r="J1086" s="655"/>
      <c r="K1086" s="656"/>
      <c r="L1086" s="1162"/>
      <c r="M1086" s="1163"/>
      <c r="N1086" s="1174"/>
      <c r="O1086" s="1175"/>
      <c r="P1086" s="1157"/>
      <c r="Q1086" s="1158"/>
      <c r="R1086" s="655"/>
      <c r="S1086" s="655"/>
      <c r="T1086" s="655"/>
      <c r="U1086" s="1162"/>
      <c r="V1086" s="1163"/>
      <c r="W1086" s="1174"/>
      <c r="X1086" s="1175"/>
      <c r="Y1086" s="1157"/>
      <c r="Z1086" s="1158"/>
      <c r="AA1086" s="1159"/>
      <c r="AB1086" s="1160"/>
      <c r="AC1086" s="1161"/>
      <c r="AD1086" s="1162"/>
      <c r="AE1086" s="1163"/>
      <c r="AF1086" s="1174"/>
      <c r="AG1086" s="1175"/>
      <c r="AH1086" s="1157"/>
      <c r="AI1086" s="1158"/>
      <c r="AJ1086" s="1159"/>
      <c r="AK1086" s="1160"/>
      <c r="AL1086" s="1161"/>
      <c r="AM1086" s="1159"/>
      <c r="AN1086" s="1160"/>
      <c r="AO1086" s="1161"/>
      <c r="AP1086" s="654"/>
      <c r="AQ1086" s="652"/>
      <c r="AR1086" s="713"/>
    </row>
    <row r="1087" spans="1:44" ht="14.1" customHeight="1" x14ac:dyDescent="0.15">
      <c r="A1087" s="691"/>
      <c r="B1087" s="645"/>
      <c r="C1087" s="646"/>
      <c r="D1087" s="646"/>
      <c r="E1087" s="646"/>
      <c r="F1087" s="646"/>
      <c r="G1087" s="647"/>
      <c r="H1087" s="645"/>
      <c r="I1087" s="648"/>
      <c r="J1087" s="648"/>
      <c r="K1087" s="647"/>
      <c r="L1087" s="1172"/>
      <c r="M1087" s="1173"/>
      <c r="N1087" s="645"/>
      <c r="O1087" s="647"/>
      <c r="P1087" s="692"/>
      <c r="Q1087" s="693"/>
      <c r="R1087" s="646"/>
      <c r="S1087" s="646"/>
      <c r="T1087" s="646"/>
      <c r="U1087" s="1172"/>
      <c r="V1087" s="1173"/>
      <c r="W1087" s="645"/>
      <c r="X1087" s="647"/>
      <c r="Y1087" s="692"/>
      <c r="Z1087" s="693"/>
      <c r="AA1087" s="648"/>
      <c r="AB1087" s="648"/>
      <c r="AC1087" s="648"/>
      <c r="AD1087" s="1172"/>
      <c r="AE1087" s="1173"/>
      <c r="AF1087" s="645"/>
      <c r="AG1087" s="647"/>
      <c r="AH1087" s="692"/>
      <c r="AI1087" s="693"/>
      <c r="AJ1087" s="648"/>
      <c r="AK1087" s="648"/>
      <c r="AL1087" s="648"/>
      <c r="AM1087" s="694"/>
      <c r="AN1087" s="695"/>
      <c r="AO1087" s="696"/>
      <c r="AP1087" s="660"/>
      <c r="AQ1087" s="646"/>
      <c r="AR1087" s="647"/>
    </row>
    <row r="1088" spans="1:44" ht="14.1" customHeight="1" x14ac:dyDescent="0.15">
      <c r="A1088" s="697"/>
      <c r="B1088" s="651"/>
      <c r="C1088" s="652"/>
      <c r="D1088" s="652"/>
      <c r="E1088" s="652"/>
      <c r="F1088" s="652"/>
      <c r="G1088" s="653"/>
      <c r="H1088" s="679"/>
      <c r="I1088" s="662"/>
      <c r="J1088" s="662"/>
      <c r="K1088" s="656"/>
      <c r="L1088" s="1218"/>
      <c r="M1088" s="1219"/>
      <c r="N1088" s="1164"/>
      <c r="O1088" s="1165"/>
      <c r="P1088" s="1214"/>
      <c r="Q1088" s="1215"/>
      <c r="R1088" s="662"/>
      <c r="S1088" s="662"/>
      <c r="T1088" s="662"/>
      <c r="U1088" s="1162"/>
      <c r="V1088" s="1163"/>
      <c r="W1088" s="1164"/>
      <c r="X1088" s="1165"/>
      <c r="Y1088" s="1157"/>
      <c r="Z1088" s="1158"/>
      <c r="AA1088" s="1159"/>
      <c r="AB1088" s="1160"/>
      <c r="AC1088" s="1161"/>
      <c r="AD1088" s="1162"/>
      <c r="AE1088" s="1163"/>
      <c r="AF1088" s="1164"/>
      <c r="AG1088" s="1165"/>
      <c r="AH1088" s="1157"/>
      <c r="AI1088" s="1158"/>
      <c r="AJ1088" s="1159"/>
      <c r="AK1088" s="1160"/>
      <c r="AL1088" s="1161"/>
      <c r="AM1088" s="1159"/>
      <c r="AN1088" s="1160"/>
      <c r="AO1088" s="1161"/>
      <c r="AP1088" s="654"/>
      <c r="AQ1088" s="652"/>
      <c r="AR1088" s="713"/>
    </row>
    <row r="1089" spans="1:44" ht="14.1" customHeight="1" x14ac:dyDescent="0.15">
      <c r="A1089" s="691"/>
      <c r="B1089" s="645"/>
      <c r="C1089" s="723"/>
      <c r="D1089" s="723"/>
      <c r="E1089" s="723"/>
      <c r="F1089" s="723"/>
      <c r="G1089" s="724"/>
      <c r="H1089" s="645"/>
      <c r="I1089" s="726"/>
      <c r="J1089" s="726"/>
      <c r="K1089" s="724"/>
      <c r="L1089" s="1172"/>
      <c r="M1089" s="1173"/>
      <c r="N1089" s="645"/>
      <c r="O1089" s="647"/>
      <c r="P1089" s="692"/>
      <c r="Q1089" s="693"/>
      <c r="R1089" s="646"/>
      <c r="S1089" s="646"/>
      <c r="T1089" s="646"/>
      <c r="U1089" s="1172"/>
      <c r="V1089" s="1173"/>
      <c r="W1089" s="645"/>
      <c r="X1089" s="647"/>
      <c r="Y1089" s="692"/>
      <c r="Z1089" s="693"/>
      <c r="AA1089" s="648"/>
      <c r="AB1089" s="648"/>
      <c r="AC1089" s="648"/>
      <c r="AD1089" s="1172"/>
      <c r="AE1089" s="1173"/>
      <c r="AF1089" s="645"/>
      <c r="AG1089" s="647"/>
      <c r="AH1089" s="692"/>
      <c r="AI1089" s="693"/>
      <c r="AJ1089" s="648"/>
      <c r="AK1089" s="648"/>
      <c r="AL1089" s="648"/>
      <c r="AM1089" s="694"/>
      <c r="AN1089" s="695"/>
      <c r="AO1089" s="696"/>
      <c r="AP1089" s="723"/>
      <c r="AQ1089" s="723"/>
      <c r="AR1089" s="724"/>
    </row>
    <row r="1090" spans="1:44" ht="14.1" customHeight="1" x14ac:dyDescent="0.15">
      <c r="A1090" s="697"/>
      <c r="B1090" s="651"/>
      <c r="C1090" s="689"/>
      <c r="D1090" s="689"/>
      <c r="E1090" s="689"/>
      <c r="F1090" s="689"/>
      <c r="G1090" s="732"/>
      <c r="H1090" s="679"/>
      <c r="I1090" s="685"/>
      <c r="J1090" s="685"/>
      <c r="K1090" s="686"/>
      <c r="L1090" s="1218"/>
      <c r="M1090" s="1219"/>
      <c r="N1090" s="1164"/>
      <c r="O1090" s="1165"/>
      <c r="P1090" s="1214"/>
      <c r="Q1090" s="1215"/>
      <c r="R1090" s="662"/>
      <c r="S1090" s="662"/>
      <c r="T1090" s="662"/>
      <c r="U1090" s="1162"/>
      <c r="V1090" s="1163"/>
      <c r="W1090" s="1164"/>
      <c r="X1090" s="1165"/>
      <c r="Y1090" s="1157"/>
      <c r="Z1090" s="1158"/>
      <c r="AA1090" s="1159"/>
      <c r="AB1090" s="1160"/>
      <c r="AC1090" s="1161"/>
      <c r="AD1090" s="1162"/>
      <c r="AE1090" s="1163"/>
      <c r="AF1090" s="1164"/>
      <c r="AG1090" s="1165"/>
      <c r="AH1090" s="1157"/>
      <c r="AI1090" s="1158"/>
      <c r="AJ1090" s="1159"/>
      <c r="AK1090" s="1160"/>
      <c r="AL1090" s="1161"/>
      <c r="AM1090" s="1159"/>
      <c r="AN1090" s="1160"/>
      <c r="AO1090" s="1161"/>
      <c r="AP1090" s="688"/>
      <c r="AQ1090" s="689"/>
      <c r="AR1090" s="690"/>
    </row>
    <row r="1091" spans="1:44" ht="14.1" customHeight="1" x14ac:dyDescent="0.15">
      <c r="A1091" s="707"/>
      <c r="B1091" s="659"/>
      <c r="C1091" s="660"/>
      <c r="D1091" s="660"/>
      <c r="E1091" s="660"/>
      <c r="F1091" s="660"/>
      <c r="G1091" s="661"/>
      <c r="H1091" s="645"/>
      <c r="I1091" s="726"/>
      <c r="J1091" s="726"/>
      <c r="K1091" s="724"/>
      <c r="L1091" s="1172"/>
      <c r="M1091" s="1173"/>
      <c r="N1091" s="645"/>
      <c r="O1091" s="647"/>
      <c r="P1091" s="692"/>
      <c r="Q1091" s="693"/>
      <c r="R1091" s="646"/>
      <c r="S1091" s="646"/>
      <c r="T1091" s="646"/>
      <c r="U1091" s="1172"/>
      <c r="V1091" s="1173"/>
      <c r="W1091" s="645"/>
      <c r="X1091" s="647"/>
      <c r="Y1091" s="692"/>
      <c r="Z1091" s="693"/>
      <c r="AA1091" s="648"/>
      <c r="AB1091" s="648"/>
      <c r="AC1091" s="648"/>
      <c r="AD1091" s="1172"/>
      <c r="AE1091" s="1173"/>
      <c r="AF1091" s="645"/>
      <c r="AG1091" s="647"/>
      <c r="AH1091" s="692"/>
      <c r="AI1091" s="693"/>
      <c r="AJ1091" s="648"/>
      <c r="AK1091" s="648"/>
      <c r="AL1091" s="648"/>
      <c r="AM1091" s="694"/>
      <c r="AN1091" s="695"/>
      <c r="AO1091" s="696"/>
      <c r="AP1091" s="660"/>
      <c r="AQ1091" s="660"/>
      <c r="AR1091" s="661"/>
    </row>
    <row r="1092" spans="1:44" ht="14.1" customHeight="1" x14ac:dyDescent="0.15">
      <c r="A1092" s="707"/>
      <c r="B1092" s="659"/>
      <c r="C1092" s="660"/>
      <c r="D1092" s="660"/>
      <c r="E1092" s="660"/>
      <c r="F1092" s="660"/>
      <c r="G1092" s="678"/>
      <c r="H1092" s="679"/>
      <c r="I1092" s="685"/>
      <c r="J1092" s="685"/>
      <c r="K1092" s="686"/>
      <c r="L1092" s="1218"/>
      <c r="M1092" s="1219"/>
      <c r="N1092" s="1164"/>
      <c r="O1092" s="1165"/>
      <c r="P1092" s="1214"/>
      <c r="Q1092" s="1215"/>
      <c r="R1092" s="662"/>
      <c r="S1092" s="662"/>
      <c r="T1092" s="662"/>
      <c r="U1092" s="1162"/>
      <c r="V1092" s="1163"/>
      <c r="W1092" s="1164"/>
      <c r="X1092" s="1165"/>
      <c r="Y1092" s="1157"/>
      <c r="Z1092" s="1158"/>
      <c r="AA1092" s="1159"/>
      <c r="AB1092" s="1160"/>
      <c r="AC1092" s="1161"/>
      <c r="AD1092" s="1162"/>
      <c r="AE1092" s="1163"/>
      <c r="AF1092" s="1164"/>
      <c r="AG1092" s="1165"/>
      <c r="AH1092" s="1157"/>
      <c r="AI1092" s="1158"/>
      <c r="AJ1092" s="1159"/>
      <c r="AK1092" s="1160"/>
      <c r="AL1092" s="1161"/>
      <c r="AM1092" s="1159"/>
      <c r="AN1092" s="1160"/>
      <c r="AO1092" s="1161"/>
      <c r="AP1092" s="716"/>
      <c r="AQ1092" s="660"/>
      <c r="AR1092" s="661"/>
    </row>
    <row r="1093" spans="1:44" ht="14.1" customHeight="1" x14ac:dyDescent="0.15">
      <c r="A1093" s="691"/>
      <c r="B1093" s="645"/>
      <c r="C1093" s="723"/>
      <c r="D1093" s="723"/>
      <c r="E1093" s="723"/>
      <c r="F1093" s="723"/>
      <c r="G1093" s="724"/>
      <c r="H1093" s="645"/>
      <c r="I1093" s="726"/>
      <c r="J1093" s="726"/>
      <c r="K1093" s="724"/>
      <c r="L1093" s="1172"/>
      <c r="M1093" s="1173"/>
      <c r="N1093" s="645"/>
      <c r="O1093" s="647"/>
      <c r="P1093" s="692"/>
      <c r="Q1093" s="693"/>
      <c r="R1093" s="646"/>
      <c r="S1093" s="646"/>
      <c r="T1093" s="646"/>
      <c r="U1093" s="1172"/>
      <c r="V1093" s="1173"/>
      <c r="W1093" s="645"/>
      <c r="X1093" s="647"/>
      <c r="Y1093" s="692"/>
      <c r="Z1093" s="693"/>
      <c r="AA1093" s="648"/>
      <c r="AB1093" s="648"/>
      <c r="AC1093" s="648"/>
      <c r="AD1093" s="1172"/>
      <c r="AE1093" s="1173"/>
      <c r="AF1093" s="645"/>
      <c r="AG1093" s="647"/>
      <c r="AH1093" s="692"/>
      <c r="AI1093" s="693"/>
      <c r="AJ1093" s="648"/>
      <c r="AK1093" s="648"/>
      <c r="AL1093" s="648"/>
      <c r="AM1093" s="694"/>
      <c r="AN1093" s="695"/>
      <c r="AO1093" s="696"/>
      <c r="AP1093" s="723"/>
      <c r="AQ1093" s="723"/>
      <c r="AR1093" s="724"/>
    </row>
    <row r="1094" spans="1:44" ht="14.1" customHeight="1" x14ac:dyDescent="0.15">
      <c r="A1094" s="697"/>
      <c r="B1094" s="651"/>
      <c r="C1094" s="689"/>
      <c r="D1094" s="689"/>
      <c r="E1094" s="689"/>
      <c r="F1094" s="689"/>
      <c r="G1094" s="732"/>
      <c r="H1094" s="679"/>
      <c r="I1094" s="685"/>
      <c r="J1094" s="685"/>
      <c r="K1094" s="686"/>
      <c r="L1094" s="1218"/>
      <c r="M1094" s="1219"/>
      <c r="N1094" s="1164"/>
      <c r="O1094" s="1165"/>
      <c r="P1094" s="1214"/>
      <c r="Q1094" s="1215"/>
      <c r="R1094" s="662"/>
      <c r="S1094" s="662"/>
      <c r="T1094" s="662"/>
      <c r="U1094" s="1162"/>
      <c r="V1094" s="1163"/>
      <c r="W1094" s="1164"/>
      <c r="X1094" s="1165"/>
      <c r="Y1094" s="1157"/>
      <c r="Z1094" s="1158"/>
      <c r="AA1094" s="1159"/>
      <c r="AB1094" s="1160"/>
      <c r="AC1094" s="1161"/>
      <c r="AD1094" s="1162"/>
      <c r="AE1094" s="1163"/>
      <c r="AF1094" s="1164"/>
      <c r="AG1094" s="1165"/>
      <c r="AH1094" s="1157"/>
      <c r="AI1094" s="1158"/>
      <c r="AJ1094" s="1159"/>
      <c r="AK1094" s="1160"/>
      <c r="AL1094" s="1161"/>
      <c r="AM1094" s="1159"/>
      <c r="AN1094" s="1160"/>
      <c r="AO1094" s="1161"/>
      <c r="AP1094" s="688"/>
      <c r="AQ1094" s="689"/>
      <c r="AR1094" s="690"/>
    </row>
    <row r="1095" spans="1:44" ht="14.1" customHeight="1" x14ac:dyDescent="0.15">
      <c r="A1095" s="707"/>
      <c r="B1095" s="659"/>
      <c r="C1095" s="667"/>
      <c r="D1095" s="667"/>
      <c r="E1095" s="667"/>
      <c r="F1095" s="667"/>
      <c r="G1095" s="668"/>
      <c r="H1095" s="645"/>
      <c r="I1095" s="648"/>
      <c r="J1095" s="648"/>
      <c r="K1095" s="647"/>
      <c r="L1095" s="1172"/>
      <c r="M1095" s="1173"/>
      <c r="N1095" s="645"/>
      <c r="O1095" s="647"/>
      <c r="P1095" s="692"/>
      <c r="Q1095" s="693"/>
      <c r="R1095" s="646"/>
      <c r="S1095" s="646"/>
      <c r="T1095" s="646"/>
      <c r="U1095" s="1172"/>
      <c r="V1095" s="1173"/>
      <c r="W1095" s="645"/>
      <c r="X1095" s="647"/>
      <c r="Y1095" s="692"/>
      <c r="Z1095" s="693"/>
      <c r="AA1095" s="648"/>
      <c r="AB1095" s="648"/>
      <c r="AC1095" s="648"/>
      <c r="AD1095" s="1172"/>
      <c r="AE1095" s="1173"/>
      <c r="AF1095" s="645"/>
      <c r="AG1095" s="647"/>
      <c r="AH1095" s="692"/>
      <c r="AI1095" s="693"/>
      <c r="AJ1095" s="648"/>
      <c r="AK1095" s="648"/>
      <c r="AL1095" s="648"/>
      <c r="AM1095" s="694"/>
      <c r="AN1095" s="695"/>
      <c r="AO1095" s="696"/>
      <c r="AP1095" s="667"/>
      <c r="AQ1095" s="667"/>
      <c r="AR1095" s="668"/>
    </row>
    <row r="1096" spans="1:44" ht="14.1" customHeight="1" x14ac:dyDescent="0.15">
      <c r="A1096" s="707"/>
      <c r="B1096" s="659"/>
      <c r="C1096" s="667"/>
      <c r="D1096" s="667"/>
      <c r="E1096" s="667"/>
      <c r="F1096" s="667"/>
      <c r="G1096" s="683"/>
      <c r="H1096" s="679"/>
      <c r="I1096" s="662"/>
      <c r="J1096" s="662"/>
      <c r="K1096" s="656"/>
      <c r="L1096" s="1218"/>
      <c r="M1096" s="1219"/>
      <c r="N1096" s="1164"/>
      <c r="O1096" s="1165"/>
      <c r="P1096" s="1214"/>
      <c r="Q1096" s="1215"/>
      <c r="R1096" s="662"/>
      <c r="S1096" s="662"/>
      <c r="T1096" s="662"/>
      <c r="U1096" s="1162"/>
      <c r="V1096" s="1163"/>
      <c r="W1096" s="1164"/>
      <c r="X1096" s="1165"/>
      <c r="Y1096" s="1157"/>
      <c r="Z1096" s="1158"/>
      <c r="AA1096" s="1159"/>
      <c r="AB1096" s="1160"/>
      <c r="AC1096" s="1161"/>
      <c r="AD1096" s="1162"/>
      <c r="AE1096" s="1163"/>
      <c r="AF1096" s="1164"/>
      <c r="AG1096" s="1165"/>
      <c r="AH1096" s="1157"/>
      <c r="AI1096" s="1158"/>
      <c r="AJ1096" s="1159"/>
      <c r="AK1096" s="1160"/>
      <c r="AL1096" s="1161"/>
      <c r="AM1096" s="1159"/>
      <c r="AN1096" s="1160"/>
      <c r="AO1096" s="1161"/>
      <c r="AP1096" s="738"/>
      <c r="AQ1096" s="667"/>
      <c r="AR1096" s="668"/>
    </row>
    <row r="1097" spans="1:44" ht="14.1" customHeight="1" x14ac:dyDescent="0.15">
      <c r="A1097" s="691"/>
      <c r="B1097" s="645"/>
      <c r="C1097" s="723"/>
      <c r="D1097" s="723"/>
      <c r="E1097" s="723"/>
      <c r="F1097" s="723"/>
      <c r="G1097" s="724"/>
      <c r="H1097" s="645"/>
      <c r="I1097" s="726"/>
      <c r="J1097" s="726"/>
      <c r="K1097" s="724"/>
      <c r="L1097" s="1172"/>
      <c r="M1097" s="1173"/>
      <c r="N1097" s="645"/>
      <c r="O1097" s="647"/>
      <c r="P1097" s="692"/>
      <c r="Q1097" s="693"/>
      <c r="R1097" s="646"/>
      <c r="S1097" s="646"/>
      <c r="T1097" s="646"/>
      <c r="U1097" s="1172"/>
      <c r="V1097" s="1173"/>
      <c r="W1097" s="645"/>
      <c r="X1097" s="647"/>
      <c r="Y1097" s="692"/>
      <c r="Z1097" s="693"/>
      <c r="AA1097" s="648"/>
      <c r="AB1097" s="648"/>
      <c r="AC1097" s="648"/>
      <c r="AD1097" s="1172"/>
      <c r="AE1097" s="1173"/>
      <c r="AF1097" s="645"/>
      <c r="AG1097" s="647"/>
      <c r="AH1097" s="692"/>
      <c r="AI1097" s="693"/>
      <c r="AJ1097" s="648"/>
      <c r="AK1097" s="648"/>
      <c r="AL1097" s="648"/>
      <c r="AM1097" s="694"/>
      <c r="AN1097" s="695"/>
      <c r="AO1097" s="696"/>
      <c r="AP1097" s="723"/>
      <c r="AQ1097" s="723"/>
      <c r="AR1097" s="724"/>
    </row>
    <row r="1098" spans="1:44" ht="14.1" customHeight="1" x14ac:dyDescent="0.15">
      <c r="A1098" s="697"/>
      <c r="B1098" s="651"/>
      <c r="C1098" s="689"/>
      <c r="D1098" s="689"/>
      <c r="E1098" s="689"/>
      <c r="F1098" s="689"/>
      <c r="G1098" s="732"/>
      <c r="H1098" s="679"/>
      <c r="I1098" s="685"/>
      <c r="J1098" s="685"/>
      <c r="K1098" s="686"/>
      <c r="L1098" s="1218"/>
      <c r="M1098" s="1219"/>
      <c r="N1098" s="1164"/>
      <c r="O1098" s="1165"/>
      <c r="P1098" s="1214"/>
      <c r="Q1098" s="1215"/>
      <c r="R1098" s="662"/>
      <c r="S1098" s="662"/>
      <c r="T1098" s="662"/>
      <c r="U1098" s="1225"/>
      <c r="V1098" s="1226"/>
      <c r="W1098" s="1164"/>
      <c r="X1098" s="1165"/>
      <c r="Y1098" s="1157"/>
      <c r="Z1098" s="1158"/>
      <c r="AA1098" s="1159"/>
      <c r="AB1098" s="1160"/>
      <c r="AC1098" s="1161"/>
      <c r="AD1098" s="1162"/>
      <c r="AE1098" s="1163"/>
      <c r="AF1098" s="1164"/>
      <c r="AG1098" s="1165"/>
      <c r="AH1098" s="1157"/>
      <c r="AI1098" s="1158"/>
      <c r="AJ1098" s="1159"/>
      <c r="AK1098" s="1160"/>
      <c r="AL1098" s="1161"/>
      <c r="AM1098" s="1159"/>
      <c r="AN1098" s="1160"/>
      <c r="AO1098" s="1161"/>
      <c r="AP1098" s="688"/>
      <c r="AQ1098" s="689"/>
      <c r="AR1098" s="690"/>
    </row>
    <row r="1099" spans="1:44" ht="14.1" customHeight="1" x14ac:dyDescent="0.15">
      <c r="A1099" s="707"/>
      <c r="B1099" s="659"/>
      <c r="C1099" s="667"/>
      <c r="D1099" s="667"/>
      <c r="E1099" s="667"/>
      <c r="F1099" s="667"/>
      <c r="G1099" s="668"/>
      <c r="H1099" s="645"/>
      <c r="I1099" s="726"/>
      <c r="J1099" s="726"/>
      <c r="K1099" s="724"/>
      <c r="L1099" s="1172"/>
      <c r="M1099" s="1173"/>
      <c r="N1099" s="645"/>
      <c r="O1099" s="647"/>
      <c r="P1099" s="692"/>
      <c r="Q1099" s="693"/>
      <c r="R1099" s="646"/>
      <c r="S1099" s="646"/>
      <c r="T1099" s="646"/>
      <c r="U1099" s="1172"/>
      <c r="V1099" s="1173"/>
      <c r="W1099" s="645"/>
      <c r="X1099" s="647"/>
      <c r="Y1099" s="692"/>
      <c r="Z1099" s="693"/>
      <c r="AA1099" s="648"/>
      <c r="AB1099" s="648"/>
      <c r="AC1099" s="648"/>
      <c r="AD1099" s="1172"/>
      <c r="AE1099" s="1173"/>
      <c r="AF1099" s="645"/>
      <c r="AG1099" s="647"/>
      <c r="AH1099" s="692"/>
      <c r="AI1099" s="693"/>
      <c r="AJ1099" s="648"/>
      <c r="AK1099" s="648"/>
      <c r="AL1099" s="648"/>
      <c r="AM1099" s="694"/>
      <c r="AN1099" s="695"/>
      <c r="AO1099" s="696"/>
      <c r="AP1099" s="667"/>
      <c r="AQ1099" s="667"/>
      <c r="AR1099" s="668"/>
    </row>
    <row r="1100" spans="1:44" ht="14.1" customHeight="1" x14ac:dyDescent="0.15">
      <c r="A1100" s="707"/>
      <c r="B1100" s="659"/>
      <c r="C1100" s="667"/>
      <c r="D1100" s="667"/>
      <c r="E1100" s="667"/>
      <c r="F1100" s="667"/>
      <c r="G1100" s="683"/>
      <c r="H1100" s="679"/>
      <c r="I1100" s="685"/>
      <c r="J1100" s="685"/>
      <c r="K1100" s="686"/>
      <c r="L1100" s="1218"/>
      <c r="M1100" s="1219"/>
      <c r="N1100" s="1164"/>
      <c r="O1100" s="1165"/>
      <c r="P1100" s="1214"/>
      <c r="Q1100" s="1215"/>
      <c r="R1100" s="662"/>
      <c r="S1100" s="662"/>
      <c r="T1100" s="662"/>
      <c r="U1100" s="1162"/>
      <c r="V1100" s="1163"/>
      <c r="W1100" s="1164"/>
      <c r="X1100" s="1165"/>
      <c r="Y1100" s="1157"/>
      <c r="Z1100" s="1158"/>
      <c r="AA1100" s="1159"/>
      <c r="AB1100" s="1160"/>
      <c r="AC1100" s="1161"/>
      <c r="AD1100" s="1225"/>
      <c r="AE1100" s="1226"/>
      <c r="AF1100" s="1164"/>
      <c r="AG1100" s="1165"/>
      <c r="AH1100" s="1157"/>
      <c r="AI1100" s="1158"/>
      <c r="AJ1100" s="1159"/>
      <c r="AK1100" s="1160"/>
      <c r="AL1100" s="1161"/>
      <c r="AM1100" s="1159"/>
      <c r="AN1100" s="1160"/>
      <c r="AO1100" s="1161"/>
      <c r="AP1100" s="738"/>
      <c r="AQ1100" s="667"/>
      <c r="AR1100" s="668"/>
    </row>
    <row r="1101" spans="1:44" ht="14.1" customHeight="1" x14ac:dyDescent="0.15">
      <c r="A1101" s="691"/>
      <c r="B1101" s="645"/>
      <c r="C1101" s="723"/>
      <c r="D1101" s="723"/>
      <c r="E1101" s="723"/>
      <c r="F1101" s="723"/>
      <c r="G1101" s="724"/>
      <c r="H1101" s="645"/>
      <c r="I1101" s="726"/>
      <c r="J1101" s="726"/>
      <c r="K1101" s="724"/>
      <c r="L1101" s="1172"/>
      <c r="M1101" s="1173"/>
      <c r="N1101" s="645"/>
      <c r="O1101" s="647"/>
      <c r="P1101" s="692"/>
      <c r="Q1101" s="693"/>
      <c r="R1101" s="646"/>
      <c r="S1101" s="646"/>
      <c r="T1101" s="646"/>
      <c r="U1101" s="1216"/>
      <c r="V1101" s="1217"/>
      <c r="W1101" s="645"/>
      <c r="X1101" s="647"/>
      <c r="Y1101" s="692"/>
      <c r="Z1101" s="693"/>
      <c r="AA1101" s="648"/>
      <c r="AB1101" s="648"/>
      <c r="AC1101" s="648"/>
      <c r="AD1101" s="1172"/>
      <c r="AE1101" s="1173"/>
      <c r="AF1101" s="645"/>
      <c r="AG1101" s="647"/>
      <c r="AH1101" s="692"/>
      <c r="AI1101" s="693"/>
      <c r="AJ1101" s="648"/>
      <c r="AK1101" s="648"/>
      <c r="AL1101" s="648"/>
      <c r="AM1101" s="694"/>
      <c r="AN1101" s="695"/>
      <c r="AO1101" s="696"/>
      <c r="AP1101" s="723"/>
      <c r="AQ1101" s="723"/>
      <c r="AR1101" s="724"/>
    </row>
    <row r="1102" spans="1:44" ht="14.1" customHeight="1" x14ac:dyDescent="0.15">
      <c r="A1102" s="707"/>
      <c r="B1102" s="659"/>
      <c r="C1102" s="667"/>
      <c r="D1102" s="667"/>
      <c r="E1102" s="667"/>
      <c r="F1102" s="667"/>
      <c r="G1102" s="683"/>
      <c r="H1102" s="679"/>
      <c r="I1102" s="734"/>
      <c r="J1102" s="734"/>
      <c r="K1102" s="736"/>
      <c r="L1102" s="1218"/>
      <c r="M1102" s="1219"/>
      <c r="N1102" s="1164"/>
      <c r="O1102" s="1165"/>
      <c r="P1102" s="1214"/>
      <c r="Q1102" s="1215"/>
      <c r="R1102" s="662"/>
      <c r="S1102" s="662"/>
      <c r="T1102" s="662"/>
      <c r="U1102" s="1218"/>
      <c r="V1102" s="1219"/>
      <c r="W1102" s="1164"/>
      <c r="X1102" s="1165"/>
      <c r="Y1102" s="1214"/>
      <c r="Z1102" s="1215"/>
      <c r="AA1102" s="1194"/>
      <c r="AB1102" s="1195"/>
      <c r="AC1102" s="1196"/>
      <c r="AD1102" s="1267"/>
      <c r="AE1102" s="1268"/>
      <c r="AF1102" s="1164"/>
      <c r="AG1102" s="1165"/>
      <c r="AH1102" s="1214"/>
      <c r="AI1102" s="1215"/>
      <c r="AJ1102" s="1194"/>
      <c r="AK1102" s="1195"/>
      <c r="AL1102" s="1196"/>
      <c r="AM1102" s="1194"/>
      <c r="AN1102" s="1195"/>
      <c r="AO1102" s="1196"/>
      <c r="AP1102" s="738"/>
      <c r="AQ1102" s="667"/>
      <c r="AR1102" s="668"/>
    </row>
    <row r="1103" spans="1:44" ht="14.1" customHeight="1" x14ac:dyDescent="0.15">
      <c r="A1103" s="691"/>
      <c r="B1103" s="645"/>
      <c r="C1103" s="723"/>
      <c r="D1103" s="723"/>
      <c r="E1103" s="723"/>
      <c r="F1103" s="723"/>
      <c r="G1103" s="724"/>
      <c r="H1103" s="645"/>
      <c r="I1103" s="726"/>
      <c r="J1103" s="726"/>
      <c r="K1103" s="724"/>
      <c r="L1103" s="1172"/>
      <c r="M1103" s="1173"/>
      <c r="N1103" s="645"/>
      <c r="O1103" s="647"/>
      <c r="P1103" s="692"/>
      <c r="Q1103" s="693"/>
      <c r="R1103" s="646"/>
      <c r="S1103" s="646"/>
      <c r="T1103" s="646"/>
      <c r="U1103" s="1216"/>
      <c r="V1103" s="1217"/>
      <c r="W1103" s="645"/>
      <c r="X1103" s="647"/>
      <c r="Y1103" s="692"/>
      <c r="Z1103" s="693"/>
      <c r="AA1103" s="648"/>
      <c r="AB1103" s="648"/>
      <c r="AC1103" s="648"/>
      <c r="AD1103" s="1172"/>
      <c r="AE1103" s="1173"/>
      <c r="AF1103" s="645"/>
      <c r="AG1103" s="647"/>
      <c r="AH1103" s="692"/>
      <c r="AI1103" s="693"/>
      <c r="AJ1103" s="648"/>
      <c r="AK1103" s="648"/>
      <c r="AL1103" s="648"/>
      <c r="AM1103" s="694"/>
      <c r="AN1103" s="695"/>
      <c r="AO1103" s="696"/>
      <c r="AP1103" s="723"/>
      <c r="AQ1103" s="723"/>
      <c r="AR1103" s="724"/>
    </row>
    <row r="1104" spans="1:44" ht="14.1" customHeight="1" x14ac:dyDescent="0.15">
      <c r="A1104" s="697"/>
      <c r="B1104" s="651"/>
      <c r="C1104" s="689"/>
      <c r="D1104" s="689"/>
      <c r="E1104" s="689"/>
      <c r="F1104" s="689"/>
      <c r="G1104" s="732"/>
      <c r="H1104" s="679"/>
      <c r="I1104" s="734"/>
      <c r="J1104" s="734"/>
      <c r="K1104" s="736"/>
      <c r="L1104" s="1218"/>
      <c r="M1104" s="1219"/>
      <c r="N1104" s="1164"/>
      <c r="O1104" s="1165"/>
      <c r="P1104" s="1214"/>
      <c r="Q1104" s="1215"/>
      <c r="R1104" s="662"/>
      <c r="S1104" s="662"/>
      <c r="T1104" s="662"/>
      <c r="U1104" s="1218"/>
      <c r="V1104" s="1219"/>
      <c r="W1104" s="1164"/>
      <c r="X1104" s="1165"/>
      <c r="Y1104" s="1214"/>
      <c r="Z1104" s="1215"/>
      <c r="AA1104" s="1194"/>
      <c r="AB1104" s="1195"/>
      <c r="AC1104" s="1196"/>
      <c r="AD1104" s="1218"/>
      <c r="AE1104" s="1219"/>
      <c r="AF1104" s="1164"/>
      <c r="AG1104" s="1165"/>
      <c r="AH1104" s="1214"/>
      <c r="AI1104" s="1215"/>
      <c r="AJ1104" s="1194"/>
      <c r="AK1104" s="1195"/>
      <c r="AL1104" s="1196"/>
      <c r="AM1104" s="1159"/>
      <c r="AN1104" s="1160"/>
      <c r="AO1104" s="1161"/>
      <c r="AP1104" s="688"/>
      <c r="AQ1104" s="689"/>
      <c r="AR1104" s="690"/>
    </row>
    <row r="1105" spans="1:44" ht="14.1" customHeight="1" x14ac:dyDescent="0.15">
      <c r="A1105" s="691"/>
      <c r="B1105" s="645"/>
      <c r="C1105" s="723"/>
      <c r="D1105" s="723"/>
      <c r="E1105" s="723"/>
      <c r="F1105" s="723"/>
      <c r="G1105" s="724"/>
      <c r="H1105" s="645"/>
      <c r="I1105" s="726"/>
      <c r="J1105" s="726"/>
      <c r="K1105" s="724"/>
      <c r="L1105" s="1172"/>
      <c r="M1105" s="1173"/>
      <c r="N1105" s="645"/>
      <c r="O1105" s="647"/>
      <c r="P1105" s="692"/>
      <c r="Q1105" s="693"/>
      <c r="R1105" s="646"/>
      <c r="S1105" s="646"/>
      <c r="T1105" s="646"/>
      <c r="U1105" s="1216"/>
      <c r="V1105" s="1217"/>
      <c r="W1105" s="645"/>
      <c r="X1105" s="647"/>
      <c r="Y1105" s="692"/>
      <c r="Z1105" s="693"/>
      <c r="AA1105" s="648"/>
      <c r="AB1105" s="648"/>
      <c r="AC1105" s="648"/>
      <c r="AD1105" s="1172"/>
      <c r="AE1105" s="1173"/>
      <c r="AF1105" s="645"/>
      <c r="AG1105" s="647"/>
      <c r="AH1105" s="692"/>
      <c r="AI1105" s="693"/>
      <c r="AJ1105" s="648"/>
      <c r="AK1105" s="648"/>
      <c r="AL1105" s="648"/>
      <c r="AM1105" s="694"/>
      <c r="AN1105" s="695"/>
      <c r="AO1105" s="696"/>
      <c r="AP1105" s="723"/>
      <c r="AQ1105" s="723"/>
      <c r="AR1105" s="724"/>
    </row>
    <row r="1106" spans="1:44" ht="14.1" customHeight="1" x14ac:dyDescent="0.15">
      <c r="A1106" s="697"/>
      <c r="B1106" s="651"/>
      <c r="C1106" s="689"/>
      <c r="D1106" s="689"/>
      <c r="E1106" s="689"/>
      <c r="F1106" s="689"/>
      <c r="G1106" s="732"/>
      <c r="H1106" s="654"/>
      <c r="I1106" s="685"/>
      <c r="J1106" s="685"/>
      <c r="K1106" s="686"/>
      <c r="L1106" s="1218"/>
      <c r="M1106" s="1219"/>
      <c r="N1106" s="1164"/>
      <c r="O1106" s="1165"/>
      <c r="P1106" s="1214"/>
      <c r="Q1106" s="1215"/>
      <c r="R1106" s="662"/>
      <c r="S1106" s="662"/>
      <c r="T1106" s="662"/>
      <c r="U1106" s="1162"/>
      <c r="V1106" s="1163"/>
      <c r="W1106" s="1174"/>
      <c r="X1106" s="1175"/>
      <c r="Y1106" s="1157"/>
      <c r="Z1106" s="1158"/>
      <c r="AA1106" s="1159"/>
      <c r="AB1106" s="1160"/>
      <c r="AC1106" s="1161"/>
      <c r="AD1106" s="1162"/>
      <c r="AE1106" s="1163"/>
      <c r="AF1106" s="1174"/>
      <c r="AG1106" s="1175"/>
      <c r="AH1106" s="1157"/>
      <c r="AI1106" s="1158"/>
      <c r="AJ1106" s="1159"/>
      <c r="AK1106" s="1160"/>
      <c r="AL1106" s="1161"/>
      <c r="AM1106" s="1159"/>
      <c r="AN1106" s="1160"/>
      <c r="AO1106" s="1161"/>
      <c r="AP1106" s="688"/>
      <c r="AQ1106" s="689"/>
      <c r="AR1106" s="690"/>
    </row>
    <row r="1107" spans="1:44" ht="14.1" customHeight="1" x14ac:dyDescent="0.15">
      <c r="A1107" s="707"/>
      <c r="B1107" s="666"/>
      <c r="C1107" s="667"/>
      <c r="D1107" s="667"/>
      <c r="E1107" s="667"/>
      <c r="F1107" s="667"/>
      <c r="G1107" s="668"/>
      <c r="H1107" s="733"/>
      <c r="I1107" s="734"/>
      <c r="J1107" s="734"/>
      <c r="K1107" s="668"/>
      <c r="L1107" s="645"/>
      <c r="M1107" s="647"/>
      <c r="N1107" s="645"/>
      <c r="O1107" s="647"/>
      <c r="P1107" s="692"/>
      <c r="Q1107" s="693"/>
      <c r="R1107" s="646"/>
      <c r="S1107" s="646"/>
      <c r="T1107" s="646"/>
      <c r="U1107" s="733"/>
      <c r="V1107" s="668"/>
      <c r="W1107" s="733"/>
      <c r="X1107" s="668"/>
      <c r="Y1107" s="735"/>
      <c r="Z1107" s="736"/>
      <c r="AA1107" s="734"/>
      <c r="AB1107" s="734"/>
      <c r="AC1107" s="734"/>
      <c r="AD1107" s="733"/>
      <c r="AE1107" s="668"/>
      <c r="AF1107" s="733"/>
      <c r="AG1107" s="668"/>
      <c r="AH1107" s="735"/>
      <c r="AI1107" s="736"/>
      <c r="AJ1107" s="734"/>
      <c r="AK1107" s="734"/>
      <c r="AL1107" s="734"/>
      <c r="AM1107" s="737"/>
      <c r="AN1107" s="738"/>
      <c r="AO1107" s="683"/>
      <c r="AP1107" s="667"/>
      <c r="AQ1107" s="667"/>
      <c r="AR1107" s="668"/>
    </row>
    <row r="1108" spans="1:44" ht="14.1" customHeight="1" x14ac:dyDescent="0.15">
      <c r="A1108" s="707"/>
      <c r="B1108" s="741"/>
      <c r="C1108" s="667"/>
      <c r="D1108" s="667"/>
      <c r="E1108" s="667"/>
      <c r="F1108" s="667"/>
      <c r="G1108" s="683"/>
      <c r="H1108" s="737"/>
      <c r="I1108" s="734"/>
      <c r="J1108" s="734"/>
      <c r="K1108" s="736"/>
      <c r="L1108" s="903"/>
      <c r="M1108" s="904"/>
      <c r="N1108" s="659"/>
      <c r="O1108" s="661"/>
      <c r="P1108" s="715"/>
      <c r="Q1108" s="680"/>
      <c r="R1108" s="662"/>
      <c r="S1108" s="662"/>
      <c r="T1108" s="662"/>
      <c r="U1108" s="1263"/>
      <c r="V1108" s="1264"/>
      <c r="W1108" s="1265"/>
      <c r="X1108" s="1266"/>
      <c r="Y1108" s="1263"/>
      <c r="Z1108" s="1264"/>
      <c r="AA1108" s="739"/>
      <c r="AB1108" s="739"/>
      <c r="AC1108" s="739"/>
      <c r="AD1108" s="1263"/>
      <c r="AE1108" s="1264"/>
      <c r="AF1108" s="1265"/>
      <c r="AG1108" s="1266"/>
      <c r="AH1108" s="1263"/>
      <c r="AI1108" s="1264"/>
      <c r="AJ1108" s="739"/>
      <c r="AK1108" s="739"/>
      <c r="AL1108" s="739"/>
      <c r="AM1108" s="1232"/>
      <c r="AN1108" s="1233"/>
      <c r="AO1108" s="1234"/>
      <c r="AP1108" s="738"/>
      <c r="AQ1108" s="667"/>
      <c r="AR1108" s="668"/>
    </row>
    <row r="1109" spans="1:44" ht="14.1" customHeight="1" x14ac:dyDescent="0.15">
      <c r="A1109" s="742"/>
      <c r="B1109" s="743"/>
      <c r="C1109" s="744"/>
      <c r="D1109" s="744"/>
      <c r="E1109" s="744"/>
      <c r="F1109" s="744"/>
      <c r="G1109" s="745"/>
      <c r="H1109" s="743"/>
      <c r="I1109" s="746"/>
      <c r="J1109" s="746"/>
      <c r="K1109" s="745"/>
      <c r="L1109" s="743"/>
      <c r="M1109" s="745"/>
      <c r="N1109" s="743"/>
      <c r="O1109" s="745"/>
      <c r="P1109" s="747"/>
      <c r="Q1109" s="748"/>
      <c r="R1109" s="746"/>
      <c r="S1109" s="746"/>
      <c r="T1109" s="748"/>
      <c r="U1109" s="743"/>
      <c r="V1109" s="745"/>
      <c r="W1109" s="743"/>
      <c r="X1109" s="745"/>
      <c r="Y1109" s="747"/>
      <c r="Z1109" s="748"/>
      <c r="AA1109" s="746"/>
      <c r="AB1109" s="746"/>
      <c r="AC1109" s="746"/>
      <c r="AD1109" s="743"/>
      <c r="AE1109" s="745"/>
      <c r="AF1109" s="743"/>
      <c r="AG1109" s="745"/>
      <c r="AH1109" s="747"/>
      <c r="AI1109" s="748"/>
      <c r="AJ1109" s="746"/>
      <c r="AK1109" s="746"/>
      <c r="AL1109" s="746"/>
      <c r="AM1109" s="749"/>
      <c r="AN1109" s="750"/>
      <c r="AO1109" s="751"/>
      <c r="AP1109" s="744"/>
      <c r="AQ1109" s="744"/>
      <c r="AR1109" s="745"/>
    </row>
    <row r="1110" spans="1:44" ht="14.1" customHeight="1" x14ac:dyDescent="0.15">
      <c r="A1110" s="752"/>
      <c r="B1110" s="1252"/>
      <c r="C1110" s="1254"/>
      <c r="D1110" s="1254"/>
      <c r="E1110" s="1254"/>
      <c r="F1110" s="1254"/>
      <c r="G1110" s="1253"/>
      <c r="H1110" s="753"/>
      <c r="I1110" s="754"/>
      <c r="J1110" s="754"/>
      <c r="K1110" s="755"/>
      <c r="L1110" s="1250"/>
      <c r="M1110" s="1251"/>
      <c r="N1110" s="1252"/>
      <c r="O1110" s="1253"/>
      <c r="P1110" s="1250"/>
      <c r="Q1110" s="1251"/>
      <c r="R1110" s="756"/>
      <c r="S1110" s="756"/>
      <c r="T1110" s="878"/>
      <c r="U1110" s="1250"/>
      <c r="V1110" s="1251"/>
      <c r="W1110" s="1252"/>
      <c r="X1110" s="1253"/>
      <c r="Y1110" s="1250"/>
      <c r="Z1110" s="1251"/>
      <c r="AA1110" s="756"/>
      <c r="AB1110" s="756"/>
      <c r="AC1110" s="756"/>
      <c r="AD1110" s="1250"/>
      <c r="AE1110" s="1251"/>
      <c r="AF1110" s="1252"/>
      <c r="AG1110" s="1253"/>
      <c r="AH1110" s="1250"/>
      <c r="AI1110" s="1251"/>
      <c r="AJ1110" s="756"/>
      <c r="AK1110" s="756"/>
      <c r="AL1110" s="756"/>
      <c r="AM1110" s="1260"/>
      <c r="AN1110" s="1261"/>
      <c r="AO1110" s="1262"/>
      <c r="AP1110" s="757"/>
      <c r="AQ1110" s="758"/>
      <c r="AR1110" s="759"/>
    </row>
  </sheetData>
  <mergeCells count="6924">
    <mergeCell ref="L14:M14"/>
    <mergeCell ref="N14:O14"/>
    <mergeCell ref="P14:Q14"/>
    <mergeCell ref="R14:T14"/>
    <mergeCell ref="U14:V14"/>
    <mergeCell ref="W14:X14"/>
    <mergeCell ref="Y14:Z14"/>
    <mergeCell ref="AA14:AC14"/>
    <mergeCell ref="AD14:AE14"/>
    <mergeCell ref="AF14:AG14"/>
    <mergeCell ref="AH14:AI14"/>
    <mergeCell ref="AJ14:AL14"/>
    <mergeCell ref="AM14:AO14"/>
    <mergeCell ref="L11:M11"/>
    <mergeCell ref="U11:V11"/>
    <mergeCell ref="AD11:AE11"/>
    <mergeCell ref="L12:M12"/>
    <mergeCell ref="N12:O12"/>
    <mergeCell ref="P12:Q12"/>
    <mergeCell ref="R12:T12"/>
    <mergeCell ref="U12:V12"/>
    <mergeCell ref="W12:X12"/>
    <mergeCell ref="Y12:Z12"/>
    <mergeCell ref="AA12:AC12"/>
    <mergeCell ref="AD12:AE12"/>
    <mergeCell ref="AF12:AG12"/>
    <mergeCell ref="AH12:AI12"/>
    <mergeCell ref="AJ12:AL12"/>
    <mergeCell ref="AM12:AO12"/>
    <mergeCell ref="L13:M13"/>
    <mergeCell ref="U13:V13"/>
    <mergeCell ref="AD13:AE13"/>
    <mergeCell ref="AH920:AI920"/>
    <mergeCell ref="AJ920:AL920"/>
    <mergeCell ref="AM920:AO920"/>
    <mergeCell ref="AA1048:AC1048"/>
    <mergeCell ref="AJ1048:AL1048"/>
    <mergeCell ref="R108:T108"/>
    <mergeCell ref="R150:T150"/>
    <mergeCell ref="AA18:AC18"/>
    <mergeCell ref="AJ18:AL18"/>
    <mergeCell ref="AA82:AC82"/>
    <mergeCell ref="AJ82:AL82"/>
    <mergeCell ref="AA214:AC214"/>
    <mergeCell ref="AJ214:AL214"/>
    <mergeCell ref="R18:T18"/>
    <mergeCell ref="R82:T82"/>
    <mergeCell ref="R154:T154"/>
    <mergeCell ref="AA262:AC262"/>
    <mergeCell ref="AJ262:AL262"/>
    <mergeCell ref="U873:V873"/>
    <mergeCell ref="AD873:AE873"/>
    <mergeCell ref="U874:V874"/>
    <mergeCell ref="W874:X874"/>
    <mergeCell ref="Y874:Z874"/>
    <mergeCell ref="AA874:AC874"/>
    <mergeCell ref="AD874:AE874"/>
    <mergeCell ref="AF874:AG874"/>
    <mergeCell ref="AH874:AI874"/>
    <mergeCell ref="AJ874:AL874"/>
    <mergeCell ref="AM874:AO874"/>
    <mergeCell ref="U876:V876"/>
    <mergeCell ref="W876:X876"/>
    <mergeCell ref="Y876:Z876"/>
    <mergeCell ref="N916:O916"/>
    <mergeCell ref="P916:Q916"/>
    <mergeCell ref="L917:M917"/>
    <mergeCell ref="L918:M918"/>
    <mergeCell ref="N918:O918"/>
    <mergeCell ref="P918:Q918"/>
    <mergeCell ref="L898:M898"/>
    <mergeCell ref="N898:O898"/>
    <mergeCell ref="P898:Q898"/>
    <mergeCell ref="L899:M899"/>
    <mergeCell ref="L900:M900"/>
    <mergeCell ref="N900:O900"/>
    <mergeCell ref="P900:Q900"/>
    <mergeCell ref="L901:M901"/>
    <mergeCell ref="L902:M902"/>
    <mergeCell ref="N902:O902"/>
    <mergeCell ref="P902:Q902"/>
    <mergeCell ref="L903:M903"/>
    <mergeCell ref="L904:M904"/>
    <mergeCell ref="N904:O904"/>
    <mergeCell ref="P904:Q904"/>
    <mergeCell ref="L905:M905"/>
    <mergeCell ref="L906:M906"/>
    <mergeCell ref="N906:O906"/>
    <mergeCell ref="P906:Q906"/>
    <mergeCell ref="N922:O922"/>
    <mergeCell ref="P922:Q922"/>
    <mergeCell ref="L926:M926"/>
    <mergeCell ref="N926:O926"/>
    <mergeCell ref="P926:Q926"/>
    <mergeCell ref="R918:T918"/>
    <mergeCell ref="B924:G924"/>
    <mergeCell ref="L924:M924"/>
    <mergeCell ref="N924:O924"/>
    <mergeCell ref="P924:Q924"/>
    <mergeCell ref="L919:M919"/>
    <mergeCell ref="L920:M920"/>
    <mergeCell ref="N920:O920"/>
    <mergeCell ref="P920:Q920"/>
    <mergeCell ref="L907:M907"/>
    <mergeCell ref="L908:M908"/>
    <mergeCell ref="N908:O908"/>
    <mergeCell ref="P908:Q908"/>
    <mergeCell ref="L909:M909"/>
    <mergeCell ref="L910:M910"/>
    <mergeCell ref="N910:O910"/>
    <mergeCell ref="P910:Q910"/>
    <mergeCell ref="L911:M911"/>
    <mergeCell ref="L912:M912"/>
    <mergeCell ref="N912:O912"/>
    <mergeCell ref="P912:Q912"/>
    <mergeCell ref="L913:M913"/>
    <mergeCell ref="L914:M914"/>
    <mergeCell ref="N914:O914"/>
    <mergeCell ref="P914:Q914"/>
    <mergeCell ref="L915:M915"/>
    <mergeCell ref="L916:M916"/>
    <mergeCell ref="L889:M889"/>
    <mergeCell ref="L890:M890"/>
    <mergeCell ref="N890:O890"/>
    <mergeCell ref="P890:Q890"/>
    <mergeCell ref="L891:M891"/>
    <mergeCell ref="L892:M892"/>
    <mergeCell ref="N892:O892"/>
    <mergeCell ref="P892:Q892"/>
    <mergeCell ref="L893:M893"/>
    <mergeCell ref="L894:M894"/>
    <mergeCell ref="N894:O894"/>
    <mergeCell ref="P894:Q894"/>
    <mergeCell ref="L895:M895"/>
    <mergeCell ref="L896:M896"/>
    <mergeCell ref="N896:O896"/>
    <mergeCell ref="P896:Q896"/>
    <mergeCell ref="L897:M897"/>
    <mergeCell ref="L870:M870"/>
    <mergeCell ref="N870:O870"/>
    <mergeCell ref="P870:Q870"/>
    <mergeCell ref="L871:M871"/>
    <mergeCell ref="L872:M872"/>
    <mergeCell ref="N872:O872"/>
    <mergeCell ref="P872:Q872"/>
    <mergeCell ref="L873:M873"/>
    <mergeCell ref="L874:M874"/>
    <mergeCell ref="N874:O874"/>
    <mergeCell ref="P874:Q874"/>
    <mergeCell ref="L878:M878"/>
    <mergeCell ref="N878:O878"/>
    <mergeCell ref="P878:Q878"/>
    <mergeCell ref="L887:M887"/>
    <mergeCell ref="L888:M888"/>
    <mergeCell ref="N888:O888"/>
    <mergeCell ref="P888:Q888"/>
    <mergeCell ref="L883:T883"/>
    <mergeCell ref="L884:M884"/>
    <mergeCell ref="N884:O884"/>
    <mergeCell ref="P884:Q884"/>
    <mergeCell ref="R884:T884"/>
    <mergeCell ref="L886:M886"/>
    <mergeCell ref="N886:O886"/>
    <mergeCell ref="P886:Q886"/>
    <mergeCell ref="R888:T888"/>
    <mergeCell ref="L861:M861"/>
    <mergeCell ref="L862:M862"/>
    <mergeCell ref="N862:O862"/>
    <mergeCell ref="P862:Q862"/>
    <mergeCell ref="L863:M863"/>
    <mergeCell ref="L864:M864"/>
    <mergeCell ref="N864:O864"/>
    <mergeCell ref="P864:Q864"/>
    <mergeCell ref="L865:M865"/>
    <mergeCell ref="L866:M866"/>
    <mergeCell ref="N866:O866"/>
    <mergeCell ref="P866:Q866"/>
    <mergeCell ref="L867:M867"/>
    <mergeCell ref="L868:M868"/>
    <mergeCell ref="N868:O868"/>
    <mergeCell ref="P868:Q868"/>
    <mergeCell ref="L869:M869"/>
    <mergeCell ref="L840:M840"/>
    <mergeCell ref="N840:O840"/>
    <mergeCell ref="P840:Q840"/>
    <mergeCell ref="L847:M847"/>
    <mergeCell ref="L848:M848"/>
    <mergeCell ref="N848:O848"/>
    <mergeCell ref="P848:Q848"/>
    <mergeCell ref="L849:M849"/>
    <mergeCell ref="L850:M850"/>
    <mergeCell ref="N850:O850"/>
    <mergeCell ref="P850:Q850"/>
    <mergeCell ref="L851:M851"/>
    <mergeCell ref="L852:M852"/>
    <mergeCell ref="N852:O852"/>
    <mergeCell ref="P852:Q852"/>
    <mergeCell ref="L853:M853"/>
    <mergeCell ref="L854:M854"/>
    <mergeCell ref="N854:O854"/>
    <mergeCell ref="P854:Q854"/>
    <mergeCell ref="B878:G878"/>
    <mergeCell ref="U878:V878"/>
    <mergeCell ref="W878:X878"/>
    <mergeCell ref="Y878:Z878"/>
    <mergeCell ref="AD878:AE878"/>
    <mergeCell ref="AF878:AG878"/>
    <mergeCell ref="AH878:AI878"/>
    <mergeCell ref="AM878:AO878"/>
    <mergeCell ref="L841:M841"/>
    <mergeCell ref="L842:M842"/>
    <mergeCell ref="N842:O842"/>
    <mergeCell ref="P842:Q842"/>
    <mergeCell ref="L843:M843"/>
    <mergeCell ref="L844:M844"/>
    <mergeCell ref="N844:O844"/>
    <mergeCell ref="P844:Q844"/>
    <mergeCell ref="L845:M845"/>
    <mergeCell ref="L846:M846"/>
    <mergeCell ref="N846:O846"/>
    <mergeCell ref="P846:Q846"/>
    <mergeCell ref="L855:M855"/>
    <mergeCell ref="L856:M856"/>
    <mergeCell ref="N856:O856"/>
    <mergeCell ref="P856:Q856"/>
    <mergeCell ref="L857:M857"/>
    <mergeCell ref="L858:M858"/>
    <mergeCell ref="N858:O858"/>
    <mergeCell ref="P858:Q858"/>
    <mergeCell ref="L859:M859"/>
    <mergeCell ref="L860:M860"/>
    <mergeCell ref="N860:O860"/>
    <mergeCell ref="P860:Q860"/>
    <mergeCell ref="AD876:AE876"/>
    <mergeCell ref="AF876:AG876"/>
    <mergeCell ref="AH876:AI876"/>
    <mergeCell ref="AM876:AO876"/>
    <mergeCell ref="U869:V869"/>
    <mergeCell ref="AD869:AE869"/>
    <mergeCell ref="U870:V870"/>
    <mergeCell ref="W870:X870"/>
    <mergeCell ref="Y870:Z870"/>
    <mergeCell ref="AA870:AC870"/>
    <mergeCell ref="AD870:AE870"/>
    <mergeCell ref="AF870:AG870"/>
    <mergeCell ref="AH870:AI870"/>
    <mergeCell ref="AJ870:AL870"/>
    <mergeCell ref="AM870:AO870"/>
    <mergeCell ref="U871:V871"/>
    <mergeCell ref="AD871:AE871"/>
    <mergeCell ref="U872:V872"/>
    <mergeCell ref="W872:X872"/>
    <mergeCell ref="Y872:Z872"/>
    <mergeCell ref="AA872:AC872"/>
    <mergeCell ref="AD872:AE872"/>
    <mergeCell ref="AF872:AG872"/>
    <mergeCell ref="AH872:AI872"/>
    <mergeCell ref="AJ872:AL872"/>
    <mergeCell ref="AM872:AO872"/>
    <mergeCell ref="U865:V865"/>
    <mergeCell ref="AD865:AE865"/>
    <mergeCell ref="U866:V866"/>
    <mergeCell ref="W866:X866"/>
    <mergeCell ref="Y866:Z866"/>
    <mergeCell ref="AA866:AC866"/>
    <mergeCell ref="AD866:AE866"/>
    <mergeCell ref="AF866:AG866"/>
    <mergeCell ref="AH866:AI866"/>
    <mergeCell ref="AJ866:AL866"/>
    <mergeCell ref="AM866:AO866"/>
    <mergeCell ref="U867:V867"/>
    <mergeCell ref="AD867:AE867"/>
    <mergeCell ref="U868:V868"/>
    <mergeCell ref="W868:X868"/>
    <mergeCell ref="Y868:Z868"/>
    <mergeCell ref="AA868:AC868"/>
    <mergeCell ref="AD868:AE868"/>
    <mergeCell ref="AF868:AG868"/>
    <mergeCell ref="AH868:AI868"/>
    <mergeCell ref="AJ868:AL868"/>
    <mergeCell ref="AM868:AO868"/>
    <mergeCell ref="U861:V861"/>
    <mergeCell ref="AD861:AE861"/>
    <mergeCell ref="U862:V862"/>
    <mergeCell ref="W862:X862"/>
    <mergeCell ref="Y862:Z862"/>
    <mergeCell ref="AA862:AC862"/>
    <mergeCell ref="AD862:AE862"/>
    <mergeCell ref="AF862:AG862"/>
    <mergeCell ref="AH862:AI862"/>
    <mergeCell ref="AJ862:AL862"/>
    <mergeCell ref="AM862:AO862"/>
    <mergeCell ref="U863:V863"/>
    <mergeCell ref="AD863:AE863"/>
    <mergeCell ref="U864:V864"/>
    <mergeCell ref="W864:X864"/>
    <mergeCell ref="Y864:Z864"/>
    <mergeCell ref="AA864:AC864"/>
    <mergeCell ref="AD864:AE864"/>
    <mergeCell ref="AF864:AG864"/>
    <mergeCell ref="AH864:AI864"/>
    <mergeCell ref="AJ864:AL864"/>
    <mergeCell ref="AM864:AO864"/>
    <mergeCell ref="U857:V857"/>
    <mergeCell ref="AD857:AE857"/>
    <mergeCell ref="U858:V858"/>
    <mergeCell ref="W858:X858"/>
    <mergeCell ref="Y858:Z858"/>
    <mergeCell ref="AA858:AC858"/>
    <mergeCell ref="AD858:AE858"/>
    <mergeCell ref="AF858:AG858"/>
    <mergeCell ref="AH858:AI858"/>
    <mergeCell ref="AJ858:AL858"/>
    <mergeCell ref="AM858:AO858"/>
    <mergeCell ref="U859:V859"/>
    <mergeCell ref="AD859:AE859"/>
    <mergeCell ref="U860:V860"/>
    <mergeCell ref="W860:X860"/>
    <mergeCell ref="Y860:Z860"/>
    <mergeCell ref="AA860:AC860"/>
    <mergeCell ref="AD860:AE860"/>
    <mergeCell ref="AF860:AG860"/>
    <mergeCell ref="AH860:AI860"/>
    <mergeCell ref="AJ860:AL860"/>
    <mergeCell ref="AM860:AO860"/>
    <mergeCell ref="AM852:AO852"/>
    <mergeCell ref="U853:V853"/>
    <mergeCell ref="AD853:AE853"/>
    <mergeCell ref="U854:V854"/>
    <mergeCell ref="W854:X854"/>
    <mergeCell ref="Y854:Z854"/>
    <mergeCell ref="AA854:AC854"/>
    <mergeCell ref="AD854:AE854"/>
    <mergeCell ref="AF854:AG854"/>
    <mergeCell ref="AH854:AI854"/>
    <mergeCell ref="AJ854:AL854"/>
    <mergeCell ref="AM854:AO854"/>
    <mergeCell ref="U855:V855"/>
    <mergeCell ref="AD855:AE855"/>
    <mergeCell ref="U856:V856"/>
    <mergeCell ref="W856:X856"/>
    <mergeCell ref="Y856:Z856"/>
    <mergeCell ref="AA856:AC856"/>
    <mergeCell ref="AD856:AE856"/>
    <mergeCell ref="AF856:AG856"/>
    <mergeCell ref="AH856:AI856"/>
    <mergeCell ref="AJ856:AL856"/>
    <mergeCell ref="AM856:AO856"/>
    <mergeCell ref="U848:V848"/>
    <mergeCell ref="W848:X848"/>
    <mergeCell ref="Y848:Z848"/>
    <mergeCell ref="AA848:AC848"/>
    <mergeCell ref="AD848:AE848"/>
    <mergeCell ref="AF848:AG848"/>
    <mergeCell ref="AH848:AI848"/>
    <mergeCell ref="AJ848:AL848"/>
    <mergeCell ref="AM848:AO848"/>
    <mergeCell ref="U849:V849"/>
    <mergeCell ref="AD849:AE849"/>
    <mergeCell ref="U850:V850"/>
    <mergeCell ref="W850:X850"/>
    <mergeCell ref="Y850:Z850"/>
    <mergeCell ref="AA850:AC850"/>
    <mergeCell ref="AD850:AE850"/>
    <mergeCell ref="AF850:AG850"/>
    <mergeCell ref="AH850:AI850"/>
    <mergeCell ref="AJ850:AL850"/>
    <mergeCell ref="AM850:AO850"/>
    <mergeCell ref="U847:V847"/>
    <mergeCell ref="AD847:AE847"/>
    <mergeCell ref="U844:V844"/>
    <mergeCell ref="W844:X844"/>
    <mergeCell ref="Y844:Z844"/>
    <mergeCell ref="AA844:AC844"/>
    <mergeCell ref="AD844:AE844"/>
    <mergeCell ref="AF844:AG844"/>
    <mergeCell ref="AH844:AI844"/>
    <mergeCell ref="AJ844:AL844"/>
    <mergeCell ref="AM844:AO844"/>
    <mergeCell ref="U845:V845"/>
    <mergeCell ref="AD845:AE845"/>
    <mergeCell ref="U846:V846"/>
    <mergeCell ref="W846:X846"/>
    <mergeCell ref="Y846:Z846"/>
    <mergeCell ref="AA846:AC846"/>
    <mergeCell ref="AD846:AE846"/>
    <mergeCell ref="AF846:AG846"/>
    <mergeCell ref="AH846:AI846"/>
    <mergeCell ref="AJ846:AL846"/>
    <mergeCell ref="AM846:AO846"/>
    <mergeCell ref="AD843:AE843"/>
    <mergeCell ref="U840:V840"/>
    <mergeCell ref="W840:X840"/>
    <mergeCell ref="Y840:Z840"/>
    <mergeCell ref="AD840:AE840"/>
    <mergeCell ref="AF840:AG840"/>
    <mergeCell ref="AH840:AI840"/>
    <mergeCell ref="AM840:AO840"/>
    <mergeCell ref="U841:V841"/>
    <mergeCell ref="AD841:AE841"/>
    <mergeCell ref="U842:V842"/>
    <mergeCell ref="W842:X842"/>
    <mergeCell ref="Y842:Z842"/>
    <mergeCell ref="AA842:AC842"/>
    <mergeCell ref="AD842:AE842"/>
    <mergeCell ref="AF842:AG842"/>
    <mergeCell ref="AH842:AI842"/>
    <mergeCell ref="AJ842:AL842"/>
    <mergeCell ref="AM842:AO842"/>
    <mergeCell ref="A837:A838"/>
    <mergeCell ref="B837:G838"/>
    <mergeCell ref="H837:K838"/>
    <mergeCell ref="U837:AC837"/>
    <mergeCell ref="AD837:AL837"/>
    <mergeCell ref="AM837:AO838"/>
    <mergeCell ref="AP837:AR838"/>
    <mergeCell ref="U838:V838"/>
    <mergeCell ref="W838:X838"/>
    <mergeCell ref="Y838:Z838"/>
    <mergeCell ref="AA838:AC838"/>
    <mergeCell ref="AD838:AE838"/>
    <mergeCell ref="AF838:AG838"/>
    <mergeCell ref="AH838:AI838"/>
    <mergeCell ref="AJ838:AL838"/>
    <mergeCell ref="L837:T837"/>
    <mergeCell ref="L838:M838"/>
    <mergeCell ref="N838:O838"/>
    <mergeCell ref="P838:Q838"/>
    <mergeCell ref="R838:T838"/>
    <mergeCell ref="L824:M824"/>
    <mergeCell ref="N824:O824"/>
    <mergeCell ref="P824:Q824"/>
    <mergeCell ref="L825:M825"/>
    <mergeCell ref="L826:M826"/>
    <mergeCell ref="N826:O826"/>
    <mergeCell ref="P826:Q826"/>
    <mergeCell ref="L827:M827"/>
    <mergeCell ref="L828:M828"/>
    <mergeCell ref="N828:O828"/>
    <mergeCell ref="P828:Q828"/>
    <mergeCell ref="L832:M832"/>
    <mergeCell ref="N832:O832"/>
    <mergeCell ref="P832:Q832"/>
    <mergeCell ref="L815:M815"/>
    <mergeCell ref="L816:M816"/>
    <mergeCell ref="N816:O816"/>
    <mergeCell ref="P816:Q816"/>
    <mergeCell ref="L817:M817"/>
    <mergeCell ref="L818:M818"/>
    <mergeCell ref="N818:O818"/>
    <mergeCell ref="P818:Q818"/>
    <mergeCell ref="L819:M819"/>
    <mergeCell ref="L820:M820"/>
    <mergeCell ref="N820:O820"/>
    <mergeCell ref="P820:Q820"/>
    <mergeCell ref="L821:M821"/>
    <mergeCell ref="L822:M822"/>
    <mergeCell ref="N822:O822"/>
    <mergeCell ref="P822:Q822"/>
    <mergeCell ref="L823:M823"/>
    <mergeCell ref="N808:O808"/>
    <mergeCell ref="P808:Q808"/>
    <mergeCell ref="L813:M813"/>
    <mergeCell ref="L814:M814"/>
    <mergeCell ref="N814:O814"/>
    <mergeCell ref="P814:Q814"/>
    <mergeCell ref="L791:T791"/>
    <mergeCell ref="L792:M792"/>
    <mergeCell ref="N792:O792"/>
    <mergeCell ref="P792:Q792"/>
    <mergeCell ref="R792:T792"/>
    <mergeCell ref="L794:M794"/>
    <mergeCell ref="N794:O794"/>
    <mergeCell ref="P794:Q794"/>
    <mergeCell ref="L797:M797"/>
    <mergeCell ref="L798:M798"/>
    <mergeCell ref="N798:O798"/>
    <mergeCell ref="P798:Q798"/>
    <mergeCell ref="L799:M799"/>
    <mergeCell ref="L800:M800"/>
    <mergeCell ref="N800:O800"/>
    <mergeCell ref="P800:Q800"/>
    <mergeCell ref="L801:M801"/>
    <mergeCell ref="R796:T796"/>
    <mergeCell ref="U830:V830"/>
    <mergeCell ref="W830:X830"/>
    <mergeCell ref="Y830:Z830"/>
    <mergeCell ref="AD830:AE830"/>
    <mergeCell ref="AF830:AG830"/>
    <mergeCell ref="AH830:AI830"/>
    <mergeCell ref="AM830:AO830"/>
    <mergeCell ref="B832:G832"/>
    <mergeCell ref="U832:V832"/>
    <mergeCell ref="W832:X832"/>
    <mergeCell ref="Y832:Z832"/>
    <mergeCell ref="AD832:AE832"/>
    <mergeCell ref="AF832:AG832"/>
    <mergeCell ref="AH832:AI832"/>
    <mergeCell ref="AM832:AO832"/>
    <mergeCell ref="L795:M795"/>
    <mergeCell ref="L796:M796"/>
    <mergeCell ref="N796:O796"/>
    <mergeCell ref="P796:Q796"/>
    <mergeCell ref="L802:M802"/>
    <mergeCell ref="N802:O802"/>
    <mergeCell ref="P802:Q802"/>
    <mergeCell ref="L803:M803"/>
    <mergeCell ref="L804:M804"/>
    <mergeCell ref="N804:O804"/>
    <mergeCell ref="P804:Q804"/>
    <mergeCell ref="L805:M805"/>
    <mergeCell ref="L806:M806"/>
    <mergeCell ref="N806:O806"/>
    <mergeCell ref="P806:Q806"/>
    <mergeCell ref="L807:M807"/>
    <mergeCell ref="L808:M808"/>
    <mergeCell ref="U825:V825"/>
    <mergeCell ref="AD825:AE825"/>
    <mergeCell ref="U826:V826"/>
    <mergeCell ref="W826:X826"/>
    <mergeCell ref="Y826:Z826"/>
    <mergeCell ref="AA826:AC826"/>
    <mergeCell ref="AD826:AE826"/>
    <mergeCell ref="AF826:AG826"/>
    <mergeCell ref="AH826:AI826"/>
    <mergeCell ref="AJ826:AL826"/>
    <mergeCell ref="AM826:AO826"/>
    <mergeCell ref="U827:V827"/>
    <mergeCell ref="AD827:AE827"/>
    <mergeCell ref="U828:V828"/>
    <mergeCell ref="W828:X828"/>
    <mergeCell ref="Y828:Z828"/>
    <mergeCell ref="AA828:AC828"/>
    <mergeCell ref="AD828:AE828"/>
    <mergeCell ref="AF828:AG828"/>
    <mergeCell ref="AH828:AI828"/>
    <mergeCell ref="AJ828:AL828"/>
    <mergeCell ref="AM828:AO828"/>
    <mergeCell ref="U821:V821"/>
    <mergeCell ref="AD821:AE821"/>
    <mergeCell ref="U822:V822"/>
    <mergeCell ref="W822:X822"/>
    <mergeCell ref="Y822:Z822"/>
    <mergeCell ref="AA822:AC822"/>
    <mergeCell ref="AD822:AE822"/>
    <mergeCell ref="AF822:AG822"/>
    <mergeCell ref="AH822:AI822"/>
    <mergeCell ref="AJ822:AL822"/>
    <mergeCell ref="AM822:AO822"/>
    <mergeCell ref="U823:V823"/>
    <mergeCell ref="AD823:AE823"/>
    <mergeCell ref="U824:V824"/>
    <mergeCell ref="W824:X824"/>
    <mergeCell ref="Y824:Z824"/>
    <mergeCell ref="AA824:AC824"/>
    <mergeCell ref="AD824:AE824"/>
    <mergeCell ref="AF824:AG824"/>
    <mergeCell ref="AH824:AI824"/>
    <mergeCell ref="AJ824:AL824"/>
    <mergeCell ref="AM824:AO824"/>
    <mergeCell ref="U817:V817"/>
    <mergeCell ref="AD817:AE817"/>
    <mergeCell ref="U818:V818"/>
    <mergeCell ref="W818:X818"/>
    <mergeCell ref="Y818:Z818"/>
    <mergeCell ref="AA818:AC818"/>
    <mergeCell ref="AD818:AE818"/>
    <mergeCell ref="AF818:AG818"/>
    <mergeCell ref="AH818:AI818"/>
    <mergeCell ref="AJ818:AL818"/>
    <mergeCell ref="AM818:AO818"/>
    <mergeCell ref="U819:V819"/>
    <mergeCell ref="AD819:AE819"/>
    <mergeCell ref="U820:V820"/>
    <mergeCell ref="W820:X820"/>
    <mergeCell ref="Y820:Z820"/>
    <mergeCell ref="AA820:AC820"/>
    <mergeCell ref="AD820:AE820"/>
    <mergeCell ref="AF820:AG820"/>
    <mergeCell ref="AH820:AI820"/>
    <mergeCell ref="AJ820:AL820"/>
    <mergeCell ref="AM820:AO820"/>
    <mergeCell ref="U813:V813"/>
    <mergeCell ref="AD813:AE813"/>
    <mergeCell ref="U814:V814"/>
    <mergeCell ref="W814:X814"/>
    <mergeCell ref="Y814:Z814"/>
    <mergeCell ref="AA814:AC814"/>
    <mergeCell ref="AD814:AE814"/>
    <mergeCell ref="AF814:AG814"/>
    <mergeCell ref="AH814:AI814"/>
    <mergeCell ref="AJ814:AL814"/>
    <mergeCell ref="AM814:AO814"/>
    <mergeCell ref="U815:V815"/>
    <mergeCell ref="AD815:AE815"/>
    <mergeCell ref="U816:V816"/>
    <mergeCell ref="W816:X816"/>
    <mergeCell ref="Y816:Z816"/>
    <mergeCell ref="AA816:AC816"/>
    <mergeCell ref="AD816:AE816"/>
    <mergeCell ref="AF816:AG816"/>
    <mergeCell ref="AH816:AI816"/>
    <mergeCell ref="AJ816:AL816"/>
    <mergeCell ref="AM816:AO816"/>
    <mergeCell ref="U809:V809"/>
    <mergeCell ref="AD809:AE809"/>
    <mergeCell ref="U810:V810"/>
    <mergeCell ref="W810:X810"/>
    <mergeCell ref="Y810:Z810"/>
    <mergeCell ref="AA810:AC810"/>
    <mergeCell ref="AD810:AE810"/>
    <mergeCell ref="AF810:AG810"/>
    <mergeCell ref="AH810:AI810"/>
    <mergeCell ref="AJ810:AL810"/>
    <mergeCell ref="U811:V811"/>
    <mergeCell ref="AD811:AE811"/>
    <mergeCell ref="U812:V812"/>
    <mergeCell ref="W812:X812"/>
    <mergeCell ref="Y812:Z812"/>
    <mergeCell ref="AA812:AC812"/>
    <mergeCell ref="AD812:AE812"/>
    <mergeCell ref="AF812:AG812"/>
    <mergeCell ref="AH812:AI812"/>
    <mergeCell ref="AJ812:AL812"/>
    <mergeCell ref="U805:V805"/>
    <mergeCell ref="AD805:AE805"/>
    <mergeCell ref="U806:V806"/>
    <mergeCell ref="W806:X806"/>
    <mergeCell ref="Y806:Z806"/>
    <mergeCell ref="AA806:AC806"/>
    <mergeCell ref="AD806:AE806"/>
    <mergeCell ref="AF806:AG806"/>
    <mergeCell ref="AH806:AI806"/>
    <mergeCell ref="AJ806:AL806"/>
    <mergeCell ref="AM806:AO806"/>
    <mergeCell ref="U807:V807"/>
    <mergeCell ref="AD807:AE807"/>
    <mergeCell ref="U808:V808"/>
    <mergeCell ref="W808:X808"/>
    <mergeCell ref="Y808:Z808"/>
    <mergeCell ref="AA808:AC808"/>
    <mergeCell ref="AD808:AE808"/>
    <mergeCell ref="AF808:AG808"/>
    <mergeCell ref="AH808:AI808"/>
    <mergeCell ref="AJ808:AL808"/>
    <mergeCell ref="AM808:AO808"/>
    <mergeCell ref="U802:V802"/>
    <mergeCell ref="W802:X802"/>
    <mergeCell ref="Y802:Z802"/>
    <mergeCell ref="AA802:AC802"/>
    <mergeCell ref="AD802:AE802"/>
    <mergeCell ref="AF802:AG802"/>
    <mergeCell ref="AH802:AI802"/>
    <mergeCell ref="AJ802:AL802"/>
    <mergeCell ref="AM802:AO802"/>
    <mergeCell ref="U803:V803"/>
    <mergeCell ref="AD803:AE803"/>
    <mergeCell ref="U804:V804"/>
    <mergeCell ref="W804:X804"/>
    <mergeCell ref="Y804:Z804"/>
    <mergeCell ref="AA804:AC804"/>
    <mergeCell ref="AD804:AE804"/>
    <mergeCell ref="AF804:AG804"/>
    <mergeCell ref="AH804:AI804"/>
    <mergeCell ref="AJ804:AL804"/>
    <mergeCell ref="AM804:AO804"/>
    <mergeCell ref="U799:V799"/>
    <mergeCell ref="AD799:AE799"/>
    <mergeCell ref="U800:V800"/>
    <mergeCell ref="W800:X800"/>
    <mergeCell ref="Y800:Z800"/>
    <mergeCell ref="AA800:AC800"/>
    <mergeCell ref="AD800:AE800"/>
    <mergeCell ref="AF800:AG800"/>
    <mergeCell ref="AH800:AI800"/>
    <mergeCell ref="AJ800:AL800"/>
    <mergeCell ref="AM800:AO800"/>
    <mergeCell ref="U801:V801"/>
    <mergeCell ref="AD801:AE801"/>
    <mergeCell ref="U796:V796"/>
    <mergeCell ref="W796:X796"/>
    <mergeCell ref="Y796:Z796"/>
    <mergeCell ref="AA796:AC796"/>
    <mergeCell ref="AD796:AE796"/>
    <mergeCell ref="AF796:AG796"/>
    <mergeCell ref="AH796:AI796"/>
    <mergeCell ref="AJ796:AL796"/>
    <mergeCell ref="AM796:AO796"/>
    <mergeCell ref="U797:V797"/>
    <mergeCell ref="AD797:AE797"/>
    <mergeCell ref="U798:V798"/>
    <mergeCell ref="W798:X798"/>
    <mergeCell ref="Y798:Z798"/>
    <mergeCell ref="AA798:AC798"/>
    <mergeCell ref="AD798:AE798"/>
    <mergeCell ref="AF798:AG798"/>
    <mergeCell ref="AH798:AI798"/>
    <mergeCell ref="AJ798:AL798"/>
    <mergeCell ref="AM798:AO798"/>
    <mergeCell ref="U792:V792"/>
    <mergeCell ref="W792:X792"/>
    <mergeCell ref="Y792:Z792"/>
    <mergeCell ref="AA792:AC792"/>
    <mergeCell ref="AD792:AE792"/>
    <mergeCell ref="AF792:AG792"/>
    <mergeCell ref="AH792:AI792"/>
    <mergeCell ref="AJ792:AL792"/>
    <mergeCell ref="U794:V794"/>
    <mergeCell ref="W794:X794"/>
    <mergeCell ref="Y794:Z794"/>
    <mergeCell ref="AD794:AE794"/>
    <mergeCell ref="AF794:AG794"/>
    <mergeCell ref="AH794:AI794"/>
    <mergeCell ref="AM794:AO794"/>
    <mergeCell ref="L780:M780"/>
    <mergeCell ref="N780:O780"/>
    <mergeCell ref="P780:Q780"/>
    <mergeCell ref="L781:M781"/>
    <mergeCell ref="L782:M782"/>
    <mergeCell ref="N782:O782"/>
    <mergeCell ref="P782:Q782"/>
    <mergeCell ref="L786:M786"/>
    <mergeCell ref="N786:O786"/>
    <mergeCell ref="P786:Q786"/>
    <mergeCell ref="A788:AR789"/>
    <mergeCell ref="AH778:AI778"/>
    <mergeCell ref="AJ778:AL778"/>
    <mergeCell ref="AM778:AO778"/>
    <mergeCell ref="U779:V779"/>
    <mergeCell ref="AD779:AE779"/>
    <mergeCell ref="U780:V780"/>
    <mergeCell ref="W780:X780"/>
    <mergeCell ref="Y780:Z780"/>
    <mergeCell ref="AA780:AC780"/>
    <mergeCell ref="AD780:AE780"/>
    <mergeCell ref="U778:V778"/>
    <mergeCell ref="W778:X778"/>
    <mergeCell ref="Y778:Z778"/>
    <mergeCell ref="AA778:AC778"/>
    <mergeCell ref="AD778:AE778"/>
    <mergeCell ref="AF778:AG778"/>
    <mergeCell ref="AH782:AI782"/>
    <mergeCell ref="AJ782:AL782"/>
    <mergeCell ref="AM782:AO782"/>
    <mergeCell ref="U784:V784"/>
    <mergeCell ref="W784:X784"/>
    <mergeCell ref="L771:M771"/>
    <mergeCell ref="L772:M772"/>
    <mergeCell ref="N772:O772"/>
    <mergeCell ref="P772:Q772"/>
    <mergeCell ref="L773:M773"/>
    <mergeCell ref="L774:M774"/>
    <mergeCell ref="N774:O774"/>
    <mergeCell ref="P774:Q774"/>
    <mergeCell ref="L775:M775"/>
    <mergeCell ref="L776:M776"/>
    <mergeCell ref="N776:O776"/>
    <mergeCell ref="P776:Q776"/>
    <mergeCell ref="L777:M777"/>
    <mergeCell ref="L778:M778"/>
    <mergeCell ref="N778:O778"/>
    <mergeCell ref="P778:Q778"/>
    <mergeCell ref="L779:M779"/>
    <mergeCell ref="L762:M762"/>
    <mergeCell ref="N762:O762"/>
    <mergeCell ref="P762:Q762"/>
    <mergeCell ref="L763:M763"/>
    <mergeCell ref="L764:M764"/>
    <mergeCell ref="N764:O764"/>
    <mergeCell ref="P764:Q764"/>
    <mergeCell ref="L765:M765"/>
    <mergeCell ref="L766:M766"/>
    <mergeCell ref="N766:O766"/>
    <mergeCell ref="P766:Q766"/>
    <mergeCell ref="L767:M767"/>
    <mergeCell ref="L768:M768"/>
    <mergeCell ref="N768:O768"/>
    <mergeCell ref="P768:Q768"/>
    <mergeCell ref="L769:M769"/>
    <mergeCell ref="L770:M770"/>
    <mergeCell ref="N770:O770"/>
    <mergeCell ref="P770:Q770"/>
    <mergeCell ref="L753:M753"/>
    <mergeCell ref="L754:M754"/>
    <mergeCell ref="N754:O754"/>
    <mergeCell ref="P754:Q754"/>
    <mergeCell ref="L755:M755"/>
    <mergeCell ref="L756:M756"/>
    <mergeCell ref="N756:O756"/>
    <mergeCell ref="P756:Q756"/>
    <mergeCell ref="L757:M757"/>
    <mergeCell ref="L758:M758"/>
    <mergeCell ref="N758:O758"/>
    <mergeCell ref="P758:Q758"/>
    <mergeCell ref="L759:M759"/>
    <mergeCell ref="L760:M760"/>
    <mergeCell ref="N760:O760"/>
    <mergeCell ref="P760:Q760"/>
    <mergeCell ref="L761:M761"/>
    <mergeCell ref="L751:M751"/>
    <mergeCell ref="L752:M752"/>
    <mergeCell ref="N752:O752"/>
    <mergeCell ref="P752:Q752"/>
    <mergeCell ref="L745:T745"/>
    <mergeCell ref="L746:M746"/>
    <mergeCell ref="N746:O746"/>
    <mergeCell ref="P746:Q746"/>
    <mergeCell ref="R746:T746"/>
    <mergeCell ref="L748:M748"/>
    <mergeCell ref="N748:O748"/>
    <mergeCell ref="P748:Q748"/>
    <mergeCell ref="L749:M749"/>
    <mergeCell ref="L750:M750"/>
    <mergeCell ref="N750:O750"/>
    <mergeCell ref="P750:Q750"/>
    <mergeCell ref="A742:AR743"/>
    <mergeCell ref="R750:T750"/>
    <mergeCell ref="R752:T752"/>
    <mergeCell ref="AH750:AI750"/>
    <mergeCell ref="AJ750:AL750"/>
    <mergeCell ref="AM750:AO750"/>
    <mergeCell ref="U751:V751"/>
    <mergeCell ref="AD751:AE751"/>
    <mergeCell ref="U749:V749"/>
    <mergeCell ref="AD749:AE749"/>
    <mergeCell ref="L729:M729"/>
    <mergeCell ref="L730:M730"/>
    <mergeCell ref="N730:O730"/>
    <mergeCell ref="P730:Q730"/>
    <mergeCell ref="L731:M731"/>
    <mergeCell ref="L732:M732"/>
    <mergeCell ref="N732:O732"/>
    <mergeCell ref="P732:Q732"/>
    <mergeCell ref="L733:M733"/>
    <mergeCell ref="L734:M734"/>
    <mergeCell ref="N734:O734"/>
    <mergeCell ref="P734:Q734"/>
    <mergeCell ref="L735:M735"/>
    <mergeCell ref="L736:M736"/>
    <mergeCell ref="N736:O736"/>
    <mergeCell ref="P736:Q736"/>
    <mergeCell ref="L740:M740"/>
    <mergeCell ref="N740:O740"/>
    <mergeCell ref="P740:Q740"/>
    <mergeCell ref="L721:M721"/>
    <mergeCell ref="L722:M722"/>
    <mergeCell ref="N722:O722"/>
    <mergeCell ref="P722:Q722"/>
    <mergeCell ref="L723:M723"/>
    <mergeCell ref="L724:M724"/>
    <mergeCell ref="N724:O724"/>
    <mergeCell ref="P724:Q724"/>
    <mergeCell ref="L725:M725"/>
    <mergeCell ref="L726:M726"/>
    <mergeCell ref="N726:O726"/>
    <mergeCell ref="P726:Q726"/>
    <mergeCell ref="L718:M718"/>
    <mergeCell ref="N718:O718"/>
    <mergeCell ref="P718:Q718"/>
    <mergeCell ref="L727:M727"/>
    <mergeCell ref="L728:M728"/>
    <mergeCell ref="N728:O728"/>
    <mergeCell ref="P728:Q728"/>
    <mergeCell ref="L702:M702"/>
    <mergeCell ref="N702:O702"/>
    <mergeCell ref="P702:Q702"/>
    <mergeCell ref="L703:M703"/>
    <mergeCell ref="L704:M704"/>
    <mergeCell ref="N704:O704"/>
    <mergeCell ref="P704:Q704"/>
    <mergeCell ref="L705:M705"/>
    <mergeCell ref="L706:M706"/>
    <mergeCell ref="N706:O706"/>
    <mergeCell ref="P706:Q706"/>
    <mergeCell ref="L707:M707"/>
    <mergeCell ref="R718:T718"/>
    <mergeCell ref="L719:M719"/>
    <mergeCell ref="L720:M720"/>
    <mergeCell ref="N720:O720"/>
    <mergeCell ref="P720:Q720"/>
    <mergeCell ref="L690:M690"/>
    <mergeCell ref="N690:O690"/>
    <mergeCell ref="P690:Q690"/>
    <mergeCell ref="L694:M694"/>
    <mergeCell ref="N694:O694"/>
    <mergeCell ref="P694:Q694"/>
    <mergeCell ref="L717:M717"/>
    <mergeCell ref="L714:M714"/>
    <mergeCell ref="N714:O714"/>
    <mergeCell ref="P714:Q714"/>
    <mergeCell ref="L715:M715"/>
    <mergeCell ref="L716:M716"/>
    <mergeCell ref="N716:O716"/>
    <mergeCell ref="P716:Q716"/>
    <mergeCell ref="R716:T716"/>
    <mergeCell ref="L708:M708"/>
    <mergeCell ref="N708:O708"/>
    <mergeCell ref="P708:Q708"/>
    <mergeCell ref="L709:M709"/>
    <mergeCell ref="L710:M710"/>
    <mergeCell ref="N710:O710"/>
    <mergeCell ref="P710:Q710"/>
    <mergeCell ref="L711:M711"/>
    <mergeCell ref="L712:M712"/>
    <mergeCell ref="N712:O712"/>
    <mergeCell ref="P712:Q712"/>
    <mergeCell ref="L713:M713"/>
    <mergeCell ref="L699:T699"/>
    <mergeCell ref="L700:M700"/>
    <mergeCell ref="N700:O700"/>
    <mergeCell ref="P700:Q700"/>
    <mergeCell ref="R700:T700"/>
    <mergeCell ref="L678:M678"/>
    <mergeCell ref="N678:O678"/>
    <mergeCell ref="P678:Q678"/>
    <mergeCell ref="L679:M679"/>
    <mergeCell ref="L680:M680"/>
    <mergeCell ref="N680:O680"/>
    <mergeCell ref="P680:Q680"/>
    <mergeCell ref="L681:M681"/>
    <mergeCell ref="L682:M682"/>
    <mergeCell ref="N682:O682"/>
    <mergeCell ref="P682:Q682"/>
    <mergeCell ref="L683:M683"/>
    <mergeCell ref="L684:M684"/>
    <mergeCell ref="N684:O684"/>
    <mergeCell ref="P684:Q684"/>
    <mergeCell ref="L685:M685"/>
    <mergeCell ref="L689:M689"/>
    <mergeCell ref="L686:M686"/>
    <mergeCell ref="N686:O686"/>
    <mergeCell ref="P686:Q686"/>
    <mergeCell ref="L687:M687"/>
    <mergeCell ref="L688:M688"/>
    <mergeCell ref="N688:O688"/>
    <mergeCell ref="P688:Q688"/>
    <mergeCell ref="L669:M669"/>
    <mergeCell ref="L670:M670"/>
    <mergeCell ref="N670:O670"/>
    <mergeCell ref="P670:Q670"/>
    <mergeCell ref="L671:M671"/>
    <mergeCell ref="L672:M672"/>
    <mergeCell ref="N672:O672"/>
    <mergeCell ref="P672:Q672"/>
    <mergeCell ref="L673:M673"/>
    <mergeCell ref="L674:M674"/>
    <mergeCell ref="N674:O674"/>
    <mergeCell ref="P674:Q674"/>
    <mergeCell ref="L675:M675"/>
    <mergeCell ref="L676:M676"/>
    <mergeCell ref="N676:O676"/>
    <mergeCell ref="P676:Q676"/>
    <mergeCell ref="L677:M677"/>
    <mergeCell ref="L662:M662"/>
    <mergeCell ref="N662:O662"/>
    <mergeCell ref="P662:Q662"/>
    <mergeCell ref="L663:M663"/>
    <mergeCell ref="L664:M664"/>
    <mergeCell ref="N664:O664"/>
    <mergeCell ref="P664:Q664"/>
    <mergeCell ref="L665:M665"/>
    <mergeCell ref="L666:M666"/>
    <mergeCell ref="N666:O666"/>
    <mergeCell ref="P666:Q666"/>
    <mergeCell ref="L667:M667"/>
    <mergeCell ref="L668:M668"/>
    <mergeCell ref="N668:O668"/>
    <mergeCell ref="P668:Q668"/>
    <mergeCell ref="AM636:AO636"/>
    <mergeCell ref="L657:M657"/>
    <mergeCell ref="L658:M658"/>
    <mergeCell ref="N658:O658"/>
    <mergeCell ref="P658:Q658"/>
    <mergeCell ref="L653:T653"/>
    <mergeCell ref="L654:M654"/>
    <mergeCell ref="N654:O654"/>
    <mergeCell ref="P654:Q654"/>
    <mergeCell ref="R654:T654"/>
    <mergeCell ref="L656:M656"/>
    <mergeCell ref="N656:O656"/>
    <mergeCell ref="P656:Q656"/>
    <mergeCell ref="L659:M659"/>
    <mergeCell ref="L660:M660"/>
    <mergeCell ref="N660:O660"/>
    <mergeCell ref="L643:M643"/>
    <mergeCell ref="R638:T638"/>
    <mergeCell ref="P644:Q644"/>
    <mergeCell ref="L648:M648"/>
    <mergeCell ref="N648:O648"/>
    <mergeCell ref="P648:Q648"/>
    <mergeCell ref="L641:M641"/>
    <mergeCell ref="L642:M642"/>
    <mergeCell ref="N642:O642"/>
    <mergeCell ref="P642:Q642"/>
    <mergeCell ref="L635:M635"/>
    <mergeCell ref="L636:M636"/>
    <mergeCell ref="N636:O636"/>
    <mergeCell ref="P636:Q636"/>
    <mergeCell ref="R636:T636"/>
    <mergeCell ref="A650:AR651"/>
    <mergeCell ref="R660:T660"/>
    <mergeCell ref="L661:M661"/>
    <mergeCell ref="U644:V644"/>
    <mergeCell ref="W644:X644"/>
    <mergeCell ref="Y644:Z644"/>
    <mergeCell ref="AA644:AC644"/>
    <mergeCell ref="AD644:AE644"/>
    <mergeCell ref="AF644:AG644"/>
    <mergeCell ref="AH644:AI644"/>
    <mergeCell ref="AJ644:AL644"/>
    <mergeCell ref="AM644:AO644"/>
    <mergeCell ref="AH638:AI638"/>
    <mergeCell ref="AJ638:AL638"/>
    <mergeCell ref="AM638:AO638"/>
    <mergeCell ref="U639:V639"/>
    <mergeCell ref="AD639:AE639"/>
    <mergeCell ref="U640:V640"/>
    <mergeCell ref="L631:M631"/>
    <mergeCell ref="L632:M632"/>
    <mergeCell ref="N632:O632"/>
    <mergeCell ref="P632:Q632"/>
    <mergeCell ref="L633:M633"/>
    <mergeCell ref="L634:M634"/>
    <mergeCell ref="N634:O634"/>
    <mergeCell ref="P634:Q634"/>
    <mergeCell ref="L637:M637"/>
    <mergeCell ref="L638:M638"/>
    <mergeCell ref="N638:O638"/>
    <mergeCell ref="P638:Q638"/>
    <mergeCell ref="L639:M639"/>
    <mergeCell ref="P660:Q660"/>
    <mergeCell ref="L640:M640"/>
    <mergeCell ref="N640:O640"/>
    <mergeCell ref="P640:Q640"/>
    <mergeCell ref="L622:M622"/>
    <mergeCell ref="N622:O622"/>
    <mergeCell ref="P622:Q622"/>
    <mergeCell ref="L623:M623"/>
    <mergeCell ref="L624:M624"/>
    <mergeCell ref="N624:O624"/>
    <mergeCell ref="P624:Q624"/>
    <mergeCell ref="L625:M625"/>
    <mergeCell ref="L626:M626"/>
    <mergeCell ref="N626:O626"/>
    <mergeCell ref="P626:Q626"/>
    <mergeCell ref="L627:M627"/>
    <mergeCell ref="L628:M628"/>
    <mergeCell ref="N628:O628"/>
    <mergeCell ref="P628:Q628"/>
    <mergeCell ref="L629:M629"/>
    <mergeCell ref="L630:M630"/>
    <mergeCell ref="N630:O630"/>
    <mergeCell ref="P630:Q630"/>
    <mergeCell ref="L613:M613"/>
    <mergeCell ref="L614:M614"/>
    <mergeCell ref="N614:O614"/>
    <mergeCell ref="P614:Q614"/>
    <mergeCell ref="L615:M615"/>
    <mergeCell ref="L616:M616"/>
    <mergeCell ref="N616:O616"/>
    <mergeCell ref="P616:Q616"/>
    <mergeCell ref="L617:M617"/>
    <mergeCell ref="L618:M618"/>
    <mergeCell ref="N618:O618"/>
    <mergeCell ref="P618:Q618"/>
    <mergeCell ref="L619:M619"/>
    <mergeCell ref="L620:M620"/>
    <mergeCell ref="N620:O620"/>
    <mergeCell ref="P620:Q620"/>
    <mergeCell ref="L621:M621"/>
    <mergeCell ref="L611:M611"/>
    <mergeCell ref="L612:M612"/>
    <mergeCell ref="N612:O612"/>
    <mergeCell ref="P612:Q612"/>
    <mergeCell ref="R612:T612"/>
    <mergeCell ref="L603:T603"/>
    <mergeCell ref="L604:M604"/>
    <mergeCell ref="N604:O604"/>
    <mergeCell ref="P604:Q604"/>
    <mergeCell ref="R604:T604"/>
    <mergeCell ref="L606:M606"/>
    <mergeCell ref="N606:O606"/>
    <mergeCell ref="P606:Q606"/>
    <mergeCell ref="L607:M607"/>
    <mergeCell ref="L608:M608"/>
    <mergeCell ref="N608:O608"/>
    <mergeCell ref="P608:Q608"/>
    <mergeCell ref="B598:G598"/>
    <mergeCell ref="L598:M598"/>
    <mergeCell ref="N598:O598"/>
    <mergeCell ref="P598:Q598"/>
    <mergeCell ref="U598:V598"/>
    <mergeCell ref="W598:X598"/>
    <mergeCell ref="Y598:Z598"/>
    <mergeCell ref="AD598:AE598"/>
    <mergeCell ref="AF598:AG598"/>
    <mergeCell ref="AH598:AI598"/>
    <mergeCell ref="AM598:AO598"/>
    <mergeCell ref="B596:G596"/>
    <mergeCell ref="L596:M596"/>
    <mergeCell ref="N596:O596"/>
    <mergeCell ref="P596:Q596"/>
    <mergeCell ref="L609:M609"/>
    <mergeCell ref="L610:M610"/>
    <mergeCell ref="N610:O610"/>
    <mergeCell ref="P610:Q610"/>
    <mergeCell ref="R610:T610"/>
    <mergeCell ref="Y590:Z590"/>
    <mergeCell ref="AA590:AC590"/>
    <mergeCell ref="AD590:AE590"/>
    <mergeCell ref="AF590:AG590"/>
    <mergeCell ref="AH590:AI590"/>
    <mergeCell ref="AJ590:AL590"/>
    <mergeCell ref="AM590:AO590"/>
    <mergeCell ref="L591:M591"/>
    <mergeCell ref="U591:V591"/>
    <mergeCell ref="AD591:AE591"/>
    <mergeCell ref="U596:V596"/>
    <mergeCell ref="W596:X596"/>
    <mergeCell ref="Y596:Z596"/>
    <mergeCell ref="AD596:AE596"/>
    <mergeCell ref="AF596:AG596"/>
    <mergeCell ref="AH596:AI596"/>
    <mergeCell ref="AM596:AO596"/>
    <mergeCell ref="L588:M588"/>
    <mergeCell ref="N588:O588"/>
    <mergeCell ref="P588:Q588"/>
    <mergeCell ref="U588:V588"/>
    <mergeCell ref="W588:X588"/>
    <mergeCell ref="Y588:Z588"/>
    <mergeCell ref="AA588:AC588"/>
    <mergeCell ref="AD588:AE588"/>
    <mergeCell ref="AF588:AG588"/>
    <mergeCell ref="AH588:AI588"/>
    <mergeCell ref="AJ588:AL588"/>
    <mergeCell ref="AM588:AO588"/>
    <mergeCell ref="L592:M592"/>
    <mergeCell ref="N592:O592"/>
    <mergeCell ref="P592:Q592"/>
    <mergeCell ref="U592:V592"/>
    <mergeCell ref="W592:X592"/>
    <mergeCell ref="Y592:Z592"/>
    <mergeCell ref="AA592:AC592"/>
    <mergeCell ref="AD592:AE592"/>
    <mergeCell ref="AF592:AG592"/>
    <mergeCell ref="AH592:AI592"/>
    <mergeCell ref="AJ592:AL592"/>
    <mergeCell ref="AM592:AO592"/>
    <mergeCell ref="L589:M589"/>
    <mergeCell ref="U589:V589"/>
    <mergeCell ref="AD589:AE589"/>
    <mergeCell ref="L590:M590"/>
    <mergeCell ref="N590:O590"/>
    <mergeCell ref="P590:Q590"/>
    <mergeCell ref="U590:V590"/>
    <mergeCell ref="W590:X590"/>
    <mergeCell ref="L585:M585"/>
    <mergeCell ref="U585:V585"/>
    <mergeCell ref="AD585:AE585"/>
    <mergeCell ref="L586:M586"/>
    <mergeCell ref="N586:O586"/>
    <mergeCell ref="P586:Q586"/>
    <mergeCell ref="U586:V586"/>
    <mergeCell ref="W586:X586"/>
    <mergeCell ref="Y586:Z586"/>
    <mergeCell ref="AA586:AC586"/>
    <mergeCell ref="AD586:AE586"/>
    <mergeCell ref="AF586:AG586"/>
    <mergeCell ref="AH586:AI586"/>
    <mergeCell ref="AJ586:AL586"/>
    <mergeCell ref="AM586:AO586"/>
    <mergeCell ref="L587:M587"/>
    <mergeCell ref="U587:V587"/>
    <mergeCell ref="AD587:AE587"/>
    <mergeCell ref="L582:M582"/>
    <mergeCell ref="N582:O582"/>
    <mergeCell ref="P582:Q582"/>
    <mergeCell ref="U582:V582"/>
    <mergeCell ref="W582:X582"/>
    <mergeCell ref="Y582:Z582"/>
    <mergeCell ref="AA582:AC582"/>
    <mergeCell ref="AD582:AE582"/>
    <mergeCell ref="AF582:AG582"/>
    <mergeCell ref="AH582:AI582"/>
    <mergeCell ref="AJ582:AL582"/>
    <mergeCell ref="AM582:AO582"/>
    <mergeCell ref="L583:M583"/>
    <mergeCell ref="U583:V583"/>
    <mergeCell ref="AD583:AE583"/>
    <mergeCell ref="L584:M584"/>
    <mergeCell ref="N584:O584"/>
    <mergeCell ref="P584:Q584"/>
    <mergeCell ref="U584:V584"/>
    <mergeCell ref="W584:X584"/>
    <mergeCell ref="Y584:Z584"/>
    <mergeCell ref="AA584:AC584"/>
    <mergeCell ref="AD584:AE584"/>
    <mergeCell ref="AF584:AG584"/>
    <mergeCell ref="AH584:AI584"/>
    <mergeCell ref="AJ584:AL584"/>
    <mergeCell ref="AM584:AO584"/>
    <mergeCell ref="L575:M575"/>
    <mergeCell ref="U575:V575"/>
    <mergeCell ref="AD575:AE575"/>
    <mergeCell ref="L576:M576"/>
    <mergeCell ref="N576:O576"/>
    <mergeCell ref="P576:Q576"/>
    <mergeCell ref="U576:V576"/>
    <mergeCell ref="W576:X576"/>
    <mergeCell ref="Y576:Z576"/>
    <mergeCell ref="AA576:AC576"/>
    <mergeCell ref="AD576:AE576"/>
    <mergeCell ref="AF576:AG576"/>
    <mergeCell ref="AH576:AI576"/>
    <mergeCell ref="AJ576:AL576"/>
    <mergeCell ref="AM576:AO576"/>
    <mergeCell ref="L581:M581"/>
    <mergeCell ref="U581:V581"/>
    <mergeCell ref="AD581:AE581"/>
    <mergeCell ref="AM578:AO578"/>
    <mergeCell ref="L577:M577"/>
    <mergeCell ref="L578:M578"/>
    <mergeCell ref="N578:O578"/>
    <mergeCell ref="P578:Q578"/>
    <mergeCell ref="U578:V578"/>
    <mergeCell ref="W578:X578"/>
    <mergeCell ref="Y578:Z578"/>
    <mergeCell ref="AA578:AC578"/>
    <mergeCell ref="AD578:AE578"/>
    <mergeCell ref="AF578:AG578"/>
    <mergeCell ref="AH578:AI578"/>
    <mergeCell ref="AJ578:AL578"/>
    <mergeCell ref="L572:M572"/>
    <mergeCell ref="N572:O572"/>
    <mergeCell ref="P572:Q572"/>
    <mergeCell ref="R574:T574"/>
    <mergeCell ref="U572:V572"/>
    <mergeCell ref="W572:X572"/>
    <mergeCell ref="Y572:Z572"/>
    <mergeCell ref="AA572:AC572"/>
    <mergeCell ref="AD572:AE572"/>
    <mergeCell ref="AF572:AG572"/>
    <mergeCell ref="AH572:AI572"/>
    <mergeCell ref="AJ572:AL572"/>
    <mergeCell ref="AM572:AO572"/>
    <mergeCell ref="L571:M571"/>
    <mergeCell ref="U571:V571"/>
    <mergeCell ref="AD571:AE571"/>
    <mergeCell ref="R572:T572"/>
    <mergeCell ref="L573:M573"/>
    <mergeCell ref="U573:V573"/>
    <mergeCell ref="AD573:AE573"/>
    <mergeCell ref="L574:M574"/>
    <mergeCell ref="N574:O574"/>
    <mergeCell ref="P574:Q574"/>
    <mergeCell ref="U574:V574"/>
    <mergeCell ref="W574:X574"/>
    <mergeCell ref="Y574:Z574"/>
    <mergeCell ref="AA574:AC574"/>
    <mergeCell ref="AD574:AE574"/>
    <mergeCell ref="AF574:AG574"/>
    <mergeCell ref="AH574:AI574"/>
    <mergeCell ref="AJ574:AL574"/>
    <mergeCell ref="AM574:AO574"/>
    <mergeCell ref="L569:M569"/>
    <mergeCell ref="U569:V569"/>
    <mergeCell ref="AD569:AE569"/>
    <mergeCell ref="L570:M570"/>
    <mergeCell ref="N570:O570"/>
    <mergeCell ref="P570:Q570"/>
    <mergeCell ref="U570:V570"/>
    <mergeCell ref="W570:X570"/>
    <mergeCell ref="Y570:Z570"/>
    <mergeCell ref="AA570:AC570"/>
    <mergeCell ref="AD570:AE570"/>
    <mergeCell ref="AF570:AG570"/>
    <mergeCell ref="AH570:AI570"/>
    <mergeCell ref="AJ570:AL570"/>
    <mergeCell ref="AM570:AO570"/>
    <mergeCell ref="R570:T570"/>
    <mergeCell ref="L567:M567"/>
    <mergeCell ref="U567:V567"/>
    <mergeCell ref="AD567:AE567"/>
    <mergeCell ref="L568:M568"/>
    <mergeCell ref="N568:O568"/>
    <mergeCell ref="P568:Q568"/>
    <mergeCell ref="U568:V568"/>
    <mergeCell ref="W568:X568"/>
    <mergeCell ref="Y568:Z568"/>
    <mergeCell ref="AA568:AC568"/>
    <mergeCell ref="AD568:AE568"/>
    <mergeCell ref="AF568:AG568"/>
    <mergeCell ref="AH568:AI568"/>
    <mergeCell ref="AJ568:AL568"/>
    <mergeCell ref="AM568:AO568"/>
    <mergeCell ref="R568:T568"/>
    <mergeCell ref="AH564:AI564"/>
    <mergeCell ref="AJ564:AL564"/>
    <mergeCell ref="AM564:AO564"/>
    <mergeCell ref="L565:M565"/>
    <mergeCell ref="U565:V565"/>
    <mergeCell ref="AD565:AE565"/>
    <mergeCell ref="L566:M566"/>
    <mergeCell ref="N566:O566"/>
    <mergeCell ref="P566:Q566"/>
    <mergeCell ref="U566:V566"/>
    <mergeCell ref="W566:X566"/>
    <mergeCell ref="Y566:Z566"/>
    <mergeCell ref="AA566:AC566"/>
    <mergeCell ref="AD566:AE566"/>
    <mergeCell ref="AF566:AG566"/>
    <mergeCell ref="AH566:AI566"/>
    <mergeCell ref="AJ566:AL566"/>
    <mergeCell ref="AM566:AO566"/>
    <mergeCell ref="R564:T564"/>
    <mergeCell ref="R566:T566"/>
    <mergeCell ref="L562:M562"/>
    <mergeCell ref="N562:O562"/>
    <mergeCell ref="P562:Q562"/>
    <mergeCell ref="U562:V562"/>
    <mergeCell ref="W562:X562"/>
    <mergeCell ref="Y562:Z562"/>
    <mergeCell ref="AA562:AC562"/>
    <mergeCell ref="AD562:AE562"/>
    <mergeCell ref="AF562:AG562"/>
    <mergeCell ref="AH562:AI562"/>
    <mergeCell ref="AJ562:AL562"/>
    <mergeCell ref="AM562:AO562"/>
    <mergeCell ref="L563:M563"/>
    <mergeCell ref="U563:V563"/>
    <mergeCell ref="AD563:AE563"/>
    <mergeCell ref="R562:T562"/>
    <mergeCell ref="L558:M558"/>
    <mergeCell ref="N558:O558"/>
    <mergeCell ref="P558:Q558"/>
    <mergeCell ref="R558:T558"/>
    <mergeCell ref="U558:V558"/>
    <mergeCell ref="W558:X558"/>
    <mergeCell ref="Y558:Z558"/>
    <mergeCell ref="AA558:AC558"/>
    <mergeCell ref="AD558:AE558"/>
    <mergeCell ref="AF558:AG558"/>
    <mergeCell ref="AH558:AI558"/>
    <mergeCell ref="AJ558:AL558"/>
    <mergeCell ref="L560:M560"/>
    <mergeCell ref="N560:O560"/>
    <mergeCell ref="P560:Q560"/>
    <mergeCell ref="U560:V560"/>
    <mergeCell ref="W560:X560"/>
    <mergeCell ref="Y560:Z560"/>
    <mergeCell ref="AD560:AE560"/>
    <mergeCell ref="AF560:AG560"/>
    <mergeCell ref="AH560:AI560"/>
    <mergeCell ref="AM560:AO560"/>
    <mergeCell ref="R548:T548"/>
    <mergeCell ref="U548:V548"/>
    <mergeCell ref="W548:X548"/>
    <mergeCell ref="Y548:Z548"/>
    <mergeCell ref="AA548:AC548"/>
    <mergeCell ref="AD548:AE548"/>
    <mergeCell ref="AF548:AG548"/>
    <mergeCell ref="AH548:AI548"/>
    <mergeCell ref="AJ548:AL548"/>
    <mergeCell ref="AM548:AO548"/>
    <mergeCell ref="A554:AR555"/>
    <mergeCell ref="A557:A558"/>
    <mergeCell ref="B557:G558"/>
    <mergeCell ref="H557:K558"/>
    <mergeCell ref="L557:T557"/>
    <mergeCell ref="U557:AC557"/>
    <mergeCell ref="AD557:AL557"/>
    <mergeCell ref="AM557:AO558"/>
    <mergeCell ref="AP557:AR558"/>
    <mergeCell ref="L548:M548"/>
    <mergeCell ref="N548:O548"/>
    <mergeCell ref="P548:Q548"/>
    <mergeCell ref="L552:M552"/>
    <mergeCell ref="N552:O552"/>
    <mergeCell ref="P552:Q552"/>
    <mergeCell ref="U550:V550"/>
    <mergeCell ref="W550:X550"/>
    <mergeCell ref="Y550:Z550"/>
    <mergeCell ref="AD550:AE550"/>
    <mergeCell ref="AF550:AG550"/>
    <mergeCell ref="L541:M541"/>
    <mergeCell ref="L543:M543"/>
    <mergeCell ref="L545:M545"/>
    <mergeCell ref="U545:V545"/>
    <mergeCell ref="AD545:AE545"/>
    <mergeCell ref="R546:T546"/>
    <mergeCell ref="U546:V546"/>
    <mergeCell ref="W546:X546"/>
    <mergeCell ref="Y546:Z546"/>
    <mergeCell ref="AA546:AC546"/>
    <mergeCell ref="AD546:AE546"/>
    <mergeCell ref="AF546:AG546"/>
    <mergeCell ref="AH546:AI546"/>
    <mergeCell ref="AJ546:AL546"/>
    <mergeCell ref="AM546:AO546"/>
    <mergeCell ref="L547:M547"/>
    <mergeCell ref="U547:V547"/>
    <mergeCell ref="AD547:AE547"/>
    <mergeCell ref="L542:M542"/>
    <mergeCell ref="N542:O542"/>
    <mergeCell ref="P542:Q542"/>
    <mergeCell ref="L544:M544"/>
    <mergeCell ref="N544:O544"/>
    <mergeCell ref="P544:Q544"/>
    <mergeCell ref="L546:M546"/>
    <mergeCell ref="N546:O546"/>
    <mergeCell ref="P546:Q546"/>
    <mergeCell ref="AF544:AG544"/>
    <mergeCell ref="AH544:AI544"/>
    <mergeCell ref="AJ544:AL544"/>
    <mergeCell ref="AM544:AO544"/>
    <mergeCell ref="W544:X544"/>
    <mergeCell ref="U504:V504"/>
    <mergeCell ref="W504:X504"/>
    <mergeCell ref="Y504:Z504"/>
    <mergeCell ref="AD504:AE504"/>
    <mergeCell ref="AF504:AG504"/>
    <mergeCell ref="AH504:AI504"/>
    <mergeCell ref="AM504:AO504"/>
    <mergeCell ref="B506:G506"/>
    <mergeCell ref="L506:M506"/>
    <mergeCell ref="N506:O506"/>
    <mergeCell ref="P506:Q506"/>
    <mergeCell ref="U506:V506"/>
    <mergeCell ref="W506:X506"/>
    <mergeCell ref="Y506:Z506"/>
    <mergeCell ref="AD506:AE506"/>
    <mergeCell ref="AF506:AG506"/>
    <mergeCell ref="AH506:AI506"/>
    <mergeCell ref="AM506:AO506"/>
    <mergeCell ref="U497:V497"/>
    <mergeCell ref="AD497:AE497"/>
    <mergeCell ref="L498:M498"/>
    <mergeCell ref="N498:O498"/>
    <mergeCell ref="P498:Q498"/>
    <mergeCell ref="U498:V498"/>
    <mergeCell ref="W498:X498"/>
    <mergeCell ref="Y498:Z498"/>
    <mergeCell ref="AA498:AC498"/>
    <mergeCell ref="AD498:AE498"/>
    <mergeCell ref="AF498:AG498"/>
    <mergeCell ref="AH498:AI498"/>
    <mergeCell ref="AJ498:AL498"/>
    <mergeCell ref="AM498:AO498"/>
    <mergeCell ref="L500:M500"/>
    <mergeCell ref="N500:O500"/>
    <mergeCell ref="P500:Q500"/>
    <mergeCell ref="L497:M497"/>
    <mergeCell ref="R498:T498"/>
    <mergeCell ref="L499:M499"/>
    <mergeCell ref="U499:V499"/>
    <mergeCell ref="AD499:AE499"/>
    <mergeCell ref="R500:T500"/>
    <mergeCell ref="U500:V500"/>
    <mergeCell ref="W500:X500"/>
    <mergeCell ref="Y500:Z500"/>
    <mergeCell ref="AA500:AC500"/>
    <mergeCell ref="AD500:AE500"/>
    <mergeCell ref="AF500:AG500"/>
    <mergeCell ref="AH500:AI500"/>
    <mergeCell ref="AJ500:AL500"/>
    <mergeCell ref="AM500:AO500"/>
    <mergeCell ref="U494:V494"/>
    <mergeCell ref="W494:X494"/>
    <mergeCell ref="Y494:Z494"/>
    <mergeCell ref="AA494:AC494"/>
    <mergeCell ref="AD494:AE494"/>
    <mergeCell ref="AF494:AG494"/>
    <mergeCell ref="AH494:AI494"/>
    <mergeCell ref="AJ494:AL494"/>
    <mergeCell ref="AM494:AO494"/>
    <mergeCell ref="U495:V495"/>
    <mergeCell ref="AD495:AE495"/>
    <mergeCell ref="L496:M496"/>
    <mergeCell ref="N496:O496"/>
    <mergeCell ref="P496:Q496"/>
    <mergeCell ref="U496:V496"/>
    <mergeCell ref="W496:X496"/>
    <mergeCell ref="Y496:Z496"/>
    <mergeCell ref="AA496:AC496"/>
    <mergeCell ref="AD496:AE496"/>
    <mergeCell ref="AF496:AG496"/>
    <mergeCell ref="AH496:AI496"/>
    <mergeCell ref="AJ496:AL496"/>
    <mergeCell ref="AM496:AO496"/>
    <mergeCell ref="L495:M495"/>
    <mergeCell ref="R496:T496"/>
    <mergeCell ref="U491:V491"/>
    <mergeCell ref="AD491:AE491"/>
    <mergeCell ref="L492:M492"/>
    <mergeCell ref="N492:O492"/>
    <mergeCell ref="P492:Q492"/>
    <mergeCell ref="U492:V492"/>
    <mergeCell ref="W492:X492"/>
    <mergeCell ref="Y492:Z492"/>
    <mergeCell ref="AA492:AC492"/>
    <mergeCell ref="AD492:AE492"/>
    <mergeCell ref="AF492:AG492"/>
    <mergeCell ref="AH492:AI492"/>
    <mergeCell ref="AJ492:AL492"/>
    <mergeCell ref="AM492:AO492"/>
    <mergeCell ref="U493:V493"/>
    <mergeCell ref="AD493:AE493"/>
    <mergeCell ref="L493:M493"/>
    <mergeCell ref="U488:V488"/>
    <mergeCell ref="W488:X488"/>
    <mergeCell ref="Y488:Z488"/>
    <mergeCell ref="AA488:AC488"/>
    <mergeCell ref="AD488:AE488"/>
    <mergeCell ref="AF488:AG488"/>
    <mergeCell ref="AH488:AI488"/>
    <mergeCell ref="AJ488:AL488"/>
    <mergeCell ref="AM488:AO488"/>
    <mergeCell ref="L489:M489"/>
    <mergeCell ref="U489:V489"/>
    <mergeCell ref="AD489:AE489"/>
    <mergeCell ref="L490:M490"/>
    <mergeCell ref="N490:O490"/>
    <mergeCell ref="P490:Q490"/>
    <mergeCell ref="R490:T490"/>
    <mergeCell ref="U490:V490"/>
    <mergeCell ref="W490:X490"/>
    <mergeCell ref="Y490:Z490"/>
    <mergeCell ref="AA490:AC490"/>
    <mergeCell ref="AD490:AE490"/>
    <mergeCell ref="AF490:AG490"/>
    <mergeCell ref="AH490:AI490"/>
    <mergeCell ref="AJ490:AL490"/>
    <mergeCell ref="AM490:AO490"/>
    <mergeCell ref="U485:V485"/>
    <mergeCell ref="AD485:AE485"/>
    <mergeCell ref="L486:M486"/>
    <mergeCell ref="N486:O486"/>
    <mergeCell ref="P486:Q486"/>
    <mergeCell ref="U486:V486"/>
    <mergeCell ref="W486:X486"/>
    <mergeCell ref="Y486:Z486"/>
    <mergeCell ref="AA486:AC486"/>
    <mergeCell ref="AD486:AE486"/>
    <mergeCell ref="AF486:AG486"/>
    <mergeCell ref="AH486:AI486"/>
    <mergeCell ref="AJ486:AL486"/>
    <mergeCell ref="AM486:AO486"/>
    <mergeCell ref="L487:M487"/>
    <mergeCell ref="U487:V487"/>
    <mergeCell ref="AD487:AE487"/>
    <mergeCell ref="U482:V482"/>
    <mergeCell ref="W482:X482"/>
    <mergeCell ref="Y482:Z482"/>
    <mergeCell ref="AA482:AC482"/>
    <mergeCell ref="AD482:AE482"/>
    <mergeCell ref="AF482:AG482"/>
    <mergeCell ref="AH482:AI482"/>
    <mergeCell ref="AJ482:AL482"/>
    <mergeCell ref="AM482:AO482"/>
    <mergeCell ref="L483:M483"/>
    <mergeCell ref="U483:V483"/>
    <mergeCell ref="AD483:AE483"/>
    <mergeCell ref="L484:M484"/>
    <mergeCell ref="N484:O484"/>
    <mergeCell ref="P484:Q484"/>
    <mergeCell ref="R484:T484"/>
    <mergeCell ref="U484:V484"/>
    <mergeCell ref="W484:X484"/>
    <mergeCell ref="Y484:Z484"/>
    <mergeCell ref="AA484:AC484"/>
    <mergeCell ref="AD484:AE484"/>
    <mergeCell ref="AF484:AG484"/>
    <mergeCell ref="AH484:AI484"/>
    <mergeCell ref="AJ484:AL484"/>
    <mergeCell ref="AM484:AO484"/>
    <mergeCell ref="U479:V479"/>
    <mergeCell ref="AD479:AE479"/>
    <mergeCell ref="L480:M480"/>
    <mergeCell ref="N480:O480"/>
    <mergeCell ref="P480:Q480"/>
    <mergeCell ref="U480:V480"/>
    <mergeCell ref="W480:X480"/>
    <mergeCell ref="Y480:Z480"/>
    <mergeCell ref="AA480:AC480"/>
    <mergeCell ref="AD480:AE480"/>
    <mergeCell ref="AF480:AG480"/>
    <mergeCell ref="AH480:AI480"/>
    <mergeCell ref="AJ480:AL480"/>
    <mergeCell ref="AM480:AO480"/>
    <mergeCell ref="L481:M481"/>
    <mergeCell ref="U481:V481"/>
    <mergeCell ref="AD481:AE481"/>
    <mergeCell ref="W476:X476"/>
    <mergeCell ref="Y476:Z476"/>
    <mergeCell ref="AA476:AC476"/>
    <mergeCell ref="AD476:AE476"/>
    <mergeCell ref="AF476:AG476"/>
    <mergeCell ref="AH476:AI476"/>
    <mergeCell ref="AJ476:AL476"/>
    <mergeCell ref="AM476:AO476"/>
    <mergeCell ref="L477:M477"/>
    <mergeCell ref="U477:V477"/>
    <mergeCell ref="AD477:AE477"/>
    <mergeCell ref="L478:M478"/>
    <mergeCell ref="N478:O478"/>
    <mergeCell ref="P478:Q478"/>
    <mergeCell ref="U478:V478"/>
    <mergeCell ref="W478:X478"/>
    <mergeCell ref="Y478:Z478"/>
    <mergeCell ref="AA478:AC478"/>
    <mergeCell ref="AD478:AE478"/>
    <mergeCell ref="AF478:AG478"/>
    <mergeCell ref="AH478:AI478"/>
    <mergeCell ref="AJ478:AL478"/>
    <mergeCell ref="AM478:AO478"/>
    <mergeCell ref="L474:M474"/>
    <mergeCell ref="N474:O474"/>
    <mergeCell ref="P474:Q474"/>
    <mergeCell ref="U474:V474"/>
    <mergeCell ref="W474:X474"/>
    <mergeCell ref="Y474:Z474"/>
    <mergeCell ref="AA474:AC474"/>
    <mergeCell ref="AD474:AE474"/>
    <mergeCell ref="AF474:AG474"/>
    <mergeCell ref="AH474:AI474"/>
    <mergeCell ref="AJ474:AL474"/>
    <mergeCell ref="AM474:AO474"/>
    <mergeCell ref="L475:M475"/>
    <mergeCell ref="U475:V475"/>
    <mergeCell ref="AD475:AE475"/>
    <mergeCell ref="L470:M470"/>
    <mergeCell ref="N470:O470"/>
    <mergeCell ref="P470:Q470"/>
    <mergeCell ref="U470:V470"/>
    <mergeCell ref="W470:X470"/>
    <mergeCell ref="Y470:Z470"/>
    <mergeCell ref="AA470:AC470"/>
    <mergeCell ref="AD470:AE470"/>
    <mergeCell ref="AF470:AG470"/>
    <mergeCell ref="AH470:AI470"/>
    <mergeCell ref="AJ470:AL470"/>
    <mergeCell ref="AM470:AO470"/>
    <mergeCell ref="L471:M471"/>
    <mergeCell ref="U471:V471"/>
    <mergeCell ref="AD471:AE471"/>
    <mergeCell ref="L469:M469"/>
    <mergeCell ref="U469:V469"/>
    <mergeCell ref="AD469:AE469"/>
    <mergeCell ref="L472:M472"/>
    <mergeCell ref="N472:O472"/>
    <mergeCell ref="L466:M466"/>
    <mergeCell ref="N466:O466"/>
    <mergeCell ref="P466:Q466"/>
    <mergeCell ref="R466:T466"/>
    <mergeCell ref="U466:V466"/>
    <mergeCell ref="W466:X466"/>
    <mergeCell ref="Y466:Z466"/>
    <mergeCell ref="AA466:AC466"/>
    <mergeCell ref="AD466:AE466"/>
    <mergeCell ref="AF466:AG466"/>
    <mergeCell ref="AH466:AI466"/>
    <mergeCell ref="AJ466:AL466"/>
    <mergeCell ref="L468:M468"/>
    <mergeCell ref="N468:O468"/>
    <mergeCell ref="P468:Q468"/>
    <mergeCell ref="U468:V468"/>
    <mergeCell ref="W468:X468"/>
    <mergeCell ref="Y468:Z468"/>
    <mergeCell ref="AD468:AE468"/>
    <mergeCell ref="AF468:AG468"/>
    <mergeCell ref="AH468:AI468"/>
    <mergeCell ref="L525:M525"/>
    <mergeCell ref="L526:M526"/>
    <mergeCell ref="N526:O526"/>
    <mergeCell ref="P526:Q526"/>
    <mergeCell ref="L527:M527"/>
    <mergeCell ref="L528:M528"/>
    <mergeCell ref="N528:O528"/>
    <mergeCell ref="P528:Q528"/>
    <mergeCell ref="L535:M535"/>
    <mergeCell ref="L536:M536"/>
    <mergeCell ref="N536:O536"/>
    <mergeCell ref="P536:Q536"/>
    <mergeCell ref="L537:M537"/>
    <mergeCell ref="L538:M538"/>
    <mergeCell ref="N538:O538"/>
    <mergeCell ref="P538:Q538"/>
    <mergeCell ref="L540:M540"/>
    <mergeCell ref="N540:O540"/>
    <mergeCell ref="P540:Q540"/>
    <mergeCell ref="L539:M539"/>
    <mergeCell ref="L519:M519"/>
    <mergeCell ref="P494:Q494"/>
    <mergeCell ref="L502:M502"/>
    <mergeCell ref="N502:O502"/>
    <mergeCell ref="P502:Q502"/>
    <mergeCell ref="L520:M520"/>
    <mergeCell ref="N520:O520"/>
    <mergeCell ref="P520:Q520"/>
    <mergeCell ref="L521:M521"/>
    <mergeCell ref="L522:M522"/>
    <mergeCell ref="N522:O522"/>
    <mergeCell ref="P522:Q522"/>
    <mergeCell ref="L523:M523"/>
    <mergeCell ref="L524:M524"/>
    <mergeCell ref="N524:O524"/>
    <mergeCell ref="P524:Q524"/>
    <mergeCell ref="L456:M456"/>
    <mergeCell ref="N456:O456"/>
    <mergeCell ref="P456:Q456"/>
    <mergeCell ref="L460:M460"/>
    <mergeCell ref="N460:O460"/>
    <mergeCell ref="P460:Q460"/>
    <mergeCell ref="L511:T511"/>
    <mergeCell ref="L512:M512"/>
    <mergeCell ref="N512:O512"/>
    <mergeCell ref="P512:Q512"/>
    <mergeCell ref="R512:T512"/>
    <mergeCell ref="L514:M514"/>
    <mergeCell ref="N514:O514"/>
    <mergeCell ref="P514:Q514"/>
    <mergeCell ref="L515:M515"/>
    <mergeCell ref="L516:M516"/>
    <mergeCell ref="L448:M448"/>
    <mergeCell ref="N448:O448"/>
    <mergeCell ref="P448:Q448"/>
    <mergeCell ref="L450:M450"/>
    <mergeCell ref="N450:O450"/>
    <mergeCell ref="P450:Q450"/>
    <mergeCell ref="L452:M452"/>
    <mergeCell ref="N452:O452"/>
    <mergeCell ref="P452:Q452"/>
    <mergeCell ref="L454:M454"/>
    <mergeCell ref="N454:O454"/>
    <mergeCell ref="P454:Q454"/>
    <mergeCell ref="L517:M517"/>
    <mergeCell ref="L518:M518"/>
    <mergeCell ref="N518:O518"/>
    <mergeCell ref="P518:Q518"/>
    <mergeCell ref="N488:O488"/>
    <mergeCell ref="P488:Q488"/>
    <mergeCell ref="L491:M491"/>
    <mergeCell ref="L494:M494"/>
    <mergeCell ref="N494:O494"/>
    <mergeCell ref="A462:AR463"/>
    <mergeCell ref="A465:A466"/>
    <mergeCell ref="B465:G466"/>
    <mergeCell ref="H465:K466"/>
    <mergeCell ref="L465:T465"/>
    <mergeCell ref="U465:AC465"/>
    <mergeCell ref="AD465:AL465"/>
    <mergeCell ref="AM465:AO466"/>
    <mergeCell ref="AP465:AR466"/>
    <mergeCell ref="AM468:AO468"/>
    <mergeCell ref="U476:V476"/>
    <mergeCell ref="L438:M438"/>
    <mergeCell ref="N438:O438"/>
    <mergeCell ref="P438:Q438"/>
    <mergeCell ref="L439:M439"/>
    <mergeCell ref="L440:M440"/>
    <mergeCell ref="N440:O440"/>
    <mergeCell ref="P440:Q440"/>
    <mergeCell ref="L441:M441"/>
    <mergeCell ref="L442:M442"/>
    <mergeCell ref="N442:O442"/>
    <mergeCell ref="P442:Q442"/>
    <mergeCell ref="L443:M443"/>
    <mergeCell ref="L444:M444"/>
    <mergeCell ref="N444:O444"/>
    <mergeCell ref="P444:Q444"/>
    <mergeCell ref="N516:O516"/>
    <mergeCell ref="P516:Q516"/>
    <mergeCell ref="P472:Q472"/>
    <mergeCell ref="L473:M473"/>
    <mergeCell ref="L476:M476"/>
    <mergeCell ref="N476:O476"/>
    <mergeCell ref="P476:Q476"/>
    <mergeCell ref="L479:M479"/>
    <mergeCell ref="L482:M482"/>
    <mergeCell ref="N482:O482"/>
    <mergeCell ref="P482:Q482"/>
    <mergeCell ref="L485:M485"/>
    <mergeCell ref="L488:M488"/>
    <mergeCell ref="L445:M445"/>
    <mergeCell ref="L446:M446"/>
    <mergeCell ref="N446:O446"/>
    <mergeCell ref="P446:Q446"/>
    <mergeCell ref="L429:M429"/>
    <mergeCell ref="L430:M430"/>
    <mergeCell ref="N430:O430"/>
    <mergeCell ref="P430:Q430"/>
    <mergeCell ref="L431:M431"/>
    <mergeCell ref="L432:M432"/>
    <mergeCell ref="N432:O432"/>
    <mergeCell ref="P432:Q432"/>
    <mergeCell ref="L433:M433"/>
    <mergeCell ref="L434:M434"/>
    <mergeCell ref="N434:O434"/>
    <mergeCell ref="P434:Q434"/>
    <mergeCell ref="L435:M435"/>
    <mergeCell ref="L436:M436"/>
    <mergeCell ref="N436:O436"/>
    <mergeCell ref="P436:Q436"/>
    <mergeCell ref="L437:M437"/>
    <mergeCell ref="L427:M427"/>
    <mergeCell ref="L428:M428"/>
    <mergeCell ref="N428:O428"/>
    <mergeCell ref="P428:Q428"/>
    <mergeCell ref="L419:T419"/>
    <mergeCell ref="L420:M420"/>
    <mergeCell ref="N420:O420"/>
    <mergeCell ref="P420:Q420"/>
    <mergeCell ref="R420:T420"/>
    <mergeCell ref="L422:M422"/>
    <mergeCell ref="N422:O422"/>
    <mergeCell ref="P422:Q422"/>
    <mergeCell ref="L423:M423"/>
    <mergeCell ref="L424:M424"/>
    <mergeCell ref="N424:O424"/>
    <mergeCell ref="P424:Q424"/>
    <mergeCell ref="L425:M425"/>
    <mergeCell ref="L426:M426"/>
    <mergeCell ref="N426:O426"/>
    <mergeCell ref="P426:Q426"/>
    <mergeCell ref="R426:T426"/>
    <mergeCell ref="R428:T428"/>
    <mergeCell ref="L399:M399"/>
    <mergeCell ref="L400:M400"/>
    <mergeCell ref="N400:O400"/>
    <mergeCell ref="P400:Q400"/>
    <mergeCell ref="L402:M402"/>
    <mergeCell ref="N402:O402"/>
    <mergeCell ref="P402:Q402"/>
    <mergeCell ref="L404:M404"/>
    <mergeCell ref="N404:O404"/>
    <mergeCell ref="P404:Q404"/>
    <mergeCell ref="L406:M406"/>
    <mergeCell ref="N406:O406"/>
    <mergeCell ref="P406:Q406"/>
    <mergeCell ref="L408:M408"/>
    <mergeCell ref="N408:O408"/>
    <mergeCell ref="P408:Q408"/>
    <mergeCell ref="L414:M414"/>
    <mergeCell ref="N414:O414"/>
    <mergeCell ref="P414:Q414"/>
    <mergeCell ref="P410:Q410"/>
    <mergeCell ref="L390:M390"/>
    <mergeCell ref="N390:O390"/>
    <mergeCell ref="P390:Q390"/>
    <mergeCell ref="L391:M391"/>
    <mergeCell ref="L392:M392"/>
    <mergeCell ref="N392:O392"/>
    <mergeCell ref="P392:Q392"/>
    <mergeCell ref="L393:M393"/>
    <mergeCell ref="L394:M394"/>
    <mergeCell ref="N394:O394"/>
    <mergeCell ref="P394:Q394"/>
    <mergeCell ref="L395:M395"/>
    <mergeCell ref="L396:M396"/>
    <mergeCell ref="N396:O396"/>
    <mergeCell ref="P396:Q396"/>
    <mergeCell ref="L397:M397"/>
    <mergeCell ref="L398:M398"/>
    <mergeCell ref="N398:O398"/>
    <mergeCell ref="P398:Q398"/>
    <mergeCell ref="L381:M381"/>
    <mergeCell ref="L382:M382"/>
    <mergeCell ref="N382:O382"/>
    <mergeCell ref="P382:Q382"/>
    <mergeCell ref="L383:M383"/>
    <mergeCell ref="L384:M384"/>
    <mergeCell ref="N384:O384"/>
    <mergeCell ref="P384:Q384"/>
    <mergeCell ref="L385:M385"/>
    <mergeCell ref="L386:M386"/>
    <mergeCell ref="N386:O386"/>
    <mergeCell ref="P386:Q386"/>
    <mergeCell ref="L387:M387"/>
    <mergeCell ref="L388:M388"/>
    <mergeCell ref="N388:O388"/>
    <mergeCell ref="P388:Q388"/>
    <mergeCell ref="L389:M389"/>
    <mergeCell ref="L358:M358"/>
    <mergeCell ref="N358:O358"/>
    <mergeCell ref="P358:Q358"/>
    <mergeCell ref="L360:M360"/>
    <mergeCell ref="N360:O360"/>
    <mergeCell ref="P360:Q360"/>
    <mergeCell ref="R374:T374"/>
    <mergeCell ref="L376:M376"/>
    <mergeCell ref="N376:O376"/>
    <mergeCell ref="P376:Q376"/>
    <mergeCell ref="L377:M377"/>
    <mergeCell ref="L378:M378"/>
    <mergeCell ref="N378:O378"/>
    <mergeCell ref="P378:Q378"/>
    <mergeCell ref="L379:M379"/>
    <mergeCell ref="L380:M380"/>
    <mergeCell ref="N380:O380"/>
    <mergeCell ref="P380:Q380"/>
    <mergeCell ref="A370:AR371"/>
    <mergeCell ref="AM358:AO358"/>
    <mergeCell ref="U360:V360"/>
    <mergeCell ref="W360:X360"/>
    <mergeCell ref="Y360:Z360"/>
    <mergeCell ref="AD360:AE360"/>
    <mergeCell ref="AF360:AG360"/>
    <mergeCell ref="AH360:AI360"/>
    <mergeCell ref="AM360:AO360"/>
    <mergeCell ref="U358:V358"/>
    <mergeCell ref="W358:X358"/>
    <mergeCell ref="Y358:Z358"/>
    <mergeCell ref="AD358:AE358"/>
    <mergeCell ref="AF358:AG358"/>
    <mergeCell ref="L347:M347"/>
    <mergeCell ref="L348:M348"/>
    <mergeCell ref="N348:O348"/>
    <mergeCell ref="P348:Q348"/>
    <mergeCell ref="L349:M349"/>
    <mergeCell ref="L350:M350"/>
    <mergeCell ref="N350:O350"/>
    <mergeCell ref="P350:Q350"/>
    <mergeCell ref="L351:M351"/>
    <mergeCell ref="L352:M352"/>
    <mergeCell ref="N352:O352"/>
    <mergeCell ref="P352:Q352"/>
    <mergeCell ref="L353:M353"/>
    <mergeCell ref="L354:M354"/>
    <mergeCell ref="N354:O354"/>
    <mergeCell ref="P354:Q354"/>
    <mergeCell ref="L356:M356"/>
    <mergeCell ref="N356:O356"/>
    <mergeCell ref="P356:Q356"/>
    <mergeCell ref="L338:M338"/>
    <mergeCell ref="N338:O338"/>
    <mergeCell ref="P338:Q338"/>
    <mergeCell ref="L339:M339"/>
    <mergeCell ref="L340:M340"/>
    <mergeCell ref="N340:O340"/>
    <mergeCell ref="P340:Q340"/>
    <mergeCell ref="L341:M341"/>
    <mergeCell ref="L342:M342"/>
    <mergeCell ref="N342:O342"/>
    <mergeCell ref="P342:Q342"/>
    <mergeCell ref="L343:M343"/>
    <mergeCell ref="L344:M344"/>
    <mergeCell ref="N344:O344"/>
    <mergeCell ref="P344:Q344"/>
    <mergeCell ref="L345:M345"/>
    <mergeCell ref="L346:M346"/>
    <mergeCell ref="N346:O346"/>
    <mergeCell ref="P346:Q346"/>
    <mergeCell ref="L330:M330"/>
    <mergeCell ref="N330:O330"/>
    <mergeCell ref="P330:Q330"/>
    <mergeCell ref="L331:M331"/>
    <mergeCell ref="L332:M332"/>
    <mergeCell ref="N332:O332"/>
    <mergeCell ref="P332:Q332"/>
    <mergeCell ref="A324:AR325"/>
    <mergeCell ref="L333:M333"/>
    <mergeCell ref="L334:M334"/>
    <mergeCell ref="N334:O334"/>
    <mergeCell ref="P334:Q334"/>
    <mergeCell ref="L335:M335"/>
    <mergeCell ref="L336:M336"/>
    <mergeCell ref="N336:O336"/>
    <mergeCell ref="P336:Q336"/>
    <mergeCell ref="L337:M337"/>
    <mergeCell ref="L312:M312"/>
    <mergeCell ref="N312:O312"/>
    <mergeCell ref="P312:Q312"/>
    <mergeCell ref="L314:M314"/>
    <mergeCell ref="N314:O314"/>
    <mergeCell ref="P314:Q314"/>
    <mergeCell ref="L316:M316"/>
    <mergeCell ref="N316:O316"/>
    <mergeCell ref="P316:Q316"/>
    <mergeCell ref="L309:M309"/>
    <mergeCell ref="L311:M311"/>
    <mergeCell ref="L313:M313"/>
    <mergeCell ref="L315:M315"/>
    <mergeCell ref="L318:M318"/>
    <mergeCell ref="N318:O318"/>
    <mergeCell ref="P318:Q318"/>
    <mergeCell ref="L322:M322"/>
    <mergeCell ref="N322:O322"/>
    <mergeCell ref="P322:Q322"/>
    <mergeCell ref="L317:M317"/>
    <mergeCell ref="L302:M302"/>
    <mergeCell ref="N302:O302"/>
    <mergeCell ref="P302:Q302"/>
    <mergeCell ref="L303:M303"/>
    <mergeCell ref="L304:M304"/>
    <mergeCell ref="N304:O304"/>
    <mergeCell ref="P304:Q304"/>
    <mergeCell ref="L305:M305"/>
    <mergeCell ref="L306:M306"/>
    <mergeCell ref="N306:O306"/>
    <mergeCell ref="P306:Q306"/>
    <mergeCell ref="L307:M307"/>
    <mergeCell ref="L308:M308"/>
    <mergeCell ref="N308:O308"/>
    <mergeCell ref="P308:Q308"/>
    <mergeCell ref="L310:M310"/>
    <mergeCell ref="N310:O310"/>
    <mergeCell ref="P310:Q310"/>
    <mergeCell ref="L293:M293"/>
    <mergeCell ref="L294:M294"/>
    <mergeCell ref="N294:O294"/>
    <mergeCell ref="P294:Q294"/>
    <mergeCell ref="L295:M295"/>
    <mergeCell ref="L296:M296"/>
    <mergeCell ref="N296:O296"/>
    <mergeCell ref="P296:Q296"/>
    <mergeCell ref="L297:M297"/>
    <mergeCell ref="L298:M298"/>
    <mergeCell ref="N298:O298"/>
    <mergeCell ref="P298:Q298"/>
    <mergeCell ref="L299:M299"/>
    <mergeCell ref="L300:M300"/>
    <mergeCell ref="N300:O300"/>
    <mergeCell ref="P300:Q300"/>
    <mergeCell ref="L301:M301"/>
    <mergeCell ref="L285:M285"/>
    <mergeCell ref="L286:M286"/>
    <mergeCell ref="N286:O286"/>
    <mergeCell ref="P286:Q286"/>
    <mergeCell ref="L287:M287"/>
    <mergeCell ref="R286:T286"/>
    <mergeCell ref="L288:M288"/>
    <mergeCell ref="N288:O288"/>
    <mergeCell ref="P288:Q288"/>
    <mergeCell ref="L289:M289"/>
    <mergeCell ref="L290:M290"/>
    <mergeCell ref="N290:O290"/>
    <mergeCell ref="P290:Q290"/>
    <mergeCell ref="L291:M291"/>
    <mergeCell ref="R288:T288"/>
    <mergeCell ref="L292:M292"/>
    <mergeCell ref="N292:O292"/>
    <mergeCell ref="P292:Q292"/>
    <mergeCell ref="L268:M268"/>
    <mergeCell ref="N268:O268"/>
    <mergeCell ref="P268:Q268"/>
    <mergeCell ref="L270:M270"/>
    <mergeCell ref="N270:O270"/>
    <mergeCell ref="P270:Q270"/>
    <mergeCell ref="P272:Q272"/>
    <mergeCell ref="L276:M276"/>
    <mergeCell ref="N276:O276"/>
    <mergeCell ref="P276:Q276"/>
    <mergeCell ref="L281:T281"/>
    <mergeCell ref="L282:M282"/>
    <mergeCell ref="N282:O282"/>
    <mergeCell ref="P282:Q282"/>
    <mergeCell ref="R282:T282"/>
    <mergeCell ref="L284:M284"/>
    <mergeCell ref="N284:O284"/>
    <mergeCell ref="P284:Q284"/>
    <mergeCell ref="L256:M256"/>
    <mergeCell ref="N256:O256"/>
    <mergeCell ref="P256:Q256"/>
    <mergeCell ref="L259:M259"/>
    <mergeCell ref="L260:M260"/>
    <mergeCell ref="N260:O260"/>
    <mergeCell ref="P260:Q260"/>
    <mergeCell ref="L261:M261"/>
    <mergeCell ref="L257:M257"/>
    <mergeCell ref="L262:M262"/>
    <mergeCell ref="N262:O262"/>
    <mergeCell ref="P262:Q262"/>
    <mergeCell ref="L264:M264"/>
    <mergeCell ref="N264:O264"/>
    <mergeCell ref="P264:Q264"/>
    <mergeCell ref="L263:M263"/>
    <mergeCell ref="L266:M266"/>
    <mergeCell ref="N266:O266"/>
    <mergeCell ref="P266:Q266"/>
    <mergeCell ref="L265:M265"/>
    <mergeCell ref="L247:M247"/>
    <mergeCell ref="L248:M248"/>
    <mergeCell ref="N248:O248"/>
    <mergeCell ref="P248:Q248"/>
    <mergeCell ref="L249:M249"/>
    <mergeCell ref="L250:M250"/>
    <mergeCell ref="N250:O250"/>
    <mergeCell ref="P250:Q250"/>
    <mergeCell ref="L251:M251"/>
    <mergeCell ref="L252:M252"/>
    <mergeCell ref="N252:O252"/>
    <mergeCell ref="P252:Q252"/>
    <mergeCell ref="L253:M253"/>
    <mergeCell ref="L254:M254"/>
    <mergeCell ref="N254:O254"/>
    <mergeCell ref="P254:Q254"/>
    <mergeCell ref="L255:M255"/>
    <mergeCell ref="L243:M243"/>
    <mergeCell ref="L244:M244"/>
    <mergeCell ref="N244:O244"/>
    <mergeCell ref="P244:Q244"/>
    <mergeCell ref="L238:M238"/>
    <mergeCell ref="N238:O238"/>
    <mergeCell ref="P238:Q238"/>
    <mergeCell ref="L239:M239"/>
    <mergeCell ref="L240:M240"/>
    <mergeCell ref="N240:O240"/>
    <mergeCell ref="P240:Q240"/>
    <mergeCell ref="L241:M241"/>
    <mergeCell ref="L242:M242"/>
    <mergeCell ref="L245:M245"/>
    <mergeCell ref="L246:M246"/>
    <mergeCell ref="N246:O246"/>
    <mergeCell ref="P246:Q246"/>
    <mergeCell ref="L214:M214"/>
    <mergeCell ref="N214:O214"/>
    <mergeCell ref="P214:Q214"/>
    <mergeCell ref="L215:M215"/>
    <mergeCell ref="L216:M216"/>
    <mergeCell ref="N216:O216"/>
    <mergeCell ref="P216:Q216"/>
    <mergeCell ref="L218:M218"/>
    <mergeCell ref="N218:O218"/>
    <mergeCell ref="P218:Q218"/>
    <mergeCell ref="N226:O226"/>
    <mergeCell ref="P226:Q226"/>
    <mergeCell ref="L230:M230"/>
    <mergeCell ref="N230:O230"/>
    <mergeCell ref="P230:Q230"/>
    <mergeCell ref="N242:O242"/>
    <mergeCell ref="P242:Q242"/>
    <mergeCell ref="U253:V253"/>
    <mergeCell ref="AD253:AE253"/>
    <mergeCell ref="P198:Q198"/>
    <mergeCell ref="L199:M199"/>
    <mergeCell ref="L200:M200"/>
    <mergeCell ref="N200:O200"/>
    <mergeCell ref="P200:Q200"/>
    <mergeCell ref="L201:M201"/>
    <mergeCell ref="L202:M202"/>
    <mergeCell ref="N202:O202"/>
    <mergeCell ref="P202:Q202"/>
    <mergeCell ref="L203:M203"/>
    <mergeCell ref="L204:M204"/>
    <mergeCell ref="N204:O204"/>
    <mergeCell ref="P204:Q204"/>
    <mergeCell ref="L205:M205"/>
    <mergeCell ref="L206:M206"/>
    <mergeCell ref="N206:O206"/>
    <mergeCell ref="P206:Q206"/>
    <mergeCell ref="L207:M207"/>
    <mergeCell ref="L208:M208"/>
    <mergeCell ref="N208:O208"/>
    <mergeCell ref="P208:Q208"/>
    <mergeCell ref="L209:M209"/>
    <mergeCell ref="L210:M210"/>
    <mergeCell ref="N210:O210"/>
    <mergeCell ref="P210:Q210"/>
    <mergeCell ref="L211:M211"/>
    <mergeCell ref="L212:M212"/>
    <mergeCell ref="N212:O212"/>
    <mergeCell ref="P212:Q212"/>
    <mergeCell ref="L213:M213"/>
    <mergeCell ref="L192:M192"/>
    <mergeCell ref="N192:O192"/>
    <mergeCell ref="P192:Q192"/>
    <mergeCell ref="L193:M193"/>
    <mergeCell ref="L194:M194"/>
    <mergeCell ref="N194:O194"/>
    <mergeCell ref="P194:Q194"/>
    <mergeCell ref="L195:M195"/>
    <mergeCell ref="L196:M196"/>
    <mergeCell ref="N196:O196"/>
    <mergeCell ref="P196:Q196"/>
    <mergeCell ref="R196:T196"/>
    <mergeCell ref="L197:M197"/>
    <mergeCell ref="L198:M198"/>
    <mergeCell ref="N198:O198"/>
    <mergeCell ref="AH202:AI202"/>
    <mergeCell ref="AJ202:AL202"/>
    <mergeCell ref="AH194:AI194"/>
    <mergeCell ref="AJ194:AL194"/>
    <mergeCell ref="AH198:AI198"/>
    <mergeCell ref="AJ198:AL198"/>
    <mergeCell ref="U201:V201"/>
    <mergeCell ref="AD201:AE201"/>
    <mergeCell ref="AA286:AC286"/>
    <mergeCell ref="AD286:AE286"/>
    <mergeCell ref="AF286:AG286"/>
    <mergeCell ref="AH286:AI286"/>
    <mergeCell ref="AJ286:AL286"/>
    <mergeCell ref="AM286:AO286"/>
    <mergeCell ref="U287:V287"/>
    <mergeCell ref="AD287:AE287"/>
    <mergeCell ref="U288:V288"/>
    <mergeCell ref="W288:X288"/>
    <mergeCell ref="Y288:Z288"/>
    <mergeCell ref="AA288:AC288"/>
    <mergeCell ref="AD288:AE288"/>
    <mergeCell ref="AF288:AG288"/>
    <mergeCell ref="AH288:AI288"/>
    <mergeCell ref="AJ288:AL288"/>
    <mergeCell ref="AM288:AO288"/>
    <mergeCell ref="U286:V286"/>
    <mergeCell ref="W286:X286"/>
    <mergeCell ref="Y286:Z286"/>
    <mergeCell ref="R76:T76"/>
    <mergeCell ref="L77:M77"/>
    <mergeCell ref="R78:T78"/>
    <mergeCell ref="U75:V75"/>
    <mergeCell ref="AD75:AE75"/>
    <mergeCell ref="AA76:AC76"/>
    <mergeCell ref="AJ76:AL76"/>
    <mergeCell ref="U77:V77"/>
    <mergeCell ref="AD77:AE77"/>
    <mergeCell ref="U78:V78"/>
    <mergeCell ref="W78:X78"/>
    <mergeCell ref="Y78:Z78"/>
    <mergeCell ref="AA78:AC78"/>
    <mergeCell ref="AD78:AE78"/>
    <mergeCell ref="AF78:AG78"/>
    <mergeCell ref="AH78:AI78"/>
    <mergeCell ref="AJ78:AL78"/>
    <mergeCell ref="L78:M78"/>
    <mergeCell ref="N78:O78"/>
    <mergeCell ref="P78:Q78"/>
    <mergeCell ref="R60:T60"/>
    <mergeCell ref="L61:M61"/>
    <mergeCell ref="R62:T62"/>
    <mergeCell ref="L63:M63"/>
    <mergeCell ref="R64:T64"/>
    <mergeCell ref="L65:M65"/>
    <mergeCell ref="R66:T66"/>
    <mergeCell ref="L67:M67"/>
    <mergeCell ref="R68:T68"/>
    <mergeCell ref="L69:M69"/>
    <mergeCell ref="R70:T70"/>
    <mergeCell ref="L71:M71"/>
    <mergeCell ref="R72:T72"/>
    <mergeCell ref="L73:M73"/>
    <mergeCell ref="R74:T74"/>
    <mergeCell ref="L75:M75"/>
    <mergeCell ref="AF60:AG60"/>
    <mergeCell ref="U61:V61"/>
    <mergeCell ref="AD61:AE61"/>
    <mergeCell ref="U65:V65"/>
    <mergeCell ref="AD65:AE65"/>
    <mergeCell ref="U69:V69"/>
    <mergeCell ref="AD69:AE69"/>
    <mergeCell ref="U68:V68"/>
    <mergeCell ref="W68:X68"/>
    <mergeCell ref="Y68:Z68"/>
    <mergeCell ref="AA68:AC68"/>
    <mergeCell ref="AD68:AE68"/>
    <mergeCell ref="AF68:AG68"/>
    <mergeCell ref="AF66:AG66"/>
    <mergeCell ref="U74:V74"/>
    <mergeCell ref="W74:X74"/>
    <mergeCell ref="U6:V6"/>
    <mergeCell ref="W6:X6"/>
    <mergeCell ref="Y6:Z6"/>
    <mergeCell ref="AA6:AC6"/>
    <mergeCell ref="AD6:AE6"/>
    <mergeCell ref="AF6:AG6"/>
    <mergeCell ref="AH6:AI6"/>
    <mergeCell ref="AJ6:AL6"/>
    <mergeCell ref="A2:AR3"/>
    <mergeCell ref="A5:A6"/>
    <mergeCell ref="B5:G6"/>
    <mergeCell ref="H5:K6"/>
    <mergeCell ref="U5:AC5"/>
    <mergeCell ref="AD5:AL5"/>
    <mergeCell ref="AM5:AO6"/>
    <mergeCell ref="AP5:AR6"/>
    <mergeCell ref="L5:T5"/>
    <mergeCell ref="L6:M6"/>
    <mergeCell ref="N6:O6"/>
    <mergeCell ref="P6:Q6"/>
    <mergeCell ref="R6:T6"/>
    <mergeCell ref="AH10:AI10"/>
    <mergeCell ref="AJ10:AL10"/>
    <mergeCell ref="AM10:AO10"/>
    <mergeCell ref="U15:V15"/>
    <mergeCell ref="AD15:AE15"/>
    <mergeCell ref="U9:V9"/>
    <mergeCell ref="AD9:AE9"/>
    <mergeCell ref="U10:V10"/>
    <mergeCell ref="W10:X10"/>
    <mergeCell ref="Y10:Z10"/>
    <mergeCell ref="AA10:AC10"/>
    <mergeCell ref="AD10:AE10"/>
    <mergeCell ref="AF10:AG10"/>
    <mergeCell ref="U8:V8"/>
    <mergeCell ref="W8:X8"/>
    <mergeCell ref="Y8:Z8"/>
    <mergeCell ref="AD8:AE8"/>
    <mergeCell ref="AF8:AG8"/>
    <mergeCell ref="AH8:AI8"/>
    <mergeCell ref="AM8:AO8"/>
    <mergeCell ref="U18:V18"/>
    <mergeCell ref="W18:X18"/>
    <mergeCell ref="Y18:Z18"/>
    <mergeCell ref="AD18:AE18"/>
    <mergeCell ref="AF18:AG18"/>
    <mergeCell ref="AH18:AI18"/>
    <mergeCell ref="AM18:AO18"/>
    <mergeCell ref="U16:V16"/>
    <mergeCell ref="W16:X16"/>
    <mergeCell ref="Y16:Z16"/>
    <mergeCell ref="AA16:AC16"/>
    <mergeCell ref="AD16:AE16"/>
    <mergeCell ref="AF16:AG16"/>
    <mergeCell ref="AH16:AI16"/>
    <mergeCell ref="AJ16:AL16"/>
    <mergeCell ref="AM16:AO16"/>
    <mergeCell ref="U22:V22"/>
    <mergeCell ref="W22:X22"/>
    <mergeCell ref="Y22:Z22"/>
    <mergeCell ref="AD22:AE22"/>
    <mergeCell ref="AF22:AG22"/>
    <mergeCell ref="AH22:AI22"/>
    <mergeCell ref="AM22:AO22"/>
    <mergeCell ref="U20:V20"/>
    <mergeCell ref="W20:X20"/>
    <mergeCell ref="Y20:Z20"/>
    <mergeCell ref="AD20:AE20"/>
    <mergeCell ref="AF20:AG20"/>
    <mergeCell ref="AH20:AI20"/>
    <mergeCell ref="AM20:AO20"/>
    <mergeCell ref="AM24:AO24"/>
    <mergeCell ref="U28:V28"/>
    <mergeCell ref="W28:X28"/>
    <mergeCell ref="Y28:Z28"/>
    <mergeCell ref="AD28:AE28"/>
    <mergeCell ref="AF28:AG28"/>
    <mergeCell ref="AH28:AI28"/>
    <mergeCell ref="AM28:AO28"/>
    <mergeCell ref="U24:V24"/>
    <mergeCell ref="W24:X24"/>
    <mergeCell ref="Y24:Z24"/>
    <mergeCell ref="AD24:AE24"/>
    <mergeCell ref="AF24:AG24"/>
    <mergeCell ref="AH24:AI24"/>
    <mergeCell ref="AM34:AO34"/>
    <mergeCell ref="U36:V36"/>
    <mergeCell ref="W36:X36"/>
    <mergeCell ref="Y36:Z36"/>
    <mergeCell ref="AD36:AE36"/>
    <mergeCell ref="AF36:AG36"/>
    <mergeCell ref="AH36:AI36"/>
    <mergeCell ref="AM36:AO36"/>
    <mergeCell ref="U34:V34"/>
    <mergeCell ref="W34:X34"/>
    <mergeCell ref="Y34:Z34"/>
    <mergeCell ref="AD34:AE34"/>
    <mergeCell ref="AF34:AG34"/>
    <mergeCell ref="AH34:AI34"/>
    <mergeCell ref="AM30:AO30"/>
    <mergeCell ref="U32:V32"/>
    <mergeCell ref="W32:X32"/>
    <mergeCell ref="Y32:Z32"/>
    <mergeCell ref="AD32:AE32"/>
    <mergeCell ref="AF32:AG32"/>
    <mergeCell ref="AH32:AI32"/>
    <mergeCell ref="AM32:AO32"/>
    <mergeCell ref="U30:V30"/>
    <mergeCell ref="W30:X30"/>
    <mergeCell ref="Y30:Z30"/>
    <mergeCell ref="AD30:AE30"/>
    <mergeCell ref="AF30:AG30"/>
    <mergeCell ref="AH30:AI30"/>
    <mergeCell ref="AM42:AO42"/>
    <mergeCell ref="U42:V42"/>
    <mergeCell ref="W42:X42"/>
    <mergeCell ref="Y42:Z42"/>
    <mergeCell ref="AD42:AE42"/>
    <mergeCell ref="AF42:AG42"/>
    <mergeCell ref="AH42:AI42"/>
    <mergeCell ref="AM38:AO38"/>
    <mergeCell ref="U40:V40"/>
    <mergeCell ref="W40:X40"/>
    <mergeCell ref="Y40:Z40"/>
    <mergeCell ref="AD40:AE40"/>
    <mergeCell ref="AF40:AG40"/>
    <mergeCell ref="AH40:AI40"/>
    <mergeCell ref="AM40:AO40"/>
    <mergeCell ref="U38:V38"/>
    <mergeCell ref="W38:X38"/>
    <mergeCell ref="Y38:Z38"/>
    <mergeCell ref="AD38:AE38"/>
    <mergeCell ref="AF38:AG38"/>
    <mergeCell ref="AH38:AI38"/>
    <mergeCell ref="AA52:AC52"/>
    <mergeCell ref="AD52:AE52"/>
    <mergeCell ref="AF52:AG52"/>
    <mergeCell ref="AH52:AI52"/>
    <mergeCell ref="AH46:AI46"/>
    <mergeCell ref="AM46:AO46"/>
    <mergeCell ref="A48:AR49"/>
    <mergeCell ref="A51:A52"/>
    <mergeCell ref="B51:G52"/>
    <mergeCell ref="H51:K52"/>
    <mergeCell ref="U51:AC51"/>
    <mergeCell ref="AD51:AL51"/>
    <mergeCell ref="AM51:AO52"/>
    <mergeCell ref="B46:G46"/>
    <mergeCell ref="U46:V46"/>
    <mergeCell ref="W46:X46"/>
    <mergeCell ref="Y46:Z46"/>
    <mergeCell ref="AD46:AE46"/>
    <mergeCell ref="AF46:AG46"/>
    <mergeCell ref="L46:M46"/>
    <mergeCell ref="N46:O46"/>
    <mergeCell ref="P46:Q46"/>
    <mergeCell ref="L51:T51"/>
    <mergeCell ref="L52:M52"/>
    <mergeCell ref="N52:O52"/>
    <mergeCell ref="P52:Q52"/>
    <mergeCell ref="R52:T52"/>
    <mergeCell ref="AF56:AG56"/>
    <mergeCell ref="AH56:AI56"/>
    <mergeCell ref="AJ56:AL56"/>
    <mergeCell ref="AM56:AO56"/>
    <mergeCell ref="U57:V57"/>
    <mergeCell ref="AD57:AE57"/>
    <mergeCell ref="AM54:AO54"/>
    <mergeCell ref="U55:V55"/>
    <mergeCell ref="AD55:AE55"/>
    <mergeCell ref="U56:V56"/>
    <mergeCell ref="W56:X56"/>
    <mergeCell ref="Y56:Z56"/>
    <mergeCell ref="AA56:AC56"/>
    <mergeCell ref="AD56:AE56"/>
    <mergeCell ref="AJ52:AL52"/>
    <mergeCell ref="U54:V54"/>
    <mergeCell ref="W54:X54"/>
    <mergeCell ref="Y54:Z54"/>
    <mergeCell ref="AD54:AE54"/>
    <mergeCell ref="AF54:AG54"/>
    <mergeCell ref="AH54:AI54"/>
    <mergeCell ref="AP51:AR52"/>
    <mergeCell ref="U52:V52"/>
    <mergeCell ref="W52:X52"/>
    <mergeCell ref="Y52:Z52"/>
    <mergeCell ref="AM58:AO58"/>
    <mergeCell ref="U59:V59"/>
    <mergeCell ref="AD59:AE59"/>
    <mergeCell ref="U60:V60"/>
    <mergeCell ref="W60:X60"/>
    <mergeCell ref="Y60:Z60"/>
    <mergeCell ref="AA60:AC60"/>
    <mergeCell ref="AD60:AE60"/>
    <mergeCell ref="U58:V58"/>
    <mergeCell ref="W58:X58"/>
    <mergeCell ref="Y58:Z58"/>
    <mergeCell ref="AA58:AC58"/>
    <mergeCell ref="AD58:AE58"/>
    <mergeCell ref="AF58:AG58"/>
    <mergeCell ref="AH58:AI58"/>
    <mergeCell ref="AJ58:AL58"/>
    <mergeCell ref="AH60:AI60"/>
    <mergeCell ref="AJ60:AL60"/>
    <mergeCell ref="AM60:AO60"/>
    <mergeCell ref="U62:V62"/>
    <mergeCell ref="W62:X62"/>
    <mergeCell ref="Y62:Z62"/>
    <mergeCell ref="AA62:AC62"/>
    <mergeCell ref="AD62:AE62"/>
    <mergeCell ref="AF62:AG62"/>
    <mergeCell ref="AH62:AI62"/>
    <mergeCell ref="AJ62:AL62"/>
    <mergeCell ref="U63:V63"/>
    <mergeCell ref="AD63:AE63"/>
    <mergeCell ref="U64:V64"/>
    <mergeCell ref="W64:X64"/>
    <mergeCell ref="Y64:Z64"/>
    <mergeCell ref="AA64:AC64"/>
    <mergeCell ref="AD64:AE64"/>
    <mergeCell ref="AF64:AG64"/>
    <mergeCell ref="AH64:AI64"/>
    <mergeCell ref="AJ64:AL64"/>
    <mergeCell ref="AM64:AO64"/>
    <mergeCell ref="AM62:AO62"/>
    <mergeCell ref="AH66:AI66"/>
    <mergeCell ref="AJ66:AL66"/>
    <mergeCell ref="AM66:AO66"/>
    <mergeCell ref="U67:V67"/>
    <mergeCell ref="AD67:AE67"/>
    <mergeCell ref="U66:V66"/>
    <mergeCell ref="W66:X66"/>
    <mergeCell ref="Y66:Z66"/>
    <mergeCell ref="AA66:AC66"/>
    <mergeCell ref="AD66:AE66"/>
    <mergeCell ref="AH68:AI68"/>
    <mergeCell ref="AJ68:AL68"/>
    <mergeCell ref="AM68:AO68"/>
    <mergeCell ref="AH72:AI72"/>
    <mergeCell ref="AJ72:AL72"/>
    <mergeCell ref="AM72:AO72"/>
    <mergeCell ref="Y74:Z74"/>
    <mergeCell ref="AD74:AE74"/>
    <mergeCell ref="AF74:AG74"/>
    <mergeCell ref="AH74:AI74"/>
    <mergeCell ref="AM74:AO74"/>
    <mergeCell ref="U72:V72"/>
    <mergeCell ref="W72:X72"/>
    <mergeCell ref="Y72:Z72"/>
    <mergeCell ref="AA72:AC72"/>
    <mergeCell ref="AD72:AE72"/>
    <mergeCell ref="AF72:AG72"/>
    <mergeCell ref="AF70:AG70"/>
    <mergeCell ref="AH70:AI70"/>
    <mergeCell ref="AJ70:AL70"/>
    <mergeCell ref="AM70:AO70"/>
    <mergeCell ref="U71:V71"/>
    <mergeCell ref="AD71:AE71"/>
    <mergeCell ref="U73:V73"/>
    <mergeCell ref="AD73:AE73"/>
    <mergeCell ref="AA74:AC74"/>
    <mergeCell ref="AJ74:AL74"/>
    <mergeCell ref="U70:V70"/>
    <mergeCell ref="W70:X70"/>
    <mergeCell ref="Y70:Z70"/>
    <mergeCell ref="AA70:AC70"/>
    <mergeCell ref="AD70:AE70"/>
    <mergeCell ref="U82:V82"/>
    <mergeCell ref="W82:X82"/>
    <mergeCell ref="Y82:Z82"/>
    <mergeCell ref="AD82:AE82"/>
    <mergeCell ref="AF82:AG82"/>
    <mergeCell ref="AH82:AI82"/>
    <mergeCell ref="AM82:AO82"/>
    <mergeCell ref="AM76:AO76"/>
    <mergeCell ref="U80:V80"/>
    <mergeCell ref="W80:X80"/>
    <mergeCell ref="Y80:Z80"/>
    <mergeCell ref="AD80:AE80"/>
    <mergeCell ref="AF80:AG80"/>
    <mergeCell ref="AH80:AI80"/>
    <mergeCell ref="AM80:AO80"/>
    <mergeCell ref="U76:V76"/>
    <mergeCell ref="W76:X76"/>
    <mergeCell ref="Y76:Z76"/>
    <mergeCell ref="AD76:AE76"/>
    <mergeCell ref="AF76:AG76"/>
    <mergeCell ref="AH76:AI76"/>
    <mergeCell ref="AM78:AO78"/>
    <mergeCell ref="AM88:AO88"/>
    <mergeCell ref="U88:V88"/>
    <mergeCell ref="W88:X88"/>
    <mergeCell ref="Y88:Z88"/>
    <mergeCell ref="AD88:AE88"/>
    <mergeCell ref="AF88:AG88"/>
    <mergeCell ref="AH88:AI88"/>
    <mergeCell ref="AM84:AO84"/>
    <mergeCell ref="U86:V86"/>
    <mergeCell ref="W86:X86"/>
    <mergeCell ref="Y86:Z86"/>
    <mergeCell ref="AD86:AE86"/>
    <mergeCell ref="AF86:AG86"/>
    <mergeCell ref="AH86:AI86"/>
    <mergeCell ref="AM86:AO86"/>
    <mergeCell ref="U84:V84"/>
    <mergeCell ref="W84:X84"/>
    <mergeCell ref="Y84:Z84"/>
    <mergeCell ref="AD84:AE84"/>
    <mergeCell ref="AF84:AG84"/>
    <mergeCell ref="AH84:AI84"/>
    <mergeCell ref="AP97:AR98"/>
    <mergeCell ref="U98:V98"/>
    <mergeCell ref="W98:X98"/>
    <mergeCell ref="Y98:Z98"/>
    <mergeCell ref="AA98:AC98"/>
    <mergeCell ref="AD98:AE98"/>
    <mergeCell ref="AF98:AG98"/>
    <mergeCell ref="AH98:AI98"/>
    <mergeCell ref="AH92:AI92"/>
    <mergeCell ref="AM92:AO92"/>
    <mergeCell ref="A94:AR95"/>
    <mergeCell ref="A97:A98"/>
    <mergeCell ref="B97:G98"/>
    <mergeCell ref="H97:K98"/>
    <mergeCell ref="U97:AC97"/>
    <mergeCell ref="AD97:AL97"/>
    <mergeCell ref="AM97:AO98"/>
    <mergeCell ref="B92:G92"/>
    <mergeCell ref="U92:V92"/>
    <mergeCell ref="W92:X92"/>
    <mergeCell ref="Y92:Z92"/>
    <mergeCell ref="AD92:AE92"/>
    <mergeCell ref="AF92:AG92"/>
    <mergeCell ref="L92:M92"/>
    <mergeCell ref="N92:O92"/>
    <mergeCell ref="P92:Q92"/>
    <mergeCell ref="AJ98:AL98"/>
    <mergeCell ref="L97:T97"/>
    <mergeCell ref="AF102:AG102"/>
    <mergeCell ref="AH102:AI102"/>
    <mergeCell ref="AJ102:AL102"/>
    <mergeCell ref="AM102:AO102"/>
    <mergeCell ref="U103:V103"/>
    <mergeCell ref="AD103:AE103"/>
    <mergeCell ref="AM100:AO100"/>
    <mergeCell ref="U101:V101"/>
    <mergeCell ref="AD101:AE101"/>
    <mergeCell ref="U102:V102"/>
    <mergeCell ref="W102:X102"/>
    <mergeCell ref="Y102:Z102"/>
    <mergeCell ref="AA102:AC102"/>
    <mergeCell ref="AD102:AE102"/>
    <mergeCell ref="U100:V100"/>
    <mergeCell ref="W100:X100"/>
    <mergeCell ref="Y100:Z100"/>
    <mergeCell ref="AD100:AE100"/>
    <mergeCell ref="AF100:AG100"/>
    <mergeCell ref="AH100:AI100"/>
    <mergeCell ref="AF106:AG106"/>
    <mergeCell ref="AH106:AI106"/>
    <mergeCell ref="AJ106:AL106"/>
    <mergeCell ref="AM106:AO106"/>
    <mergeCell ref="AM104:AO104"/>
    <mergeCell ref="U105:V105"/>
    <mergeCell ref="AD105:AE105"/>
    <mergeCell ref="U106:V106"/>
    <mergeCell ref="W106:X106"/>
    <mergeCell ref="Y106:Z106"/>
    <mergeCell ref="AA106:AC106"/>
    <mergeCell ref="AD106:AE106"/>
    <mergeCell ref="U104:V104"/>
    <mergeCell ref="W104:X104"/>
    <mergeCell ref="Y104:Z104"/>
    <mergeCell ref="AA104:AC104"/>
    <mergeCell ref="AD104:AE104"/>
    <mergeCell ref="AF104:AG104"/>
    <mergeCell ref="AH104:AI104"/>
    <mergeCell ref="AJ104:AL104"/>
    <mergeCell ref="U109:V109"/>
    <mergeCell ref="AD109:AE109"/>
    <mergeCell ref="U110:V110"/>
    <mergeCell ref="W110:X110"/>
    <mergeCell ref="Y110:Z110"/>
    <mergeCell ref="AA110:AC110"/>
    <mergeCell ref="AD110:AE110"/>
    <mergeCell ref="U108:V108"/>
    <mergeCell ref="W108:X108"/>
    <mergeCell ref="Y108:Z108"/>
    <mergeCell ref="AA108:AC108"/>
    <mergeCell ref="AD108:AE108"/>
    <mergeCell ref="AF108:AG108"/>
    <mergeCell ref="AH108:AI108"/>
    <mergeCell ref="AJ108:AL108"/>
    <mergeCell ref="B138:G138"/>
    <mergeCell ref="U138:V138"/>
    <mergeCell ref="W138:X138"/>
    <mergeCell ref="Y138:Z138"/>
    <mergeCell ref="AD138:AE138"/>
    <mergeCell ref="AF138:AG138"/>
    <mergeCell ref="AH138:AI138"/>
    <mergeCell ref="AM138:AO138"/>
    <mergeCell ref="A140:AR141"/>
    <mergeCell ref="A143:A144"/>
    <mergeCell ref="B143:G144"/>
    <mergeCell ref="H143:K144"/>
    <mergeCell ref="U143:AC143"/>
    <mergeCell ref="AD143:AL143"/>
    <mergeCell ref="AM143:AO144"/>
    <mergeCell ref="AP143:AR144"/>
    <mergeCell ref="L144:M144"/>
    <mergeCell ref="N144:O144"/>
    <mergeCell ref="P144:Q144"/>
    <mergeCell ref="R144:T144"/>
    <mergeCell ref="U190:V190"/>
    <mergeCell ref="W190:X190"/>
    <mergeCell ref="Y190:Z190"/>
    <mergeCell ref="AA190:AC190"/>
    <mergeCell ref="AD190:AE190"/>
    <mergeCell ref="AF190:AG190"/>
    <mergeCell ref="AH190:AI190"/>
    <mergeCell ref="AJ190:AL190"/>
    <mergeCell ref="A189:A190"/>
    <mergeCell ref="B189:G190"/>
    <mergeCell ref="H189:K190"/>
    <mergeCell ref="U189:AC189"/>
    <mergeCell ref="AD189:AL189"/>
    <mergeCell ref="AM189:AO190"/>
    <mergeCell ref="AP189:AR190"/>
    <mergeCell ref="L189:T189"/>
    <mergeCell ref="L190:M190"/>
    <mergeCell ref="N190:O190"/>
    <mergeCell ref="P190:Q190"/>
    <mergeCell ref="R190:T190"/>
    <mergeCell ref="AM194:AO194"/>
    <mergeCell ref="U195:V195"/>
    <mergeCell ref="AD195:AE195"/>
    <mergeCell ref="U193:V193"/>
    <mergeCell ref="AD193:AE193"/>
    <mergeCell ref="U194:V194"/>
    <mergeCell ref="W194:X194"/>
    <mergeCell ref="Y194:Z194"/>
    <mergeCell ref="AA194:AC194"/>
    <mergeCell ref="AD194:AE194"/>
    <mergeCell ref="AF194:AG194"/>
    <mergeCell ref="U192:V192"/>
    <mergeCell ref="W192:X192"/>
    <mergeCell ref="Y192:Z192"/>
    <mergeCell ref="AD192:AE192"/>
    <mergeCell ref="AF192:AG192"/>
    <mergeCell ref="AH192:AI192"/>
    <mergeCell ref="AM192:AO192"/>
    <mergeCell ref="AM198:AO198"/>
    <mergeCell ref="U199:V199"/>
    <mergeCell ref="AD199:AE199"/>
    <mergeCell ref="U197:V197"/>
    <mergeCell ref="AD197:AE197"/>
    <mergeCell ref="U198:V198"/>
    <mergeCell ref="W198:X198"/>
    <mergeCell ref="Y198:Z198"/>
    <mergeCell ref="AA198:AC198"/>
    <mergeCell ref="AD198:AE198"/>
    <mergeCell ref="AF198:AG198"/>
    <mergeCell ref="U196:V196"/>
    <mergeCell ref="W196:X196"/>
    <mergeCell ref="Y196:Z196"/>
    <mergeCell ref="AA196:AC196"/>
    <mergeCell ref="AD196:AE196"/>
    <mergeCell ref="AF196:AG196"/>
    <mergeCell ref="AH196:AI196"/>
    <mergeCell ref="AJ196:AL196"/>
    <mergeCell ref="AM196:AO196"/>
    <mergeCell ref="U202:V202"/>
    <mergeCell ref="W202:X202"/>
    <mergeCell ref="Y202:Z202"/>
    <mergeCell ref="AA202:AC202"/>
    <mergeCell ref="AD202:AE202"/>
    <mergeCell ref="AF202:AG202"/>
    <mergeCell ref="U200:V200"/>
    <mergeCell ref="W200:X200"/>
    <mergeCell ref="Y200:Z200"/>
    <mergeCell ref="AA200:AC200"/>
    <mergeCell ref="AD200:AE200"/>
    <mergeCell ref="AF200:AG200"/>
    <mergeCell ref="AH200:AI200"/>
    <mergeCell ref="AJ200:AL200"/>
    <mergeCell ref="AM200:AO200"/>
    <mergeCell ref="AF204:AG204"/>
    <mergeCell ref="AH204:AI204"/>
    <mergeCell ref="AJ204:AL204"/>
    <mergeCell ref="AM204:AO204"/>
    <mergeCell ref="U205:V205"/>
    <mergeCell ref="AD205:AE205"/>
    <mergeCell ref="AF208:AG208"/>
    <mergeCell ref="AH208:AI208"/>
    <mergeCell ref="AJ208:AL208"/>
    <mergeCell ref="AM208:AO208"/>
    <mergeCell ref="AM202:AO202"/>
    <mergeCell ref="U203:V203"/>
    <mergeCell ref="AD203:AE203"/>
    <mergeCell ref="U204:V204"/>
    <mergeCell ref="W204:X204"/>
    <mergeCell ref="Y204:Z204"/>
    <mergeCell ref="AA204:AC204"/>
    <mergeCell ref="AD204:AE204"/>
    <mergeCell ref="AH206:AI206"/>
    <mergeCell ref="AJ206:AL206"/>
    <mergeCell ref="U209:V209"/>
    <mergeCell ref="AD209:AE209"/>
    <mergeCell ref="AA210:AC210"/>
    <mergeCell ref="AJ210:AL210"/>
    <mergeCell ref="U211:V211"/>
    <mergeCell ref="AD211:AE211"/>
    <mergeCell ref="U212:V212"/>
    <mergeCell ref="W212:X212"/>
    <mergeCell ref="Y212:Z212"/>
    <mergeCell ref="AA212:AC212"/>
    <mergeCell ref="AD212:AE212"/>
    <mergeCell ref="AF212:AG212"/>
    <mergeCell ref="AH212:AI212"/>
    <mergeCell ref="AJ212:AL212"/>
    <mergeCell ref="AM206:AO206"/>
    <mergeCell ref="U207:V207"/>
    <mergeCell ref="AD207:AE207"/>
    <mergeCell ref="U208:V208"/>
    <mergeCell ref="W208:X208"/>
    <mergeCell ref="Y208:Z208"/>
    <mergeCell ref="AA208:AC208"/>
    <mergeCell ref="AD208:AE208"/>
    <mergeCell ref="U206:V206"/>
    <mergeCell ref="W206:X206"/>
    <mergeCell ref="Y206:Z206"/>
    <mergeCell ref="AA206:AC206"/>
    <mergeCell ref="AD206:AE206"/>
    <mergeCell ref="AF206:AG206"/>
    <mergeCell ref="AM216:AO216"/>
    <mergeCell ref="U218:V218"/>
    <mergeCell ref="W218:X218"/>
    <mergeCell ref="Y218:Z218"/>
    <mergeCell ref="AD218:AE218"/>
    <mergeCell ref="AF218:AG218"/>
    <mergeCell ref="AH218:AI218"/>
    <mergeCell ref="AM218:AO218"/>
    <mergeCell ref="U216:V216"/>
    <mergeCell ref="W216:X216"/>
    <mergeCell ref="Y216:Z216"/>
    <mergeCell ref="AD216:AE216"/>
    <mergeCell ref="AF216:AG216"/>
    <mergeCell ref="AH216:AI216"/>
    <mergeCell ref="AM210:AO210"/>
    <mergeCell ref="U214:V214"/>
    <mergeCell ref="W214:X214"/>
    <mergeCell ref="Y214:Z214"/>
    <mergeCell ref="AD214:AE214"/>
    <mergeCell ref="AF214:AG214"/>
    <mergeCell ref="AH214:AI214"/>
    <mergeCell ref="AM214:AO214"/>
    <mergeCell ref="AM212:AO212"/>
    <mergeCell ref="U210:V210"/>
    <mergeCell ref="W210:X210"/>
    <mergeCell ref="Y210:Z210"/>
    <mergeCell ref="AD210:AE210"/>
    <mergeCell ref="AF210:AG210"/>
    <mergeCell ref="AH210:AI210"/>
    <mergeCell ref="AH226:AI226"/>
    <mergeCell ref="AM226:AO226"/>
    <mergeCell ref="U224:V224"/>
    <mergeCell ref="W224:X224"/>
    <mergeCell ref="Y224:Z224"/>
    <mergeCell ref="AD224:AE224"/>
    <mergeCell ref="AF224:AG224"/>
    <mergeCell ref="AH224:AI224"/>
    <mergeCell ref="L224:M224"/>
    <mergeCell ref="N224:O224"/>
    <mergeCell ref="P224:Q224"/>
    <mergeCell ref="AM220:AO220"/>
    <mergeCell ref="U222:V222"/>
    <mergeCell ref="W222:X222"/>
    <mergeCell ref="Y222:Z222"/>
    <mergeCell ref="AD222:AE222"/>
    <mergeCell ref="AF222:AG222"/>
    <mergeCell ref="AH222:AI222"/>
    <mergeCell ref="AM222:AO222"/>
    <mergeCell ref="U220:V220"/>
    <mergeCell ref="W220:X220"/>
    <mergeCell ref="Y220:Z220"/>
    <mergeCell ref="AD220:AE220"/>
    <mergeCell ref="AF220:AG220"/>
    <mergeCell ref="AH220:AI220"/>
    <mergeCell ref="L220:M220"/>
    <mergeCell ref="N220:O220"/>
    <mergeCell ref="P220:Q220"/>
    <mergeCell ref="L222:M222"/>
    <mergeCell ref="N222:O222"/>
    <mergeCell ref="P222:Q222"/>
    <mergeCell ref="L226:M226"/>
    <mergeCell ref="B230:G230"/>
    <mergeCell ref="U230:V230"/>
    <mergeCell ref="W230:X230"/>
    <mergeCell ref="Y230:Z230"/>
    <mergeCell ref="AD230:AE230"/>
    <mergeCell ref="AF230:AG230"/>
    <mergeCell ref="AH230:AI230"/>
    <mergeCell ref="AM230:AO230"/>
    <mergeCell ref="U228:V228"/>
    <mergeCell ref="W228:X228"/>
    <mergeCell ref="Y228:Z228"/>
    <mergeCell ref="AD228:AE228"/>
    <mergeCell ref="AF228:AG228"/>
    <mergeCell ref="AH228:AI228"/>
    <mergeCell ref="L235:T235"/>
    <mergeCell ref="L236:M236"/>
    <mergeCell ref="N236:O236"/>
    <mergeCell ref="P236:Q236"/>
    <mergeCell ref="R236:T236"/>
    <mergeCell ref="A232:AR233"/>
    <mergeCell ref="U250:V250"/>
    <mergeCell ref="W250:X250"/>
    <mergeCell ref="Y250:Z250"/>
    <mergeCell ref="AA250:AC250"/>
    <mergeCell ref="AD250:AE250"/>
    <mergeCell ref="U247:V247"/>
    <mergeCell ref="AD247:AE247"/>
    <mergeCell ref="AM240:AO240"/>
    <mergeCell ref="U241:V241"/>
    <mergeCell ref="AD241:AE241"/>
    <mergeCell ref="U240:V240"/>
    <mergeCell ref="W240:X240"/>
    <mergeCell ref="Y240:Z240"/>
    <mergeCell ref="AA240:AC240"/>
    <mergeCell ref="AD240:AE240"/>
    <mergeCell ref="AF240:AG240"/>
    <mergeCell ref="AH244:AI244"/>
    <mergeCell ref="AJ244:AL244"/>
    <mergeCell ref="AM244:AO244"/>
    <mergeCell ref="U245:V245"/>
    <mergeCell ref="AD245:AE245"/>
    <mergeCell ref="U243:V243"/>
    <mergeCell ref="AD243:AE243"/>
    <mergeCell ref="U244:V244"/>
    <mergeCell ref="W244:X244"/>
    <mergeCell ref="AF242:AG242"/>
    <mergeCell ref="AH242:AI242"/>
    <mergeCell ref="AJ242:AL242"/>
    <mergeCell ref="AH240:AI240"/>
    <mergeCell ref="AJ240:AL240"/>
    <mergeCell ref="AD256:AE256"/>
    <mergeCell ref="U254:V254"/>
    <mergeCell ref="W254:X254"/>
    <mergeCell ref="Y254:Z254"/>
    <mergeCell ref="AA254:AC254"/>
    <mergeCell ref="AD254:AE254"/>
    <mergeCell ref="AF254:AG254"/>
    <mergeCell ref="AM242:AO242"/>
    <mergeCell ref="U248:V248"/>
    <mergeCell ref="W248:X248"/>
    <mergeCell ref="Y248:Z248"/>
    <mergeCell ref="AA248:AC248"/>
    <mergeCell ref="AD248:AE248"/>
    <mergeCell ref="AF248:AG248"/>
    <mergeCell ref="U246:V246"/>
    <mergeCell ref="W246:X246"/>
    <mergeCell ref="Y246:Z246"/>
    <mergeCell ref="AA246:AC246"/>
    <mergeCell ref="AD246:AE246"/>
    <mergeCell ref="AF246:AG246"/>
    <mergeCell ref="AH246:AI246"/>
    <mergeCell ref="AJ246:AL246"/>
    <mergeCell ref="AM246:AO246"/>
    <mergeCell ref="AF250:AG250"/>
    <mergeCell ref="AH250:AI250"/>
    <mergeCell ref="AJ250:AL250"/>
    <mergeCell ref="AM250:AO250"/>
    <mergeCell ref="AH248:AI248"/>
    <mergeCell ref="AJ248:AL248"/>
    <mergeCell ref="AM248:AO248"/>
    <mergeCell ref="U249:V249"/>
    <mergeCell ref="AD249:AE249"/>
    <mergeCell ref="A235:A236"/>
    <mergeCell ref="B235:G236"/>
    <mergeCell ref="H235:K236"/>
    <mergeCell ref="U235:AC235"/>
    <mergeCell ref="AD235:AL235"/>
    <mergeCell ref="AM235:AO236"/>
    <mergeCell ref="AP235:AR236"/>
    <mergeCell ref="U260:V260"/>
    <mergeCell ref="W260:X260"/>
    <mergeCell ref="Y260:Z260"/>
    <mergeCell ref="AD260:AE260"/>
    <mergeCell ref="AF260:AG260"/>
    <mergeCell ref="AH260:AI260"/>
    <mergeCell ref="AM260:AO260"/>
    <mergeCell ref="R248:T248"/>
    <mergeCell ref="R254:T254"/>
    <mergeCell ref="R250:T250"/>
    <mergeCell ref="R252:T252"/>
    <mergeCell ref="R256:T256"/>
    <mergeCell ref="AF256:AG256"/>
    <mergeCell ref="AH256:AI256"/>
    <mergeCell ref="AM254:AO254"/>
    <mergeCell ref="U255:V255"/>
    <mergeCell ref="AD255:AE255"/>
    <mergeCell ref="U256:V256"/>
    <mergeCell ref="W256:X256"/>
    <mergeCell ref="Y256:Z256"/>
    <mergeCell ref="AA256:AC256"/>
    <mergeCell ref="U257:V257"/>
    <mergeCell ref="U238:V238"/>
    <mergeCell ref="W238:X238"/>
    <mergeCell ref="Y238:Z238"/>
    <mergeCell ref="AD238:AE238"/>
    <mergeCell ref="AF238:AG238"/>
    <mergeCell ref="AH238:AI238"/>
    <mergeCell ref="AM238:AO238"/>
    <mergeCell ref="U236:V236"/>
    <mergeCell ref="W236:X236"/>
    <mergeCell ref="Y236:Z236"/>
    <mergeCell ref="AA236:AC236"/>
    <mergeCell ref="AD236:AE236"/>
    <mergeCell ref="AF236:AG236"/>
    <mergeCell ref="AH236:AI236"/>
    <mergeCell ref="AJ236:AL236"/>
    <mergeCell ref="AM262:AO262"/>
    <mergeCell ref="U262:V262"/>
    <mergeCell ref="W262:X262"/>
    <mergeCell ref="Y262:Z262"/>
    <mergeCell ref="AD262:AE262"/>
    <mergeCell ref="AF262:AG262"/>
    <mergeCell ref="AH262:AI262"/>
    <mergeCell ref="AH252:AI252"/>
    <mergeCell ref="AJ252:AL252"/>
    <mergeCell ref="AM252:AO252"/>
    <mergeCell ref="U252:V252"/>
    <mergeCell ref="W252:X252"/>
    <mergeCell ref="Y252:Z252"/>
    <mergeCell ref="AA252:AC252"/>
    <mergeCell ref="AD252:AE252"/>
    <mergeCell ref="AF252:AG252"/>
    <mergeCell ref="U251:V251"/>
    <mergeCell ref="AD251:AE251"/>
    <mergeCell ref="AJ256:AL256"/>
    <mergeCell ref="AM256:AO256"/>
    <mergeCell ref="AH254:AI254"/>
    <mergeCell ref="AJ254:AL254"/>
    <mergeCell ref="AM268:AO268"/>
    <mergeCell ref="U270:V270"/>
    <mergeCell ref="W270:X270"/>
    <mergeCell ref="Y270:Z270"/>
    <mergeCell ref="AD270:AE270"/>
    <mergeCell ref="AF270:AG270"/>
    <mergeCell ref="AH270:AI270"/>
    <mergeCell ref="AM270:AO270"/>
    <mergeCell ref="U268:V268"/>
    <mergeCell ref="W268:X268"/>
    <mergeCell ref="Y268:Z268"/>
    <mergeCell ref="AD268:AE268"/>
    <mergeCell ref="AF268:AG268"/>
    <mergeCell ref="AH268:AI268"/>
    <mergeCell ref="AM264:AO264"/>
    <mergeCell ref="U266:V266"/>
    <mergeCell ref="W266:X266"/>
    <mergeCell ref="Y266:Z266"/>
    <mergeCell ref="AD266:AE266"/>
    <mergeCell ref="AF266:AG266"/>
    <mergeCell ref="AH266:AI266"/>
    <mergeCell ref="AM266:AO266"/>
    <mergeCell ref="U264:V264"/>
    <mergeCell ref="W264:X264"/>
    <mergeCell ref="Y264:Z264"/>
    <mergeCell ref="AD264:AE264"/>
    <mergeCell ref="AF264:AG264"/>
    <mergeCell ref="AH264:AI264"/>
    <mergeCell ref="AH276:AI276"/>
    <mergeCell ref="AM276:AO276"/>
    <mergeCell ref="A278:AR279"/>
    <mergeCell ref="A281:A282"/>
    <mergeCell ref="B281:G282"/>
    <mergeCell ref="H281:K282"/>
    <mergeCell ref="U281:AC281"/>
    <mergeCell ref="AD281:AL281"/>
    <mergeCell ref="AM281:AO282"/>
    <mergeCell ref="B276:G276"/>
    <mergeCell ref="U276:V276"/>
    <mergeCell ref="W276:X276"/>
    <mergeCell ref="Y276:Z276"/>
    <mergeCell ref="AD276:AE276"/>
    <mergeCell ref="AF276:AG276"/>
    <mergeCell ref="AM272:AO272"/>
    <mergeCell ref="U274:V274"/>
    <mergeCell ref="W274:X274"/>
    <mergeCell ref="Y274:Z274"/>
    <mergeCell ref="AD274:AE274"/>
    <mergeCell ref="AF274:AG274"/>
    <mergeCell ref="AH274:AI274"/>
    <mergeCell ref="AM274:AO274"/>
    <mergeCell ref="U272:V272"/>
    <mergeCell ref="W272:X272"/>
    <mergeCell ref="Y272:Z272"/>
    <mergeCell ref="AD272:AE272"/>
    <mergeCell ref="AF272:AG272"/>
    <mergeCell ref="AH272:AI272"/>
    <mergeCell ref="L272:M272"/>
    <mergeCell ref="N272:O272"/>
    <mergeCell ref="AM284:AO284"/>
    <mergeCell ref="U285:V285"/>
    <mergeCell ref="AD285:AE285"/>
    <mergeCell ref="AJ282:AL282"/>
    <mergeCell ref="U284:V284"/>
    <mergeCell ref="W284:X284"/>
    <mergeCell ref="Y284:Z284"/>
    <mergeCell ref="AD284:AE284"/>
    <mergeCell ref="AF284:AG284"/>
    <mergeCell ref="AH284:AI284"/>
    <mergeCell ref="AP281:AR282"/>
    <mergeCell ref="U282:V282"/>
    <mergeCell ref="W282:X282"/>
    <mergeCell ref="Y282:Z282"/>
    <mergeCell ref="AA282:AC282"/>
    <mergeCell ref="AD282:AE282"/>
    <mergeCell ref="AF282:AG282"/>
    <mergeCell ref="AH282:AI282"/>
    <mergeCell ref="AF290:AG290"/>
    <mergeCell ref="AH290:AI290"/>
    <mergeCell ref="AJ290:AL290"/>
    <mergeCell ref="AM290:AO290"/>
    <mergeCell ref="U291:V291"/>
    <mergeCell ref="AD291:AE291"/>
    <mergeCell ref="U289:V289"/>
    <mergeCell ref="AD289:AE289"/>
    <mergeCell ref="U290:V290"/>
    <mergeCell ref="W290:X290"/>
    <mergeCell ref="Y290:Z290"/>
    <mergeCell ref="AA290:AC290"/>
    <mergeCell ref="AD290:AE290"/>
    <mergeCell ref="AM292:AO292"/>
    <mergeCell ref="U293:V293"/>
    <mergeCell ref="AD293:AE293"/>
    <mergeCell ref="U294:V294"/>
    <mergeCell ref="W294:X294"/>
    <mergeCell ref="Y294:Z294"/>
    <mergeCell ref="AA294:AC294"/>
    <mergeCell ref="AD294:AE294"/>
    <mergeCell ref="U292:V292"/>
    <mergeCell ref="W292:X292"/>
    <mergeCell ref="Y292:Z292"/>
    <mergeCell ref="AA292:AC292"/>
    <mergeCell ref="AD292:AE292"/>
    <mergeCell ref="AF292:AG292"/>
    <mergeCell ref="AH292:AI292"/>
    <mergeCell ref="AJ292:AL292"/>
    <mergeCell ref="AH296:AI296"/>
    <mergeCell ref="AJ296:AL296"/>
    <mergeCell ref="AM296:AO296"/>
    <mergeCell ref="U297:V297"/>
    <mergeCell ref="AD297:AE297"/>
    <mergeCell ref="U298:V298"/>
    <mergeCell ref="W298:X298"/>
    <mergeCell ref="Y298:Z298"/>
    <mergeCell ref="AA298:AC298"/>
    <mergeCell ref="AD298:AE298"/>
    <mergeCell ref="U296:V296"/>
    <mergeCell ref="W296:X296"/>
    <mergeCell ref="Y296:Z296"/>
    <mergeCell ref="AA296:AC296"/>
    <mergeCell ref="AD296:AE296"/>
    <mergeCell ref="AF296:AG296"/>
    <mergeCell ref="AF294:AG294"/>
    <mergeCell ref="AH294:AI294"/>
    <mergeCell ref="AJ294:AL294"/>
    <mergeCell ref="AM294:AO294"/>
    <mergeCell ref="U295:V295"/>
    <mergeCell ref="AD295:AE295"/>
    <mergeCell ref="AH300:AI300"/>
    <mergeCell ref="AJ300:AL300"/>
    <mergeCell ref="AM300:AO300"/>
    <mergeCell ref="U301:V301"/>
    <mergeCell ref="AD301:AE301"/>
    <mergeCell ref="U302:V302"/>
    <mergeCell ref="W302:X302"/>
    <mergeCell ref="Y302:Z302"/>
    <mergeCell ref="AA302:AC302"/>
    <mergeCell ref="AD302:AE302"/>
    <mergeCell ref="U300:V300"/>
    <mergeCell ref="W300:X300"/>
    <mergeCell ref="Y300:Z300"/>
    <mergeCell ref="AA300:AC300"/>
    <mergeCell ref="AD300:AE300"/>
    <mergeCell ref="AF300:AG300"/>
    <mergeCell ref="AF298:AG298"/>
    <mergeCell ref="AH298:AI298"/>
    <mergeCell ref="AJ298:AL298"/>
    <mergeCell ref="AM298:AO298"/>
    <mergeCell ref="U299:V299"/>
    <mergeCell ref="AD299:AE299"/>
    <mergeCell ref="AH304:AI304"/>
    <mergeCell ref="AJ304:AL304"/>
    <mergeCell ref="AM304:AO304"/>
    <mergeCell ref="U305:V305"/>
    <mergeCell ref="AD305:AE305"/>
    <mergeCell ref="U306:V306"/>
    <mergeCell ref="W306:X306"/>
    <mergeCell ref="Y306:Z306"/>
    <mergeCell ref="AA306:AC306"/>
    <mergeCell ref="AD306:AE306"/>
    <mergeCell ref="U304:V304"/>
    <mergeCell ref="W304:X304"/>
    <mergeCell ref="Y304:Z304"/>
    <mergeCell ref="AA304:AC304"/>
    <mergeCell ref="AD304:AE304"/>
    <mergeCell ref="AF304:AG304"/>
    <mergeCell ref="AF302:AG302"/>
    <mergeCell ref="AH302:AI302"/>
    <mergeCell ref="AJ302:AL302"/>
    <mergeCell ref="AM302:AO302"/>
    <mergeCell ref="U303:V303"/>
    <mergeCell ref="AD303:AE303"/>
    <mergeCell ref="AH308:AI308"/>
    <mergeCell ref="AJ308:AL308"/>
    <mergeCell ref="AM308:AO308"/>
    <mergeCell ref="U309:V309"/>
    <mergeCell ref="AD309:AE309"/>
    <mergeCell ref="U310:V310"/>
    <mergeCell ref="W310:X310"/>
    <mergeCell ref="Y310:Z310"/>
    <mergeCell ref="AA310:AC310"/>
    <mergeCell ref="AD310:AE310"/>
    <mergeCell ref="U308:V308"/>
    <mergeCell ref="W308:X308"/>
    <mergeCell ref="Y308:Z308"/>
    <mergeCell ref="AA308:AC308"/>
    <mergeCell ref="AD308:AE308"/>
    <mergeCell ref="AF308:AG308"/>
    <mergeCell ref="AF306:AG306"/>
    <mergeCell ref="AH306:AI306"/>
    <mergeCell ref="AJ306:AL306"/>
    <mergeCell ref="AM306:AO306"/>
    <mergeCell ref="U307:V307"/>
    <mergeCell ref="AD307:AE307"/>
    <mergeCell ref="AH312:AI312"/>
    <mergeCell ref="AJ312:AL312"/>
    <mergeCell ref="AM312:AO312"/>
    <mergeCell ref="U313:V313"/>
    <mergeCell ref="AD313:AE313"/>
    <mergeCell ref="U314:V314"/>
    <mergeCell ref="W314:X314"/>
    <mergeCell ref="Y314:Z314"/>
    <mergeCell ref="AA314:AC314"/>
    <mergeCell ref="AD314:AE314"/>
    <mergeCell ref="U312:V312"/>
    <mergeCell ref="W312:X312"/>
    <mergeCell ref="Y312:Z312"/>
    <mergeCell ref="AA312:AC312"/>
    <mergeCell ref="AD312:AE312"/>
    <mergeCell ref="AF312:AG312"/>
    <mergeCell ref="AF310:AG310"/>
    <mergeCell ref="AH310:AI310"/>
    <mergeCell ref="AJ310:AL310"/>
    <mergeCell ref="AM310:AO310"/>
    <mergeCell ref="U311:V311"/>
    <mergeCell ref="AD311:AE311"/>
    <mergeCell ref="AM316:AO316"/>
    <mergeCell ref="U318:V318"/>
    <mergeCell ref="W318:X318"/>
    <mergeCell ref="Y318:Z318"/>
    <mergeCell ref="AD318:AE318"/>
    <mergeCell ref="AF318:AG318"/>
    <mergeCell ref="AH318:AI318"/>
    <mergeCell ref="AM318:AO318"/>
    <mergeCell ref="AF314:AG314"/>
    <mergeCell ref="AH314:AI314"/>
    <mergeCell ref="AJ314:AL314"/>
    <mergeCell ref="AM314:AO314"/>
    <mergeCell ref="U316:V316"/>
    <mergeCell ref="W316:X316"/>
    <mergeCell ref="Y316:Z316"/>
    <mergeCell ref="AD316:AE316"/>
    <mergeCell ref="AF316:AG316"/>
    <mergeCell ref="AH316:AI316"/>
    <mergeCell ref="A327:A328"/>
    <mergeCell ref="B327:G328"/>
    <mergeCell ref="H327:K328"/>
    <mergeCell ref="U327:AC327"/>
    <mergeCell ref="AD327:AL327"/>
    <mergeCell ref="AM327:AO328"/>
    <mergeCell ref="AP327:AR328"/>
    <mergeCell ref="AM320:AO320"/>
    <mergeCell ref="B322:G322"/>
    <mergeCell ref="U322:V322"/>
    <mergeCell ref="W322:X322"/>
    <mergeCell ref="Y322:Z322"/>
    <mergeCell ref="AD322:AE322"/>
    <mergeCell ref="AF322:AG322"/>
    <mergeCell ref="AH322:AI322"/>
    <mergeCell ref="AM322:AO322"/>
    <mergeCell ref="U320:V320"/>
    <mergeCell ref="W320:X320"/>
    <mergeCell ref="Y320:Z320"/>
    <mergeCell ref="AD320:AE320"/>
    <mergeCell ref="AF320:AG320"/>
    <mergeCell ref="AH320:AI320"/>
    <mergeCell ref="L327:T327"/>
    <mergeCell ref="L328:M328"/>
    <mergeCell ref="N328:O328"/>
    <mergeCell ref="P328:Q328"/>
    <mergeCell ref="R328:T328"/>
    <mergeCell ref="U330:V330"/>
    <mergeCell ref="W330:X330"/>
    <mergeCell ref="Y330:Z330"/>
    <mergeCell ref="AD330:AE330"/>
    <mergeCell ref="AF330:AG330"/>
    <mergeCell ref="AH330:AI330"/>
    <mergeCell ref="AM330:AO330"/>
    <mergeCell ref="U328:V328"/>
    <mergeCell ref="W328:X328"/>
    <mergeCell ref="Y328:Z328"/>
    <mergeCell ref="AA328:AC328"/>
    <mergeCell ref="AD328:AE328"/>
    <mergeCell ref="AF328:AG328"/>
    <mergeCell ref="AH328:AI328"/>
    <mergeCell ref="AJ328:AL328"/>
    <mergeCell ref="U334:V334"/>
    <mergeCell ref="W334:X334"/>
    <mergeCell ref="Y334:Z334"/>
    <mergeCell ref="AA334:AC334"/>
    <mergeCell ref="AD334:AE334"/>
    <mergeCell ref="AF334:AG334"/>
    <mergeCell ref="AH334:AI334"/>
    <mergeCell ref="AJ334:AL334"/>
    <mergeCell ref="AM334:AO334"/>
    <mergeCell ref="AH332:AI332"/>
    <mergeCell ref="AJ332:AL332"/>
    <mergeCell ref="AM332:AO332"/>
    <mergeCell ref="U333:V333"/>
    <mergeCell ref="AD333:AE333"/>
    <mergeCell ref="U331:V331"/>
    <mergeCell ref="AD331:AE331"/>
    <mergeCell ref="U332:V332"/>
    <mergeCell ref="W332:X332"/>
    <mergeCell ref="Y332:Z332"/>
    <mergeCell ref="AA332:AC332"/>
    <mergeCell ref="AD332:AE332"/>
    <mergeCell ref="AF332:AG332"/>
    <mergeCell ref="U338:V338"/>
    <mergeCell ref="W338:X338"/>
    <mergeCell ref="Y338:Z338"/>
    <mergeCell ref="AA338:AC338"/>
    <mergeCell ref="AD338:AE338"/>
    <mergeCell ref="AF338:AG338"/>
    <mergeCell ref="AH338:AI338"/>
    <mergeCell ref="AJ338:AL338"/>
    <mergeCell ref="AM338:AO338"/>
    <mergeCell ref="AH336:AI336"/>
    <mergeCell ref="AJ336:AL336"/>
    <mergeCell ref="AM336:AO336"/>
    <mergeCell ref="U337:V337"/>
    <mergeCell ref="AD337:AE337"/>
    <mergeCell ref="U335:V335"/>
    <mergeCell ref="AD335:AE335"/>
    <mergeCell ref="U336:V336"/>
    <mergeCell ref="W336:X336"/>
    <mergeCell ref="Y336:Z336"/>
    <mergeCell ref="AA336:AC336"/>
    <mergeCell ref="AD336:AE336"/>
    <mergeCell ref="AF336:AG336"/>
    <mergeCell ref="AH340:AI340"/>
    <mergeCell ref="AJ340:AL340"/>
    <mergeCell ref="AM340:AO340"/>
    <mergeCell ref="U344:V344"/>
    <mergeCell ref="W344:X344"/>
    <mergeCell ref="Y344:Z344"/>
    <mergeCell ref="AA344:AC344"/>
    <mergeCell ref="AD344:AE344"/>
    <mergeCell ref="U339:V339"/>
    <mergeCell ref="AD339:AE339"/>
    <mergeCell ref="U340:V340"/>
    <mergeCell ref="W340:X340"/>
    <mergeCell ref="Y340:Z340"/>
    <mergeCell ref="AA340:AC340"/>
    <mergeCell ref="AD340:AE340"/>
    <mergeCell ref="AF340:AG340"/>
    <mergeCell ref="AH346:AI346"/>
    <mergeCell ref="AJ346:AL346"/>
    <mergeCell ref="AM346:AO346"/>
    <mergeCell ref="U347:V347"/>
    <mergeCell ref="AD347:AE347"/>
    <mergeCell ref="U348:V348"/>
    <mergeCell ref="W348:X348"/>
    <mergeCell ref="Y348:Z348"/>
    <mergeCell ref="AA348:AC348"/>
    <mergeCell ref="AD348:AE348"/>
    <mergeCell ref="U346:V346"/>
    <mergeCell ref="W346:X346"/>
    <mergeCell ref="Y346:Z346"/>
    <mergeCell ref="AA346:AC346"/>
    <mergeCell ref="AD346:AE346"/>
    <mergeCell ref="AF346:AG346"/>
    <mergeCell ref="AF344:AG344"/>
    <mergeCell ref="AH344:AI344"/>
    <mergeCell ref="AJ344:AL344"/>
    <mergeCell ref="AM344:AO344"/>
    <mergeCell ref="U345:V345"/>
    <mergeCell ref="AD345:AE345"/>
    <mergeCell ref="AM350:AO350"/>
    <mergeCell ref="U352:V352"/>
    <mergeCell ref="W352:X352"/>
    <mergeCell ref="Y352:Z352"/>
    <mergeCell ref="AD352:AE352"/>
    <mergeCell ref="AF352:AG352"/>
    <mergeCell ref="AH352:AI352"/>
    <mergeCell ref="AM352:AO352"/>
    <mergeCell ref="AF348:AG348"/>
    <mergeCell ref="AH348:AI348"/>
    <mergeCell ref="AJ348:AL348"/>
    <mergeCell ref="AM348:AO348"/>
    <mergeCell ref="U350:V350"/>
    <mergeCell ref="W350:X350"/>
    <mergeCell ref="Y350:Z350"/>
    <mergeCell ref="AD350:AE350"/>
    <mergeCell ref="AF350:AG350"/>
    <mergeCell ref="AH350:AI350"/>
    <mergeCell ref="AH358:AI358"/>
    <mergeCell ref="AM354:AO354"/>
    <mergeCell ref="U356:V356"/>
    <mergeCell ref="W356:X356"/>
    <mergeCell ref="Y356:Z356"/>
    <mergeCell ref="AD356:AE356"/>
    <mergeCell ref="AF356:AG356"/>
    <mergeCell ref="AH356:AI356"/>
    <mergeCell ref="AM356:AO356"/>
    <mergeCell ref="U354:V354"/>
    <mergeCell ref="W354:X354"/>
    <mergeCell ref="Y354:Z354"/>
    <mergeCell ref="AD354:AE354"/>
    <mergeCell ref="AF354:AG354"/>
    <mergeCell ref="AH354:AI354"/>
    <mergeCell ref="AM362:AO362"/>
    <mergeCell ref="U364:V364"/>
    <mergeCell ref="W364:X364"/>
    <mergeCell ref="Y364:Z364"/>
    <mergeCell ref="AD364:AE364"/>
    <mergeCell ref="AF364:AG364"/>
    <mergeCell ref="AH364:AI364"/>
    <mergeCell ref="AM364:AO364"/>
    <mergeCell ref="U362:V362"/>
    <mergeCell ref="W362:X362"/>
    <mergeCell ref="Y362:Z362"/>
    <mergeCell ref="AD362:AE362"/>
    <mergeCell ref="AF362:AG362"/>
    <mergeCell ref="AH362:AI362"/>
    <mergeCell ref="L362:M362"/>
    <mergeCell ref="N362:O362"/>
    <mergeCell ref="P362:Q362"/>
    <mergeCell ref="L364:M364"/>
    <mergeCell ref="N364:O364"/>
    <mergeCell ref="P364:Q364"/>
    <mergeCell ref="A373:A374"/>
    <mergeCell ref="B373:G374"/>
    <mergeCell ref="H373:K374"/>
    <mergeCell ref="U373:AC373"/>
    <mergeCell ref="AD373:AL373"/>
    <mergeCell ref="AM373:AO374"/>
    <mergeCell ref="AP373:AR374"/>
    <mergeCell ref="AM366:AO366"/>
    <mergeCell ref="B368:G368"/>
    <mergeCell ref="U368:V368"/>
    <mergeCell ref="W368:X368"/>
    <mergeCell ref="Y368:Z368"/>
    <mergeCell ref="AD368:AE368"/>
    <mergeCell ref="AF368:AG368"/>
    <mergeCell ref="AH368:AI368"/>
    <mergeCell ref="AM368:AO368"/>
    <mergeCell ref="U366:V366"/>
    <mergeCell ref="W366:X366"/>
    <mergeCell ref="Y366:Z366"/>
    <mergeCell ref="AD366:AE366"/>
    <mergeCell ref="AF366:AG366"/>
    <mergeCell ref="AH366:AI366"/>
    <mergeCell ref="L368:M368"/>
    <mergeCell ref="N368:O368"/>
    <mergeCell ref="P368:Q368"/>
    <mergeCell ref="L373:T373"/>
    <mergeCell ref="L374:M374"/>
    <mergeCell ref="N374:O374"/>
    <mergeCell ref="P374:Q374"/>
    <mergeCell ref="U376:V376"/>
    <mergeCell ref="W376:X376"/>
    <mergeCell ref="Y376:Z376"/>
    <mergeCell ref="AD376:AE376"/>
    <mergeCell ref="AF376:AG376"/>
    <mergeCell ref="AH376:AI376"/>
    <mergeCell ref="AM376:AO376"/>
    <mergeCell ref="U374:V374"/>
    <mergeCell ref="W374:X374"/>
    <mergeCell ref="Y374:Z374"/>
    <mergeCell ref="AA374:AC374"/>
    <mergeCell ref="AD374:AE374"/>
    <mergeCell ref="AF374:AG374"/>
    <mergeCell ref="AH374:AI374"/>
    <mergeCell ref="AJ374:AL374"/>
    <mergeCell ref="U380:V380"/>
    <mergeCell ref="W380:X380"/>
    <mergeCell ref="Y380:Z380"/>
    <mergeCell ref="AA380:AC380"/>
    <mergeCell ref="AD380:AE380"/>
    <mergeCell ref="AF380:AG380"/>
    <mergeCell ref="AH380:AI380"/>
    <mergeCell ref="AJ380:AL380"/>
    <mergeCell ref="AM380:AO380"/>
    <mergeCell ref="AH378:AI378"/>
    <mergeCell ref="AJ378:AL378"/>
    <mergeCell ref="AM378:AO378"/>
    <mergeCell ref="U379:V379"/>
    <mergeCell ref="AD379:AE379"/>
    <mergeCell ref="U377:V377"/>
    <mergeCell ref="AD377:AE377"/>
    <mergeCell ref="U378:V378"/>
    <mergeCell ref="W378:X378"/>
    <mergeCell ref="Y378:Z378"/>
    <mergeCell ref="AA378:AC378"/>
    <mergeCell ref="AD378:AE378"/>
    <mergeCell ref="AF378:AG378"/>
    <mergeCell ref="U384:V384"/>
    <mergeCell ref="W384:X384"/>
    <mergeCell ref="Y384:Z384"/>
    <mergeCell ref="AA384:AC384"/>
    <mergeCell ref="AD384:AE384"/>
    <mergeCell ref="AF384:AG384"/>
    <mergeCell ref="AH384:AI384"/>
    <mergeCell ref="AJ384:AL384"/>
    <mergeCell ref="AM384:AO384"/>
    <mergeCell ref="AH382:AI382"/>
    <mergeCell ref="AJ382:AL382"/>
    <mergeCell ref="AM382:AO382"/>
    <mergeCell ref="U383:V383"/>
    <mergeCell ref="AD383:AE383"/>
    <mergeCell ref="U381:V381"/>
    <mergeCell ref="AD381:AE381"/>
    <mergeCell ref="U382:V382"/>
    <mergeCell ref="W382:X382"/>
    <mergeCell ref="Y382:Z382"/>
    <mergeCell ref="AA382:AC382"/>
    <mergeCell ref="AD382:AE382"/>
    <mergeCell ref="AF382:AG382"/>
    <mergeCell ref="AH386:AI386"/>
    <mergeCell ref="AJ386:AL386"/>
    <mergeCell ref="AM386:AO386"/>
    <mergeCell ref="U387:V387"/>
    <mergeCell ref="AD387:AE387"/>
    <mergeCell ref="U388:V388"/>
    <mergeCell ref="W388:X388"/>
    <mergeCell ref="Y388:Z388"/>
    <mergeCell ref="AA388:AC388"/>
    <mergeCell ref="AD388:AE388"/>
    <mergeCell ref="AF392:AG392"/>
    <mergeCell ref="AH392:AI392"/>
    <mergeCell ref="AJ392:AL392"/>
    <mergeCell ref="AM392:AO392"/>
    <mergeCell ref="U386:V386"/>
    <mergeCell ref="W386:X386"/>
    <mergeCell ref="Y386:Z386"/>
    <mergeCell ref="AA386:AC386"/>
    <mergeCell ref="AD386:AE386"/>
    <mergeCell ref="AF386:AG386"/>
    <mergeCell ref="AH390:AI390"/>
    <mergeCell ref="AJ390:AL390"/>
    <mergeCell ref="AM390:AO390"/>
    <mergeCell ref="U391:V391"/>
    <mergeCell ref="AD391:AE391"/>
    <mergeCell ref="U392:V392"/>
    <mergeCell ref="W392:X392"/>
    <mergeCell ref="Y392:Z392"/>
    <mergeCell ref="AA392:AC392"/>
    <mergeCell ref="AD392:AE392"/>
    <mergeCell ref="U390:V390"/>
    <mergeCell ref="W390:X390"/>
    <mergeCell ref="Y390:Z390"/>
    <mergeCell ref="AA390:AC390"/>
    <mergeCell ref="AD390:AE390"/>
    <mergeCell ref="AF390:AG390"/>
    <mergeCell ref="AF388:AG388"/>
    <mergeCell ref="AH388:AI388"/>
    <mergeCell ref="AJ388:AL388"/>
    <mergeCell ref="AM388:AO388"/>
    <mergeCell ref="U389:V389"/>
    <mergeCell ref="AD389:AE389"/>
    <mergeCell ref="AJ396:AL396"/>
    <mergeCell ref="AM396:AO396"/>
    <mergeCell ref="U398:V398"/>
    <mergeCell ref="W398:X398"/>
    <mergeCell ref="Y398:Z398"/>
    <mergeCell ref="AD398:AE398"/>
    <mergeCell ref="AF398:AG398"/>
    <mergeCell ref="AH398:AI398"/>
    <mergeCell ref="AM398:AO398"/>
    <mergeCell ref="AM394:AO394"/>
    <mergeCell ref="U395:V395"/>
    <mergeCell ref="AD395:AE395"/>
    <mergeCell ref="U396:V396"/>
    <mergeCell ref="W396:X396"/>
    <mergeCell ref="Y396:Z396"/>
    <mergeCell ref="AA396:AC396"/>
    <mergeCell ref="AD396:AE396"/>
    <mergeCell ref="AF396:AG396"/>
    <mergeCell ref="AH396:AI396"/>
    <mergeCell ref="U394:V394"/>
    <mergeCell ref="W394:X394"/>
    <mergeCell ref="Y394:Z394"/>
    <mergeCell ref="AD394:AE394"/>
    <mergeCell ref="AF394:AG394"/>
    <mergeCell ref="AH394:AI394"/>
    <mergeCell ref="AM404:AO404"/>
    <mergeCell ref="U406:V406"/>
    <mergeCell ref="W406:X406"/>
    <mergeCell ref="Y406:Z406"/>
    <mergeCell ref="AD406:AE406"/>
    <mergeCell ref="AF406:AG406"/>
    <mergeCell ref="AH406:AI406"/>
    <mergeCell ref="AM406:AO406"/>
    <mergeCell ref="U404:V404"/>
    <mergeCell ref="W404:X404"/>
    <mergeCell ref="Y404:Z404"/>
    <mergeCell ref="AD404:AE404"/>
    <mergeCell ref="AF404:AG404"/>
    <mergeCell ref="AH404:AI404"/>
    <mergeCell ref="AM400:AO400"/>
    <mergeCell ref="U402:V402"/>
    <mergeCell ref="W402:X402"/>
    <mergeCell ref="Y402:Z402"/>
    <mergeCell ref="AD402:AE402"/>
    <mergeCell ref="AF402:AG402"/>
    <mergeCell ref="AH402:AI402"/>
    <mergeCell ref="AM402:AO402"/>
    <mergeCell ref="U400:V400"/>
    <mergeCell ref="W400:X400"/>
    <mergeCell ref="Y400:Z400"/>
    <mergeCell ref="AD400:AE400"/>
    <mergeCell ref="AF400:AG400"/>
    <mergeCell ref="AH400:AI400"/>
    <mergeCell ref="AM412:AO412"/>
    <mergeCell ref="B414:G414"/>
    <mergeCell ref="U414:V414"/>
    <mergeCell ref="W414:X414"/>
    <mergeCell ref="Y414:Z414"/>
    <mergeCell ref="AD414:AE414"/>
    <mergeCell ref="AF414:AG414"/>
    <mergeCell ref="AH414:AI414"/>
    <mergeCell ref="AM414:AO414"/>
    <mergeCell ref="U412:V412"/>
    <mergeCell ref="W412:X412"/>
    <mergeCell ref="Y412:Z412"/>
    <mergeCell ref="AD412:AE412"/>
    <mergeCell ref="AF412:AG412"/>
    <mergeCell ref="AH412:AI412"/>
    <mergeCell ref="AM408:AO408"/>
    <mergeCell ref="U410:V410"/>
    <mergeCell ref="W410:X410"/>
    <mergeCell ref="Y410:Z410"/>
    <mergeCell ref="AD410:AE410"/>
    <mergeCell ref="AF410:AG410"/>
    <mergeCell ref="AH410:AI410"/>
    <mergeCell ref="AM410:AO410"/>
    <mergeCell ref="U408:V408"/>
    <mergeCell ref="W408:X408"/>
    <mergeCell ref="Y408:Z408"/>
    <mergeCell ref="AD408:AE408"/>
    <mergeCell ref="AF408:AG408"/>
    <mergeCell ref="AH408:AI408"/>
    <mergeCell ref="L410:M410"/>
    <mergeCell ref="N410:O410"/>
    <mergeCell ref="U420:V420"/>
    <mergeCell ref="W420:X420"/>
    <mergeCell ref="Y420:Z420"/>
    <mergeCell ref="AA420:AC420"/>
    <mergeCell ref="AD420:AE420"/>
    <mergeCell ref="AF420:AG420"/>
    <mergeCell ref="AH420:AI420"/>
    <mergeCell ref="AJ420:AL420"/>
    <mergeCell ref="A416:AR417"/>
    <mergeCell ref="A419:A420"/>
    <mergeCell ref="B419:G420"/>
    <mergeCell ref="H419:K420"/>
    <mergeCell ref="U419:AC419"/>
    <mergeCell ref="AD419:AL419"/>
    <mergeCell ref="AM419:AO420"/>
    <mergeCell ref="AP419:AR420"/>
    <mergeCell ref="AH424:AI424"/>
    <mergeCell ref="AJ424:AL424"/>
    <mergeCell ref="AM424:AO424"/>
    <mergeCell ref="U425:V425"/>
    <mergeCell ref="AD425:AE425"/>
    <mergeCell ref="U423:V423"/>
    <mergeCell ref="AD423:AE423"/>
    <mergeCell ref="U424:V424"/>
    <mergeCell ref="W424:X424"/>
    <mergeCell ref="Y424:Z424"/>
    <mergeCell ref="AA424:AC424"/>
    <mergeCell ref="AD424:AE424"/>
    <mergeCell ref="AF424:AG424"/>
    <mergeCell ref="U422:V422"/>
    <mergeCell ref="W422:X422"/>
    <mergeCell ref="Y422:Z422"/>
    <mergeCell ref="AD422:AE422"/>
    <mergeCell ref="AF422:AG422"/>
    <mergeCell ref="AH422:AI422"/>
    <mergeCell ref="AM422:AO422"/>
    <mergeCell ref="AH428:AI428"/>
    <mergeCell ref="AJ428:AL428"/>
    <mergeCell ref="AM428:AO428"/>
    <mergeCell ref="U429:V429"/>
    <mergeCell ref="AD429:AE429"/>
    <mergeCell ref="U427:V427"/>
    <mergeCell ref="AD427:AE427"/>
    <mergeCell ref="U428:V428"/>
    <mergeCell ref="W428:X428"/>
    <mergeCell ref="Y428:Z428"/>
    <mergeCell ref="AA428:AC428"/>
    <mergeCell ref="AD428:AE428"/>
    <mergeCell ref="AF428:AG428"/>
    <mergeCell ref="U426:V426"/>
    <mergeCell ref="W426:X426"/>
    <mergeCell ref="Y426:Z426"/>
    <mergeCell ref="AA426:AC426"/>
    <mergeCell ref="AD426:AE426"/>
    <mergeCell ref="AF426:AG426"/>
    <mergeCell ref="AH426:AI426"/>
    <mergeCell ref="AJ426:AL426"/>
    <mergeCell ref="AM426:AO426"/>
    <mergeCell ref="U432:V432"/>
    <mergeCell ref="W432:X432"/>
    <mergeCell ref="Y432:Z432"/>
    <mergeCell ref="AA432:AC432"/>
    <mergeCell ref="AD432:AE432"/>
    <mergeCell ref="AF432:AG432"/>
    <mergeCell ref="U430:V430"/>
    <mergeCell ref="W430:X430"/>
    <mergeCell ref="Y430:Z430"/>
    <mergeCell ref="AA430:AC430"/>
    <mergeCell ref="AD430:AE430"/>
    <mergeCell ref="AF430:AG430"/>
    <mergeCell ref="AH430:AI430"/>
    <mergeCell ref="AJ430:AL430"/>
    <mergeCell ref="AM430:AO430"/>
    <mergeCell ref="AF434:AG434"/>
    <mergeCell ref="AH434:AI434"/>
    <mergeCell ref="AJ434:AL434"/>
    <mergeCell ref="AM434:AO434"/>
    <mergeCell ref="U435:V435"/>
    <mergeCell ref="AD435:AE435"/>
    <mergeCell ref="AH432:AI432"/>
    <mergeCell ref="AJ432:AL432"/>
    <mergeCell ref="AM432:AO432"/>
    <mergeCell ref="U434:V434"/>
    <mergeCell ref="W434:X434"/>
    <mergeCell ref="Y434:Z434"/>
    <mergeCell ref="AA434:AC434"/>
    <mergeCell ref="AD434:AE434"/>
    <mergeCell ref="U431:V431"/>
    <mergeCell ref="AD431:AE431"/>
    <mergeCell ref="AF438:AG438"/>
    <mergeCell ref="AH438:AI438"/>
    <mergeCell ref="AJ438:AL438"/>
    <mergeCell ref="AM438:AO438"/>
    <mergeCell ref="U439:V439"/>
    <mergeCell ref="AD439:AE439"/>
    <mergeCell ref="AH436:AI436"/>
    <mergeCell ref="AJ436:AL436"/>
    <mergeCell ref="AM436:AO436"/>
    <mergeCell ref="U437:V437"/>
    <mergeCell ref="AD437:AE437"/>
    <mergeCell ref="U438:V438"/>
    <mergeCell ref="W438:X438"/>
    <mergeCell ref="Y438:Z438"/>
    <mergeCell ref="AA438:AC438"/>
    <mergeCell ref="AD438:AE438"/>
    <mergeCell ref="U436:V436"/>
    <mergeCell ref="W436:X436"/>
    <mergeCell ref="Y436:Z436"/>
    <mergeCell ref="AA436:AC436"/>
    <mergeCell ref="AD436:AE436"/>
    <mergeCell ref="AF436:AG436"/>
    <mergeCell ref="AF442:AG442"/>
    <mergeCell ref="AH442:AI442"/>
    <mergeCell ref="AJ442:AL442"/>
    <mergeCell ref="AM442:AO442"/>
    <mergeCell ref="U444:V444"/>
    <mergeCell ref="W444:X444"/>
    <mergeCell ref="Y444:Z444"/>
    <mergeCell ref="AD444:AE444"/>
    <mergeCell ref="AF444:AG444"/>
    <mergeCell ref="AH444:AI444"/>
    <mergeCell ref="AH440:AI440"/>
    <mergeCell ref="AJ440:AL440"/>
    <mergeCell ref="AM440:AO440"/>
    <mergeCell ref="U441:V441"/>
    <mergeCell ref="AD441:AE441"/>
    <mergeCell ref="U442:V442"/>
    <mergeCell ref="W442:X442"/>
    <mergeCell ref="Y442:Z442"/>
    <mergeCell ref="AA442:AC442"/>
    <mergeCell ref="AD442:AE442"/>
    <mergeCell ref="U440:V440"/>
    <mergeCell ref="W440:X440"/>
    <mergeCell ref="Y440:Z440"/>
    <mergeCell ref="AA440:AC440"/>
    <mergeCell ref="AD440:AE440"/>
    <mergeCell ref="AF440:AG440"/>
    <mergeCell ref="AM448:AO448"/>
    <mergeCell ref="U450:V450"/>
    <mergeCell ref="W450:X450"/>
    <mergeCell ref="Y450:Z450"/>
    <mergeCell ref="AD450:AE450"/>
    <mergeCell ref="AF450:AG450"/>
    <mergeCell ref="AH450:AI450"/>
    <mergeCell ref="AM450:AO450"/>
    <mergeCell ref="U448:V448"/>
    <mergeCell ref="W448:X448"/>
    <mergeCell ref="Y448:Z448"/>
    <mergeCell ref="AD448:AE448"/>
    <mergeCell ref="AF448:AG448"/>
    <mergeCell ref="AH448:AI448"/>
    <mergeCell ref="AM444:AO444"/>
    <mergeCell ref="U446:V446"/>
    <mergeCell ref="W446:X446"/>
    <mergeCell ref="Y446:Z446"/>
    <mergeCell ref="AD446:AE446"/>
    <mergeCell ref="AF446:AG446"/>
    <mergeCell ref="AH446:AI446"/>
    <mergeCell ref="AM446:AO446"/>
    <mergeCell ref="AM456:AO456"/>
    <mergeCell ref="U458:V458"/>
    <mergeCell ref="W458:X458"/>
    <mergeCell ref="Y458:Z458"/>
    <mergeCell ref="AD458:AE458"/>
    <mergeCell ref="AF458:AG458"/>
    <mergeCell ref="AH458:AI458"/>
    <mergeCell ref="AM458:AO458"/>
    <mergeCell ref="U456:V456"/>
    <mergeCell ref="W456:X456"/>
    <mergeCell ref="Y456:Z456"/>
    <mergeCell ref="AD456:AE456"/>
    <mergeCell ref="AF456:AG456"/>
    <mergeCell ref="AH456:AI456"/>
    <mergeCell ref="AM452:AO452"/>
    <mergeCell ref="U454:V454"/>
    <mergeCell ref="W454:X454"/>
    <mergeCell ref="Y454:Z454"/>
    <mergeCell ref="AD454:AE454"/>
    <mergeCell ref="AF454:AG454"/>
    <mergeCell ref="AH454:AI454"/>
    <mergeCell ref="AM454:AO454"/>
    <mergeCell ref="U452:V452"/>
    <mergeCell ref="W452:X452"/>
    <mergeCell ref="Y452:Z452"/>
    <mergeCell ref="AD452:AE452"/>
    <mergeCell ref="AF452:AG452"/>
    <mergeCell ref="AH452:AI452"/>
    <mergeCell ref="AD512:AE512"/>
    <mergeCell ref="AF512:AG512"/>
    <mergeCell ref="AH512:AI512"/>
    <mergeCell ref="AH460:AI460"/>
    <mergeCell ref="AM460:AO460"/>
    <mergeCell ref="A508:AR509"/>
    <mergeCell ref="A511:A512"/>
    <mergeCell ref="B511:G512"/>
    <mergeCell ref="H511:K512"/>
    <mergeCell ref="U511:AC511"/>
    <mergeCell ref="AD511:AL511"/>
    <mergeCell ref="AM511:AO512"/>
    <mergeCell ref="B460:G460"/>
    <mergeCell ref="U460:V460"/>
    <mergeCell ref="W460:X460"/>
    <mergeCell ref="Y460:Z460"/>
    <mergeCell ref="AD460:AE460"/>
    <mergeCell ref="AF460:AG460"/>
    <mergeCell ref="U472:V472"/>
    <mergeCell ref="W472:X472"/>
    <mergeCell ref="Y472:Z472"/>
    <mergeCell ref="AA472:AC472"/>
    <mergeCell ref="AD472:AE472"/>
    <mergeCell ref="AF472:AG472"/>
    <mergeCell ref="AH472:AI472"/>
    <mergeCell ref="AJ472:AL472"/>
    <mergeCell ref="AM472:AO472"/>
    <mergeCell ref="U473:V473"/>
    <mergeCell ref="AD473:AE473"/>
    <mergeCell ref="AF516:AG516"/>
    <mergeCell ref="AH516:AI516"/>
    <mergeCell ref="AJ516:AL516"/>
    <mergeCell ref="AM516:AO516"/>
    <mergeCell ref="U517:V517"/>
    <mergeCell ref="AD517:AE517"/>
    <mergeCell ref="AM514:AO514"/>
    <mergeCell ref="U515:V515"/>
    <mergeCell ref="AD515:AE515"/>
    <mergeCell ref="U516:V516"/>
    <mergeCell ref="W516:X516"/>
    <mergeCell ref="Y516:Z516"/>
    <mergeCell ref="AA516:AC516"/>
    <mergeCell ref="AD516:AE516"/>
    <mergeCell ref="AJ512:AL512"/>
    <mergeCell ref="U514:V514"/>
    <mergeCell ref="W514:X514"/>
    <mergeCell ref="Y514:Z514"/>
    <mergeCell ref="AD514:AE514"/>
    <mergeCell ref="AF514:AG514"/>
    <mergeCell ref="AH514:AI514"/>
    <mergeCell ref="AP511:AR512"/>
    <mergeCell ref="U512:V512"/>
    <mergeCell ref="W512:X512"/>
    <mergeCell ref="Y512:Z512"/>
    <mergeCell ref="AF520:AG520"/>
    <mergeCell ref="AH520:AI520"/>
    <mergeCell ref="AJ520:AL520"/>
    <mergeCell ref="AM520:AO520"/>
    <mergeCell ref="U521:V521"/>
    <mergeCell ref="AD521:AE521"/>
    <mergeCell ref="AM518:AO518"/>
    <mergeCell ref="U519:V519"/>
    <mergeCell ref="AD519:AE519"/>
    <mergeCell ref="U520:V520"/>
    <mergeCell ref="W520:X520"/>
    <mergeCell ref="Y520:Z520"/>
    <mergeCell ref="AA520:AC520"/>
    <mergeCell ref="AD520:AE520"/>
    <mergeCell ref="U518:V518"/>
    <mergeCell ref="W518:X518"/>
    <mergeCell ref="Y518:Z518"/>
    <mergeCell ref="AA518:AC518"/>
    <mergeCell ref="AD518:AE518"/>
    <mergeCell ref="AF518:AG518"/>
    <mergeCell ref="AH518:AI518"/>
    <mergeCell ref="AJ518:AL518"/>
    <mergeCell ref="AF524:AG524"/>
    <mergeCell ref="AH524:AI524"/>
    <mergeCell ref="AJ524:AL524"/>
    <mergeCell ref="AM524:AO524"/>
    <mergeCell ref="U525:V525"/>
    <mergeCell ref="AD525:AE525"/>
    <mergeCell ref="AM522:AO522"/>
    <mergeCell ref="U523:V523"/>
    <mergeCell ref="AD523:AE523"/>
    <mergeCell ref="U524:V524"/>
    <mergeCell ref="W524:X524"/>
    <mergeCell ref="Y524:Z524"/>
    <mergeCell ref="AA524:AC524"/>
    <mergeCell ref="AD524:AE524"/>
    <mergeCell ref="U522:V522"/>
    <mergeCell ref="W522:X522"/>
    <mergeCell ref="Y522:Z522"/>
    <mergeCell ref="AA522:AC522"/>
    <mergeCell ref="AD522:AE522"/>
    <mergeCell ref="AF522:AG522"/>
    <mergeCell ref="AH522:AI522"/>
    <mergeCell ref="AJ522:AL522"/>
    <mergeCell ref="AF528:AG528"/>
    <mergeCell ref="AH528:AI528"/>
    <mergeCell ref="AJ528:AL528"/>
    <mergeCell ref="AM528:AO528"/>
    <mergeCell ref="U529:V529"/>
    <mergeCell ref="AD529:AE529"/>
    <mergeCell ref="AH526:AI526"/>
    <mergeCell ref="AJ526:AL526"/>
    <mergeCell ref="AM526:AO526"/>
    <mergeCell ref="U527:V527"/>
    <mergeCell ref="AD527:AE527"/>
    <mergeCell ref="U528:V528"/>
    <mergeCell ref="W528:X528"/>
    <mergeCell ref="Y528:Z528"/>
    <mergeCell ref="AA528:AC528"/>
    <mergeCell ref="AD528:AE528"/>
    <mergeCell ref="U526:V526"/>
    <mergeCell ref="W526:X526"/>
    <mergeCell ref="Y526:Z526"/>
    <mergeCell ref="AA526:AC526"/>
    <mergeCell ref="AD526:AE526"/>
    <mergeCell ref="AF526:AG526"/>
    <mergeCell ref="AF532:AG532"/>
    <mergeCell ref="AH532:AI532"/>
    <mergeCell ref="AJ532:AL532"/>
    <mergeCell ref="U533:V533"/>
    <mergeCell ref="AD533:AE533"/>
    <mergeCell ref="AH530:AI530"/>
    <mergeCell ref="AJ530:AL530"/>
    <mergeCell ref="U531:V531"/>
    <mergeCell ref="AD531:AE531"/>
    <mergeCell ref="U532:V532"/>
    <mergeCell ref="W532:X532"/>
    <mergeCell ref="Y532:Z532"/>
    <mergeCell ref="AA532:AC532"/>
    <mergeCell ref="AD532:AE532"/>
    <mergeCell ref="U530:V530"/>
    <mergeCell ref="W530:X530"/>
    <mergeCell ref="Y530:Z530"/>
    <mergeCell ref="AA530:AC530"/>
    <mergeCell ref="AD530:AE530"/>
    <mergeCell ref="AF530:AG530"/>
    <mergeCell ref="AF536:AG536"/>
    <mergeCell ref="AH536:AI536"/>
    <mergeCell ref="AJ536:AL536"/>
    <mergeCell ref="AM536:AO536"/>
    <mergeCell ref="U537:V537"/>
    <mergeCell ref="AD537:AE537"/>
    <mergeCell ref="AH534:AI534"/>
    <mergeCell ref="AJ534:AL534"/>
    <mergeCell ref="U535:V535"/>
    <mergeCell ref="AD535:AE535"/>
    <mergeCell ref="U536:V536"/>
    <mergeCell ref="W536:X536"/>
    <mergeCell ref="Y536:Z536"/>
    <mergeCell ref="AA536:AC536"/>
    <mergeCell ref="AD536:AE536"/>
    <mergeCell ref="U534:V534"/>
    <mergeCell ref="W534:X534"/>
    <mergeCell ref="Y534:Z534"/>
    <mergeCell ref="AA534:AC534"/>
    <mergeCell ref="AD534:AE534"/>
    <mergeCell ref="AF534:AG534"/>
    <mergeCell ref="Y544:Z544"/>
    <mergeCell ref="AA544:AC544"/>
    <mergeCell ref="AD544:AE544"/>
    <mergeCell ref="U542:V542"/>
    <mergeCell ref="W542:X542"/>
    <mergeCell ref="Y542:Z542"/>
    <mergeCell ref="AA542:AC542"/>
    <mergeCell ref="AD542:AE542"/>
    <mergeCell ref="AF542:AG542"/>
    <mergeCell ref="AF540:AG540"/>
    <mergeCell ref="AH540:AI540"/>
    <mergeCell ref="AJ540:AL540"/>
    <mergeCell ref="AM540:AO540"/>
    <mergeCell ref="U541:V541"/>
    <mergeCell ref="AD541:AE541"/>
    <mergeCell ref="AH538:AI538"/>
    <mergeCell ref="AJ538:AL538"/>
    <mergeCell ref="AM538:AO538"/>
    <mergeCell ref="U539:V539"/>
    <mergeCell ref="AD539:AE539"/>
    <mergeCell ref="U540:V540"/>
    <mergeCell ref="W540:X540"/>
    <mergeCell ref="Y540:Z540"/>
    <mergeCell ref="AA540:AC540"/>
    <mergeCell ref="AD540:AE540"/>
    <mergeCell ref="U538:V538"/>
    <mergeCell ref="W538:X538"/>
    <mergeCell ref="Y538:Z538"/>
    <mergeCell ref="AA538:AC538"/>
    <mergeCell ref="AD538:AE538"/>
    <mergeCell ref="AF538:AG538"/>
    <mergeCell ref="A603:A604"/>
    <mergeCell ref="B603:G604"/>
    <mergeCell ref="H603:K604"/>
    <mergeCell ref="U603:AC603"/>
    <mergeCell ref="AD603:AL603"/>
    <mergeCell ref="AM603:AO604"/>
    <mergeCell ref="AP603:AR604"/>
    <mergeCell ref="AM550:AO550"/>
    <mergeCell ref="B552:G552"/>
    <mergeCell ref="U552:V552"/>
    <mergeCell ref="W552:X552"/>
    <mergeCell ref="Y552:Z552"/>
    <mergeCell ref="AD552:AE552"/>
    <mergeCell ref="AF552:AG552"/>
    <mergeCell ref="AH552:AI552"/>
    <mergeCell ref="AM552:AO552"/>
    <mergeCell ref="L561:M561"/>
    <mergeCell ref="U561:V561"/>
    <mergeCell ref="AD561:AE561"/>
    <mergeCell ref="L564:M564"/>
    <mergeCell ref="N564:O564"/>
    <mergeCell ref="P564:Q564"/>
    <mergeCell ref="U564:V564"/>
    <mergeCell ref="W564:X564"/>
    <mergeCell ref="Y564:Z564"/>
    <mergeCell ref="AA564:AC564"/>
    <mergeCell ref="AD564:AE564"/>
    <mergeCell ref="AF564:AG564"/>
    <mergeCell ref="AH550:AI550"/>
    <mergeCell ref="U606:V606"/>
    <mergeCell ref="W606:X606"/>
    <mergeCell ref="Y606:Z606"/>
    <mergeCell ref="AD606:AE606"/>
    <mergeCell ref="AF606:AG606"/>
    <mergeCell ref="AH606:AI606"/>
    <mergeCell ref="AM606:AO606"/>
    <mergeCell ref="U604:V604"/>
    <mergeCell ref="W604:X604"/>
    <mergeCell ref="Y604:Z604"/>
    <mergeCell ref="AA604:AC604"/>
    <mergeCell ref="AD604:AE604"/>
    <mergeCell ref="AF604:AG604"/>
    <mergeCell ref="AH604:AI604"/>
    <mergeCell ref="AJ604:AL604"/>
    <mergeCell ref="U610:V610"/>
    <mergeCell ref="W610:X610"/>
    <mergeCell ref="Y610:Z610"/>
    <mergeCell ref="AA610:AC610"/>
    <mergeCell ref="AD610:AE610"/>
    <mergeCell ref="AF610:AG610"/>
    <mergeCell ref="AH610:AI610"/>
    <mergeCell ref="AJ610:AL610"/>
    <mergeCell ref="AM610:AO610"/>
    <mergeCell ref="AH608:AI608"/>
    <mergeCell ref="AJ608:AL608"/>
    <mergeCell ref="AM608:AO608"/>
    <mergeCell ref="U609:V609"/>
    <mergeCell ref="AD609:AE609"/>
    <mergeCell ref="U607:V607"/>
    <mergeCell ref="AD607:AE607"/>
    <mergeCell ref="U608:V608"/>
    <mergeCell ref="W608:X608"/>
    <mergeCell ref="Y608:Z608"/>
    <mergeCell ref="AA608:AC608"/>
    <mergeCell ref="AD608:AE608"/>
    <mergeCell ref="AF608:AG608"/>
    <mergeCell ref="U614:V614"/>
    <mergeCell ref="W614:X614"/>
    <mergeCell ref="Y614:Z614"/>
    <mergeCell ref="AA614:AC614"/>
    <mergeCell ref="AD614:AE614"/>
    <mergeCell ref="AF614:AG614"/>
    <mergeCell ref="AH614:AI614"/>
    <mergeCell ref="AJ614:AL614"/>
    <mergeCell ref="AM614:AO614"/>
    <mergeCell ref="AH612:AI612"/>
    <mergeCell ref="AJ612:AL612"/>
    <mergeCell ref="AM612:AO612"/>
    <mergeCell ref="U613:V613"/>
    <mergeCell ref="AD613:AE613"/>
    <mergeCell ref="U611:V611"/>
    <mergeCell ref="AD611:AE611"/>
    <mergeCell ref="U612:V612"/>
    <mergeCell ref="W612:X612"/>
    <mergeCell ref="Y612:Z612"/>
    <mergeCell ref="AA612:AC612"/>
    <mergeCell ref="AD612:AE612"/>
    <mergeCell ref="AF612:AG612"/>
    <mergeCell ref="AH616:AI616"/>
    <mergeCell ref="AJ616:AL616"/>
    <mergeCell ref="AM616:AO616"/>
    <mergeCell ref="U617:V617"/>
    <mergeCell ref="AD617:AE617"/>
    <mergeCell ref="U618:V618"/>
    <mergeCell ref="W618:X618"/>
    <mergeCell ref="Y618:Z618"/>
    <mergeCell ref="AA618:AC618"/>
    <mergeCell ref="AD618:AE618"/>
    <mergeCell ref="U615:V615"/>
    <mergeCell ref="AD615:AE615"/>
    <mergeCell ref="U616:V616"/>
    <mergeCell ref="W616:X616"/>
    <mergeCell ref="Y616:Z616"/>
    <mergeCell ref="AA616:AC616"/>
    <mergeCell ref="AD616:AE616"/>
    <mergeCell ref="AF616:AG616"/>
    <mergeCell ref="AH620:AI620"/>
    <mergeCell ref="AJ620:AL620"/>
    <mergeCell ref="AM620:AO620"/>
    <mergeCell ref="U621:V621"/>
    <mergeCell ref="AD621:AE621"/>
    <mergeCell ref="U622:V622"/>
    <mergeCell ref="W622:X622"/>
    <mergeCell ref="Y622:Z622"/>
    <mergeCell ref="AA622:AC622"/>
    <mergeCell ref="AD622:AE622"/>
    <mergeCell ref="U620:V620"/>
    <mergeCell ref="W620:X620"/>
    <mergeCell ref="Y620:Z620"/>
    <mergeCell ref="AA620:AC620"/>
    <mergeCell ref="AD620:AE620"/>
    <mergeCell ref="AF620:AG620"/>
    <mergeCell ref="AF618:AG618"/>
    <mergeCell ref="AH618:AI618"/>
    <mergeCell ref="AJ618:AL618"/>
    <mergeCell ref="AM618:AO618"/>
    <mergeCell ref="U619:V619"/>
    <mergeCell ref="AD619:AE619"/>
    <mergeCell ref="AH624:AI624"/>
    <mergeCell ref="AJ624:AL624"/>
    <mergeCell ref="AM624:AO624"/>
    <mergeCell ref="U625:V625"/>
    <mergeCell ref="AD625:AE625"/>
    <mergeCell ref="U626:V626"/>
    <mergeCell ref="W626:X626"/>
    <mergeCell ref="Y626:Z626"/>
    <mergeCell ref="AA626:AC626"/>
    <mergeCell ref="AD626:AE626"/>
    <mergeCell ref="U624:V624"/>
    <mergeCell ref="W624:X624"/>
    <mergeCell ref="Y624:Z624"/>
    <mergeCell ref="AA624:AC624"/>
    <mergeCell ref="AD624:AE624"/>
    <mergeCell ref="AF624:AG624"/>
    <mergeCell ref="AF622:AG622"/>
    <mergeCell ref="AH622:AI622"/>
    <mergeCell ref="AJ622:AL622"/>
    <mergeCell ref="AM622:AO622"/>
    <mergeCell ref="U623:V623"/>
    <mergeCell ref="AD623:AE623"/>
    <mergeCell ref="AH628:AI628"/>
    <mergeCell ref="AJ628:AL628"/>
    <mergeCell ref="AM628:AO628"/>
    <mergeCell ref="U629:V629"/>
    <mergeCell ref="AD629:AE629"/>
    <mergeCell ref="U630:V630"/>
    <mergeCell ref="W630:X630"/>
    <mergeCell ref="Y630:Z630"/>
    <mergeCell ref="AA630:AC630"/>
    <mergeCell ref="AD630:AE630"/>
    <mergeCell ref="U628:V628"/>
    <mergeCell ref="W628:X628"/>
    <mergeCell ref="Y628:Z628"/>
    <mergeCell ref="AA628:AC628"/>
    <mergeCell ref="AD628:AE628"/>
    <mergeCell ref="AF628:AG628"/>
    <mergeCell ref="AF626:AG626"/>
    <mergeCell ref="AH626:AI626"/>
    <mergeCell ref="AJ626:AL626"/>
    <mergeCell ref="AM626:AO626"/>
    <mergeCell ref="U627:V627"/>
    <mergeCell ref="AD627:AE627"/>
    <mergeCell ref="AH632:AI632"/>
    <mergeCell ref="AJ632:AL632"/>
    <mergeCell ref="AM632:AO632"/>
    <mergeCell ref="U633:V633"/>
    <mergeCell ref="AD633:AE633"/>
    <mergeCell ref="U634:V634"/>
    <mergeCell ref="W634:X634"/>
    <mergeCell ref="Y634:Z634"/>
    <mergeCell ref="AA634:AC634"/>
    <mergeCell ref="AD634:AE634"/>
    <mergeCell ref="U632:V632"/>
    <mergeCell ref="W632:X632"/>
    <mergeCell ref="Y632:Z632"/>
    <mergeCell ref="AA632:AC632"/>
    <mergeCell ref="AD632:AE632"/>
    <mergeCell ref="AF632:AG632"/>
    <mergeCell ref="AF630:AG630"/>
    <mergeCell ref="AH630:AI630"/>
    <mergeCell ref="AJ630:AL630"/>
    <mergeCell ref="AM630:AO630"/>
    <mergeCell ref="U631:V631"/>
    <mergeCell ref="AD631:AE631"/>
    <mergeCell ref="U638:V638"/>
    <mergeCell ref="W638:X638"/>
    <mergeCell ref="Y638:Z638"/>
    <mergeCell ref="AA638:AC638"/>
    <mergeCell ref="AD638:AE638"/>
    <mergeCell ref="AF638:AG638"/>
    <mergeCell ref="AF634:AG634"/>
    <mergeCell ref="AH634:AI634"/>
    <mergeCell ref="AJ634:AL634"/>
    <mergeCell ref="AM634:AO634"/>
    <mergeCell ref="U637:V637"/>
    <mergeCell ref="AD637:AE637"/>
    <mergeCell ref="U635:V635"/>
    <mergeCell ref="AD635:AE635"/>
    <mergeCell ref="U636:V636"/>
    <mergeCell ref="W636:X636"/>
    <mergeCell ref="Y636:Z636"/>
    <mergeCell ref="AA636:AC636"/>
    <mergeCell ref="AD636:AE636"/>
    <mergeCell ref="AF636:AG636"/>
    <mergeCell ref="AH636:AI636"/>
    <mergeCell ref="AJ636:AL636"/>
    <mergeCell ref="AH642:AI642"/>
    <mergeCell ref="AJ642:AL642"/>
    <mergeCell ref="AM642:AO642"/>
    <mergeCell ref="U646:V646"/>
    <mergeCell ref="W646:X646"/>
    <mergeCell ref="Y646:Z646"/>
    <mergeCell ref="AD646:AE646"/>
    <mergeCell ref="AF646:AG646"/>
    <mergeCell ref="AH646:AI646"/>
    <mergeCell ref="AM646:AO646"/>
    <mergeCell ref="U642:V642"/>
    <mergeCell ref="W642:X642"/>
    <mergeCell ref="Y642:Z642"/>
    <mergeCell ref="AA642:AC642"/>
    <mergeCell ref="AD642:AE642"/>
    <mergeCell ref="AF642:AG642"/>
    <mergeCell ref="AF640:AG640"/>
    <mergeCell ref="AH640:AI640"/>
    <mergeCell ref="AJ640:AL640"/>
    <mergeCell ref="AM640:AO640"/>
    <mergeCell ref="U641:V641"/>
    <mergeCell ref="AD641:AE641"/>
    <mergeCell ref="W640:X640"/>
    <mergeCell ref="Y640:Z640"/>
    <mergeCell ref="AA640:AC640"/>
    <mergeCell ref="AD640:AE640"/>
    <mergeCell ref="AH648:AI648"/>
    <mergeCell ref="AM648:AO648"/>
    <mergeCell ref="B648:G648"/>
    <mergeCell ref="U648:V648"/>
    <mergeCell ref="W648:X648"/>
    <mergeCell ref="Y648:Z648"/>
    <mergeCell ref="AD648:AE648"/>
    <mergeCell ref="AF648:AG648"/>
    <mergeCell ref="U657:V657"/>
    <mergeCell ref="AD657:AE657"/>
    <mergeCell ref="AF660:AG660"/>
    <mergeCell ref="AH660:AI660"/>
    <mergeCell ref="AJ660:AL660"/>
    <mergeCell ref="AM660:AO660"/>
    <mergeCell ref="U661:V661"/>
    <mergeCell ref="AD661:AE661"/>
    <mergeCell ref="AM658:AO658"/>
    <mergeCell ref="U659:V659"/>
    <mergeCell ref="AD659:AE659"/>
    <mergeCell ref="U660:V660"/>
    <mergeCell ref="W660:X660"/>
    <mergeCell ref="Y660:Z660"/>
    <mergeCell ref="AA660:AC660"/>
    <mergeCell ref="AD660:AE660"/>
    <mergeCell ref="U658:V658"/>
    <mergeCell ref="W658:X658"/>
    <mergeCell ref="Y658:Z658"/>
    <mergeCell ref="AA658:AC658"/>
    <mergeCell ref="AD658:AE658"/>
    <mergeCell ref="AF658:AG658"/>
    <mergeCell ref="AH658:AI658"/>
    <mergeCell ref="AJ658:AL658"/>
    <mergeCell ref="AM662:AO662"/>
    <mergeCell ref="U663:V663"/>
    <mergeCell ref="AD663:AE663"/>
    <mergeCell ref="U664:V664"/>
    <mergeCell ref="W664:X664"/>
    <mergeCell ref="Y664:Z664"/>
    <mergeCell ref="AA664:AC664"/>
    <mergeCell ref="AD664:AE664"/>
    <mergeCell ref="U662:V662"/>
    <mergeCell ref="W662:X662"/>
    <mergeCell ref="Y662:Z662"/>
    <mergeCell ref="AA662:AC662"/>
    <mergeCell ref="AD662:AE662"/>
    <mergeCell ref="AF662:AG662"/>
    <mergeCell ref="AH662:AI662"/>
    <mergeCell ref="AJ662:AL662"/>
    <mergeCell ref="AH666:AI666"/>
    <mergeCell ref="AJ666:AL666"/>
    <mergeCell ref="AM666:AO666"/>
    <mergeCell ref="Y668:Z668"/>
    <mergeCell ref="AA668:AC668"/>
    <mergeCell ref="AD668:AE668"/>
    <mergeCell ref="U666:V666"/>
    <mergeCell ref="W666:X666"/>
    <mergeCell ref="Y666:Z666"/>
    <mergeCell ref="AA666:AC666"/>
    <mergeCell ref="AD666:AE666"/>
    <mergeCell ref="AF666:AG666"/>
    <mergeCell ref="AF664:AG664"/>
    <mergeCell ref="AH664:AI664"/>
    <mergeCell ref="AJ664:AL664"/>
    <mergeCell ref="AM664:AO664"/>
    <mergeCell ref="U665:V665"/>
    <mergeCell ref="AD665:AE665"/>
    <mergeCell ref="AF668:AG668"/>
    <mergeCell ref="AH668:AI668"/>
    <mergeCell ref="AJ668:AL668"/>
    <mergeCell ref="AM668:AO668"/>
    <mergeCell ref="A653:A654"/>
    <mergeCell ref="B653:G654"/>
    <mergeCell ref="H653:K654"/>
    <mergeCell ref="U653:AC653"/>
    <mergeCell ref="AD653:AL653"/>
    <mergeCell ref="AM653:AO654"/>
    <mergeCell ref="AP653:AR654"/>
    <mergeCell ref="U656:V656"/>
    <mergeCell ref="W656:X656"/>
    <mergeCell ref="Y656:Z656"/>
    <mergeCell ref="AD656:AE656"/>
    <mergeCell ref="AF656:AG656"/>
    <mergeCell ref="AH656:AI656"/>
    <mergeCell ref="AM656:AO656"/>
    <mergeCell ref="U654:V654"/>
    <mergeCell ref="W654:X654"/>
    <mergeCell ref="Y654:Z654"/>
    <mergeCell ref="AA654:AC654"/>
    <mergeCell ref="AD654:AE654"/>
    <mergeCell ref="AF654:AG654"/>
    <mergeCell ref="AH654:AI654"/>
    <mergeCell ref="AJ654:AL654"/>
    <mergeCell ref="AH670:AI670"/>
    <mergeCell ref="AJ670:AL670"/>
    <mergeCell ref="AM670:AO670"/>
    <mergeCell ref="U671:V671"/>
    <mergeCell ref="AD671:AE671"/>
    <mergeCell ref="U672:V672"/>
    <mergeCell ref="W672:X672"/>
    <mergeCell ref="Y672:Z672"/>
    <mergeCell ref="AA672:AC672"/>
    <mergeCell ref="AD672:AE672"/>
    <mergeCell ref="U670:V670"/>
    <mergeCell ref="W670:X670"/>
    <mergeCell ref="Y670:Z670"/>
    <mergeCell ref="AA670:AC670"/>
    <mergeCell ref="AD670:AE670"/>
    <mergeCell ref="AF670:AG670"/>
    <mergeCell ref="U669:V669"/>
    <mergeCell ref="AD669:AE669"/>
    <mergeCell ref="U667:V667"/>
    <mergeCell ref="AD667:AE667"/>
    <mergeCell ref="U668:V668"/>
    <mergeCell ref="W668:X668"/>
    <mergeCell ref="AM674:AO674"/>
    <mergeCell ref="U676:V676"/>
    <mergeCell ref="W676:X676"/>
    <mergeCell ref="Y676:Z676"/>
    <mergeCell ref="AD676:AE676"/>
    <mergeCell ref="AF676:AG676"/>
    <mergeCell ref="AH676:AI676"/>
    <mergeCell ref="AM676:AO676"/>
    <mergeCell ref="AF672:AG672"/>
    <mergeCell ref="AH672:AI672"/>
    <mergeCell ref="AJ672:AL672"/>
    <mergeCell ref="AM672:AO672"/>
    <mergeCell ref="U674:V674"/>
    <mergeCell ref="W674:X674"/>
    <mergeCell ref="Y674:Z674"/>
    <mergeCell ref="AD674:AE674"/>
    <mergeCell ref="AF674:AG674"/>
    <mergeCell ref="AH674:AI674"/>
    <mergeCell ref="AM682:AO682"/>
    <mergeCell ref="U684:V684"/>
    <mergeCell ref="W684:X684"/>
    <mergeCell ref="Y684:Z684"/>
    <mergeCell ref="AD684:AE684"/>
    <mergeCell ref="AF684:AG684"/>
    <mergeCell ref="AH684:AI684"/>
    <mergeCell ref="AM684:AO684"/>
    <mergeCell ref="U682:V682"/>
    <mergeCell ref="W682:X682"/>
    <mergeCell ref="Y682:Z682"/>
    <mergeCell ref="AD682:AE682"/>
    <mergeCell ref="AF682:AG682"/>
    <mergeCell ref="AH682:AI682"/>
    <mergeCell ref="AM678:AO678"/>
    <mergeCell ref="U680:V680"/>
    <mergeCell ref="W680:X680"/>
    <mergeCell ref="Y680:Z680"/>
    <mergeCell ref="AD680:AE680"/>
    <mergeCell ref="AF680:AG680"/>
    <mergeCell ref="AH680:AI680"/>
    <mergeCell ref="AM680:AO680"/>
    <mergeCell ref="U678:V678"/>
    <mergeCell ref="W678:X678"/>
    <mergeCell ref="Y678:Z678"/>
    <mergeCell ref="AD678:AE678"/>
    <mergeCell ref="AF678:AG678"/>
    <mergeCell ref="AH678:AI678"/>
    <mergeCell ref="AM690:AO690"/>
    <mergeCell ref="U692:V692"/>
    <mergeCell ref="W692:X692"/>
    <mergeCell ref="Y692:Z692"/>
    <mergeCell ref="AD692:AE692"/>
    <mergeCell ref="AF692:AG692"/>
    <mergeCell ref="AH692:AI692"/>
    <mergeCell ref="AM692:AO692"/>
    <mergeCell ref="U690:V690"/>
    <mergeCell ref="W690:X690"/>
    <mergeCell ref="Y690:Z690"/>
    <mergeCell ref="AD690:AE690"/>
    <mergeCell ref="AF690:AG690"/>
    <mergeCell ref="AH690:AI690"/>
    <mergeCell ref="AM686:AO686"/>
    <mergeCell ref="U688:V688"/>
    <mergeCell ref="W688:X688"/>
    <mergeCell ref="Y688:Z688"/>
    <mergeCell ref="AD688:AE688"/>
    <mergeCell ref="AF688:AG688"/>
    <mergeCell ref="AH688:AI688"/>
    <mergeCell ref="AM688:AO688"/>
    <mergeCell ref="U686:V686"/>
    <mergeCell ref="W686:X686"/>
    <mergeCell ref="Y686:Z686"/>
    <mergeCell ref="AD686:AE686"/>
    <mergeCell ref="AF686:AG686"/>
    <mergeCell ref="AH686:AI686"/>
    <mergeCell ref="AA700:AC700"/>
    <mergeCell ref="AD700:AE700"/>
    <mergeCell ref="AF700:AG700"/>
    <mergeCell ref="AH700:AI700"/>
    <mergeCell ref="AH694:AI694"/>
    <mergeCell ref="AM694:AO694"/>
    <mergeCell ref="A696:AR697"/>
    <mergeCell ref="A699:A700"/>
    <mergeCell ref="B699:G700"/>
    <mergeCell ref="H699:K700"/>
    <mergeCell ref="U699:AC699"/>
    <mergeCell ref="AD699:AL699"/>
    <mergeCell ref="AM699:AO700"/>
    <mergeCell ref="B694:G694"/>
    <mergeCell ref="U694:V694"/>
    <mergeCell ref="W694:X694"/>
    <mergeCell ref="Y694:Z694"/>
    <mergeCell ref="AD694:AE694"/>
    <mergeCell ref="AF694:AG694"/>
    <mergeCell ref="AF704:AG704"/>
    <mergeCell ref="AH704:AI704"/>
    <mergeCell ref="AJ704:AL704"/>
    <mergeCell ref="AM704:AO704"/>
    <mergeCell ref="U705:V705"/>
    <mergeCell ref="AD705:AE705"/>
    <mergeCell ref="AM702:AO702"/>
    <mergeCell ref="U703:V703"/>
    <mergeCell ref="AD703:AE703"/>
    <mergeCell ref="U704:V704"/>
    <mergeCell ref="W704:X704"/>
    <mergeCell ref="Y704:Z704"/>
    <mergeCell ref="AA704:AC704"/>
    <mergeCell ref="AD704:AE704"/>
    <mergeCell ref="AJ700:AL700"/>
    <mergeCell ref="U702:V702"/>
    <mergeCell ref="W702:X702"/>
    <mergeCell ref="Y702:Z702"/>
    <mergeCell ref="AD702:AE702"/>
    <mergeCell ref="AF702:AG702"/>
    <mergeCell ref="AH702:AI702"/>
    <mergeCell ref="AP699:AR700"/>
    <mergeCell ref="U700:V700"/>
    <mergeCell ref="W700:X700"/>
    <mergeCell ref="Y700:Z700"/>
    <mergeCell ref="AD707:AE707"/>
    <mergeCell ref="U708:V708"/>
    <mergeCell ref="W708:X708"/>
    <mergeCell ref="Y708:Z708"/>
    <mergeCell ref="AA708:AC708"/>
    <mergeCell ref="AD708:AE708"/>
    <mergeCell ref="U706:V706"/>
    <mergeCell ref="W706:X706"/>
    <mergeCell ref="Y706:Z706"/>
    <mergeCell ref="AA706:AC706"/>
    <mergeCell ref="AD706:AE706"/>
    <mergeCell ref="AF706:AG706"/>
    <mergeCell ref="AH706:AI706"/>
    <mergeCell ref="AJ706:AL706"/>
    <mergeCell ref="U712:V712"/>
    <mergeCell ref="W712:X712"/>
    <mergeCell ref="Y712:Z712"/>
    <mergeCell ref="AA712:AC712"/>
    <mergeCell ref="AD712:AE712"/>
    <mergeCell ref="U710:V710"/>
    <mergeCell ref="W710:X710"/>
    <mergeCell ref="Y710:Z710"/>
    <mergeCell ref="AA710:AC710"/>
    <mergeCell ref="AD710:AE710"/>
    <mergeCell ref="AF710:AG710"/>
    <mergeCell ref="AH710:AI710"/>
    <mergeCell ref="AJ710:AL710"/>
    <mergeCell ref="U709:V709"/>
    <mergeCell ref="AD709:AE709"/>
    <mergeCell ref="AH712:AI712"/>
    <mergeCell ref="AJ712:AL712"/>
    <mergeCell ref="AM712:AO712"/>
    <mergeCell ref="AH714:AI714"/>
    <mergeCell ref="AJ714:AL714"/>
    <mergeCell ref="AM714:AO714"/>
    <mergeCell ref="U715:V715"/>
    <mergeCell ref="AD715:AE715"/>
    <mergeCell ref="U716:V716"/>
    <mergeCell ref="W716:X716"/>
    <mergeCell ref="Y716:Z716"/>
    <mergeCell ref="AA716:AC716"/>
    <mergeCell ref="AD716:AE716"/>
    <mergeCell ref="U714:V714"/>
    <mergeCell ref="W714:X714"/>
    <mergeCell ref="Y714:Z714"/>
    <mergeCell ref="AA714:AC714"/>
    <mergeCell ref="AD714:AE714"/>
    <mergeCell ref="AF714:AG714"/>
    <mergeCell ref="AH718:AI718"/>
    <mergeCell ref="AJ718:AL718"/>
    <mergeCell ref="AM718:AO718"/>
    <mergeCell ref="U719:V719"/>
    <mergeCell ref="AD719:AE719"/>
    <mergeCell ref="U720:V720"/>
    <mergeCell ref="W720:X720"/>
    <mergeCell ref="Y720:Z720"/>
    <mergeCell ref="AA720:AC720"/>
    <mergeCell ref="AD720:AE720"/>
    <mergeCell ref="U718:V718"/>
    <mergeCell ref="W718:X718"/>
    <mergeCell ref="Y718:Z718"/>
    <mergeCell ref="AA718:AC718"/>
    <mergeCell ref="AD718:AE718"/>
    <mergeCell ref="AF718:AG718"/>
    <mergeCell ref="AF716:AG716"/>
    <mergeCell ref="AH716:AI716"/>
    <mergeCell ref="AJ716:AL716"/>
    <mergeCell ref="AM716:AO716"/>
    <mergeCell ref="U717:V717"/>
    <mergeCell ref="AD717:AE717"/>
    <mergeCell ref="AH722:AI722"/>
    <mergeCell ref="AJ722:AL722"/>
    <mergeCell ref="AM722:AO722"/>
    <mergeCell ref="U723:V723"/>
    <mergeCell ref="AD723:AE723"/>
    <mergeCell ref="U724:V724"/>
    <mergeCell ref="W724:X724"/>
    <mergeCell ref="Y724:Z724"/>
    <mergeCell ref="AA724:AC724"/>
    <mergeCell ref="AD724:AE724"/>
    <mergeCell ref="U722:V722"/>
    <mergeCell ref="W722:X722"/>
    <mergeCell ref="Y722:Z722"/>
    <mergeCell ref="AA722:AC722"/>
    <mergeCell ref="AD722:AE722"/>
    <mergeCell ref="AF722:AG722"/>
    <mergeCell ref="AF720:AG720"/>
    <mergeCell ref="AH720:AI720"/>
    <mergeCell ref="AJ720:AL720"/>
    <mergeCell ref="AM720:AO720"/>
    <mergeCell ref="AH726:AI726"/>
    <mergeCell ref="AJ726:AL726"/>
    <mergeCell ref="AM726:AO726"/>
    <mergeCell ref="U727:V727"/>
    <mergeCell ref="AD727:AE727"/>
    <mergeCell ref="U728:V728"/>
    <mergeCell ref="W728:X728"/>
    <mergeCell ref="Y728:Z728"/>
    <mergeCell ref="AA728:AC728"/>
    <mergeCell ref="AD728:AE728"/>
    <mergeCell ref="U726:V726"/>
    <mergeCell ref="W726:X726"/>
    <mergeCell ref="Y726:Z726"/>
    <mergeCell ref="AA726:AC726"/>
    <mergeCell ref="AD726:AE726"/>
    <mergeCell ref="AF726:AG726"/>
    <mergeCell ref="AF724:AG724"/>
    <mergeCell ref="AH724:AI724"/>
    <mergeCell ref="AJ724:AL724"/>
    <mergeCell ref="AM724:AO724"/>
    <mergeCell ref="U725:V725"/>
    <mergeCell ref="AD725:AE725"/>
    <mergeCell ref="AH730:AI730"/>
    <mergeCell ref="AJ730:AL730"/>
    <mergeCell ref="AM730:AO730"/>
    <mergeCell ref="U731:V731"/>
    <mergeCell ref="AD731:AE731"/>
    <mergeCell ref="U732:V732"/>
    <mergeCell ref="W732:X732"/>
    <mergeCell ref="Y732:Z732"/>
    <mergeCell ref="AA732:AC732"/>
    <mergeCell ref="AD732:AE732"/>
    <mergeCell ref="U730:V730"/>
    <mergeCell ref="W730:X730"/>
    <mergeCell ref="Y730:Z730"/>
    <mergeCell ref="AA730:AC730"/>
    <mergeCell ref="AD730:AE730"/>
    <mergeCell ref="AF730:AG730"/>
    <mergeCell ref="AF728:AG728"/>
    <mergeCell ref="AH728:AI728"/>
    <mergeCell ref="AJ728:AL728"/>
    <mergeCell ref="AM728:AO728"/>
    <mergeCell ref="U729:V729"/>
    <mergeCell ref="AD729:AE729"/>
    <mergeCell ref="AH734:AI734"/>
    <mergeCell ref="AJ734:AL734"/>
    <mergeCell ref="AM734:AO734"/>
    <mergeCell ref="U735:V735"/>
    <mergeCell ref="AD735:AE735"/>
    <mergeCell ref="U736:V736"/>
    <mergeCell ref="W736:X736"/>
    <mergeCell ref="Y736:Z736"/>
    <mergeCell ref="AA736:AC736"/>
    <mergeCell ref="AD736:AE736"/>
    <mergeCell ref="U734:V734"/>
    <mergeCell ref="W734:X734"/>
    <mergeCell ref="Y734:Z734"/>
    <mergeCell ref="AA734:AC734"/>
    <mergeCell ref="AD734:AE734"/>
    <mergeCell ref="AF734:AG734"/>
    <mergeCell ref="AF732:AG732"/>
    <mergeCell ref="AH732:AI732"/>
    <mergeCell ref="AJ732:AL732"/>
    <mergeCell ref="AM732:AO732"/>
    <mergeCell ref="U733:V733"/>
    <mergeCell ref="AD733:AE733"/>
    <mergeCell ref="AM738:AO738"/>
    <mergeCell ref="B740:G740"/>
    <mergeCell ref="U740:V740"/>
    <mergeCell ref="W740:X740"/>
    <mergeCell ref="Y740:Z740"/>
    <mergeCell ref="AD740:AE740"/>
    <mergeCell ref="AF740:AG740"/>
    <mergeCell ref="AH740:AI740"/>
    <mergeCell ref="AM740:AO740"/>
    <mergeCell ref="AF736:AG736"/>
    <mergeCell ref="AH736:AI736"/>
    <mergeCell ref="AJ736:AL736"/>
    <mergeCell ref="AM736:AO736"/>
    <mergeCell ref="U738:V738"/>
    <mergeCell ref="W738:X738"/>
    <mergeCell ref="Y738:Z738"/>
    <mergeCell ref="AD738:AE738"/>
    <mergeCell ref="AF738:AG738"/>
    <mergeCell ref="AH738:AI738"/>
    <mergeCell ref="U746:V746"/>
    <mergeCell ref="W746:X746"/>
    <mergeCell ref="Y746:Z746"/>
    <mergeCell ref="AA746:AC746"/>
    <mergeCell ref="AD746:AE746"/>
    <mergeCell ref="AF746:AG746"/>
    <mergeCell ref="AH746:AI746"/>
    <mergeCell ref="AJ746:AL746"/>
    <mergeCell ref="A745:A746"/>
    <mergeCell ref="B745:G746"/>
    <mergeCell ref="H745:K746"/>
    <mergeCell ref="U745:AC745"/>
    <mergeCell ref="AD745:AL745"/>
    <mergeCell ref="AM745:AO746"/>
    <mergeCell ref="AP745:AR746"/>
    <mergeCell ref="U750:V750"/>
    <mergeCell ref="W750:X750"/>
    <mergeCell ref="Y750:Z750"/>
    <mergeCell ref="AA750:AC750"/>
    <mergeCell ref="AD750:AE750"/>
    <mergeCell ref="AF750:AG750"/>
    <mergeCell ref="U748:V748"/>
    <mergeCell ref="W748:X748"/>
    <mergeCell ref="Y748:Z748"/>
    <mergeCell ref="AD748:AE748"/>
    <mergeCell ref="AF748:AG748"/>
    <mergeCell ref="AH748:AI748"/>
    <mergeCell ref="AM748:AO748"/>
    <mergeCell ref="AH754:AI754"/>
    <mergeCell ref="AJ754:AL754"/>
    <mergeCell ref="AM754:AO754"/>
    <mergeCell ref="U753:V753"/>
    <mergeCell ref="AD753:AE753"/>
    <mergeCell ref="U754:V754"/>
    <mergeCell ref="W754:X754"/>
    <mergeCell ref="Y754:Z754"/>
    <mergeCell ref="AA754:AC754"/>
    <mergeCell ref="AD754:AE754"/>
    <mergeCell ref="AF754:AG754"/>
    <mergeCell ref="U752:V752"/>
    <mergeCell ref="W752:X752"/>
    <mergeCell ref="Y752:Z752"/>
    <mergeCell ref="AA752:AC752"/>
    <mergeCell ref="AD752:AE752"/>
    <mergeCell ref="AF752:AG752"/>
    <mergeCell ref="AH752:AI752"/>
    <mergeCell ref="AJ752:AL752"/>
    <mergeCell ref="AM752:AO752"/>
    <mergeCell ref="U758:V758"/>
    <mergeCell ref="W758:X758"/>
    <mergeCell ref="Y758:Z758"/>
    <mergeCell ref="AA758:AC758"/>
    <mergeCell ref="AD758:AE758"/>
    <mergeCell ref="AF758:AG758"/>
    <mergeCell ref="U756:V756"/>
    <mergeCell ref="W756:X756"/>
    <mergeCell ref="Y756:Z756"/>
    <mergeCell ref="AA756:AC756"/>
    <mergeCell ref="AD756:AE756"/>
    <mergeCell ref="AF756:AG756"/>
    <mergeCell ref="AH756:AI756"/>
    <mergeCell ref="AJ756:AL756"/>
    <mergeCell ref="AM756:AO756"/>
    <mergeCell ref="AF760:AG760"/>
    <mergeCell ref="AH760:AI760"/>
    <mergeCell ref="AJ760:AL760"/>
    <mergeCell ref="AM760:AO760"/>
    <mergeCell ref="U761:V761"/>
    <mergeCell ref="AD761:AE761"/>
    <mergeCell ref="AH758:AI758"/>
    <mergeCell ref="AJ758:AL758"/>
    <mergeCell ref="AM758:AO758"/>
    <mergeCell ref="U759:V759"/>
    <mergeCell ref="AD759:AE759"/>
    <mergeCell ref="U760:V760"/>
    <mergeCell ref="W760:X760"/>
    <mergeCell ref="Y760:Z760"/>
    <mergeCell ref="AA760:AC760"/>
    <mergeCell ref="AD760:AE760"/>
    <mergeCell ref="U757:V757"/>
    <mergeCell ref="AD757:AE757"/>
    <mergeCell ref="AF764:AG764"/>
    <mergeCell ref="AH764:AI764"/>
    <mergeCell ref="AJ764:AL764"/>
    <mergeCell ref="AM764:AO764"/>
    <mergeCell ref="U765:V765"/>
    <mergeCell ref="AD765:AE765"/>
    <mergeCell ref="AH762:AI762"/>
    <mergeCell ref="AJ762:AL762"/>
    <mergeCell ref="AM762:AO762"/>
    <mergeCell ref="U763:V763"/>
    <mergeCell ref="AD763:AE763"/>
    <mergeCell ref="U764:V764"/>
    <mergeCell ref="W764:X764"/>
    <mergeCell ref="Y764:Z764"/>
    <mergeCell ref="AA764:AC764"/>
    <mergeCell ref="AD764:AE764"/>
    <mergeCell ref="U762:V762"/>
    <mergeCell ref="W762:X762"/>
    <mergeCell ref="Y762:Z762"/>
    <mergeCell ref="AA762:AC762"/>
    <mergeCell ref="AD762:AE762"/>
    <mergeCell ref="AF762:AG762"/>
    <mergeCell ref="AF768:AG768"/>
    <mergeCell ref="AH768:AI768"/>
    <mergeCell ref="AJ768:AL768"/>
    <mergeCell ref="AM768:AO768"/>
    <mergeCell ref="U769:V769"/>
    <mergeCell ref="AD769:AE769"/>
    <mergeCell ref="AH766:AI766"/>
    <mergeCell ref="AJ766:AL766"/>
    <mergeCell ref="AM766:AO766"/>
    <mergeCell ref="U767:V767"/>
    <mergeCell ref="AD767:AE767"/>
    <mergeCell ref="U768:V768"/>
    <mergeCell ref="W768:X768"/>
    <mergeCell ref="Y768:Z768"/>
    <mergeCell ref="AA768:AC768"/>
    <mergeCell ref="AD768:AE768"/>
    <mergeCell ref="U766:V766"/>
    <mergeCell ref="W766:X766"/>
    <mergeCell ref="Y766:Z766"/>
    <mergeCell ref="AA766:AC766"/>
    <mergeCell ref="AD766:AE766"/>
    <mergeCell ref="AF766:AG766"/>
    <mergeCell ref="AF772:AG772"/>
    <mergeCell ref="AH772:AI772"/>
    <mergeCell ref="AJ772:AL772"/>
    <mergeCell ref="AM772:AO772"/>
    <mergeCell ref="U773:V773"/>
    <mergeCell ref="AD773:AE773"/>
    <mergeCell ref="AF776:AG776"/>
    <mergeCell ref="AH776:AI776"/>
    <mergeCell ref="AJ776:AL776"/>
    <mergeCell ref="AM776:AO776"/>
    <mergeCell ref="AH770:AI770"/>
    <mergeCell ref="AJ770:AL770"/>
    <mergeCell ref="AM770:AO770"/>
    <mergeCell ref="U771:V771"/>
    <mergeCell ref="AD771:AE771"/>
    <mergeCell ref="U772:V772"/>
    <mergeCell ref="W772:X772"/>
    <mergeCell ref="Y772:Z772"/>
    <mergeCell ref="AA772:AC772"/>
    <mergeCell ref="AD772:AE772"/>
    <mergeCell ref="U770:V770"/>
    <mergeCell ref="W770:X770"/>
    <mergeCell ref="Y770:Z770"/>
    <mergeCell ref="AA770:AC770"/>
    <mergeCell ref="AD770:AE770"/>
    <mergeCell ref="AF770:AG770"/>
    <mergeCell ref="AD784:AE784"/>
    <mergeCell ref="AF784:AG784"/>
    <mergeCell ref="AH784:AI784"/>
    <mergeCell ref="AM784:AO784"/>
    <mergeCell ref="U782:V782"/>
    <mergeCell ref="W782:X782"/>
    <mergeCell ref="Y782:Z782"/>
    <mergeCell ref="AA782:AC782"/>
    <mergeCell ref="AD782:AE782"/>
    <mergeCell ref="AF782:AG782"/>
    <mergeCell ref="AF780:AG780"/>
    <mergeCell ref="AH780:AI780"/>
    <mergeCell ref="AJ780:AL780"/>
    <mergeCell ref="AM780:AO780"/>
    <mergeCell ref="U781:V781"/>
    <mergeCell ref="AD781:AE781"/>
    <mergeCell ref="AH774:AI774"/>
    <mergeCell ref="AJ774:AL774"/>
    <mergeCell ref="AM774:AO774"/>
    <mergeCell ref="U775:V775"/>
    <mergeCell ref="AD775:AE775"/>
    <mergeCell ref="U776:V776"/>
    <mergeCell ref="W776:X776"/>
    <mergeCell ref="Y776:Z776"/>
    <mergeCell ref="AA776:AC776"/>
    <mergeCell ref="AD776:AE776"/>
    <mergeCell ref="U774:V774"/>
    <mergeCell ref="W774:X774"/>
    <mergeCell ref="Y774:Z774"/>
    <mergeCell ref="AA774:AC774"/>
    <mergeCell ref="AD774:AE774"/>
    <mergeCell ref="AF774:AG774"/>
    <mergeCell ref="AA884:AC884"/>
    <mergeCell ref="AD884:AE884"/>
    <mergeCell ref="AF884:AG884"/>
    <mergeCell ref="AH884:AI884"/>
    <mergeCell ref="AH786:AI786"/>
    <mergeCell ref="AM786:AO786"/>
    <mergeCell ref="A880:AR881"/>
    <mergeCell ref="A883:A884"/>
    <mergeCell ref="B883:G884"/>
    <mergeCell ref="H883:K884"/>
    <mergeCell ref="U883:AC883"/>
    <mergeCell ref="AD883:AL883"/>
    <mergeCell ref="AM883:AO884"/>
    <mergeCell ref="B786:G786"/>
    <mergeCell ref="U786:V786"/>
    <mergeCell ref="W786:X786"/>
    <mergeCell ref="Y786:Z786"/>
    <mergeCell ref="AD786:AE786"/>
    <mergeCell ref="AF786:AG786"/>
    <mergeCell ref="A791:A792"/>
    <mergeCell ref="B791:G792"/>
    <mergeCell ref="H791:K792"/>
    <mergeCell ref="U791:AC791"/>
    <mergeCell ref="AD791:AL791"/>
    <mergeCell ref="AM791:AO792"/>
    <mergeCell ref="AP791:AR792"/>
    <mergeCell ref="U795:V795"/>
    <mergeCell ref="AD795:AE795"/>
    <mergeCell ref="AF888:AG888"/>
    <mergeCell ref="AH888:AI888"/>
    <mergeCell ref="AJ888:AL888"/>
    <mergeCell ref="AM888:AO888"/>
    <mergeCell ref="U889:V889"/>
    <mergeCell ref="AD889:AE889"/>
    <mergeCell ref="AM886:AO886"/>
    <mergeCell ref="U887:V887"/>
    <mergeCell ref="AD887:AE887"/>
    <mergeCell ref="U888:V888"/>
    <mergeCell ref="W888:X888"/>
    <mergeCell ref="Y888:Z888"/>
    <mergeCell ref="AA888:AC888"/>
    <mergeCell ref="AD888:AE888"/>
    <mergeCell ref="AJ884:AL884"/>
    <mergeCell ref="U886:V886"/>
    <mergeCell ref="W886:X886"/>
    <mergeCell ref="Y886:Z886"/>
    <mergeCell ref="AD886:AE886"/>
    <mergeCell ref="AF886:AG886"/>
    <mergeCell ref="AH886:AI886"/>
    <mergeCell ref="AP883:AR884"/>
    <mergeCell ref="U884:V884"/>
    <mergeCell ref="W884:X884"/>
    <mergeCell ref="Y884:Z884"/>
    <mergeCell ref="AF892:AG892"/>
    <mergeCell ref="AH892:AI892"/>
    <mergeCell ref="AJ892:AL892"/>
    <mergeCell ref="AM892:AO892"/>
    <mergeCell ref="U893:V893"/>
    <mergeCell ref="AD893:AE893"/>
    <mergeCell ref="AM890:AO890"/>
    <mergeCell ref="U891:V891"/>
    <mergeCell ref="AD891:AE891"/>
    <mergeCell ref="U892:V892"/>
    <mergeCell ref="W892:X892"/>
    <mergeCell ref="Y892:Z892"/>
    <mergeCell ref="AA892:AC892"/>
    <mergeCell ref="AD892:AE892"/>
    <mergeCell ref="U890:V890"/>
    <mergeCell ref="W890:X890"/>
    <mergeCell ref="Y890:Z890"/>
    <mergeCell ref="AA890:AC890"/>
    <mergeCell ref="AD890:AE890"/>
    <mergeCell ref="AF890:AG890"/>
    <mergeCell ref="AH890:AI890"/>
    <mergeCell ref="AJ890:AL890"/>
    <mergeCell ref="AF896:AG896"/>
    <mergeCell ref="AH896:AI896"/>
    <mergeCell ref="AJ896:AL896"/>
    <mergeCell ref="AM896:AO896"/>
    <mergeCell ref="U897:V897"/>
    <mergeCell ref="AD897:AE897"/>
    <mergeCell ref="AM894:AO894"/>
    <mergeCell ref="U895:V895"/>
    <mergeCell ref="AD895:AE895"/>
    <mergeCell ref="U896:V896"/>
    <mergeCell ref="W896:X896"/>
    <mergeCell ref="Y896:Z896"/>
    <mergeCell ref="AA896:AC896"/>
    <mergeCell ref="AD896:AE896"/>
    <mergeCell ref="U894:V894"/>
    <mergeCell ref="W894:X894"/>
    <mergeCell ref="Y894:Z894"/>
    <mergeCell ref="AA894:AC894"/>
    <mergeCell ref="AD894:AE894"/>
    <mergeCell ref="AF894:AG894"/>
    <mergeCell ref="AH894:AI894"/>
    <mergeCell ref="AJ894:AL894"/>
    <mergeCell ref="AF900:AG900"/>
    <mergeCell ref="AH900:AI900"/>
    <mergeCell ref="AJ900:AL900"/>
    <mergeCell ref="AM900:AO900"/>
    <mergeCell ref="U901:V901"/>
    <mergeCell ref="AD901:AE901"/>
    <mergeCell ref="AH898:AI898"/>
    <mergeCell ref="AJ898:AL898"/>
    <mergeCell ref="AM898:AO898"/>
    <mergeCell ref="U899:V899"/>
    <mergeCell ref="AD899:AE899"/>
    <mergeCell ref="U900:V900"/>
    <mergeCell ref="W900:X900"/>
    <mergeCell ref="Y900:Z900"/>
    <mergeCell ref="AA900:AC900"/>
    <mergeCell ref="AD900:AE900"/>
    <mergeCell ref="U898:V898"/>
    <mergeCell ref="W898:X898"/>
    <mergeCell ref="Y898:Z898"/>
    <mergeCell ref="AA898:AC898"/>
    <mergeCell ref="AD898:AE898"/>
    <mergeCell ref="AF898:AG898"/>
    <mergeCell ref="AF904:AG904"/>
    <mergeCell ref="AH904:AI904"/>
    <mergeCell ref="AJ904:AL904"/>
    <mergeCell ref="AM904:AO904"/>
    <mergeCell ref="U905:V905"/>
    <mergeCell ref="AD905:AE905"/>
    <mergeCell ref="AH902:AI902"/>
    <mergeCell ref="AJ902:AL902"/>
    <mergeCell ref="AM902:AO902"/>
    <mergeCell ref="U903:V903"/>
    <mergeCell ref="AD903:AE903"/>
    <mergeCell ref="U904:V904"/>
    <mergeCell ref="W904:X904"/>
    <mergeCell ref="Y904:Z904"/>
    <mergeCell ref="AA904:AC904"/>
    <mergeCell ref="AD904:AE904"/>
    <mergeCell ref="U902:V902"/>
    <mergeCell ref="W902:X902"/>
    <mergeCell ref="Y902:Z902"/>
    <mergeCell ref="AA902:AC902"/>
    <mergeCell ref="AD902:AE902"/>
    <mergeCell ref="AF902:AG902"/>
    <mergeCell ref="AF908:AG908"/>
    <mergeCell ref="AH908:AI908"/>
    <mergeCell ref="AJ908:AL908"/>
    <mergeCell ref="AM908:AO908"/>
    <mergeCell ref="U909:V909"/>
    <mergeCell ref="AD909:AE909"/>
    <mergeCell ref="AH906:AI906"/>
    <mergeCell ref="AJ906:AL906"/>
    <mergeCell ref="AM906:AO906"/>
    <mergeCell ref="U907:V907"/>
    <mergeCell ref="AD907:AE907"/>
    <mergeCell ref="U908:V908"/>
    <mergeCell ref="W908:X908"/>
    <mergeCell ref="Y908:Z908"/>
    <mergeCell ref="AA908:AC908"/>
    <mergeCell ref="AD908:AE908"/>
    <mergeCell ref="U906:V906"/>
    <mergeCell ref="W906:X906"/>
    <mergeCell ref="Y906:Z906"/>
    <mergeCell ref="AA906:AC906"/>
    <mergeCell ref="AD906:AE906"/>
    <mergeCell ref="AF906:AG906"/>
    <mergeCell ref="AF912:AG912"/>
    <mergeCell ref="AH912:AI912"/>
    <mergeCell ref="AJ912:AL912"/>
    <mergeCell ref="AM912:AO912"/>
    <mergeCell ref="U913:V913"/>
    <mergeCell ref="AD913:AE913"/>
    <mergeCell ref="AH910:AI910"/>
    <mergeCell ref="AJ910:AL910"/>
    <mergeCell ref="AM910:AO910"/>
    <mergeCell ref="U911:V911"/>
    <mergeCell ref="AD911:AE911"/>
    <mergeCell ref="U912:V912"/>
    <mergeCell ref="W912:X912"/>
    <mergeCell ref="Y912:Z912"/>
    <mergeCell ref="AA912:AC912"/>
    <mergeCell ref="AD912:AE912"/>
    <mergeCell ref="U910:V910"/>
    <mergeCell ref="W910:X910"/>
    <mergeCell ref="Y910:Z910"/>
    <mergeCell ref="AA910:AC910"/>
    <mergeCell ref="AD910:AE910"/>
    <mergeCell ref="AF910:AG910"/>
    <mergeCell ref="AF916:AG916"/>
    <mergeCell ref="AH916:AI916"/>
    <mergeCell ref="AJ916:AL916"/>
    <mergeCell ref="AM916:AO916"/>
    <mergeCell ref="U917:V917"/>
    <mergeCell ref="AD917:AE917"/>
    <mergeCell ref="AH914:AI914"/>
    <mergeCell ref="AJ914:AL914"/>
    <mergeCell ref="AM914:AO914"/>
    <mergeCell ref="U915:V915"/>
    <mergeCell ref="AD915:AE915"/>
    <mergeCell ref="U916:V916"/>
    <mergeCell ref="W916:X916"/>
    <mergeCell ref="Y916:Z916"/>
    <mergeCell ref="AA916:AC916"/>
    <mergeCell ref="AD916:AE916"/>
    <mergeCell ref="U914:V914"/>
    <mergeCell ref="W914:X914"/>
    <mergeCell ref="Y914:Z914"/>
    <mergeCell ref="AA914:AC914"/>
    <mergeCell ref="AD914:AE914"/>
    <mergeCell ref="AF914:AG914"/>
    <mergeCell ref="AF922:AG922"/>
    <mergeCell ref="AH922:AI922"/>
    <mergeCell ref="AJ922:AL922"/>
    <mergeCell ref="AM922:AO922"/>
    <mergeCell ref="U924:V924"/>
    <mergeCell ref="W924:X924"/>
    <mergeCell ref="Y924:Z924"/>
    <mergeCell ref="AD924:AE924"/>
    <mergeCell ref="AF924:AG924"/>
    <mergeCell ref="AH924:AI924"/>
    <mergeCell ref="AH918:AI918"/>
    <mergeCell ref="AJ918:AL918"/>
    <mergeCell ref="AM918:AO918"/>
    <mergeCell ref="U921:V921"/>
    <mergeCell ref="AD921:AE921"/>
    <mergeCell ref="U922:V922"/>
    <mergeCell ref="W922:X922"/>
    <mergeCell ref="Y922:Z922"/>
    <mergeCell ref="AA922:AC922"/>
    <mergeCell ref="AD922:AE922"/>
    <mergeCell ref="U918:V918"/>
    <mergeCell ref="W918:X918"/>
    <mergeCell ref="Y918:Z918"/>
    <mergeCell ref="AA918:AC918"/>
    <mergeCell ref="AD918:AE918"/>
    <mergeCell ref="AF918:AG918"/>
    <mergeCell ref="U920:V920"/>
    <mergeCell ref="W920:X920"/>
    <mergeCell ref="Y920:Z920"/>
    <mergeCell ref="AA920:AC920"/>
    <mergeCell ref="AD920:AE920"/>
    <mergeCell ref="AF920:AG920"/>
    <mergeCell ref="A931:A932"/>
    <mergeCell ref="B931:G932"/>
    <mergeCell ref="H931:K932"/>
    <mergeCell ref="U931:AC931"/>
    <mergeCell ref="AD931:AL931"/>
    <mergeCell ref="AM931:AO932"/>
    <mergeCell ref="AP931:AR932"/>
    <mergeCell ref="AM924:AO924"/>
    <mergeCell ref="B926:G926"/>
    <mergeCell ref="U926:V926"/>
    <mergeCell ref="W926:X926"/>
    <mergeCell ref="Y926:Z926"/>
    <mergeCell ref="AD926:AE926"/>
    <mergeCell ref="AF926:AG926"/>
    <mergeCell ref="AH926:AI926"/>
    <mergeCell ref="AM926:AO926"/>
    <mergeCell ref="L931:T931"/>
    <mergeCell ref="L932:M932"/>
    <mergeCell ref="N932:O932"/>
    <mergeCell ref="P932:Q932"/>
    <mergeCell ref="R932:T932"/>
    <mergeCell ref="U934:V934"/>
    <mergeCell ref="W934:X934"/>
    <mergeCell ref="Y934:Z934"/>
    <mergeCell ref="AD934:AE934"/>
    <mergeCell ref="AF934:AG934"/>
    <mergeCell ref="AH934:AI934"/>
    <mergeCell ref="AM934:AO934"/>
    <mergeCell ref="U932:V932"/>
    <mergeCell ref="W932:X932"/>
    <mergeCell ref="Y932:Z932"/>
    <mergeCell ref="AA932:AC932"/>
    <mergeCell ref="AD932:AE932"/>
    <mergeCell ref="AF932:AG932"/>
    <mergeCell ref="AH932:AI932"/>
    <mergeCell ref="AJ932:AL932"/>
    <mergeCell ref="U938:V938"/>
    <mergeCell ref="W938:X938"/>
    <mergeCell ref="Y938:Z938"/>
    <mergeCell ref="AA938:AC938"/>
    <mergeCell ref="AD938:AE938"/>
    <mergeCell ref="AF938:AG938"/>
    <mergeCell ref="AH938:AI938"/>
    <mergeCell ref="AJ938:AL938"/>
    <mergeCell ref="AM938:AO938"/>
    <mergeCell ref="AH936:AI936"/>
    <mergeCell ref="AJ936:AL936"/>
    <mergeCell ref="AM936:AO936"/>
    <mergeCell ref="U937:V937"/>
    <mergeCell ref="AD937:AE937"/>
    <mergeCell ref="U935:V935"/>
    <mergeCell ref="AD935:AE935"/>
    <mergeCell ref="U936:V936"/>
    <mergeCell ref="W936:X936"/>
    <mergeCell ref="Y936:Z936"/>
    <mergeCell ref="AA936:AC936"/>
    <mergeCell ref="AD936:AE936"/>
    <mergeCell ref="AF936:AG936"/>
    <mergeCell ref="U942:V942"/>
    <mergeCell ref="W942:X942"/>
    <mergeCell ref="Y942:Z942"/>
    <mergeCell ref="AA942:AC942"/>
    <mergeCell ref="AD942:AE942"/>
    <mergeCell ref="AF942:AG942"/>
    <mergeCell ref="AH942:AI942"/>
    <mergeCell ref="AJ942:AL942"/>
    <mergeCell ref="AM942:AO942"/>
    <mergeCell ref="AH940:AI940"/>
    <mergeCell ref="AJ940:AL940"/>
    <mergeCell ref="AM940:AO940"/>
    <mergeCell ref="U941:V941"/>
    <mergeCell ref="AD941:AE941"/>
    <mergeCell ref="U939:V939"/>
    <mergeCell ref="AD939:AE939"/>
    <mergeCell ref="U940:V940"/>
    <mergeCell ref="W940:X940"/>
    <mergeCell ref="Y940:Z940"/>
    <mergeCell ref="AA940:AC940"/>
    <mergeCell ref="AD940:AE940"/>
    <mergeCell ref="AF940:AG940"/>
    <mergeCell ref="AH944:AI944"/>
    <mergeCell ref="AJ944:AL944"/>
    <mergeCell ref="AM944:AO944"/>
    <mergeCell ref="U945:V945"/>
    <mergeCell ref="AD945:AE945"/>
    <mergeCell ref="U946:V946"/>
    <mergeCell ref="W946:X946"/>
    <mergeCell ref="Y946:Z946"/>
    <mergeCell ref="AA946:AC946"/>
    <mergeCell ref="AD946:AE946"/>
    <mergeCell ref="U943:V943"/>
    <mergeCell ref="AD943:AE943"/>
    <mergeCell ref="U944:V944"/>
    <mergeCell ref="W944:X944"/>
    <mergeCell ref="Y944:Z944"/>
    <mergeCell ref="AA944:AC944"/>
    <mergeCell ref="AD944:AE944"/>
    <mergeCell ref="AF944:AG944"/>
    <mergeCell ref="AH948:AI948"/>
    <mergeCell ref="AJ948:AL948"/>
    <mergeCell ref="AM948:AO948"/>
    <mergeCell ref="U949:V949"/>
    <mergeCell ref="AD949:AE949"/>
    <mergeCell ref="U950:V950"/>
    <mergeCell ref="W950:X950"/>
    <mergeCell ref="Y950:Z950"/>
    <mergeCell ref="AA950:AC950"/>
    <mergeCell ref="AD950:AE950"/>
    <mergeCell ref="U948:V948"/>
    <mergeCell ref="W948:X948"/>
    <mergeCell ref="Y948:Z948"/>
    <mergeCell ref="AA948:AC948"/>
    <mergeCell ref="AD948:AE948"/>
    <mergeCell ref="AF948:AG948"/>
    <mergeCell ref="AF946:AG946"/>
    <mergeCell ref="AH946:AI946"/>
    <mergeCell ref="AJ946:AL946"/>
    <mergeCell ref="AM946:AO946"/>
    <mergeCell ref="U947:V947"/>
    <mergeCell ref="AD947:AE947"/>
    <mergeCell ref="AH952:AI952"/>
    <mergeCell ref="AJ952:AL952"/>
    <mergeCell ref="AM952:AO952"/>
    <mergeCell ref="U953:V953"/>
    <mergeCell ref="AD953:AE953"/>
    <mergeCell ref="U954:V954"/>
    <mergeCell ref="W954:X954"/>
    <mergeCell ref="Y954:Z954"/>
    <mergeCell ref="AA954:AC954"/>
    <mergeCell ref="AD954:AE954"/>
    <mergeCell ref="U952:V952"/>
    <mergeCell ref="W952:X952"/>
    <mergeCell ref="Y952:Z952"/>
    <mergeCell ref="AA952:AC952"/>
    <mergeCell ref="AD952:AE952"/>
    <mergeCell ref="AF952:AG952"/>
    <mergeCell ref="AF950:AG950"/>
    <mergeCell ref="AH950:AI950"/>
    <mergeCell ref="AJ950:AL950"/>
    <mergeCell ref="AM950:AO950"/>
    <mergeCell ref="U951:V951"/>
    <mergeCell ref="AD951:AE951"/>
    <mergeCell ref="AH956:AI956"/>
    <mergeCell ref="AJ956:AL956"/>
    <mergeCell ref="AM956:AO956"/>
    <mergeCell ref="U957:V957"/>
    <mergeCell ref="AD957:AE957"/>
    <mergeCell ref="U958:V958"/>
    <mergeCell ref="W958:X958"/>
    <mergeCell ref="Y958:Z958"/>
    <mergeCell ref="AA958:AC958"/>
    <mergeCell ref="AD958:AE958"/>
    <mergeCell ref="U956:V956"/>
    <mergeCell ref="W956:X956"/>
    <mergeCell ref="Y956:Z956"/>
    <mergeCell ref="AA956:AC956"/>
    <mergeCell ref="AD956:AE956"/>
    <mergeCell ref="AF956:AG956"/>
    <mergeCell ref="AF954:AG954"/>
    <mergeCell ref="AH954:AI954"/>
    <mergeCell ref="AJ954:AL954"/>
    <mergeCell ref="AM954:AO954"/>
    <mergeCell ref="U955:V955"/>
    <mergeCell ref="AD955:AE955"/>
    <mergeCell ref="AH960:AI960"/>
    <mergeCell ref="AJ960:AL960"/>
    <mergeCell ref="AM960:AO960"/>
    <mergeCell ref="U961:V961"/>
    <mergeCell ref="AD961:AE961"/>
    <mergeCell ref="U962:V962"/>
    <mergeCell ref="W962:X962"/>
    <mergeCell ref="Y962:Z962"/>
    <mergeCell ref="AA962:AC962"/>
    <mergeCell ref="AD962:AE962"/>
    <mergeCell ref="U960:V960"/>
    <mergeCell ref="W960:X960"/>
    <mergeCell ref="Y960:Z960"/>
    <mergeCell ref="AA960:AC960"/>
    <mergeCell ref="AD960:AE960"/>
    <mergeCell ref="AF960:AG960"/>
    <mergeCell ref="AF958:AG958"/>
    <mergeCell ref="AH958:AI958"/>
    <mergeCell ref="AJ958:AL958"/>
    <mergeCell ref="AM958:AO958"/>
    <mergeCell ref="U959:V959"/>
    <mergeCell ref="AD959:AE959"/>
    <mergeCell ref="AH964:AI964"/>
    <mergeCell ref="AJ964:AL964"/>
    <mergeCell ref="AM964:AO964"/>
    <mergeCell ref="U965:V965"/>
    <mergeCell ref="AD965:AE965"/>
    <mergeCell ref="U966:V966"/>
    <mergeCell ref="W966:X966"/>
    <mergeCell ref="Y966:Z966"/>
    <mergeCell ref="AA966:AC966"/>
    <mergeCell ref="AD966:AE966"/>
    <mergeCell ref="U964:V964"/>
    <mergeCell ref="W964:X964"/>
    <mergeCell ref="Y964:Z964"/>
    <mergeCell ref="AA964:AC964"/>
    <mergeCell ref="AD964:AE964"/>
    <mergeCell ref="AF964:AG964"/>
    <mergeCell ref="AF962:AG962"/>
    <mergeCell ref="AH962:AI962"/>
    <mergeCell ref="AJ962:AL962"/>
    <mergeCell ref="AM962:AO962"/>
    <mergeCell ref="U963:V963"/>
    <mergeCell ref="AD963:AE963"/>
    <mergeCell ref="AH968:AI968"/>
    <mergeCell ref="AJ968:AL968"/>
    <mergeCell ref="AM968:AO968"/>
    <mergeCell ref="U970:V970"/>
    <mergeCell ref="W970:X970"/>
    <mergeCell ref="Y970:Z970"/>
    <mergeCell ref="AD970:AE970"/>
    <mergeCell ref="AF970:AG970"/>
    <mergeCell ref="AH970:AI970"/>
    <mergeCell ref="AM970:AO970"/>
    <mergeCell ref="U968:V968"/>
    <mergeCell ref="W968:X968"/>
    <mergeCell ref="Y968:Z968"/>
    <mergeCell ref="AA968:AC968"/>
    <mergeCell ref="AD968:AE968"/>
    <mergeCell ref="AF968:AG968"/>
    <mergeCell ref="AF966:AG966"/>
    <mergeCell ref="AH966:AI966"/>
    <mergeCell ref="AJ966:AL966"/>
    <mergeCell ref="AM966:AO966"/>
    <mergeCell ref="U967:V967"/>
    <mergeCell ref="AD967:AE967"/>
    <mergeCell ref="AA978:AC978"/>
    <mergeCell ref="AD978:AE978"/>
    <mergeCell ref="AF978:AG978"/>
    <mergeCell ref="AH978:AI978"/>
    <mergeCell ref="AH972:AI972"/>
    <mergeCell ref="AM972:AO972"/>
    <mergeCell ref="A974:AR975"/>
    <mergeCell ref="A977:A978"/>
    <mergeCell ref="B977:G978"/>
    <mergeCell ref="H977:K978"/>
    <mergeCell ref="U977:AC977"/>
    <mergeCell ref="AD977:AL977"/>
    <mergeCell ref="AM977:AO978"/>
    <mergeCell ref="B972:G972"/>
    <mergeCell ref="U972:V972"/>
    <mergeCell ref="W972:X972"/>
    <mergeCell ref="Y972:Z972"/>
    <mergeCell ref="AD972:AE972"/>
    <mergeCell ref="AF972:AG972"/>
    <mergeCell ref="AF982:AG982"/>
    <mergeCell ref="AH982:AI982"/>
    <mergeCell ref="AJ982:AL982"/>
    <mergeCell ref="AM982:AO982"/>
    <mergeCell ref="U983:V983"/>
    <mergeCell ref="AD983:AE983"/>
    <mergeCell ref="AM980:AO980"/>
    <mergeCell ref="U981:V981"/>
    <mergeCell ref="AD981:AE981"/>
    <mergeCell ref="U982:V982"/>
    <mergeCell ref="W982:X982"/>
    <mergeCell ref="Y982:Z982"/>
    <mergeCell ref="AA982:AC982"/>
    <mergeCell ref="AD982:AE982"/>
    <mergeCell ref="AJ978:AL978"/>
    <mergeCell ref="U980:V980"/>
    <mergeCell ref="W980:X980"/>
    <mergeCell ref="Y980:Z980"/>
    <mergeCell ref="AD980:AE980"/>
    <mergeCell ref="AF980:AG980"/>
    <mergeCell ref="AH980:AI980"/>
    <mergeCell ref="AP977:AR978"/>
    <mergeCell ref="U978:V978"/>
    <mergeCell ref="W978:X978"/>
    <mergeCell ref="Y978:Z978"/>
    <mergeCell ref="AF986:AG986"/>
    <mergeCell ref="AH986:AI986"/>
    <mergeCell ref="AJ986:AL986"/>
    <mergeCell ref="AM986:AO986"/>
    <mergeCell ref="U987:V987"/>
    <mergeCell ref="AD987:AE987"/>
    <mergeCell ref="AM984:AO984"/>
    <mergeCell ref="U985:V985"/>
    <mergeCell ref="AD985:AE985"/>
    <mergeCell ref="U986:V986"/>
    <mergeCell ref="W986:X986"/>
    <mergeCell ref="Y986:Z986"/>
    <mergeCell ref="AA986:AC986"/>
    <mergeCell ref="AD986:AE986"/>
    <mergeCell ref="U984:V984"/>
    <mergeCell ref="W984:X984"/>
    <mergeCell ref="Y984:Z984"/>
    <mergeCell ref="AA984:AC984"/>
    <mergeCell ref="AD984:AE984"/>
    <mergeCell ref="AF984:AG984"/>
    <mergeCell ref="AH984:AI984"/>
    <mergeCell ref="AJ984:AL984"/>
    <mergeCell ref="AF990:AG990"/>
    <mergeCell ref="AH990:AI990"/>
    <mergeCell ref="AJ990:AL990"/>
    <mergeCell ref="AM990:AO990"/>
    <mergeCell ref="U991:V991"/>
    <mergeCell ref="AD991:AE991"/>
    <mergeCell ref="AM988:AO988"/>
    <mergeCell ref="U989:V989"/>
    <mergeCell ref="AD989:AE989"/>
    <mergeCell ref="U990:V990"/>
    <mergeCell ref="W990:X990"/>
    <mergeCell ref="Y990:Z990"/>
    <mergeCell ref="AA990:AC990"/>
    <mergeCell ref="AD990:AE990"/>
    <mergeCell ref="U988:V988"/>
    <mergeCell ref="W988:X988"/>
    <mergeCell ref="Y988:Z988"/>
    <mergeCell ref="AA988:AC988"/>
    <mergeCell ref="AD988:AE988"/>
    <mergeCell ref="AF988:AG988"/>
    <mergeCell ref="AH988:AI988"/>
    <mergeCell ref="AJ988:AL988"/>
    <mergeCell ref="AF994:AG994"/>
    <mergeCell ref="AH994:AI994"/>
    <mergeCell ref="AJ994:AL994"/>
    <mergeCell ref="AM994:AO994"/>
    <mergeCell ref="U995:V995"/>
    <mergeCell ref="AD995:AE995"/>
    <mergeCell ref="AH992:AI992"/>
    <mergeCell ref="AJ992:AL992"/>
    <mergeCell ref="AM992:AO992"/>
    <mergeCell ref="U993:V993"/>
    <mergeCell ref="AD993:AE993"/>
    <mergeCell ref="U994:V994"/>
    <mergeCell ref="W994:X994"/>
    <mergeCell ref="Y994:Z994"/>
    <mergeCell ref="AA994:AC994"/>
    <mergeCell ref="AD994:AE994"/>
    <mergeCell ref="U992:V992"/>
    <mergeCell ref="W992:X992"/>
    <mergeCell ref="Y992:Z992"/>
    <mergeCell ref="AA992:AC992"/>
    <mergeCell ref="AD992:AE992"/>
    <mergeCell ref="AF992:AG992"/>
    <mergeCell ref="AF998:AG998"/>
    <mergeCell ref="AH998:AI998"/>
    <mergeCell ref="AJ998:AL998"/>
    <mergeCell ref="AM998:AO998"/>
    <mergeCell ref="U999:V999"/>
    <mergeCell ref="AD999:AE999"/>
    <mergeCell ref="AH996:AI996"/>
    <mergeCell ref="AJ996:AL996"/>
    <mergeCell ref="AM996:AO996"/>
    <mergeCell ref="U997:V997"/>
    <mergeCell ref="AD997:AE997"/>
    <mergeCell ref="U998:V998"/>
    <mergeCell ref="W998:X998"/>
    <mergeCell ref="Y998:Z998"/>
    <mergeCell ref="AA998:AC998"/>
    <mergeCell ref="AD998:AE998"/>
    <mergeCell ref="U996:V996"/>
    <mergeCell ref="W996:X996"/>
    <mergeCell ref="Y996:Z996"/>
    <mergeCell ref="AA996:AC996"/>
    <mergeCell ref="AD996:AE996"/>
    <mergeCell ref="AF996:AG996"/>
    <mergeCell ref="AF1002:AG1002"/>
    <mergeCell ref="AH1002:AI1002"/>
    <mergeCell ref="AJ1002:AL1002"/>
    <mergeCell ref="AM1002:AO1002"/>
    <mergeCell ref="U1003:V1003"/>
    <mergeCell ref="AD1003:AE1003"/>
    <mergeCell ref="AH1000:AI1000"/>
    <mergeCell ref="AJ1000:AL1000"/>
    <mergeCell ref="AM1000:AO1000"/>
    <mergeCell ref="U1001:V1001"/>
    <mergeCell ref="AD1001:AE1001"/>
    <mergeCell ref="U1002:V1002"/>
    <mergeCell ref="W1002:X1002"/>
    <mergeCell ref="Y1002:Z1002"/>
    <mergeCell ref="AA1002:AC1002"/>
    <mergeCell ref="AD1002:AE1002"/>
    <mergeCell ref="U1000:V1000"/>
    <mergeCell ref="W1000:X1000"/>
    <mergeCell ref="Y1000:Z1000"/>
    <mergeCell ref="AA1000:AC1000"/>
    <mergeCell ref="AD1000:AE1000"/>
    <mergeCell ref="AF1000:AG1000"/>
    <mergeCell ref="AF1006:AG1006"/>
    <mergeCell ref="AH1006:AI1006"/>
    <mergeCell ref="AJ1006:AL1006"/>
    <mergeCell ref="AM1006:AO1006"/>
    <mergeCell ref="U1007:V1007"/>
    <mergeCell ref="AD1007:AE1007"/>
    <mergeCell ref="AH1004:AI1004"/>
    <mergeCell ref="AJ1004:AL1004"/>
    <mergeCell ref="AM1004:AO1004"/>
    <mergeCell ref="U1005:V1005"/>
    <mergeCell ref="AD1005:AE1005"/>
    <mergeCell ref="U1006:V1006"/>
    <mergeCell ref="W1006:X1006"/>
    <mergeCell ref="Y1006:Z1006"/>
    <mergeCell ref="AA1006:AC1006"/>
    <mergeCell ref="AD1006:AE1006"/>
    <mergeCell ref="U1004:V1004"/>
    <mergeCell ref="W1004:X1004"/>
    <mergeCell ref="Y1004:Z1004"/>
    <mergeCell ref="AA1004:AC1004"/>
    <mergeCell ref="AD1004:AE1004"/>
    <mergeCell ref="AF1004:AG1004"/>
    <mergeCell ref="AF1010:AG1010"/>
    <mergeCell ref="AH1010:AI1010"/>
    <mergeCell ref="AJ1010:AL1010"/>
    <mergeCell ref="AM1010:AO1010"/>
    <mergeCell ref="U1011:V1011"/>
    <mergeCell ref="AD1011:AE1011"/>
    <mergeCell ref="AH1008:AI1008"/>
    <mergeCell ref="AJ1008:AL1008"/>
    <mergeCell ref="AM1008:AO1008"/>
    <mergeCell ref="U1009:V1009"/>
    <mergeCell ref="AD1009:AE1009"/>
    <mergeCell ref="U1010:V1010"/>
    <mergeCell ref="W1010:X1010"/>
    <mergeCell ref="Y1010:Z1010"/>
    <mergeCell ref="AA1010:AC1010"/>
    <mergeCell ref="AD1010:AE1010"/>
    <mergeCell ref="U1008:V1008"/>
    <mergeCell ref="W1008:X1008"/>
    <mergeCell ref="Y1008:Z1008"/>
    <mergeCell ref="AA1008:AC1008"/>
    <mergeCell ref="AD1008:AE1008"/>
    <mergeCell ref="AF1008:AG1008"/>
    <mergeCell ref="AH1012:AI1012"/>
    <mergeCell ref="AJ1012:AL1012"/>
    <mergeCell ref="AM1012:AO1012"/>
    <mergeCell ref="U1013:V1013"/>
    <mergeCell ref="AD1013:AE1013"/>
    <mergeCell ref="U1014:V1014"/>
    <mergeCell ref="W1014:X1014"/>
    <mergeCell ref="Y1014:Z1014"/>
    <mergeCell ref="AA1014:AC1014"/>
    <mergeCell ref="AD1014:AE1014"/>
    <mergeCell ref="U1012:V1012"/>
    <mergeCell ref="W1012:X1012"/>
    <mergeCell ref="Y1012:Z1012"/>
    <mergeCell ref="AA1012:AC1012"/>
    <mergeCell ref="AD1012:AE1012"/>
    <mergeCell ref="AF1012:AG1012"/>
    <mergeCell ref="U1015:V1015"/>
    <mergeCell ref="AD1015:AE1015"/>
    <mergeCell ref="AF1014:AG1014"/>
    <mergeCell ref="AH1014:AI1014"/>
    <mergeCell ref="AJ1014:AL1014"/>
    <mergeCell ref="AM1014:AO1014"/>
    <mergeCell ref="A1023:A1024"/>
    <mergeCell ref="B1023:G1024"/>
    <mergeCell ref="H1023:K1024"/>
    <mergeCell ref="U1023:AC1023"/>
    <mergeCell ref="AD1023:AL1023"/>
    <mergeCell ref="AM1023:AO1024"/>
    <mergeCell ref="AP1023:AR1024"/>
    <mergeCell ref="AH1016:AI1016"/>
    <mergeCell ref="AM1016:AO1016"/>
    <mergeCell ref="B1018:G1018"/>
    <mergeCell ref="U1018:V1018"/>
    <mergeCell ref="W1018:X1018"/>
    <mergeCell ref="Y1018:Z1018"/>
    <mergeCell ref="AD1018:AE1018"/>
    <mergeCell ref="AF1018:AG1018"/>
    <mergeCell ref="AH1018:AI1018"/>
    <mergeCell ref="AM1018:AO1018"/>
    <mergeCell ref="L1018:M1018"/>
    <mergeCell ref="N1018:O1018"/>
    <mergeCell ref="P1018:Q1018"/>
    <mergeCell ref="AA1016:AC1016"/>
    <mergeCell ref="AJ1016:AL1016"/>
    <mergeCell ref="U1016:V1016"/>
    <mergeCell ref="W1016:X1016"/>
    <mergeCell ref="Y1016:Z1016"/>
    <mergeCell ref="AD1016:AE1016"/>
    <mergeCell ref="AF1016:AG1016"/>
    <mergeCell ref="A1020:AR1021"/>
    <mergeCell ref="U1026:V1026"/>
    <mergeCell ref="W1026:X1026"/>
    <mergeCell ref="Y1026:Z1026"/>
    <mergeCell ref="AD1026:AE1026"/>
    <mergeCell ref="AF1026:AG1026"/>
    <mergeCell ref="AH1026:AI1026"/>
    <mergeCell ref="AM1026:AO1026"/>
    <mergeCell ref="U1024:V1024"/>
    <mergeCell ref="W1024:X1024"/>
    <mergeCell ref="Y1024:Z1024"/>
    <mergeCell ref="AA1024:AC1024"/>
    <mergeCell ref="AD1024:AE1024"/>
    <mergeCell ref="AF1024:AG1024"/>
    <mergeCell ref="AH1024:AI1024"/>
    <mergeCell ref="AJ1024:AL1024"/>
    <mergeCell ref="U1030:V1030"/>
    <mergeCell ref="W1030:X1030"/>
    <mergeCell ref="Y1030:Z1030"/>
    <mergeCell ref="AA1030:AC1030"/>
    <mergeCell ref="AD1030:AE1030"/>
    <mergeCell ref="AF1030:AG1030"/>
    <mergeCell ref="AH1030:AI1030"/>
    <mergeCell ref="AJ1030:AL1030"/>
    <mergeCell ref="AM1030:AO1030"/>
    <mergeCell ref="AH1028:AI1028"/>
    <mergeCell ref="AJ1028:AL1028"/>
    <mergeCell ref="AM1028:AO1028"/>
    <mergeCell ref="U1029:V1029"/>
    <mergeCell ref="AD1029:AE1029"/>
    <mergeCell ref="U1027:V1027"/>
    <mergeCell ref="AD1027:AE1027"/>
    <mergeCell ref="U1028:V1028"/>
    <mergeCell ref="W1028:X1028"/>
    <mergeCell ref="Y1028:Z1028"/>
    <mergeCell ref="AA1028:AC1028"/>
    <mergeCell ref="AD1028:AE1028"/>
    <mergeCell ref="AF1028:AG1028"/>
    <mergeCell ref="U1034:V1034"/>
    <mergeCell ref="W1034:X1034"/>
    <mergeCell ref="Y1034:Z1034"/>
    <mergeCell ref="AA1034:AC1034"/>
    <mergeCell ref="AD1034:AE1034"/>
    <mergeCell ref="AF1034:AG1034"/>
    <mergeCell ref="AH1034:AI1034"/>
    <mergeCell ref="AJ1034:AL1034"/>
    <mergeCell ref="AM1034:AO1034"/>
    <mergeCell ref="AH1032:AI1032"/>
    <mergeCell ref="AJ1032:AL1032"/>
    <mergeCell ref="AM1032:AO1032"/>
    <mergeCell ref="U1033:V1033"/>
    <mergeCell ref="AD1033:AE1033"/>
    <mergeCell ref="U1031:V1031"/>
    <mergeCell ref="AD1031:AE1031"/>
    <mergeCell ref="U1032:V1032"/>
    <mergeCell ref="W1032:X1032"/>
    <mergeCell ref="Y1032:Z1032"/>
    <mergeCell ref="AA1032:AC1032"/>
    <mergeCell ref="AD1032:AE1032"/>
    <mergeCell ref="AF1032:AG1032"/>
    <mergeCell ref="AH1036:AI1036"/>
    <mergeCell ref="AJ1036:AL1036"/>
    <mergeCell ref="AM1036:AO1036"/>
    <mergeCell ref="U1037:V1037"/>
    <mergeCell ref="AD1037:AE1037"/>
    <mergeCell ref="U1038:V1038"/>
    <mergeCell ref="W1038:X1038"/>
    <mergeCell ref="Y1038:Z1038"/>
    <mergeCell ref="AA1038:AC1038"/>
    <mergeCell ref="AD1038:AE1038"/>
    <mergeCell ref="U1035:V1035"/>
    <mergeCell ref="AD1035:AE1035"/>
    <mergeCell ref="U1036:V1036"/>
    <mergeCell ref="W1036:X1036"/>
    <mergeCell ref="Y1036:Z1036"/>
    <mergeCell ref="AA1036:AC1036"/>
    <mergeCell ref="AD1036:AE1036"/>
    <mergeCell ref="AF1036:AG1036"/>
    <mergeCell ref="AH1040:AI1040"/>
    <mergeCell ref="AJ1040:AL1040"/>
    <mergeCell ref="AM1040:AO1040"/>
    <mergeCell ref="U1041:V1041"/>
    <mergeCell ref="AD1041:AE1041"/>
    <mergeCell ref="U1042:V1042"/>
    <mergeCell ref="W1042:X1042"/>
    <mergeCell ref="Y1042:Z1042"/>
    <mergeCell ref="AA1042:AC1042"/>
    <mergeCell ref="AD1042:AE1042"/>
    <mergeCell ref="U1040:V1040"/>
    <mergeCell ref="W1040:X1040"/>
    <mergeCell ref="Y1040:Z1040"/>
    <mergeCell ref="AA1040:AC1040"/>
    <mergeCell ref="AD1040:AE1040"/>
    <mergeCell ref="AF1040:AG1040"/>
    <mergeCell ref="AF1038:AG1038"/>
    <mergeCell ref="AH1038:AI1038"/>
    <mergeCell ref="AJ1038:AL1038"/>
    <mergeCell ref="AM1038:AO1038"/>
    <mergeCell ref="U1039:V1039"/>
    <mergeCell ref="AD1039:AE1039"/>
    <mergeCell ref="AM1044:AO1044"/>
    <mergeCell ref="U1045:V1045"/>
    <mergeCell ref="AD1045:AE1045"/>
    <mergeCell ref="U1046:V1046"/>
    <mergeCell ref="W1046:X1046"/>
    <mergeCell ref="Y1046:Z1046"/>
    <mergeCell ref="AA1046:AC1046"/>
    <mergeCell ref="AD1046:AE1046"/>
    <mergeCell ref="AF1046:AG1046"/>
    <mergeCell ref="AH1046:AI1046"/>
    <mergeCell ref="AF1042:AG1042"/>
    <mergeCell ref="AH1042:AI1042"/>
    <mergeCell ref="AJ1042:AL1042"/>
    <mergeCell ref="AM1042:AO1042"/>
    <mergeCell ref="U1044:V1044"/>
    <mergeCell ref="W1044:X1044"/>
    <mergeCell ref="Y1044:Z1044"/>
    <mergeCell ref="AD1044:AE1044"/>
    <mergeCell ref="AF1044:AG1044"/>
    <mergeCell ref="AH1044:AI1044"/>
    <mergeCell ref="AD1043:AE1043"/>
    <mergeCell ref="AF1050:AG1050"/>
    <mergeCell ref="AH1050:AI1050"/>
    <mergeCell ref="AJ1050:AL1050"/>
    <mergeCell ref="AM1050:AO1050"/>
    <mergeCell ref="U1051:V1051"/>
    <mergeCell ref="AD1051:AE1051"/>
    <mergeCell ref="U1049:V1049"/>
    <mergeCell ref="AD1049:AE1049"/>
    <mergeCell ref="U1050:V1050"/>
    <mergeCell ref="W1050:X1050"/>
    <mergeCell ref="Y1050:Z1050"/>
    <mergeCell ref="AA1050:AC1050"/>
    <mergeCell ref="AD1050:AE1050"/>
    <mergeCell ref="AJ1046:AL1046"/>
    <mergeCell ref="AM1046:AO1046"/>
    <mergeCell ref="U1048:V1048"/>
    <mergeCell ref="W1048:X1048"/>
    <mergeCell ref="Y1048:Z1048"/>
    <mergeCell ref="AD1048:AE1048"/>
    <mergeCell ref="AF1048:AG1048"/>
    <mergeCell ref="AH1048:AI1048"/>
    <mergeCell ref="AM1048:AO1048"/>
    <mergeCell ref="AF1054:AG1054"/>
    <mergeCell ref="AH1054:AI1054"/>
    <mergeCell ref="AJ1054:AL1054"/>
    <mergeCell ref="AM1054:AO1054"/>
    <mergeCell ref="U1056:V1056"/>
    <mergeCell ref="W1056:X1056"/>
    <mergeCell ref="Y1056:Z1056"/>
    <mergeCell ref="AD1056:AE1056"/>
    <mergeCell ref="AF1056:AG1056"/>
    <mergeCell ref="AH1056:AI1056"/>
    <mergeCell ref="AH1052:AI1052"/>
    <mergeCell ref="AJ1052:AL1052"/>
    <mergeCell ref="AM1052:AO1052"/>
    <mergeCell ref="U1053:V1053"/>
    <mergeCell ref="AD1053:AE1053"/>
    <mergeCell ref="U1054:V1054"/>
    <mergeCell ref="W1054:X1054"/>
    <mergeCell ref="Y1054:Z1054"/>
    <mergeCell ref="AA1054:AC1054"/>
    <mergeCell ref="AD1054:AE1054"/>
    <mergeCell ref="U1052:V1052"/>
    <mergeCell ref="W1052:X1052"/>
    <mergeCell ref="Y1052:Z1052"/>
    <mergeCell ref="AA1052:AC1052"/>
    <mergeCell ref="AD1052:AE1052"/>
    <mergeCell ref="AF1052:AG1052"/>
    <mergeCell ref="AM1060:AO1060"/>
    <mergeCell ref="U1062:V1062"/>
    <mergeCell ref="W1062:X1062"/>
    <mergeCell ref="Y1062:Z1062"/>
    <mergeCell ref="AD1062:AE1062"/>
    <mergeCell ref="AF1062:AG1062"/>
    <mergeCell ref="AH1062:AI1062"/>
    <mergeCell ref="AM1062:AO1062"/>
    <mergeCell ref="U1060:V1060"/>
    <mergeCell ref="W1060:X1060"/>
    <mergeCell ref="Y1060:Z1060"/>
    <mergeCell ref="AD1060:AE1060"/>
    <mergeCell ref="AF1060:AG1060"/>
    <mergeCell ref="AH1060:AI1060"/>
    <mergeCell ref="AM1056:AO1056"/>
    <mergeCell ref="U1058:V1058"/>
    <mergeCell ref="W1058:X1058"/>
    <mergeCell ref="Y1058:Z1058"/>
    <mergeCell ref="AD1058:AE1058"/>
    <mergeCell ref="AF1058:AG1058"/>
    <mergeCell ref="AH1058:AI1058"/>
    <mergeCell ref="AM1058:AO1058"/>
    <mergeCell ref="AA1070:AC1070"/>
    <mergeCell ref="AD1070:AE1070"/>
    <mergeCell ref="AF1070:AG1070"/>
    <mergeCell ref="AH1070:AI1070"/>
    <mergeCell ref="AH1064:AI1064"/>
    <mergeCell ref="AM1064:AO1064"/>
    <mergeCell ref="A1066:AR1067"/>
    <mergeCell ref="A1069:A1070"/>
    <mergeCell ref="B1069:G1070"/>
    <mergeCell ref="H1069:K1070"/>
    <mergeCell ref="U1069:AC1069"/>
    <mergeCell ref="AD1069:AL1069"/>
    <mergeCell ref="AM1069:AO1070"/>
    <mergeCell ref="B1064:G1064"/>
    <mergeCell ref="U1064:V1064"/>
    <mergeCell ref="W1064:X1064"/>
    <mergeCell ref="Y1064:Z1064"/>
    <mergeCell ref="AD1064:AE1064"/>
    <mergeCell ref="AF1064:AG1064"/>
    <mergeCell ref="AF1074:AG1074"/>
    <mergeCell ref="AH1074:AI1074"/>
    <mergeCell ref="AJ1074:AL1074"/>
    <mergeCell ref="AM1074:AO1074"/>
    <mergeCell ref="U1075:V1075"/>
    <mergeCell ref="AD1075:AE1075"/>
    <mergeCell ref="AM1072:AO1072"/>
    <mergeCell ref="U1073:V1073"/>
    <mergeCell ref="AD1073:AE1073"/>
    <mergeCell ref="U1074:V1074"/>
    <mergeCell ref="W1074:X1074"/>
    <mergeCell ref="Y1074:Z1074"/>
    <mergeCell ref="AA1074:AC1074"/>
    <mergeCell ref="AD1074:AE1074"/>
    <mergeCell ref="AJ1070:AL1070"/>
    <mergeCell ref="U1072:V1072"/>
    <mergeCell ref="W1072:X1072"/>
    <mergeCell ref="Y1072:Z1072"/>
    <mergeCell ref="AD1072:AE1072"/>
    <mergeCell ref="AF1072:AG1072"/>
    <mergeCell ref="AH1072:AI1072"/>
    <mergeCell ref="AP1069:AR1070"/>
    <mergeCell ref="U1070:V1070"/>
    <mergeCell ref="W1070:X1070"/>
    <mergeCell ref="Y1070:Z1070"/>
    <mergeCell ref="AF1078:AG1078"/>
    <mergeCell ref="AH1078:AI1078"/>
    <mergeCell ref="AJ1078:AL1078"/>
    <mergeCell ref="AM1078:AO1078"/>
    <mergeCell ref="U1079:V1079"/>
    <mergeCell ref="AD1079:AE1079"/>
    <mergeCell ref="AM1076:AO1076"/>
    <mergeCell ref="U1077:V1077"/>
    <mergeCell ref="AD1077:AE1077"/>
    <mergeCell ref="U1078:V1078"/>
    <mergeCell ref="W1078:X1078"/>
    <mergeCell ref="Y1078:Z1078"/>
    <mergeCell ref="AA1078:AC1078"/>
    <mergeCell ref="AD1078:AE1078"/>
    <mergeCell ref="U1076:V1076"/>
    <mergeCell ref="W1076:X1076"/>
    <mergeCell ref="Y1076:Z1076"/>
    <mergeCell ref="AA1076:AC1076"/>
    <mergeCell ref="AD1076:AE1076"/>
    <mergeCell ref="AF1076:AG1076"/>
    <mergeCell ref="AH1076:AI1076"/>
    <mergeCell ref="AJ1076:AL1076"/>
    <mergeCell ref="AF1082:AG1082"/>
    <mergeCell ref="AH1082:AI1082"/>
    <mergeCell ref="AJ1082:AL1082"/>
    <mergeCell ref="AM1082:AO1082"/>
    <mergeCell ref="U1083:V1083"/>
    <mergeCell ref="AD1083:AE1083"/>
    <mergeCell ref="AM1080:AO1080"/>
    <mergeCell ref="U1081:V1081"/>
    <mergeCell ref="AD1081:AE1081"/>
    <mergeCell ref="U1082:V1082"/>
    <mergeCell ref="W1082:X1082"/>
    <mergeCell ref="Y1082:Z1082"/>
    <mergeCell ref="AA1082:AC1082"/>
    <mergeCell ref="AD1082:AE1082"/>
    <mergeCell ref="U1080:V1080"/>
    <mergeCell ref="W1080:X1080"/>
    <mergeCell ref="Y1080:Z1080"/>
    <mergeCell ref="AA1080:AC1080"/>
    <mergeCell ref="AD1080:AE1080"/>
    <mergeCell ref="AF1080:AG1080"/>
    <mergeCell ref="AH1080:AI1080"/>
    <mergeCell ref="AJ1080:AL1080"/>
    <mergeCell ref="AF1086:AG1086"/>
    <mergeCell ref="AH1086:AI1086"/>
    <mergeCell ref="AJ1086:AL1086"/>
    <mergeCell ref="AM1086:AO1086"/>
    <mergeCell ref="U1087:V1087"/>
    <mergeCell ref="AD1087:AE1087"/>
    <mergeCell ref="AH1084:AI1084"/>
    <mergeCell ref="AJ1084:AL1084"/>
    <mergeCell ref="AM1084:AO1084"/>
    <mergeCell ref="U1085:V1085"/>
    <mergeCell ref="AD1085:AE1085"/>
    <mergeCell ref="U1086:V1086"/>
    <mergeCell ref="W1086:X1086"/>
    <mergeCell ref="Y1086:Z1086"/>
    <mergeCell ref="AA1086:AC1086"/>
    <mergeCell ref="AD1086:AE1086"/>
    <mergeCell ref="U1084:V1084"/>
    <mergeCell ref="W1084:X1084"/>
    <mergeCell ref="Y1084:Z1084"/>
    <mergeCell ref="AA1084:AC1084"/>
    <mergeCell ref="AD1084:AE1084"/>
    <mergeCell ref="AF1084:AG1084"/>
    <mergeCell ref="AF1090:AG1090"/>
    <mergeCell ref="AH1090:AI1090"/>
    <mergeCell ref="AJ1090:AL1090"/>
    <mergeCell ref="AM1090:AO1090"/>
    <mergeCell ref="U1091:V1091"/>
    <mergeCell ref="AD1091:AE1091"/>
    <mergeCell ref="AH1088:AI1088"/>
    <mergeCell ref="AJ1088:AL1088"/>
    <mergeCell ref="AM1088:AO1088"/>
    <mergeCell ref="U1089:V1089"/>
    <mergeCell ref="AD1089:AE1089"/>
    <mergeCell ref="U1090:V1090"/>
    <mergeCell ref="W1090:X1090"/>
    <mergeCell ref="Y1090:Z1090"/>
    <mergeCell ref="AA1090:AC1090"/>
    <mergeCell ref="AD1090:AE1090"/>
    <mergeCell ref="U1088:V1088"/>
    <mergeCell ref="W1088:X1088"/>
    <mergeCell ref="Y1088:Z1088"/>
    <mergeCell ref="AA1088:AC1088"/>
    <mergeCell ref="AD1088:AE1088"/>
    <mergeCell ref="AF1088:AG1088"/>
    <mergeCell ref="AF1094:AG1094"/>
    <mergeCell ref="AH1094:AI1094"/>
    <mergeCell ref="AJ1094:AL1094"/>
    <mergeCell ref="AM1094:AO1094"/>
    <mergeCell ref="U1095:V1095"/>
    <mergeCell ref="AD1095:AE1095"/>
    <mergeCell ref="AH1092:AI1092"/>
    <mergeCell ref="AJ1092:AL1092"/>
    <mergeCell ref="AM1092:AO1092"/>
    <mergeCell ref="U1093:V1093"/>
    <mergeCell ref="AD1093:AE1093"/>
    <mergeCell ref="U1094:V1094"/>
    <mergeCell ref="W1094:X1094"/>
    <mergeCell ref="Y1094:Z1094"/>
    <mergeCell ref="AA1094:AC1094"/>
    <mergeCell ref="AD1094:AE1094"/>
    <mergeCell ref="U1092:V1092"/>
    <mergeCell ref="W1092:X1092"/>
    <mergeCell ref="Y1092:Z1092"/>
    <mergeCell ref="AA1092:AC1092"/>
    <mergeCell ref="AD1092:AE1092"/>
    <mergeCell ref="AF1092:AG1092"/>
    <mergeCell ref="AF1098:AG1098"/>
    <mergeCell ref="AH1098:AI1098"/>
    <mergeCell ref="AJ1098:AL1098"/>
    <mergeCell ref="AM1098:AO1098"/>
    <mergeCell ref="U1099:V1099"/>
    <mergeCell ref="AD1099:AE1099"/>
    <mergeCell ref="AH1096:AI1096"/>
    <mergeCell ref="AJ1096:AL1096"/>
    <mergeCell ref="AM1096:AO1096"/>
    <mergeCell ref="U1097:V1097"/>
    <mergeCell ref="AD1097:AE1097"/>
    <mergeCell ref="U1098:V1098"/>
    <mergeCell ref="W1098:X1098"/>
    <mergeCell ref="Y1098:Z1098"/>
    <mergeCell ref="AA1098:AC1098"/>
    <mergeCell ref="AD1098:AE1098"/>
    <mergeCell ref="U1096:V1096"/>
    <mergeCell ref="W1096:X1096"/>
    <mergeCell ref="Y1096:Z1096"/>
    <mergeCell ref="AA1096:AC1096"/>
    <mergeCell ref="AD1096:AE1096"/>
    <mergeCell ref="AF1096:AG1096"/>
    <mergeCell ref="U1103:V1103"/>
    <mergeCell ref="AD1103:AE1103"/>
    <mergeCell ref="AH1100:AI1100"/>
    <mergeCell ref="AJ1100:AL1100"/>
    <mergeCell ref="AM1100:AO1100"/>
    <mergeCell ref="U1101:V1101"/>
    <mergeCell ref="AD1101:AE1101"/>
    <mergeCell ref="U1102:V1102"/>
    <mergeCell ref="W1102:X1102"/>
    <mergeCell ref="Y1102:Z1102"/>
    <mergeCell ref="AA1102:AC1102"/>
    <mergeCell ref="AD1102:AE1102"/>
    <mergeCell ref="U1100:V1100"/>
    <mergeCell ref="W1100:X1100"/>
    <mergeCell ref="Y1100:Z1100"/>
    <mergeCell ref="AA1100:AC1100"/>
    <mergeCell ref="AD1100:AE1100"/>
    <mergeCell ref="AF1100:AG1100"/>
    <mergeCell ref="B1110:G1110"/>
    <mergeCell ref="U1110:V1110"/>
    <mergeCell ref="W1110:X1110"/>
    <mergeCell ref="Y1110:Z1110"/>
    <mergeCell ref="AD1110:AE1110"/>
    <mergeCell ref="AF1110:AG1110"/>
    <mergeCell ref="AH1110:AI1110"/>
    <mergeCell ref="AM1110:AO1110"/>
    <mergeCell ref="AF1106:AG1106"/>
    <mergeCell ref="AH1106:AI1106"/>
    <mergeCell ref="AJ1106:AL1106"/>
    <mergeCell ref="AM1106:AO1106"/>
    <mergeCell ref="U1108:V1108"/>
    <mergeCell ref="W1108:X1108"/>
    <mergeCell ref="Y1108:Z1108"/>
    <mergeCell ref="AD1108:AE1108"/>
    <mergeCell ref="AF1108:AG1108"/>
    <mergeCell ref="AH1108:AI1108"/>
    <mergeCell ref="U1106:V1106"/>
    <mergeCell ref="W1106:X1106"/>
    <mergeCell ref="Y1106:Z1106"/>
    <mergeCell ref="AA1106:AC1106"/>
    <mergeCell ref="AD1106:AE1106"/>
    <mergeCell ref="L9:M9"/>
    <mergeCell ref="L10:M10"/>
    <mergeCell ref="N10:O10"/>
    <mergeCell ref="P10:Q10"/>
    <mergeCell ref="L15:M15"/>
    <mergeCell ref="L30:M30"/>
    <mergeCell ref="N30:O30"/>
    <mergeCell ref="P30:Q30"/>
    <mergeCell ref="L8:M8"/>
    <mergeCell ref="N8:O8"/>
    <mergeCell ref="P8:Q8"/>
    <mergeCell ref="L20:M20"/>
    <mergeCell ref="N20:O20"/>
    <mergeCell ref="P20:Q20"/>
    <mergeCell ref="L22:M22"/>
    <mergeCell ref="N22:O22"/>
    <mergeCell ref="AM1108:AO1108"/>
    <mergeCell ref="AH1104:AI1104"/>
    <mergeCell ref="AJ1104:AL1104"/>
    <mergeCell ref="AM1104:AO1104"/>
    <mergeCell ref="U1105:V1105"/>
    <mergeCell ref="AD1105:AE1105"/>
    <mergeCell ref="U1104:V1104"/>
    <mergeCell ref="W1104:X1104"/>
    <mergeCell ref="Y1104:Z1104"/>
    <mergeCell ref="AA1104:AC1104"/>
    <mergeCell ref="AD1104:AE1104"/>
    <mergeCell ref="AF1104:AG1104"/>
    <mergeCell ref="AF1102:AG1102"/>
    <mergeCell ref="AH1102:AI1102"/>
    <mergeCell ref="AJ1102:AL1102"/>
    <mergeCell ref="AM1102:AO1102"/>
    <mergeCell ref="L42:M42"/>
    <mergeCell ref="N42:O42"/>
    <mergeCell ref="P42:Q42"/>
    <mergeCell ref="L38:M38"/>
    <mergeCell ref="N38:O38"/>
    <mergeCell ref="P38:Q38"/>
    <mergeCell ref="L40:M40"/>
    <mergeCell ref="N40:O40"/>
    <mergeCell ref="P40:Q40"/>
    <mergeCell ref="N34:O34"/>
    <mergeCell ref="P34:Q34"/>
    <mergeCell ref="L36:M36"/>
    <mergeCell ref="N36:O36"/>
    <mergeCell ref="P36:Q36"/>
    <mergeCell ref="P22:Q22"/>
    <mergeCell ref="L16:M16"/>
    <mergeCell ref="N16:O16"/>
    <mergeCell ref="P16:Q16"/>
    <mergeCell ref="L18:M18"/>
    <mergeCell ref="N18:O18"/>
    <mergeCell ref="P18:Q18"/>
    <mergeCell ref="L41:M41"/>
    <mergeCell ref="L17:M17"/>
    <mergeCell ref="L19:M19"/>
    <mergeCell ref="L21:M21"/>
    <mergeCell ref="L23:M23"/>
    <mergeCell ref="L25:M25"/>
    <mergeCell ref="L26:M26"/>
    <mergeCell ref="N26:O26"/>
    <mergeCell ref="P26:Q26"/>
    <mergeCell ref="L27:M27"/>
    <mergeCell ref="L29:M29"/>
    <mergeCell ref="L58:M58"/>
    <mergeCell ref="N58:O58"/>
    <mergeCell ref="P58:Q58"/>
    <mergeCell ref="L59:M59"/>
    <mergeCell ref="L60:M60"/>
    <mergeCell ref="N60:O60"/>
    <mergeCell ref="P60:Q60"/>
    <mergeCell ref="L55:M55"/>
    <mergeCell ref="L56:M56"/>
    <mergeCell ref="N56:O56"/>
    <mergeCell ref="P56:Q56"/>
    <mergeCell ref="L57:M57"/>
    <mergeCell ref="L54:M54"/>
    <mergeCell ref="N54:O54"/>
    <mergeCell ref="P54:Q54"/>
    <mergeCell ref="N146:O146"/>
    <mergeCell ref="L72:M72"/>
    <mergeCell ref="N72:O72"/>
    <mergeCell ref="P72:Q72"/>
    <mergeCell ref="L76:M76"/>
    <mergeCell ref="N76:O76"/>
    <mergeCell ref="P76:Q76"/>
    <mergeCell ref="L68:M68"/>
    <mergeCell ref="N68:O68"/>
    <mergeCell ref="P68:Q68"/>
    <mergeCell ref="L70:M70"/>
    <mergeCell ref="N70:O70"/>
    <mergeCell ref="P70:Q70"/>
    <mergeCell ref="L64:M64"/>
    <mergeCell ref="N64:O64"/>
    <mergeCell ref="P64:Q64"/>
    <mergeCell ref="L74:M74"/>
    <mergeCell ref="P66:Q66"/>
    <mergeCell ref="L84:M84"/>
    <mergeCell ref="N84:O84"/>
    <mergeCell ref="P84:Q84"/>
    <mergeCell ref="L86:M86"/>
    <mergeCell ref="N86:O86"/>
    <mergeCell ref="P86:Q86"/>
    <mergeCell ref="L82:M82"/>
    <mergeCell ref="N82:O82"/>
    <mergeCell ref="P82:Q82"/>
    <mergeCell ref="U144:V144"/>
    <mergeCell ref="W144:X144"/>
    <mergeCell ref="Y144:Z144"/>
    <mergeCell ref="AA144:AC144"/>
    <mergeCell ref="AD144:AE144"/>
    <mergeCell ref="AF144:AG144"/>
    <mergeCell ref="AH144:AI144"/>
    <mergeCell ref="AJ144:AL144"/>
    <mergeCell ref="L105:M105"/>
    <mergeCell ref="L106:M106"/>
    <mergeCell ref="N106:O106"/>
    <mergeCell ref="P106:Q106"/>
    <mergeCell ref="L107:M107"/>
    <mergeCell ref="L108:M108"/>
    <mergeCell ref="N108:O108"/>
    <mergeCell ref="AF110:AG110"/>
    <mergeCell ref="AH110:AI110"/>
    <mergeCell ref="AJ110:AL110"/>
    <mergeCell ref="AM110:AO110"/>
    <mergeCell ref="AM108:AO108"/>
    <mergeCell ref="U146:V146"/>
    <mergeCell ref="W146:X146"/>
    <mergeCell ref="Y146:Z146"/>
    <mergeCell ref="AD146:AE146"/>
    <mergeCell ref="AF146:AG146"/>
    <mergeCell ref="AH146:AI146"/>
    <mergeCell ref="AM146:AO146"/>
    <mergeCell ref="U148:V148"/>
    <mergeCell ref="W148:X148"/>
    <mergeCell ref="Y148:Z148"/>
    <mergeCell ref="AA148:AC148"/>
    <mergeCell ref="AD148:AE148"/>
    <mergeCell ref="AF148:AG148"/>
    <mergeCell ref="AH148:AI148"/>
    <mergeCell ref="AJ148:AL148"/>
    <mergeCell ref="AM148:AO148"/>
    <mergeCell ref="U147:V147"/>
    <mergeCell ref="AD147:AE147"/>
    <mergeCell ref="AD150:AE150"/>
    <mergeCell ref="AF150:AG150"/>
    <mergeCell ref="AH150:AI150"/>
    <mergeCell ref="AJ150:AL150"/>
    <mergeCell ref="AM150:AO150"/>
    <mergeCell ref="U156:V156"/>
    <mergeCell ref="W156:X156"/>
    <mergeCell ref="Y156:Z156"/>
    <mergeCell ref="AA156:AC156"/>
    <mergeCell ref="AD156:AE156"/>
    <mergeCell ref="AF156:AG156"/>
    <mergeCell ref="AH156:AI156"/>
    <mergeCell ref="AJ156:AL156"/>
    <mergeCell ref="AM156:AO156"/>
    <mergeCell ref="U151:V151"/>
    <mergeCell ref="AD151:AE151"/>
    <mergeCell ref="U152:V152"/>
    <mergeCell ref="W152:X152"/>
    <mergeCell ref="Y152:Z152"/>
    <mergeCell ref="AA152:AC152"/>
    <mergeCell ref="AJ152:AL152"/>
    <mergeCell ref="AM152:AO152"/>
    <mergeCell ref="AJ154:AL154"/>
    <mergeCell ref="R98:T98"/>
    <mergeCell ref="L100:M100"/>
    <mergeCell ref="N100:O100"/>
    <mergeCell ref="P100:Q100"/>
    <mergeCell ref="L101:M101"/>
    <mergeCell ref="L102:M102"/>
    <mergeCell ref="N102:O102"/>
    <mergeCell ref="P102:Q102"/>
    <mergeCell ref="R102:T102"/>
    <mergeCell ref="L103:M103"/>
    <mergeCell ref="L104:M104"/>
    <mergeCell ref="N104:O104"/>
    <mergeCell ref="P104:Q104"/>
    <mergeCell ref="L138:M138"/>
    <mergeCell ref="N138:O138"/>
    <mergeCell ref="P138:Q138"/>
    <mergeCell ref="L119:M119"/>
    <mergeCell ref="L120:M120"/>
    <mergeCell ref="N120:O120"/>
    <mergeCell ref="P120:Q120"/>
    <mergeCell ref="L121:M121"/>
    <mergeCell ref="L122:M122"/>
    <mergeCell ref="N122:O122"/>
    <mergeCell ref="P122:Q122"/>
    <mergeCell ref="L123:M123"/>
    <mergeCell ref="P132:Q132"/>
    <mergeCell ref="N134:O134"/>
    <mergeCell ref="P134:Q134"/>
    <mergeCell ref="B184:G184"/>
    <mergeCell ref="U184:V184"/>
    <mergeCell ref="W184:X184"/>
    <mergeCell ref="Y184:Z184"/>
    <mergeCell ref="AD184:AE184"/>
    <mergeCell ref="AF184:AG184"/>
    <mergeCell ref="AH184:AI184"/>
    <mergeCell ref="AM184:AO184"/>
    <mergeCell ref="U149:V149"/>
    <mergeCell ref="AD149:AE149"/>
    <mergeCell ref="U154:V154"/>
    <mergeCell ref="W154:X154"/>
    <mergeCell ref="Y154:Z154"/>
    <mergeCell ref="U150:V150"/>
    <mergeCell ref="W150:X150"/>
    <mergeCell ref="Y150:Z150"/>
    <mergeCell ref="AA150:AC150"/>
    <mergeCell ref="AA154:AC154"/>
    <mergeCell ref="P152:Q152"/>
    <mergeCell ref="N166:O166"/>
    <mergeCell ref="P166:Q166"/>
    <mergeCell ref="L178:M178"/>
    <mergeCell ref="N178:O178"/>
    <mergeCell ref="P178:Q178"/>
    <mergeCell ref="L180:M180"/>
    <mergeCell ref="N180:O180"/>
    <mergeCell ref="P180:Q180"/>
    <mergeCell ref="N164:O164"/>
    <mergeCell ref="P164:Q164"/>
    <mergeCell ref="L162:M162"/>
    <mergeCell ref="N162:O162"/>
    <mergeCell ref="P162:Q162"/>
    <mergeCell ref="P146:Q146"/>
    <mergeCell ref="L147:M147"/>
    <mergeCell ref="L148:M148"/>
    <mergeCell ref="N148:O148"/>
    <mergeCell ref="P148:Q148"/>
    <mergeCell ref="N156:O156"/>
    <mergeCell ref="L184:M184"/>
    <mergeCell ref="N184:O184"/>
    <mergeCell ref="P184:Q184"/>
    <mergeCell ref="L167:M167"/>
    <mergeCell ref="L168:M168"/>
    <mergeCell ref="N168:O168"/>
    <mergeCell ref="P168:Q168"/>
    <mergeCell ref="L169:M169"/>
    <mergeCell ref="L170:M170"/>
    <mergeCell ref="N170:O170"/>
    <mergeCell ref="P170:Q170"/>
    <mergeCell ref="L172:M172"/>
    <mergeCell ref="N172:O172"/>
    <mergeCell ref="P172:Q172"/>
    <mergeCell ref="N174:O174"/>
    <mergeCell ref="P174:Q174"/>
    <mergeCell ref="L176:M176"/>
    <mergeCell ref="N176:O176"/>
    <mergeCell ref="P176:Q176"/>
    <mergeCell ref="L174:M174"/>
    <mergeCell ref="L150:M150"/>
    <mergeCell ref="N150:O150"/>
    <mergeCell ref="P150:Q150"/>
    <mergeCell ref="L151:M151"/>
    <mergeCell ref="L934:M934"/>
    <mergeCell ref="N934:O934"/>
    <mergeCell ref="P934:Q934"/>
    <mergeCell ref="L935:M935"/>
    <mergeCell ref="L936:M936"/>
    <mergeCell ref="N936:O936"/>
    <mergeCell ref="P936:Q936"/>
    <mergeCell ref="L401:M401"/>
    <mergeCell ref="L403:M403"/>
    <mergeCell ref="L405:M405"/>
    <mergeCell ref="L407:M407"/>
    <mergeCell ref="L409:M409"/>
    <mergeCell ref="L355:M355"/>
    <mergeCell ref="L357:M357"/>
    <mergeCell ref="L359:M359"/>
    <mergeCell ref="L361:M361"/>
    <mergeCell ref="L363:M363"/>
    <mergeCell ref="A928:AR929"/>
    <mergeCell ref="R622:T622"/>
    <mergeCell ref="R624:T624"/>
    <mergeCell ref="R626:T626"/>
    <mergeCell ref="R630:T630"/>
    <mergeCell ref="R632:T632"/>
    <mergeCell ref="R640:T640"/>
    <mergeCell ref="R642:T642"/>
    <mergeCell ref="R658:T658"/>
    <mergeCell ref="R536:T536"/>
    <mergeCell ref="R538:T538"/>
    <mergeCell ref="R540:T540"/>
    <mergeCell ref="R542:T542"/>
    <mergeCell ref="R544:T544"/>
    <mergeCell ref="R616:T616"/>
    <mergeCell ref="L937:M937"/>
    <mergeCell ref="L938:M938"/>
    <mergeCell ref="N938:O938"/>
    <mergeCell ref="P938:Q938"/>
    <mergeCell ref="L939:M939"/>
    <mergeCell ref="L940:M940"/>
    <mergeCell ref="N940:O940"/>
    <mergeCell ref="P940:Q940"/>
    <mergeCell ref="L941:M941"/>
    <mergeCell ref="L942:M942"/>
    <mergeCell ref="N942:O942"/>
    <mergeCell ref="P942:Q942"/>
    <mergeCell ref="L943:M943"/>
    <mergeCell ref="L944:M944"/>
    <mergeCell ref="N944:O944"/>
    <mergeCell ref="P944:Q944"/>
    <mergeCell ref="L945:M945"/>
    <mergeCell ref="L946:M946"/>
    <mergeCell ref="N946:O946"/>
    <mergeCell ref="P946:Q946"/>
    <mergeCell ref="L947:M947"/>
    <mergeCell ref="L948:M948"/>
    <mergeCell ref="N948:O948"/>
    <mergeCell ref="P948:Q948"/>
    <mergeCell ref="L949:M949"/>
    <mergeCell ref="L950:M950"/>
    <mergeCell ref="N950:O950"/>
    <mergeCell ref="P950:Q950"/>
    <mergeCell ref="L951:M951"/>
    <mergeCell ref="L952:M952"/>
    <mergeCell ref="N952:O952"/>
    <mergeCell ref="P952:Q952"/>
    <mergeCell ref="L953:M953"/>
    <mergeCell ref="L954:M954"/>
    <mergeCell ref="N954:O954"/>
    <mergeCell ref="P954:Q954"/>
    <mergeCell ref="L955:M955"/>
    <mergeCell ref="L956:M956"/>
    <mergeCell ref="N956:O956"/>
    <mergeCell ref="P956:Q956"/>
    <mergeCell ref="L957:M957"/>
    <mergeCell ref="L958:M958"/>
    <mergeCell ref="N958:O958"/>
    <mergeCell ref="P958:Q958"/>
    <mergeCell ref="L959:M959"/>
    <mergeCell ref="L960:M960"/>
    <mergeCell ref="N960:O960"/>
    <mergeCell ref="P960:Q960"/>
    <mergeCell ref="L961:M961"/>
    <mergeCell ref="L962:M962"/>
    <mergeCell ref="N962:O962"/>
    <mergeCell ref="P962:Q962"/>
    <mergeCell ref="L963:M963"/>
    <mergeCell ref="L983:M983"/>
    <mergeCell ref="L984:M984"/>
    <mergeCell ref="N984:O984"/>
    <mergeCell ref="P984:Q984"/>
    <mergeCell ref="L985:M985"/>
    <mergeCell ref="L986:M986"/>
    <mergeCell ref="N986:O986"/>
    <mergeCell ref="P986:Q986"/>
    <mergeCell ref="L977:T977"/>
    <mergeCell ref="L978:M978"/>
    <mergeCell ref="N978:O978"/>
    <mergeCell ref="P978:Q978"/>
    <mergeCell ref="R978:T978"/>
    <mergeCell ref="L980:M980"/>
    <mergeCell ref="N980:O980"/>
    <mergeCell ref="P980:Q980"/>
    <mergeCell ref="L964:M964"/>
    <mergeCell ref="N964:O964"/>
    <mergeCell ref="P964:Q964"/>
    <mergeCell ref="L965:M965"/>
    <mergeCell ref="L966:M966"/>
    <mergeCell ref="N966:O966"/>
    <mergeCell ref="P966:Q966"/>
    <mergeCell ref="N968:O968"/>
    <mergeCell ref="P968:Q968"/>
    <mergeCell ref="L972:M972"/>
    <mergeCell ref="N972:O972"/>
    <mergeCell ref="P972:Q972"/>
    <mergeCell ref="L981:M981"/>
    <mergeCell ref="L987:M987"/>
    <mergeCell ref="L988:M988"/>
    <mergeCell ref="N988:O988"/>
    <mergeCell ref="P988:Q988"/>
    <mergeCell ref="L989:M989"/>
    <mergeCell ref="L990:M990"/>
    <mergeCell ref="N990:O990"/>
    <mergeCell ref="P990:Q990"/>
    <mergeCell ref="L991:M991"/>
    <mergeCell ref="L992:M992"/>
    <mergeCell ref="N992:O992"/>
    <mergeCell ref="P992:Q992"/>
    <mergeCell ref="L993:M993"/>
    <mergeCell ref="L994:M994"/>
    <mergeCell ref="N994:O994"/>
    <mergeCell ref="P994:Q994"/>
    <mergeCell ref="L995:M995"/>
    <mergeCell ref="L996:M996"/>
    <mergeCell ref="N996:O996"/>
    <mergeCell ref="P996:Q996"/>
    <mergeCell ref="L997:M997"/>
    <mergeCell ref="L998:M998"/>
    <mergeCell ref="N998:O998"/>
    <mergeCell ref="P998:Q998"/>
    <mergeCell ref="L999:M999"/>
    <mergeCell ref="L1000:M1000"/>
    <mergeCell ref="N1000:O1000"/>
    <mergeCell ref="P1000:Q1000"/>
    <mergeCell ref="L1001:M1001"/>
    <mergeCell ref="L1002:M1002"/>
    <mergeCell ref="N1002:O1002"/>
    <mergeCell ref="P1002:Q1002"/>
    <mergeCell ref="L1003:M1003"/>
    <mergeCell ref="L1004:M1004"/>
    <mergeCell ref="N1004:O1004"/>
    <mergeCell ref="P1004:Q1004"/>
    <mergeCell ref="L1005:M1005"/>
    <mergeCell ref="L1006:M1006"/>
    <mergeCell ref="N1006:O1006"/>
    <mergeCell ref="P1006:Q1006"/>
    <mergeCell ref="L1007:M1007"/>
    <mergeCell ref="L1008:M1008"/>
    <mergeCell ref="N1008:O1008"/>
    <mergeCell ref="P1008:Q1008"/>
    <mergeCell ref="L1009:M1009"/>
    <mergeCell ref="L1010:M1010"/>
    <mergeCell ref="N1010:O1010"/>
    <mergeCell ref="P1010:Q1010"/>
    <mergeCell ref="L1011:M1011"/>
    <mergeCell ref="L1012:M1012"/>
    <mergeCell ref="N1012:O1012"/>
    <mergeCell ref="P1012:Q1012"/>
    <mergeCell ref="N1014:O1014"/>
    <mergeCell ref="P1014:Q1014"/>
    <mergeCell ref="L1013:M1013"/>
    <mergeCell ref="L1014:M1014"/>
    <mergeCell ref="L1041:M1041"/>
    <mergeCell ref="L1042:M1042"/>
    <mergeCell ref="N1042:O1042"/>
    <mergeCell ref="P1042:Q1042"/>
    <mergeCell ref="L1043:M1043"/>
    <mergeCell ref="U1043:V1043"/>
    <mergeCell ref="L1027:M1027"/>
    <mergeCell ref="L1028:M1028"/>
    <mergeCell ref="N1028:O1028"/>
    <mergeCell ref="P1028:Q1028"/>
    <mergeCell ref="L1029:M1029"/>
    <mergeCell ref="L1030:M1030"/>
    <mergeCell ref="N1030:O1030"/>
    <mergeCell ref="P1030:Q1030"/>
    <mergeCell ref="L1031:M1031"/>
    <mergeCell ref="L1032:M1032"/>
    <mergeCell ref="N1032:O1032"/>
    <mergeCell ref="P1032:Q1032"/>
    <mergeCell ref="L1033:M1033"/>
    <mergeCell ref="L1034:M1034"/>
    <mergeCell ref="N1034:O1034"/>
    <mergeCell ref="P1034:Q1034"/>
    <mergeCell ref="L1035:M1035"/>
    <mergeCell ref="R1030:T1030"/>
    <mergeCell ref="R1032:T1032"/>
    <mergeCell ref="R1034:T1034"/>
    <mergeCell ref="R1036:T1036"/>
    <mergeCell ref="R1028:T1028"/>
    <mergeCell ref="L1044:M1044"/>
    <mergeCell ref="N1044:O1044"/>
    <mergeCell ref="P1044:Q1044"/>
    <mergeCell ref="AA1044:AC1044"/>
    <mergeCell ref="AJ1044:AL1044"/>
    <mergeCell ref="L1023:T1023"/>
    <mergeCell ref="L1024:M1024"/>
    <mergeCell ref="N1024:O1024"/>
    <mergeCell ref="P1024:Q1024"/>
    <mergeCell ref="R1024:T1024"/>
    <mergeCell ref="L1026:M1026"/>
    <mergeCell ref="N1026:O1026"/>
    <mergeCell ref="P1026:Q1026"/>
    <mergeCell ref="L1045:M1045"/>
    <mergeCell ref="L1046:M1046"/>
    <mergeCell ref="N1046:O1046"/>
    <mergeCell ref="P1046:Q1046"/>
    <mergeCell ref="R1038:T1038"/>
    <mergeCell ref="R1040:T1040"/>
    <mergeCell ref="R1042:T1042"/>
    <mergeCell ref="R1044:T1044"/>
    <mergeCell ref="L1036:M1036"/>
    <mergeCell ref="N1036:O1036"/>
    <mergeCell ref="P1036:Q1036"/>
    <mergeCell ref="L1037:M1037"/>
    <mergeCell ref="L1038:M1038"/>
    <mergeCell ref="N1038:O1038"/>
    <mergeCell ref="P1038:Q1038"/>
    <mergeCell ref="L1039:M1039"/>
    <mergeCell ref="L1040:M1040"/>
    <mergeCell ref="N1040:O1040"/>
    <mergeCell ref="P1040:Q1040"/>
    <mergeCell ref="L1056:M1056"/>
    <mergeCell ref="N1056:O1056"/>
    <mergeCell ref="P1056:Q1056"/>
    <mergeCell ref="L1057:M1057"/>
    <mergeCell ref="L1058:M1058"/>
    <mergeCell ref="N1058:O1058"/>
    <mergeCell ref="P1058:Q1058"/>
    <mergeCell ref="L1064:M1064"/>
    <mergeCell ref="N1064:O1064"/>
    <mergeCell ref="P1064:Q1064"/>
    <mergeCell ref="B1062:G1062"/>
    <mergeCell ref="L1062:M1062"/>
    <mergeCell ref="N1062:O1062"/>
    <mergeCell ref="P1062:Q1062"/>
    <mergeCell ref="L1047:M1047"/>
    <mergeCell ref="L1048:M1048"/>
    <mergeCell ref="N1048:O1048"/>
    <mergeCell ref="P1048:Q1048"/>
    <mergeCell ref="L1049:M1049"/>
    <mergeCell ref="L1050:M1050"/>
    <mergeCell ref="N1050:O1050"/>
    <mergeCell ref="P1050:Q1050"/>
    <mergeCell ref="L1051:M1051"/>
    <mergeCell ref="L1052:M1052"/>
    <mergeCell ref="N1052:O1052"/>
    <mergeCell ref="P1052:Q1052"/>
    <mergeCell ref="L1053:M1053"/>
    <mergeCell ref="L1054:M1054"/>
    <mergeCell ref="N1054:O1054"/>
    <mergeCell ref="P1054:Q1054"/>
    <mergeCell ref="L1055:M1055"/>
    <mergeCell ref="L1073:M1073"/>
    <mergeCell ref="L1074:M1074"/>
    <mergeCell ref="N1074:O1074"/>
    <mergeCell ref="P1074:Q1074"/>
    <mergeCell ref="L1069:T1069"/>
    <mergeCell ref="L1070:M1070"/>
    <mergeCell ref="N1070:O1070"/>
    <mergeCell ref="P1070:Q1070"/>
    <mergeCell ref="R1070:T1070"/>
    <mergeCell ref="L1072:M1072"/>
    <mergeCell ref="N1072:O1072"/>
    <mergeCell ref="P1072:Q1072"/>
    <mergeCell ref="L1075:M1075"/>
    <mergeCell ref="L1076:M1076"/>
    <mergeCell ref="N1076:O1076"/>
    <mergeCell ref="P1076:Q1076"/>
    <mergeCell ref="L1077:M1077"/>
    <mergeCell ref="R1074:T1074"/>
    <mergeCell ref="L1078:M1078"/>
    <mergeCell ref="N1078:O1078"/>
    <mergeCell ref="P1078:Q1078"/>
    <mergeCell ref="L1079:M1079"/>
    <mergeCell ref="L1080:M1080"/>
    <mergeCell ref="N1080:O1080"/>
    <mergeCell ref="P1080:Q1080"/>
    <mergeCell ref="L1081:M1081"/>
    <mergeCell ref="L1082:M1082"/>
    <mergeCell ref="N1082:O1082"/>
    <mergeCell ref="P1082:Q1082"/>
    <mergeCell ref="L1083:M1083"/>
    <mergeCell ref="L1084:M1084"/>
    <mergeCell ref="N1084:O1084"/>
    <mergeCell ref="P1084:Q1084"/>
    <mergeCell ref="L1085:M1085"/>
    <mergeCell ref="L1086:M1086"/>
    <mergeCell ref="N1086:O1086"/>
    <mergeCell ref="P1086:Q1086"/>
    <mergeCell ref="L1102:M1102"/>
    <mergeCell ref="N1102:O1102"/>
    <mergeCell ref="P1102:Q1102"/>
    <mergeCell ref="L1103:M1103"/>
    <mergeCell ref="L1104:M1104"/>
    <mergeCell ref="N1104:O1104"/>
    <mergeCell ref="P1104:Q1104"/>
    <mergeCell ref="L1087:M1087"/>
    <mergeCell ref="L1088:M1088"/>
    <mergeCell ref="N1088:O1088"/>
    <mergeCell ref="P1088:Q1088"/>
    <mergeCell ref="L1089:M1089"/>
    <mergeCell ref="L1090:M1090"/>
    <mergeCell ref="N1090:O1090"/>
    <mergeCell ref="P1090:Q1090"/>
    <mergeCell ref="L1091:M1091"/>
    <mergeCell ref="L1092:M1092"/>
    <mergeCell ref="N1092:O1092"/>
    <mergeCell ref="P1092:Q1092"/>
    <mergeCell ref="L1093:M1093"/>
    <mergeCell ref="L1094:M1094"/>
    <mergeCell ref="N1094:O1094"/>
    <mergeCell ref="P1094:Q1094"/>
    <mergeCell ref="L1095:M1095"/>
    <mergeCell ref="L1105:M1105"/>
    <mergeCell ref="L1106:M1106"/>
    <mergeCell ref="N1106:O1106"/>
    <mergeCell ref="P1106:Q1106"/>
    <mergeCell ref="L1110:M1110"/>
    <mergeCell ref="N1110:O1110"/>
    <mergeCell ref="P1110:Q1110"/>
    <mergeCell ref="L644:M644"/>
    <mergeCell ref="N644:O644"/>
    <mergeCell ref="L645:M645"/>
    <mergeCell ref="L593:M593"/>
    <mergeCell ref="L594:M594"/>
    <mergeCell ref="N594:O594"/>
    <mergeCell ref="P594:Q594"/>
    <mergeCell ref="L501:M501"/>
    <mergeCell ref="L447:M447"/>
    <mergeCell ref="L449:M449"/>
    <mergeCell ref="L451:M451"/>
    <mergeCell ref="L453:M453"/>
    <mergeCell ref="L455:M455"/>
    <mergeCell ref="L1096:M1096"/>
    <mergeCell ref="N1096:O1096"/>
    <mergeCell ref="P1096:Q1096"/>
    <mergeCell ref="L1097:M1097"/>
    <mergeCell ref="L1098:M1098"/>
    <mergeCell ref="N1098:O1098"/>
    <mergeCell ref="P1098:Q1098"/>
    <mergeCell ref="L1099:M1099"/>
    <mergeCell ref="L1100:M1100"/>
    <mergeCell ref="N1100:O1100"/>
    <mergeCell ref="P1100:Q1100"/>
    <mergeCell ref="L1101:M1101"/>
    <mergeCell ref="L267:M267"/>
    <mergeCell ref="L269:M269"/>
    <mergeCell ref="L271:M271"/>
    <mergeCell ref="L217:M217"/>
    <mergeCell ref="L219:M219"/>
    <mergeCell ref="L221:M221"/>
    <mergeCell ref="L223:M223"/>
    <mergeCell ref="L225:M225"/>
    <mergeCell ref="L171:M171"/>
    <mergeCell ref="L173:M173"/>
    <mergeCell ref="L175:M175"/>
    <mergeCell ref="L177:M177"/>
    <mergeCell ref="L179:M179"/>
    <mergeCell ref="L125:M125"/>
    <mergeCell ref="L165:M165"/>
    <mergeCell ref="L133:M133"/>
    <mergeCell ref="L157:M157"/>
    <mergeCell ref="L158:M158"/>
    <mergeCell ref="L166:M166"/>
    <mergeCell ref="L153:M153"/>
    <mergeCell ref="L154:M154"/>
    <mergeCell ref="L146:M146"/>
    <mergeCell ref="L130:M130"/>
    <mergeCell ref="L132:M132"/>
    <mergeCell ref="L134:M134"/>
    <mergeCell ref="A186:AR187"/>
    <mergeCell ref="L164:M164"/>
    <mergeCell ref="L155:M155"/>
    <mergeCell ref="L156:M156"/>
    <mergeCell ref="L128:M128"/>
    <mergeCell ref="L143:T143"/>
    <mergeCell ref="N132:O132"/>
    <mergeCell ref="L24:M24"/>
    <mergeCell ref="N24:O24"/>
    <mergeCell ref="P24:Q24"/>
    <mergeCell ref="L28:M28"/>
    <mergeCell ref="N28:O28"/>
    <mergeCell ref="P28:Q28"/>
    <mergeCell ref="L127:M127"/>
    <mergeCell ref="L129:M129"/>
    <mergeCell ref="L131:M131"/>
    <mergeCell ref="N80:O80"/>
    <mergeCell ref="P80:Q80"/>
    <mergeCell ref="N74:O74"/>
    <mergeCell ref="P74:Q74"/>
    <mergeCell ref="L80:M80"/>
    <mergeCell ref="L62:M62"/>
    <mergeCell ref="N62:O62"/>
    <mergeCell ref="P62:Q62"/>
    <mergeCell ref="L34:M34"/>
    <mergeCell ref="P108:Q108"/>
    <mergeCell ref="L109:M109"/>
    <mergeCell ref="L110:M110"/>
    <mergeCell ref="N110:O110"/>
    <mergeCell ref="P110:Q110"/>
    <mergeCell ref="L111:M111"/>
    <mergeCell ref="L124:M124"/>
    <mergeCell ref="N124:O124"/>
    <mergeCell ref="P124:Q124"/>
    <mergeCell ref="L126:M126"/>
    <mergeCell ref="N126:O126"/>
    <mergeCell ref="P126:Q126"/>
    <mergeCell ref="L112:M112"/>
    <mergeCell ref="N112:O112"/>
    <mergeCell ref="L152:M152"/>
    <mergeCell ref="N152:O152"/>
    <mergeCell ref="L31:M31"/>
    <mergeCell ref="L33:M33"/>
    <mergeCell ref="L35:M35"/>
    <mergeCell ref="L37:M37"/>
    <mergeCell ref="L39:M39"/>
    <mergeCell ref="L32:M32"/>
    <mergeCell ref="N32:O32"/>
    <mergeCell ref="P32:Q32"/>
    <mergeCell ref="L149:M149"/>
    <mergeCell ref="P112:Q112"/>
    <mergeCell ref="L113:M113"/>
    <mergeCell ref="L114:M114"/>
    <mergeCell ref="N114:O114"/>
    <mergeCell ref="P114:Q114"/>
    <mergeCell ref="L115:M115"/>
    <mergeCell ref="L116:M116"/>
    <mergeCell ref="N116:O116"/>
    <mergeCell ref="P116:Q116"/>
    <mergeCell ref="L117:M117"/>
    <mergeCell ref="L118:M118"/>
    <mergeCell ref="N118:O118"/>
    <mergeCell ref="P118:Q118"/>
    <mergeCell ref="L98:M98"/>
    <mergeCell ref="N98:O98"/>
    <mergeCell ref="P98:Q98"/>
    <mergeCell ref="L88:M88"/>
    <mergeCell ref="N88:O88"/>
    <mergeCell ref="P88:Q88"/>
    <mergeCell ref="L66:M66"/>
    <mergeCell ref="N66:O66"/>
    <mergeCell ref="R10:T10"/>
    <mergeCell ref="R56:T56"/>
    <mergeCell ref="R58:T58"/>
    <mergeCell ref="R148:T148"/>
    <mergeCell ref="R194:T194"/>
    <mergeCell ref="R198:T198"/>
    <mergeCell ref="R200:T200"/>
    <mergeCell ref="R202:T202"/>
    <mergeCell ref="R204:T204"/>
    <mergeCell ref="R206:T206"/>
    <mergeCell ref="R208:T208"/>
    <mergeCell ref="R210:T210"/>
    <mergeCell ref="N158:O158"/>
    <mergeCell ref="P158:Q158"/>
    <mergeCell ref="L159:M159"/>
    <mergeCell ref="L160:M160"/>
    <mergeCell ref="N160:O160"/>
    <mergeCell ref="P160:Q160"/>
    <mergeCell ref="L161:M161"/>
    <mergeCell ref="L79:M79"/>
    <mergeCell ref="L81:M81"/>
    <mergeCell ref="L83:M83"/>
    <mergeCell ref="L85:M85"/>
    <mergeCell ref="L87:M87"/>
    <mergeCell ref="L163:M163"/>
    <mergeCell ref="P156:Q156"/>
    <mergeCell ref="N154:O154"/>
    <mergeCell ref="P154:Q154"/>
    <mergeCell ref="N128:O128"/>
    <mergeCell ref="P128:Q128"/>
    <mergeCell ref="N130:O130"/>
    <mergeCell ref="P130:Q130"/>
    <mergeCell ref="R240:T240"/>
    <mergeCell ref="R242:T242"/>
    <mergeCell ref="R244:T244"/>
    <mergeCell ref="R246:T246"/>
    <mergeCell ref="AM154:AO154"/>
    <mergeCell ref="U155:V155"/>
    <mergeCell ref="AD155:AE155"/>
    <mergeCell ref="R104:T104"/>
    <mergeCell ref="U239:V239"/>
    <mergeCell ref="AD239:AE239"/>
    <mergeCell ref="Y244:Z244"/>
    <mergeCell ref="AA244:AC244"/>
    <mergeCell ref="AD244:AE244"/>
    <mergeCell ref="AF244:AG244"/>
    <mergeCell ref="U242:V242"/>
    <mergeCell ref="W242:X242"/>
    <mergeCell ref="Y242:Z242"/>
    <mergeCell ref="AA242:AC242"/>
    <mergeCell ref="AD242:AE242"/>
    <mergeCell ref="AD154:AE154"/>
    <mergeCell ref="AF154:AG154"/>
    <mergeCell ref="AH154:AI154"/>
    <mergeCell ref="AD152:AE152"/>
    <mergeCell ref="AF152:AG152"/>
    <mergeCell ref="AH152:AI152"/>
    <mergeCell ref="AM228:AO228"/>
    <mergeCell ref="AM224:AO224"/>
    <mergeCell ref="U226:V226"/>
    <mergeCell ref="W226:X226"/>
    <mergeCell ref="Y226:Z226"/>
    <mergeCell ref="AD226:AE226"/>
    <mergeCell ref="AF226:AG226"/>
    <mergeCell ref="R340:T340"/>
    <mergeCell ref="R332:T332"/>
    <mergeCell ref="R334:T334"/>
    <mergeCell ref="R336:T336"/>
    <mergeCell ref="R338:T338"/>
    <mergeCell ref="R378:T378"/>
    <mergeCell ref="R380:T380"/>
    <mergeCell ref="R382:T382"/>
    <mergeCell ref="R430:T430"/>
    <mergeCell ref="R424:T424"/>
    <mergeCell ref="R482:T482"/>
    <mergeCell ref="R526:T526"/>
    <mergeCell ref="R516:T516"/>
    <mergeCell ref="R518:T518"/>
    <mergeCell ref="AD501:AE501"/>
    <mergeCell ref="R502:T502"/>
    <mergeCell ref="U502:V502"/>
    <mergeCell ref="R520:T520"/>
    <mergeCell ref="R522:T522"/>
    <mergeCell ref="R524:T524"/>
    <mergeCell ref="R470:T470"/>
    <mergeCell ref="R472:T472"/>
    <mergeCell ref="R474:T474"/>
    <mergeCell ref="R476:T476"/>
    <mergeCell ref="R478:T478"/>
    <mergeCell ref="R480:T480"/>
    <mergeCell ref="R486:T486"/>
    <mergeCell ref="R488:T488"/>
    <mergeCell ref="R492:T492"/>
    <mergeCell ref="R494:T494"/>
    <mergeCell ref="AA512:AC512"/>
    <mergeCell ref="W502:X502"/>
    <mergeCell ref="R962:T962"/>
    <mergeCell ref="R900:T900"/>
    <mergeCell ref="R902:T902"/>
    <mergeCell ref="R904:T904"/>
    <mergeCell ref="R964:T964"/>
    <mergeCell ref="R966:T966"/>
    <mergeCell ref="R982:T982"/>
    <mergeCell ref="R984:T984"/>
    <mergeCell ref="R986:T986"/>
    <mergeCell ref="R618:T618"/>
    <mergeCell ref="A600:AR601"/>
    <mergeCell ref="AH542:AI542"/>
    <mergeCell ref="AJ542:AL542"/>
    <mergeCell ref="AM542:AO542"/>
    <mergeCell ref="U543:V543"/>
    <mergeCell ref="AD543:AE543"/>
    <mergeCell ref="U544:V544"/>
    <mergeCell ref="R662:T662"/>
    <mergeCell ref="R664:T664"/>
    <mergeCell ref="R666:T666"/>
    <mergeCell ref="R704:T704"/>
    <mergeCell ref="R706:T706"/>
    <mergeCell ref="R708:T708"/>
    <mergeCell ref="R710:T710"/>
    <mergeCell ref="R712:T712"/>
    <mergeCell ref="R714:T714"/>
    <mergeCell ref="AF712:AG712"/>
    <mergeCell ref="U713:V713"/>
    <mergeCell ref="AD713:AE713"/>
    <mergeCell ref="L982:M982"/>
    <mergeCell ref="N982:O982"/>
    <mergeCell ref="P982:Q982"/>
    <mergeCell ref="AD851:AE851"/>
    <mergeCell ref="U852:V852"/>
    <mergeCell ref="W852:X852"/>
    <mergeCell ref="Y852:Z852"/>
    <mergeCell ref="AA852:AC852"/>
    <mergeCell ref="AD852:AE852"/>
    <mergeCell ref="AF852:AG852"/>
    <mergeCell ref="AH852:AI852"/>
    <mergeCell ref="AJ852:AL852"/>
    <mergeCell ref="R994:T994"/>
    <mergeCell ref="R894:T894"/>
    <mergeCell ref="R912:T912"/>
    <mergeCell ref="R914:T914"/>
    <mergeCell ref="R916:T916"/>
    <mergeCell ref="R936:T936"/>
    <mergeCell ref="R938:T938"/>
    <mergeCell ref="R940:T940"/>
    <mergeCell ref="R942:T942"/>
    <mergeCell ref="R944:T944"/>
    <mergeCell ref="R946:T946"/>
    <mergeCell ref="R948:T948"/>
    <mergeCell ref="R950:T950"/>
    <mergeCell ref="R952:T952"/>
    <mergeCell ref="R954:T954"/>
    <mergeCell ref="R956:T956"/>
    <mergeCell ref="R958:T958"/>
    <mergeCell ref="R988:T988"/>
    <mergeCell ref="R906:T906"/>
    <mergeCell ref="R992:T992"/>
    <mergeCell ref="R908:T908"/>
    <mergeCell ref="R910:T910"/>
    <mergeCell ref="R960:T960"/>
    <mergeCell ref="R998:T998"/>
    <mergeCell ref="R1000:T1000"/>
    <mergeCell ref="R1002:T1002"/>
    <mergeCell ref="R1004:T1004"/>
    <mergeCell ref="R1006:T1006"/>
    <mergeCell ref="R1008:T1008"/>
    <mergeCell ref="R806:T806"/>
    <mergeCell ref="R808:T808"/>
    <mergeCell ref="R814:T814"/>
    <mergeCell ref="R1010:T1010"/>
    <mergeCell ref="R1012:T1012"/>
    <mergeCell ref="R1014:T1014"/>
    <mergeCell ref="R996:T996"/>
    <mergeCell ref="R856:T856"/>
    <mergeCell ref="R858:T858"/>
    <mergeCell ref="R860:T860"/>
    <mergeCell ref="R862:T862"/>
    <mergeCell ref="R864:T864"/>
    <mergeCell ref="R866:T866"/>
    <mergeCell ref="R868:T868"/>
    <mergeCell ref="R870:T870"/>
    <mergeCell ref="R872:T872"/>
    <mergeCell ref="R874:T874"/>
    <mergeCell ref="R890:T890"/>
    <mergeCell ref="R892:T892"/>
    <mergeCell ref="R896:T896"/>
    <mergeCell ref="R898:T898"/>
    <mergeCell ref="R816:T816"/>
    <mergeCell ref="R818:T818"/>
    <mergeCell ref="A834:AR835"/>
    <mergeCell ref="U843:V843"/>
    <mergeCell ref="U851:V851"/>
    <mergeCell ref="AD257:AE257"/>
    <mergeCell ref="L258:M258"/>
    <mergeCell ref="N258:O258"/>
    <mergeCell ref="P258:Q258"/>
    <mergeCell ref="R258:T258"/>
    <mergeCell ref="U258:V258"/>
    <mergeCell ref="W258:X258"/>
    <mergeCell ref="Y258:Z258"/>
    <mergeCell ref="AA258:AC258"/>
    <mergeCell ref="AD258:AE258"/>
    <mergeCell ref="AF258:AG258"/>
    <mergeCell ref="AH258:AI258"/>
    <mergeCell ref="AJ258:AL258"/>
    <mergeCell ref="AM258:AO258"/>
    <mergeCell ref="R854:T854"/>
    <mergeCell ref="R990:T990"/>
    <mergeCell ref="R798:T798"/>
    <mergeCell ref="R800:T800"/>
    <mergeCell ref="R802:T802"/>
    <mergeCell ref="R804:T804"/>
    <mergeCell ref="R820:T820"/>
    <mergeCell ref="R822:T822"/>
    <mergeCell ref="R824:T824"/>
    <mergeCell ref="R826:T826"/>
    <mergeCell ref="R828:T828"/>
    <mergeCell ref="R842:T842"/>
    <mergeCell ref="R844:T844"/>
    <mergeCell ref="R846:T846"/>
    <mergeCell ref="R848:T848"/>
    <mergeCell ref="R850:T850"/>
    <mergeCell ref="R852:T852"/>
    <mergeCell ref="U501:V501"/>
    <mergeCell ref="Y502:Z502"/>
    <mergeCell ref="AA502:AC502"/>
    <mergeCell ref="AD502:AE502"/>
    <mergeCell ref="AF502:AG502"/>
    <mergeCell ref="AH502:AI502"/>
    <mergeCell ref="AJ502:AL502"/>
    <mergeCell ref="AM502:AO502"/>
    <mergeCell ref="L529:M534"/>
    <mergeCell ref="N529:O534"/>
    <mergeCell ref="P529:Q534"/>
    <mergeCell ref="R529:T534"/>
    <mergeCell ref="AM529:AO534"/>
    <mergeCell ref="AP529:AR534"/>
    <mergeCell ref="L809:M812"/>
    <mergeCell ref="N809:O812"/>
    <mergeCell ref="P809:Q812"/>
    <mergeCell ref="R809:T812"/>
    <mergeCell ref="AM809:AO812"/>
    <mergeCell ref="AP809:AR812"/>
    <mergeCell ref="AM710:AO710"/>
    <mergeCell ref="U711:V711"/>
    <mergeCell ref="AD711:AE711"/>
    <mergeCell ref="AF708:AG708"/>
    <mergeCell ref="AH708:AI708"/>
    <mergeCell ref="AJ708:AL708"/>
    <mergeCell ref="AM708:AO708"/>
    <mergeCell ref="AM706:AO706"/>
    <mergeCell ref="U707:V707"/>
    <mergeCell ref="R528:T528"/>
    <mergeCell ref="U777:V777"/>
    <mergeCell ref="AD777:AE777"/>
    <mergeCell ref="Y784:Z784"/>
  </mergeCells>
  <phoneticPr fontId="13"/>
  <printOptions horizontalCentered="1" verticalCentered="1"/>
  <pageMargins left="0" right="0" top="0.78740157480314965" bottom="0" header="0" footer="0"/>
  <rowBreaks count="23" manualBreakCount="23">
    <brk id="46" max="43" man="1"/>
    <brk id="92" max="43" man="1"/>
    <brk id="138" max="43" man="1"/>
    <brk id="184" max="43" man="1"/>
    <brk id="230" max="43" man="1"/>
    <brk id="276" max="43" man="1"/>
    <brk id="322" max="43" man="1"/>
    <brk id="368" max="43" man="1"/>
    <brk id="414" max="43" man="1"/>
    <brk id="460" max="43" man="1"/>
    <brk id="506" max="43" man="1"/>
    <brk id="552" max="43" man="1"/>
    <brk id="598" max="43" man="1"/>
    <brk id="648" max="43" man="1"/>
    <brk id="694" max="43" man="1"/>
    <brk id="740" max="43" man="1"/>
    <brk id="786" max="43" man="1"/>
    <brk id="832" max="43" man="1"/>
    <brk id="878" max="43" man="1"/>
    <brk id="926" max="43" man="1"/>
    <brk id="972" max="43" man="1"/>
    <brk id="1018" max="43" man="1"/>
    <brk id="1064" max="43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3C1FA6-C50E-4CC3-A590-E528A0315D6A}">
  <sheetPr>
    <tabColor rgb="FF00B0F0"/>
  </sheetPr>
  <dimension ref="A1:BA152"/>
  <sheetViews>
    <sheetView view="pageBreakPreview" zoomScale="80" zoomScaleNormal="100" zoomScaleSheetLayoutView="80" workbookViewId="0">
      <selection activeCell="AY35" sqref="AY35"/>
    </sheetView>
  </sheetViews>
  <sheetFormatPr defaultColWidth="6.8984375" defaultRowHeight="12" x14ac:dyDescent="0.2"/>
  <cols>
    <col min="1" max="1" width="2.59765625" style="586" customWidth="1"/>
    <col min="2" max="2" width="3.296875" style="586" customWidth="1"/>
    <col min="3" max="3" width="1.19921875" style="586" customWidth="1"/>
    <col min="4" max="7" width="4.69921875" style="586" customWidth="1"/>
    <col min="8" max="8" width="11" style="586" customWidth="1"/>
    <col min="9" max="9" width="7.5" style="586" customWidth="1"/>
    <col min="10" max="10" width="8.19921875" style="586" customWidth="1"/>
    <col min="11" max="11" width="4" style="586" customWidth="1"/>
    <col min="12" max="12" width="3.296875" style="586" customWidth="1"/>
    <col min="13" max="13" width="1.19921875" style="586" customWidth="1"/>
    <col min="14" max="17" width="4.69921875" style="586" customWidth="1"/>
    <col min="18" max="18" width="11" style="586" customWidth="1"/>
    <col min="19" max="19" width="7.5" style="586" customWidth="1"/>
    <col min="20" max="20" width="8.19921875" style="586" customWidth="1"/>
    <col min="21" max="21" width="4" style="586" customWidth="1"/>
    <col min="22" max="22" width="2.59765625" style="586" customWidth="1"/>
    <col min="23" max="16384" width="6.8984375" style="586"/>
  </cols>
  <sheetData>
    <row r="1" spans="1:53" ht="12" customHeight="1" x14ac:dyDescent="0.2">
      <c r="A1" s="582"/>
      <c r="B1" s="583"/>
      <c r="C1" s="583"/>
      <c r="D1" s="583"/>
      <c r="E1" s="583"/>
      <c r="F1" s="583"/>
      <c r="G1" s="583"/>
      <c r="H1" s="583"/>
      <c r="I1" s="583"/>
      <c r="J1" s="583"/>
      <c r="K1" s="583"/>
      <c r="L1" s="583"/>
      <c r="M1" s="583"/>
      <c r="N1" s="583"/>
      <c r="O1" s="583"/>
      <c r="P1" s="583"/>
      <c r="Q1" s="583"/>
      <c r="R1" s="583"/>
      <c r="S1" s="583"/>
      <c r="T1" s="583"/>
      <c r="U1" s="583"/>
      <c r="V1" s="584"/>
      <c r="W1" s="585"/>
      <c r="X1" s="585"/>
      <c r="Y1" s="585"/>
      <c r="Z1" s="585"/>
      <c r="AA1" s="585"/>
      <c r="AB1" s="585"/>
      <c r="AC1" s="585"/>
      <c r="AD1" s="585"/>
      <c r="AE1" s="585"/>
      <c r="AF1" s="585"/>
      <c r="AG1" s="585"/>
      <c r="AH1" s="585"/>
      <c r="AI1" s="585"/>
      <c r="AJ1" s="585"/>
      <c r="AK1" s="585"/>
      <c r="AL1" s="585"/>
      <c r="AM1" s="585"/>
      <c r="AN1" s="585"/>
      <c r="AO1" s="585"/>
      <c r="AP1" s="585"/>
      <c r="AQ1" s="585"/>
      <c r="AR1" s="585"/>
      <c r="AS1" s="585"/>
      <c r="AT1" s="585"/>
      <c r="AU1" s="585"/>
      <c r="AV1" s="585"/>
      <c r="AW1" s="585"/>
      <c r="AX1" s="585"/>
      <c r="AY1" s="585"/>
      <c r="AZ1" s="585"/>
      <c r="BA1" s="585"/>
    </row>
    <row r="2" spans="1:53" ht="20.100000000000001" customHeight="1" x14ac:dyDescent="0.2">
      <c r="A2" s="1148" t="s">
        <v>1802</v>
      </c>
      <c r="B2" s="1149"/>
      <c r="C2" s="1149"/>
      <c r="D2" s="1149"/>
      <c r="E2" s="1149"/>
      <c r="F2" s="1149"/>
      <c r="G2" s="1149"/>
      <c r="H2" s="1149"/>
      <c r="I2" s="1149"/>
      <c r="J2" s="1149"/>
      <c r="K2" s="1149"/>
      <c r="L2" s="1149"/>
      <c r="M2" s="1149"/>
      <c r="N2" s="1149"/>
      <c r="O2" s="1149"/>
      <c r="P2" s="1149"/>
      <c r="Q2" s="1149"/>
      <c r="R2" s="1149"/>
      <c r="S2" s="1149"/>
      <c r="T2" s="1149"/>
      <c r="U2" s="1149"/>
      <c r="V2" s="1150"/>
      <c r="W2" s="585"/>
      <c r="X2" s="585"/>
      <c r="Y2" s="585"/>
      <c r="Z2" s="585"/>
      <c r="AA2" s="585"/>
      <c r="AB2" s="585"/>
      <c r="AC2" s="585"/>
      <c r="AD2" s="585"/>
      <c r="AE2" s="585"/>
      <c r="AF2" s="585"/>
      <c r="AG2" s="585"/>
      <c r="AH2" s="585"/>
      <c r="AI2" s="585"/>
      <c r="AJ2" s="585"/>
      <c r="AK2" s="585"/>
      <c r="AL2" s="585"/>
      <c r="AM2" s="585"/>
      <c r="AN2" s="585"/>
      <c r="AO2" s="585"/>
      <c r="AP2" s="585"/>
      <c r="AQ2" s="585"/>
      <c r="AR2" s="585"/>
      <c r="AS2" s="585"/>
      <c r="AT2" s="585"/>
      <c r="AU2" s="585"/>
      <c r="AV2" s="585"/>
      <c r="AW2" s="585"/>
      <c r="AX2" s="585"/>
      <c r="AY2" s="585"/>
      <c r="AZ2" s="585"/>
      <c r="BA2" s="585"/>
    </row>
    <row r="3" spans="1:53" ht="12" customHeight="1" x14ac:dyDescent="0.2">
      <c r="A3" s="587"/>
      <c r="V3" s="588"/>
      <c r="W3" s="585"/>
      <c r="X3" s="585"/>
      <c r="Y3" s="585"/>
      <c r="Z3" s="585"/>
      <c r="AA3" s="585"/>
      <c r="AB3" s="585"/>
      <c r="AC3" s="585"/>
      <c r="AD3" s="585"/>
      <c r="AE3" s="585"/>
      <c r="AF3" s="585"/>
      <c r="AG3" s="585"/>
      <c r="AH3" s="585"/>
      <c r="AI3" s="585"/>
      <c r="AJ3" s="585"/>
      <c r="AK3" s="585"/>
      <c r="AL3" s="585"/>
      <c r="AM3" s="585"/>
      <c r="AN3" s="585"/>
      <c r="AO3" s="585"/>
      <c r="AP3" s="585"/>
      <c r="AQ3" s="585"/>
      <c r="AR3" s="585"/>
      <c r="AS3" s="585"/>
      <c r="AT3" s="585"/>
      <c r="AU3" s="585"/>
      <c r="AV3" s="585"/>
      <c r="AW3" s="585"/>
      <c r="AX3" s="585"/>
      <c r="AY3" s="585"/>
      <c r="AZ3" s="585"/>
      <c r="BA3" s="585"/>
    </row>
    <row r="4" spans="1:53" ht="18" customHeight="1" x14ac:dyDescent="0.2">
      <c r="A4" s="587"/>
      <c r="D4" s="1151" t="s">
        <v>1111</v>
      </c>
      <c r="E4" s="1152"/>
      <c r="F4" s="589" t="s">
        <v>1112</v>
      </c>
      <c r="G4" s="1153" t="s">
        <v>1595</v>
      </c>
      <c r="H4" s="1153"/>
      <c r="I4" s="1153"/>
      <c r="J4" s="1153"/>
      <c r="K4" s="1153"/>
      <c r="L4" s="1153"/>
      <c r="M4" s="1153"/>
      <c r="N4" s="1153"/>
      <c r="O4" s="1153"/>
      <c r="P4" s="1153"/>
      <c r="Q4" s="1153"/>
      <c r="R4" s="1153"/>
      <c r="S4" s="1153"/>
      <c r="V4" s="588"/>
      <c r="W4" s="585"/>
      <c r="X4" s="585"/>
      <c r="Y4" s="585"/>
      <c r="Z4" s="585"/>
      <c r="AA4" s="585"/>
      <c r="AB4" s="585"/>
      <c r="AC4" s="585"/>
      <c r="AD4" s="585"/>
      <c r="AE4" s="585"/>
      <c r="AF4" s="585"/>
      <c r="AG4" s="585"/>
      <c r="AH4" s="585"/>
      <c r="AI4" s="585"/>
      <c r="AJ4" s="585"/>
      <c r="AK4" s="585"/>
      <c r="AL4" s="585"/>
      <c r="AM4" s="585"/>
      <c r="AN4" s="585"/>
      <c r="AO4" s="585"/>
      <c r="AP4" s="585"/>
      <c r="AQ4" s="585"/>
      <c r="AR4" s="585"/>
      <c r="AS4" s="585"/>
      <c r="AT4" s="585"/>
      <c r="AU4" s="585"/>
      <c r="AV4" s="585"/>
      <c r="AW4" s="585"/>
      <c r="AX4" s="585"/>
      <c r="AY4" s="585"/>
      <c r="AZ4" s="585"/>
      <c r="BA4" s="585"/>
    </row>
    <row r="5" spans="1:53" ht="18" customHeight="1" x14ac:dyDescent="0.2">
      <c r="A5" s="587"/>
      <c r="D5" s="1144" t="s">
        <v>1113</v>
      </c>
      <c r="E5" s="1145"/>
      <c r="F5" s="590" t="s">
        <v>1112</v>
      </c>
      <c r="G5" s="1147" t="s">
        <v>1809</v>
      </c>
      <c r="H5" s="1147"/>
      <c r="I5" s="1147"/>
      <c r="J5" s="1147"/>
      <c r="K5" s="1147"/>
      <c r="L5" s="1147"/>
      <c r="M5" s="1147"/>
      <c r="N5" s="1147"/>
      <c r="O5" s="1147"/>
      <c r="P5" s="1147"/>
      <c r="Q5" s="1147"/>
      <c r="R5" s="1147"/>
      <c r="S5" s="1147"/>
      <c r="T5" s="591"/>
      <c r="V5" s="588"/>
      <c r="W5" s="585"/>
      <c r="X5" s="585"/>
      <c r="Y5" s="585"/>
      <c r="Z5" s="585"/>
      <c r="AA5" s="585"/>
      <c r="AB5" s="585"/>
      <c r="AC5" s="585"/>
      <c r="AD5" s="585"/>
      <c r="AE5" s="585"/>
      <c r="AF5" s="585"/>
      <c r="AG5" s="585"/>
      <c r="AH5" s="585"/>
      <c r="AI5" s="585"/>
      <c r="AJ5" s="585"/>
      <c r="AK5" s="585"/>
      <c r="AL5" s="585"/>
      <c r="AM5" s="585"/>
      <c r="AN5" s="585"/>
      <c r="AO5" s="585"/>
      <c r="AP5" s="585"/>
      <c r="AQ5" s="585"/>
      <c r="AR5" s="585"/>
      <c r="AS5" s="585"/>
      <c r="AT5" s="585"/>
      <c r="AU5" s="585"/>
      <c r="AV5" s="585"/>
      <c r="AW5" s="585"/>
      <c r="AX5" s="585"/>
      <c r="AY5" s="585"/>
      <c r="AZ5" s="585"/>
      <c r="BA5" s="585"/>
    </row>
    <row r="6" spans="1:53" ht="18" customHeight="1" x14ac:dyDescent="0.2">
      <c r="A6" s="587"/>
      <c r="D6" s="1144" t="s">
        <v>1114</v>
      </c>
      <c r="E6" s="1145"/>
      <c r="F6" s="589" t="s">
        <v>1112</v>
      </c>
      <c r="G6" s="1146" t="s">
        <v>1810</v>
      </c>
      <c r="H6" s="1147"/>
      <c r="I6" s="1147"/>
      <c r="J6" s="1147"/>
      <c r="K6" s="1147"/>
      <c r="L6" s="1147"/>
      <c r="M6" s="1147"/>
      <c r="N6" s="1147"/>
      <c r="O6" s="1147"/>
      <c r="P6" s="1147"/>
      <c r="Q6" s="1147"/>
      <c r="R6" s="1147"/>
      <c r="S6" s="1147"/>
      <c r="T6" s="591"/>
      <c r="V6" s="588"/>
      <c r="W6" s="585"/>
      <c r="X6" s="585"/>
      <c r="Y6" s="585"/>
      <c r="Z6" s="585"/>
      <c r="AA6" s="585"/>
      <c r="AB6" s="585"/>
      <c r="AC6" s="585"/>
      <c r="AD6" s="585"/>
      <c r="AE6" s="585"/>
      <c r="AF6" s="585"/>
      <c r="AG6" s="585"/>
      <c r="AH6" s="585"/>
      <c r="AI6" s="585"/>
      <c r="AJ6" s="585"/>
      <c r="AK6" s="585"/>
      <c r="AL6" s="585"/>
      <c r="AM6" s="585"/>
      <c r="AN6" s="585"/>
      <c r="AO6" s="585"/>
      <c r="AP6" s="585"/>
      <c r="AQ6" s="585"/>
      <c r="AR6" s="585"/>
      <c r="AS6" s="585"/>
      <c r="AT6" s="585"/>
      <c r="AU6" s="585"/>
      <c r="AV6" s="585"/>
      <c r="AW6" s="585"/>
      <c r="AX6" s="585"/>
      <c r="AY6" s="585"/>
      <c r="AZ6" s="585"/>
      <c r="BA6" s="585"/>
    </row>
    <row r="7" spans="1:53" ht="12" customHeight="1" x14ac:dyDescent="0.2">
      <c r="A7" s="587"/>
      <c r="V7" s="588"/>
      <c r="W7" s="585"/>
      <c r="X7" s="585"/>
      <c r="Y7" s="585"/>
      <c r="Z7" s="585"/>
      <c r="AA7" s="585"/>
      <c r="AB7" s="585"/>
      <c r="AC7" s="585"/>
      <c r="AD7" s="585"/>
      <c r="AE7" s="585"/>
      <c r="AF7" s="585"/>
      <c r="AG7" s="585"/>
      <c r="AH7" s="585"/>
      <c r="AI7" s="585"/>
      <c r="AJ7" s="585"/>
      <c r="AK7" s="585"/>
      <c r="AL7" s="585"/>
      <c r="AM7" s="585"/>
      <c r="AN7" s="585"/>
      <c r="AO7" s="585"/>
      <c r="AP7" s="585"/>
      <c r="AQ7" s="585"/>
      <c r="AR7" s="585"/>
      <c r="AS7" s="585"/>
      <c r="AT7" s="585"/>
      <c r="AU7" s="585"/>
      <c r="AV7" s="585"/>
      <c r="AW7" s="585"/>
      <c r="AX7" s="585"/>
      <c r="AY7" s="585"/>
      <c r="AZ7" s="585"/>
      <c r="BA7" s="585"/>
    </row>
    <row r="8" spans="1:53" ht="20.100000000000001" customHeight="1" x14ac:dyDescent="0.2">
      <c r="A8" s="1135"/>
      <c r="B8" s="1136"/>
      <c r="C8" s="1136"/>
      <c r="D8" s="1136"/>
      <c r="E8" s="1136"/>
      <c r="F8" s="1136"/>
      <c r="G8" s="1136"/>
      <c r="H8" s="1136"/>
      <c r="I8" s="1136"/>
      <c r="J8" s="1136"/>
      <c r="K8" s="1136"/>
      <c r="L8" s="1136"/>
      <c r="M8" s="1136"/>
      <c r="N8" s="1136"/>
      <c r="O8" s="1136"/>
      <c r="P8" s="1136"/>
      <c r="Q8" s="1136"/>
      <c r="R8" s="1136"/>
      <c r="S8" s="1136"/>
      <c r="T8" s="1136"/>
      <c r="U8" s="1136"/>
      <c r="V8" s="1137"/>
      <c r="W8" s="585"/>
      <c r="X8" s="585"/>
      <c r="Y8" s="585"/>
      <c r="Z8" s="585"/>
      <c r="AA8" s="585"/>
      <c r="AB8" s="585"/>
      <c r="AC8" s="585"/>
      <c r="AD8" s="585"/>
      <c r="AE8" s="585"/>
      <c r="AF8" s="585"/>
      <c r="AG8" s="585"/>
      <c r="AH8" s="585"/>
      <c r="AI8" s="585"/>
      <c r="AJ8" s="585"/>
      <c r="AK8" s="585"/>
      <c r="AL8" s="585"/>
      <c r="AM8" s="585"/>
      <c r="AN8" s="585"/>
      <c r="AO8" s="585"/>
      <c r="AP8" s="585"/>
      <c r="AQ8" s="585"/>
      <c r="AR8" s="585"/>
      <c r="AS8" s="585"/>
      <c r="AT8" s="585"/>
      <c r="AU8" s="585"/>
      <c r="AV8" s="585"/>
      <c r="AW8" s="585"/>
      <c r="AX8" s="585"/>
      <c r="AY8" s="585"/>
      <c r="AZ8" s="585"/>
      <c r="BA8" s="585"/>
    </row>
    <row r="9" spans="1:53" ht="20.100000000000001" customHeight="1" x14ac:dyDescent="0.2">
      <c r="A9" s="587"/>
      <c r="B9" s="592" t="s">
        <v>589</v>
      </c>
      <c r="C9" s="1138" t="s">
        <v>1115</v>
      </c>
      <c r="D9" s="1139"/>
      <c r="E9" s="1139"/>
      <c r="F9" s="1139"/>
      <c r="G9" s="1139"/>
      <c r="H9" s="593" t="s">
        <v>1805</v>
      </c>
      <c r="I9" s="594" t="s">
        <v>1116</v>
      </c>
      <c r="J9" s="1138" t="s">
        <v>1117</v>
      </c>
      <c r="K9" s="1140"/>
      <c r="L9" s="595"/>
      <c r="M9" s="1138"/>
      <c r="N9" s="1139"/>
      <c r="O9" s="1139"/>
      <c r="P9" s="1139"/>
      <c r="Q9" s="1139"/>
      <c r="R9" s="593"/>
      <c r="S9" s="594"/>
      <c r="T9" s="1138"/>
      <c r="U9" s="1140"/>
      <c r="V9" s="588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/>
      <c r="AI9" s="585"/>
      <c r="AJ9" s="585"/>
      <c r="AK9" s="585"/>
      <c r="AL9" s="585"/>
      <c r="AM9" s="585"/>
      <c r="AN9" s="585"/>
      <c r="AO9" s="585"/>
      <c r="AP9" s="585"/>
      <c r="AQ9" s="585"/>
      <c r="AR9" s="585"/>
      <c r="AS9" s="585"/>
      <c r="AT9" s="585"/>
      <c r="AU9" s="585"/>
      <c r="AV9" s="585"/>
      <c r="AW9" s="585"/>
      <c r="AX9" s="585"/>
      <c r="AY9" s="585"/>
      <c r="AZ9" s="585"/>
      <c r="BA9" s="585"/>
    </row>
    <row r="10" spans="1:53" ht="17.100000000000001" customHeight="1" x14ac:dyDescent="0.2">
      <c r="A10" s="587"/>
      <c r="B10" s="596">
        <v>1</v>
      </c>
      <c r="C10" s="597"/>
      <c r="D10" s="598" t="s">
        <v>2239</v>
      </c>
      <c r="E10" s="598"/>
      <c r="F10" s="598"/>
      <c r="G10" s="598"/>
      <c r="H10" s="989" t="s">
        <v>1806</v>
      </c>
      <c r="I10" s="600"/>
      <c r="J10" s="601"/>
      <c r="K10" s="598"/>
      <c r="L10" s="602"/>
      <c r="M10" s="598"/>
      <c r="N10" s="598"/>
      <c r="O10" s="598"/>
      <c r="P10" s="598"/>
      <c r="Q10" s="598"/>
      <c r="R10" s="599"/>
      <c r="S10" s="603"/>
      <c r="T10" s="597"/>
      <c r="U10" s="604"/>
      <c r="V10" s="588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5"/>
      <c r="AM10" s="585"/>
      <c r="AN10" s="585"/>
      <c r="AO10" s="585"/>
      <c r="AP10" s="585"/>
      <c r="AQ10" s="585"/>
      <c r="AR10" s="585"/>
      <c r="AS10" s="585"/>
      <c r="AT10" s="585"/>
      <c r="AU10" s="585"/>
      <c r="AV10" s="585"/>
      <c r="AW10" s="585"/>
      <c r="AX10" s="585"/>
      <c r="AY10" s="585"/>
      <c r="AZ10" s="585"/>
      <c r="BA10" s="585"/>
    </row>
    <row r="11" spans="1:53" ht="17.100000000000001" customHeight="1" x14ac:dyDescent="0.2">
      <c r="A11" s="587"/>
      <c r="B11" s="605">
        <v>2</v>
      </c>
      <c r="C11" s="597"/>
      <c r="D11" s="598" t="s">
        <v>1830</v>
      </c>
      <c r="E11" s="598"/>
      <c r="F11" s="598"/>
      <c r="G11" s="598"/>
      <c r="H11" s="989" t="s">
        <v>1806</v>
      </c>
      <c r="I11" s="606"/>
      <c r="J11" s="601"/>
      <c r="K11" s="598"/>
      <c r="L11" s="611"/>
      <c r="M11" s="598"/>
      <c r="N11" s="598"/>
      <c r="O11" s="598"/>
      <c r="P11" s="598"/>
      <c r="Q11" s="598"/>
      <c r="R11" s="599"/>
      <c r="S11" s="603"/>
      <c r="T11" s="597"/>
      <c r="U11" s="604"/>
      <c r="V11" s="588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  <c r="AG11" s="585"/>
      <c r="AH11" s="585"/>
      <c r="AI11" s="585"/>
      <c r="AJ11" s="585"/>
      <c r="AK11" s="585"/>
      <c r="AL11" s="585"/>
      <c r="AM11" s="585"/>
      <c r="AN11" s="585"/>
      <c r="AO11" s="585"/>
      <c r="AP11" s="585"/>
      <c r="AQ11" s="585"/>
      <c r="AR11" s="585"/>
      <c r="AS11" s="585"/>
      <c r="AT11" s="585"/>
      <c r="AU11" s="585"/>
      <c r="AV11" s="585"/>
      <c r="AW11" s="585"/>
      <c r="AX11" s="585"/>
      <c r="AY11" s="585"/>
      <c r="AZ11" s="585"/>
      <c r="BA11" s="585"/>
    </row>
    <row r="12" spans="1:53" ht="17.100000000000001" customHeight="1" x14ac:dyDescent="0.2">
      <c r="A12" s="587"/>
      <c r="B12" s="605">
        <v>3</v>
      </c>
      <c r="C12" s="597"/>
      <c r="D12" s="598" t="s">
        <v>1831</v>
      </c>
      <c r="E12" s="598"/>
      <c r="F12" s="598"/>
      <c r="G12" s="598"/>
      <c r="H12" s="989" t="s">
        <v>1806</v>
      </c>
      <c r="I12" s="606"/>
      <c r="J12" s="601"/>
      <c r="K12" s="598"/>
      <c r="L12" s="607"/>
      <c r="M12" s="598"/>
      <c r="N12" s="598"/>
      <c r="O12" s="598"/>
      <c r="P12" s="598"/>
      <c r="Q12" s="598"/>
      <c r="R12" s="599"/>
      <c r="S12" s="603"/>
      <c r="T12" s="597"/>
      <c r="U12" s="604"/>
      <c r="V12" s="588"/>
      <c r="W12" s="585"/>
      <c r="X12" s="585"/>
      <c r="Y12" s="585"/>
      <c r="Z12" s="585"/>
      <c r="AA12" s="585"/>
      <c r="AB12" s="585"/>
      <c r="AC12" s="585"/>
      <c r="AD12" s="585"/>
      <c r="AE12" s="585"/>
      <c r="AF12" s="585"/>
      <c r="AG12" s="585"/>
      <c r="AH12" s="585"/>
      <c r="AI12" s="585"/>
      <c r="AJ12" s="585"/>
      <c r="AK12" s="585"/>
      <c r="AL12" s="585"/>
      <c r="AM12" s="585"/>
      <c r="AN12" s="585"/>
      <c r="AO12" s="585"/>
      <c r="AP12" s="585"/>
      <c r="AQ12" s="585"/>
      <c r="AR12" s="585"/>
      <c r="AS12" s="585"/>
      <c r="AT12" s="585"/>
      <c r="AU12" s="585"/>
      <c r="AV12" s="585"/>
      <c r="AW12" s="585"/>
      <c r="AX12" s="585"/>
      <c r="AY12" s="585"/>
      <c r="AZ12" s="585"/>
      <c r="BA12" s="585"/>
    </row>
    <row r="13" spans="1:53" ht="17.100000000000001" customHeight="1" x14ac:dyDescent="0.2">
      <c r="A13" s="587"/>
      <c r="B13" s="605">
        <v>4</v>
      </c>
      <c r="C13" s="597"/>
      <c r="D13" s="598" t="s">
        <v>1833</v>
      </c>
      <c r="E13" s="598"/>
      <c r="F13" s="598"/>
      <c r="G13" s="598"/>
      <c r="H13" s="989" t="s">
        <v>1806</v>
      </c>
      <c r="I13" s="606"/>
      <c r="J13" s="601"/>
      <c r="K13" s="598"/>
      <c r="L13" s="607"/>
      <c r="M13" s="598"/>
      <c r="N13" s="598"/>
      <c r="O13" s="598"/>
      <c r="P13" s="598"/>
      <c r="Q13" s="598"/>
      <c r="R13" s="599"/>
      <c r="S13" s="608"/>
      <c r="T13" s="599"/>
      <c r="U13" s="604"/>
      <c r="V13" s="588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  <c r="AG13" s="585"/>
      <c r="AH13" s="585"/>
      <c r="AI13" s="585"/>
      <c r="AJ13" s="585"/>
      <c r="AK13" s="585"/>
      <c r="AL13" s="585"/>
      <c r="AM13" s="585"/>
      <c r="AN13" s="585"/>
      <c r="AO13" s="585"/>
      <c r="AP13" s="585"/>
      <c r="AQ13" s="585"/>
      <c r="AR13" s="585"/>
      <c r="AS13" s="585"/>
      <c r="AT13" s="585"/>
      <c r="AU13" s="585"/>
      <c r="AV13" s="585"/>
      <c r="AW13" s="585"/>
      <c r="AX13" s="585"/>
      <c r="AY13" s="585"/>
      <c r="AZ13" s="585"/>
      <c r="BA13" s="585"/>
    </row>
    <row r="14" spans="1:53" ht="17.100000000000001" customHeight="1" x14ac:dyDescent="0.2">
      <c r="A14" s="587"/>
      <c r="B14" s="605">
        <v>5</v>
      </c>
      <c r="C14" s="597"/>
      <c r="D14" s="598" t="s">
        <v>1422</v>
      </c>
      <c r="E14" s="598"/>
      <c r="F14" s="598"/>
      <c r="G14" s="598"/>
      <c r="H14" s="989" t="s">
        <v>1806</v>
      </c>
      <c r="I14" s="606"/>
      <c r="J14" s="601"/>
      <c r="K14" s="598"/>
      <c r="L14" s="607"/>
      <c r="M14" s="598"/>
      <c r="N14" s="598"/>
      <c r="O14" s="598"/>
      <c r="P14" s="598"/>
      <c r="Q14" s="598"/>
      <c r="R14" s="599"/>
      <c r="S14" s="608"/>
      <c r="T14" s="599"/>
      <c r="U14" s="604"/>
      <c r="V14" s="588"/>
      <c r="W14" s="585"/>
      <c r="X14" s="585"/>
      <c r="Y14" s="585"/>
      <c r="Z14" s="585"/>
      <c r="AA14" s="585"/>
      <c r="AB14" s="585"/>
      <c r="AC14" s="585"/>
      <c r="AD14" s="585"/>
      <c r="AE14" s="585"/>
      <c r="AF14" s="585"/>
      <c r="AG14" s="585"/>
      <c r="AH14" s="585"/>
      <c r="AI14" s="585"/>
      <c r="AJ14" s="585"/>
      <c r="AK14" s="585"/>
      <c r="AL14" s="585"/>
      <c r="AM14" s="585"/>
      <c r="AN14" s="585"/>
      <c r="AO14" s="585"/>
      <c r="AP14" s="585"/>
      <c r="AQ14" s="585"/>
      <c r="AR14" s="585"/>
      <c r="AS14" s="585"/>
      <c r="AT14" s="585"/>
      <c r="AU14" s="585"/>
      <c r="AV14" s="585"/>
      <c r="AW14" s="585"/>
      <c r="AX14" s="585"/>
      <c r="AY14" s="585"/>
      <c r="AZ14" s="585"/>
      <c r="BA14" s="585"/>
    </row>
    <row r="15" spans="1:53" ht="17.100000000000001" customHeight="1" x14ac:dyDescent="0.2">
      <c r="A15" s="587"/>
      <c r="B15" s="605">
        <v>6</v>
      </c>
      <c r="C15" s="597"/>
      <c r="D15" s="598" t="s">
        <v>1387</v>
      </c>
      <c r="E15" s="598"/>
      <c r="F15" s="598"/>
      <c r="G15" s="598"/>
      <c r="H15" s="989" t="s">
        <v>1806</v>
      </c>
      <c r="I15" s="606"/>
      <c r="J15" s="601"/>
      <c r="K15" s="598"/>
      <c r="L15" s="607"/>
      <c r="M15" s="598"/>
      <c r="N15" s="598"/>
      <c r="O15" s="598"/>
      <c r="P15" s="598"/>
      <c r="Q15" s="598"/>
      <c r="R15" s="599"/>
      <c r="S15" s="608"/>
      <c r="T15" s="599"/>
      <c r="U15" s="604"/>
      <c r="V15" s="588"/>
      <c r="W15" s="585"/>
      <c r="X15" s="585"/>
      <c r="Y15" s="585"/>
      <c r="Z15" s="585"/>
      <c r="AA15" s="585"/>
      <c r="AB15" s="585"/>
      <c r="AC15" s="585"/>
      <c r="AD15" s="585"/>
      <c r="AE15" s="585"/>
      <c r="AF15" s="585"/>
      <c r="AG15" s="585"/>
      <c r="AH15" s="585"/>
      <c r="AI15" s="585"/>
      <c r="AJ15" s="585"/>
      <c r="AK15" s="585"/>
      <c r="AL15" s="585"/>
      <c r="AM15" s="585"/>
      <c r="AN15" s="585"/>
      <c r="AO15" s="585"/>
      <c r="AP15" s="585"/>
      <c r="AQ15" s="585"/>
      <c r="AR15" s="585"/>
      <c r="AS15" s="585"/>
      <c r="AT15" s="585"/>
      <c r="AU15" s="585"/>
      <c r="AV15" s="585"/>
      <c r="AW15" s="585"/>
      <c r="AX15" s="585"/>
      <c r="AY15" s="585"/>
      <c r="AZ15" s="585"/>
      <c r="BA15" s="585"/>
    </row>
    <row r="16" spans="1:53" ht="17.100000000000001" customHeight="1" x14ac:dyDescent="0.2">
      <c r="A16" s="587"/>
      <c r="B16" s="605">
        <v>7</v>
      </c>
      <c r="C16" s="597"/>
      <c r="D16" s="598" t="s">
        <v>1405</v>
      </c>
      <c r="E16" s="598"/>
      <c r="F16" s="598"/>
      <c r="G16" s="598"/>
      <c r="H16" s="989" t="s">
        <v>1806</v>
      </c>
      <c r="I16" s="606"/>
      <c r="J16" s="601"/>
      <c r="K16" s="598"/>
      <c r="L16" s="607"/>
      <c r="M16" s="598"/>
      <c r="N16" s="598"/>
      <c r="O16" s="598"/>
      <c r="P16" s="598"/>
      <c r="Q16" s="598"/>
      <c r="R16" s="599"/>
      <c r="S16" s="608"/>
      <c r="T16" s="599"/>
      <c r="U16" s="604"/>
      <c r="V16" s="588"/>
      <c r="W16" s="585"/>
      <c r="X16" s="585"/>
      <c r="Y16" s="585"/>
      <c r="Z16" s="585"/>
      <c r="AA16" s="585"/>
      <c r="AB16" s="585"/>
      <c r="AC16" s="585"/>
      <c r="AD16" s="585"/>
      <c r="AE16" s="585"/>
      <c r="AF16" s="585"/>
      <c r="AG16" s="585"/>
      <c r="AH16" s="585"/>
      <c r="AI16" s="585"/>
      <c r="AJ16" s="585"/>
      <c r="AK16" s="585"/>
      <c r="AL16" s="585"/>
      <c r="AM16" s="585"/>
      <c r="AN16" s="585"/>
      <c r="AO16" s="585"/>
      <c r="AP16" s="585"/>
      <c r="AQ16" s="585"/>
      <c r="AR16" s="585"/>
      <c r="AS16" s="585"/>
      <c r="AT16" s="585"/>
      <c r="AU16" s="585"/>
      <c r="AV16" s="585"/>
      <c r="AW16" s="585"/>
      <c r="AX16" s="585"/>
      <c r="AY16" s="585"/>
      <c r="AZ16" s="585"/>
      <c r="BA16" s="585"/>
    </row>
    <row r="17" spans="1:53" ht="17.100000000000001" customHeight="1" x14ac:dyDescent="0.2">
      <c r="A17" s="587"/>
      <c r="B17" s="605">
        <v>8</v>
      </c>
      <c r="C17" s="597"/>
      <c r="D17" s="598" t="s">
        <v>1423</v>
      </c>
      <c r="E17" s="598"/>
      <c r="F17" s="598"/>
      <c r="G17" s="598"/>
      <c r="H17" s="989" t="s">
        <v>1806</v>
      </c>
      <c r="I17" s="606"/>
      <c r="J17" s="601"/>
      <c r="K17" s="598"/>
      <c r="L17" s="607"/>
      <c r="M17" s="598"/>
      <c r="N17" s="598"/>
      <c r="O17" s="598"/>
      <c r="P17" s="598"/>
      <c r="Q17" s="598"/>
      <c r="R17" s="609"/>
      <c r="S17" s="610"/>
      <c r="T17" s="609"/>
      <c r="U17" s="604"/>
      <c r="V17" s="588"/>
      <c r="W17" s="585"/>
      <c r="X17" s="585"/>
      <c r="Y17" s="585"/>
      <c r="Z17" s="585"/>
      <c r="AA17" s="585"/>
      <c r="AB17" s="585"/>
      <c r="AC17" s="585"/>
      <c r="AD17" s="585"/>
      <c r="AE17" s="585"/>
      <c r="AF17" s="585"/>
      <c r="AG17" s="585"/>
      <c r="AH17" s="585"/>
      <c r="AI17" s="585"/>
      <c r="AJ17" s="585"/>
      <c r="AK17" s="585"/>
      <c r="AL17" s="585"/>
      <c r="AM17" s="585"/>
      <c r="AN17" s="585"/>
      <c r="AO17" s="585"/>
      <c r="AP17" s="585"/>
      <c r="AQ17" s="585"/>
      <c r="AR17" s="585"/>
      <c r="AS17" s="585"/>
      <c r="AT17" s="585"/>
      <c r="AU17" s="585"/>
      <c r="AV17" s="585"/>
      <c r="AW17" s="585"/>
      <c r="AX17" s="585"/>
      <c r="AY17" s="585"/>
      <c r="AZ17" s="585"/>
      <c r="BA17" s="585"/>
    </row>
    <row r="18" spans="1:53" ht="17.100000000000001" customHeight="1" x14ac:dyDescent="0.2">
      <c r="A18" s="587"/>
      <c r="B18" s="605">
        <v>9</v>
      </c>
      <c r="C18" s="597"/>
      <c r="D18" s="598" t="s">
        <v>1424</v>
      </c>
      <c r="E18" s="598"/>
      <c r="F18" s="598"/>
      <c r="G18" s="598"/>
      <c r="H18" s="989" t="s">
        <v>1806</v>
      </c>
      <c r="I18" s="606"/>
      <c r="J18" s="601"/>
      <c r="K18" s="598"/>
      <c r="L18" s="607"/>
      <c r="M18" s="598"/>
      <c r="N18" s="598"/>
      <c r="O18" s="598"/>
      <c r="P18" s="598"/>
      <c r="Q18" s="598"/>
      <c r="R18" s="599"/>
      <c r="S18" s="608"/>
      <c r="T18" s="599"/>
      <c r="U18" s="604"/>
      <c r="V18" s="588"/>
      <c r="W18" s="585"/>
      <c r="X18" s="585"/>
      <c r="Y18" s="585"/>
      <c r="Z18" s="585"/>
      <c r="AA18" s="585"/>
      <c r="AB18" s="585"/>
      <c r="AC18" s="585"/>
      <c r="AD18" s="585"/>
      <c r="AE18" s="585"/>
      <c r="AF18" s="585"/>
      <c r="AG18" s="585"/>
      <c r="AH18" s="585"/>
      <c r="AI18" s="585"/>
      <c r="AJ18" s="585"/>
      <c r="AK18" s="585"/>
      <c r="AL18" s="585"/>
      <c r="AM18" s="585"/>
      <c r="AN18" s="585"/>
      <c r="AO18" s="585"/>
      <c r="AP18" s="585"/>
      <c r="AQ18" s="585"/>
      <c r="AR18" s="585"/>
      <c r="AS18" s="585"/>
      <c r="AT18" s="585"/>
      <c r="AU18" s="585"/>
      <c r="AV18" s="585"/>
      <c r="AW18" s="585"/>
      <c r="AX18" s="585"/>
      <c r="AY18" s="585"/>
      <c r="AZ18" s="585"/>
      <c r="BA18" s="585"/>
    </row>
    <row r="19" spans="1:53" ht="17.100000000000001" customHeight="1" x14ac:dyDescent="0.2">
      <c r="A19" s="587"/>
      <c r="B19" s="605">
        <v>10</v>
      </c>
      <c r="C19" s="597"/>
      <c r="D19" s="598" t="s">
        <v>1425</v>
      </c>
      <c r="E19" s="598"/>
      <c r="F19" s="598"/>
      <c r="G19" s="598"/>
      <c r="H19" s="989" t="s">
        <v>1806</v>
      </c>
      <c r="I19" s="606"/>
      <c r="J19" s="601"/>
      <c r="K19" s="598"/>
      <c r="L19" s="611"/>
      <c r="M19" s="598"/>
      <c r="N19" s="598"/>
      <c r="O19" s="598"/>
      <c r="P19" s="598"/>
      <c r="Q19" s="598"/>
      <c r="R19" s="609"/>
      <c r="S19" s="610"/>
      <c r="T19" s="609"/>
      <c r="U19" s="604"/>
      <c r="V19" s="588"/>
      <c r="W19" s="585"/>
      <c r="X19" s="585"/>
      <c r="Y19" s="585"/>
      <c r="Z19" s="585"/>
      <c r="AA19" s="585"/>
      <c r="AB19" s="585"/>
      <c r="AC19" s="585"/>
      <c r="AD19" s="585"/>
      <c r="AE19" s="585"/>
      <c r="AF19" s="585"/>
      <c r="AG19" s="585"/>
      <c r="AH19" s="585"/>
      <c r="AI19" s="585"/>
      <c r="AJ19" s="585"/>
      <c r="AK19" s="585"/>
      <c r="AL19" s="585"/>
      <c r="AM19" s="585"/>
      <c r="AN19" s="585"/>
      <c r="AO19" s="585"/>
      <c r="AP19" s="585"/>
      <c r="AQ19" s="585"/>
      <c r="AR19" s="585"/>
      <c r="AS19" s="585"/>
      <c r="AT19" s="585"/>
      <c r="AU19" s="585"/>
      <c r="AV19" s="585"/>
      <c r="AW19" s="585"/>
      <c r="AX19" s="585"/>
      <c r="AY19" s="585"/>
      <c r="AZ19" s="585"/>
      <c r="BA19" s="585"/>
    </row>
    <row r="20" spans="1:53" ht="17.100000000000001" customHeight="1" x14ac:dyDescent="0.2">
      <c r="A20" s="587"/>
      <c r="B20" s="605">
        <v>11</v>
      </c>
      <c r="C20" s="597"/>
      <c r="D20" s="598" t="s">
        <v>1426</v>
      </c>
      <c r="E20" s="598"/>
      <c r="F20" s="598"/>
      <c r="G20" s="598"/>
      <c r="H20" s="989" t="s">
        <v>1806</v>
      </c>
      <c r="I20" s="606"/>
      <c r="J20" s="601"/>
      <c r="K20" s="598"/>
      <c r="L20" s="611"/>
      <c r="M20" s="598"/>
      <c r="N20" s="598"/>
      <c r="O20" s="598"/>
      <c r="P20" s="598"/>
      <c r="Q20" s="598"/>
      <c r="R20" s="599"/>
      <c r="S20" s="608"/>
      <c r="T20" s="599"/>
      <c r="U20" s="604"/>
      <c r="V20" s="588"/>
      <c r="W20" s="585"/>
      <c r="X20" s="585"/>
      <c r="Y20" s="585"/>
      <c r="Z20" s="585"/>
      <c r="AA20" s="585"/>
      <c r="AB20" s="585"/>
      <c r="AC20" s="585"/>
      <c r="AD20" s="585"/>
      <c r="AE20" s="585"/>
      <c r="AF20" s="585"/>
      <c r="AG20" s="585"/>
      <c r="AH20" s="585"/>
      <c r="AI20" s="585"/>
      <c r="AJ20" s="585"/>
      <c r="AK20" s="585"/>
      <c r="AL20" s="585"/>
      <c r="AM20" s="585"/>
      <c r="AN20" s="585"/>
      <c r="AO20" s="585"/>
      <c r="AP20" s="585"/>
      <c r="AQ20" s="585"/>
      <c r="AR20" s="585"/>
      <c r="AS20" s="585"/>
      <c r="AT20" s="585"/>
      <c r="AU20" s="585"/>
      <c r="AV20" s="585"/>
      <c r="AW20" s="585"/>
      <c r="AX20" s="585"/>
      <c r="AY20" s="585"/>
      <c r="AZ20" s="585"/>
      <c r="BA20" s="585"/>
    </row>
    <row r="21" spans="1:53" ht="17.100000000000001" customHeight="1" x14ac:dyDescent="0.2">
      <c r="A21" s="587"/>
      <c r="B21" s="605">
        <v>12</v>
      </c>
      <c r="C21" s="597"/>
      <c r="D21" s="598" t="s">
        <v>1473</v>
      </c>
      <c r="E21" s="598"/>
      <c r="F21" s="598"/>
      <c r="G21" s="598"/>
      <c r="H21" s="989" t="s">
        <v>1806</v>
      </c>
      <c r="I21" s="606"/>
      <c r="J21" s="601"/>
      <c r="K21" s="598"/>
      <c r="L21" s="611"/>
      <c r="M21" s="598"/>
      <c r="N21" s="598"/>
      <c r="O21" s="598"/>
      <c r="P21" s="598"/>
      <c r="Q21" s="598"/>
      <c r="R21" s="609"/>
      <c r="S21" s="610"/>
      <c r="T21" s="609"/>
      <c r="U21" s="604"/>
      <c r="V21" s="588"/>
      <c r="W21" s="585"/>
      <c r="X21" s="585"/>
      <c r="Y21" s="585"/>
      <c r="Z21" s="585"/>
      <c r="AA21" s="585"/>
      <c r="AB21" s="585"/>
      <c r="AC21" s="585"/>
      <c r="AD21" s="585"/>
      <c r="AE21" s="585"/>
      <c r="AF21" s="585"/>
      <c r="AG21" s="585"/>
      <c r="AH21" s="585"/>
      <c r="AI21" s="585"/>
      <c r="AJ21" s="585"/>
      <c r="AK21" s="585"/>
      <c r="AL21" s="585"/>
      <c r="AM21" s="585"/>
      <c r="AN21" s="585"/>
      <c r="AO21" s="585"/>
      <c r="AP21" s="585"/>
      <c r="AQ21" s="585"/>
      <c r="AR21" s="585"/>
      <c r="AS21" s="585"/>
      <c r="AT21" s="585"/>
      <c r="AU21" s="585"/>
      <c r="AV21" s="585"/>
      <c r="AW21" s="585"/>
      <c r="AX21" s="585"/>
      <c r="AY21" s="585"/>
      <c r="AZ21" s="585"/>
      <c r="BA21" s="585"/>
    </row>
    <row r="22" spans="1:53" ht="17.100000000000001" customHeight="1" x14ac:dyDescent="0.2">
      <c r="A22" s="587"/>
      <c r="B22" s="605">
        <v>13</v>
      </c>
      <c r="C22" s="597"/>
      <c r="D22" s="598" t="s">
        <v>1474</v>
      </c>
      <c r="E22" s="598"/>
      <c r="F22" s="598"/>
      <c r="G22" s="598"/>
      <c r="H22" s="989" t="s">
        <v>1806</v>
      </c>
      <c r="I22" s="606"/>
      <c r="J22" s="601"/>
      <c r="K22" s="598"/>
      <c r="L22" s="612"/>
      <c r="M22" s="598"/>
      <c r="N22" s="598"/>
      <c r="O22" s="598"/>
      <c r="P22" s="598"/>
      <c r="Q22" s="598"/>
      <c r="R22" s="599"/>
      <c r="S22" s="608"/>
      <c r="T22" s="599"/>
      <c r="U22" s="604"/>
      <c r="V22" s="588"/>
      <c r="W22" s="585"/>
      <c r="X22" s="585"/>
      <c r="Y22" s="585"/>
      <c r="Z22" s="585"/>
      <c r="AA22" s="585"/>
      <c r="AB22" s="585"/>
      <c r="AC22" s="585"/>
      <c r="AD22" s="585"/>
      <c r="AE22" s="585"/>
      <c r="AF22" s="585"/>
      <c r="AG22" s="585"/>
      <c r="AH22" s="585"/>
      <c r="AI22" s="585"/>
      <c r="AJ22" s="585"/>
      <c r="AK22" s="585"/>
      <c r="AL22" s="585"/>
      <c r="AM22" s="585"/>
      <c r="AN22" s="585"/>
      <c r="AO22" s="585"/>
      <c r="AP22" s="585"/>
      <c r="AQ22" s="585"/>
      <c r="AR22" s="585"/>
      <c r="AS22" s="585"/>
      <c r="AT22" s="585"/>
      <c r="AU22" s="585"/>
      <c r="AV22" s="585"/>
      <c r="AW22" s="585"/>
      <c r="AX22" s="585"/>
      <c r="AY22" s="585"/>
      <c r="AZ22" s="585"/>
      <c r="BA22" s="585"/>
    </row>
    <row r="23" spans="1:53" ht="17.100000000000001" customHeight="1" x14ac:dyDescent="0.2">
      <c r="A23" s="587"/>
      <c r="B23" s="605">
        <v>14</v>
      </c>
      <c r="C23" s="597"/>
      <c r="D23" s="598" t="s">
        <v>1475</v>
      </c>
      <c r="E23" s="598"/>
      <c r="F23" s="598"/>
      <c r="G23" s="598"/>
      <c r="H23" s="989" t="s">
        <v>1806</v>
      </c>
      <c r="I23" s="606"/>
      <c r="J23" s="601"/>
      <c r="K23" s="598"/>
      <c r="L23" s="612"/>
      <c r="M23" s="598"/>
      <c r="N23" s="598"/>
      <c r="O23" s="598"/>
      <c r="P23" s="598"/>
      <c r="Q23" s="598"/>
      <c r="R23" s="609"/>
      <c r="S23" s="610"/>
      <c r="T23" s="609"/>
      <c r="U23" s="604"/>
      <c r="V23" s="588"/>
      <c r="W23" s="585"/>
      <c r="X23" s="585"/>
      <c r="Y23" s="585"/>
      <c r="Z23" s="585"/>
      <c r="AA23" s="585"/>
      <c r="AB23" s="585"/>
      <c r="AC23" s="585"/>
      <c r="AD23" s="585"/>
      <c r="AE23" s="585"/>
      <c r="AF23" s="585"/>
      <c r="AG23" s="585"/>
      <c r="AH23" s="585"/>
      <c r="AI23" s="585"/>
      <c r="AJ23" s="585"/>
      <c r="AK23" s="585"/>
      <c r="AL23" s="585"/>
      <c r="AM23" s="585"/>
      <c r="AN23" s="585"/>
      <c r="AO23" s="585"/>
      <c r="AP23" s="585"/>
      <c r="AQ23" s="585"/>
      <c r="AR23" s="585"/>
      <c r="AS23" s="585"/>
      <c r="AT23" s="585"/>
      <c r="AU23" s="585"/>
      <c r="AV23" s="585"/>
      <c r="AW23" s="585"/>
      <c r="AX23" s="585"/>
      <c r="AY23" s="585"/>
      <c r="AZ23" s="585"/>
      <c r="BA23" s="585"/>
    </row>
    <row r="24" spans="1:53" ht="17.100000000000001" customHeight="1" x14ac:dyDescent="0.2">
      <c r="A24" s="587"/>
      <c r="B24" s="605">
        <v>15</v>
      </c>
      <c r="C24" s="597"/>
      <c r="D24" s="613" t="s">
        <v>1476</v>
      </c>
      <c r="E24" s="598"/>
      <c r="F24" s="598"/>
      <c r="G24" s="598"/>
      <c r="H24" s="989" t="s">
        <v>1806</v>
      </c>
      <c r="I24" s="606"/>
      <c r="J24" s="601"/>
      <c r="K24" s="598"/>
      <c r="L24" s="612"/>
      <c r="M24" s="598"/>
      <c r="N24" s="598"/>
      <c r="O24" s="598"/>
      <c r="P24" s="598"/>
      <c r="Q24" s="598"/>
      <c r="R24" s="609"/>
      <c r="S24" s="610"/>
      <c r="T24" s="609"/>
      <c r="U24" s="604"/>
      <c r="V24" s="588"/>
      <c r="W24" s="585"/>
      <c r="X24" s="585"/>
      <c r="Y24" s="585"/>
      <c r="Z24" s="585"/>
      <c r="AA24" s="585"/>
      <c r="AB24" s="585"/>
      <c r="AC24" s="585"/>
      <c r="AD24" s="585"/>
      <c r="AE24" s="585"/>
      <c r="AF24" s="585"/>
      <c r="AG24" s="585"/>
      <c r="AH24" s="585"/>
      <c r="AI24" s="585"/>
      <c r="AJ24" s="585"/>
      <c r="AK24" s="585"/>
      <c r="AL24" s="585"/>
      <c r="AM24" s="585"/>
      <c r="AN24" s="585"/>
      <c r="AO24" s="585"/>
      <c r="AP24" s="585"/>
      <c r="AQ24" s="585"/>
      <c r="AR24" s="585"/>
      <c r="AS24" s="585"/>
      <c r="AT24" s="585"/>
      <c r="AU24" s="585"/>
      <c r="AV24" s="585"/>
      <c r="AW24" s="585"/>
      <c r="AX24" s="585"/>
      <c r="AY24" s="585"/>
      <c r="AZ24" s="585"/>
      <c r="BA24" s="585"/>
    </row>
    <row r="25" spans="1:53" ht="17.100000000000001" customHeight="1" x14ac:dyDescent="0.2">
      <c r="A25" s="587"/>
      <c r="B25" s="605">
        <v>16</v>
      </c>
      <c r="C25" s="597"/>
      <c r="D25" s="598" t="s">
        <v>1477</v>
      </c>
      <c r="E25" s="598"/>
      <c r="F25" s="598"/>
      <c r="G25" s="598"/>
      <c r="H25" s="989" t="s">
        <v>1806</v>
      </c>
      <c r="I25" s="606"/>
      <c r="J25" s="601"/>
      <c r="K25" s="598"/>
      <c r="L25" s="612"/>
      <c r="M25" s="598"/>
      <c r="N25" s="598"/>
      <c r="O25" s="598"/>
      <c r="P25" s="598"/>
      <c r="Q25" s="598"/>
      <c r="R25" s="609"/>
      <c r="S25" s="610"/>
      <c r="T25" s="609"/>
      <c r="U25" s="604"/>
      <c r="V25" s="588"/>
      <c r="W25" s="585"/>
      <c r="X25" s="585"/>
      <c r="Y25" s="585"/>
      <c r="Z25" s="585"/>
      <c r="AA25" s="585"/>
      <c r="AB25" s="585"/>
      <c r="AC25" s="585"/>
      <c r="AD25" s="585"/>
      <c r="AE25" s="585"/>
      <c r="AF25" s="585"/>
      <c r="AG25" s="585"/>
      <c r="AH25" s="585"/>
      <c r="AI25" s="585"/>
      <c r="AJ25" s="585"/>
      <c r="AK25" s="585"/>
      <c r="AL25" s="585"/>
      <c r="AM25" s="585"/>
      <c r="AN25" s="585"/>
      <c r="AO25" s="585"/>
      <c r="AP25" s="585"/>
      <c r="AQ25" s="585"/>
      <c r="AR25" s="585"/>
      <c r="AS25" s="585"/>
      <c r="AT25" s="585"/>
      <c r="AU25" s="585"/>
      <c r="AV25" s="585"/>
      <c r="AW25" s="585"/>
      <c r="AX25" s="585"/>
      <c r="AY25" s="585"/>
      <c r="AZ25" s="585"/>
      <c r="BA25" s="585"/>
    </row>
    <row r="26" spans="1:53" ht="17.100000000000001" customHeight="1" x14ac:dyDescent="0.2">
      <c r="A26" s="587"/>
      <c r="B26" s="614"/>
      <c r="C26" s="597"/>
      <c r="D26" s="598"/>
      <c r="E26" s="598"/>
      <c r="F26" s="598"/>
      <c r="G26" s="598"/>
      <c r="H26" s="599"/>
      <c r="I26" s="606"/>
      <c r="J26" s="601"/>
      <c r="K26" s="598"/>
      <c r="L26" s="612"/>
      <c r="M26" s="598"/>
      <c r="N26" s="598"/>
      <c r="O26" s="598"/>
      <c r="P26" s="598"/>
      <c r="Q26" s="598"/>
      <c r="R26" s="599"/>
      <c r="S26" s="608"/>
      <c r="T26" s="599"/>
      <c r="U26" s="604"/>
      <c r="V26" s="588"/>
      <c r="W26" s="585"/>
      <c r="X26" s="585"/>
      <c r="Y26" s="585"/>
      <c r="Z26" s="585"/>
      <c r="AA26" s="585"/>
      <c r="AB26" s="585"/>
      <c r="AC26" s="585"/>
      <c r="AD26" s="585"/>
      <c r="AE26" s="585"/>
      <c r="AF26" s="585"/>
      <c r="AG26" s="585"/>
      <c r="AH26" s="585"/>
      <c r="AI26" s="585"/>
      <c r="AJ26" s="585"/>
      <c r="AK26" s="585"/>
      <c r="AL26" s="585"/>
      <c r="AM26" s="585"/>
      <c r="AN26" s="585"/>
      <c r="AO26" s="585"/>
      <c r="AP26" s="585"/>
      <c r="AQ26" s="585"/>
      <c r="AR26" s="585"/>
      <c r="AS26" s="585"/>
      <c r="AT26" s="585"/>
      <c r="AU26" s="585"/>
      <c r="AV26" s="585"/>
      <c r="AW26" s="585"/>
      <c r="AX26" s="585"/>
      <c r="AY26" s="585"/>
      <c r="AZ26" s="585"/>
      <c r="BA26" s="585"/>
    </row>
    <row r="27" spans="1:53" ht="17.100000000000001" customHeight="1" x14ac:dyDescent="0.2">
      <c r="A27" s="587"/>
      <c r="B27" s="605"/>
      <c r="C27" s="597"/>
      <c r="D27" s="598"/>
      <c r="E27" s="598"/>
      <c r="F27" s="598"/>
      <c r="G27" s="598"/>
      <c r="H27" s="599"/>
      <c r="I27" s="606"/>
      <c r="J27" s="601"/>
      <c r="K27" s="598"/>
      <c r="L27" s="612"/>
      <c r="M27" s="598"/>
      <c r="N27" s="598"/>
      <c r="O27" s="598"/>
      <c r="P27" s="598"/>
      <c r="Q27" s="598"/>
      <c r="R27" s="599"/>
      <c r="S27" s="608"/>
      <c r="T27" s="599"/>
      <c r="U27" s="604"/>
      <c r="V27" s="588"/>
      <c r="W27" s="585"/>
      <c r="X27" s="585"/>
      <c r="Y27" s="585"/>
      <c r="Z27" s="585"/>
      <c r="AA27" s="585"/>
      <c r="AB27" s="585"/>
      <c r="AC27" s="585"/>
      <c r="AD27" s="585"/>
      <c r="AE27" s="585"/>
      <c r="AF27" s="585"/>
      <c r="AG27" s="585"/>
      <c r="AH27" s="585"/>
      <c r="AI27" s="585"/>
      <c r="AJ27" s="585"/>
      <c r="AK27" s="585"/>
      <c r="AL27" s="585"/>
      <c r="AM27" s="585"/>
      <c r="AN27" s="585"/>
      <c r="AO27" s="585"/>
      <c r="AP27" s="585"/>
      <c r="AQ27" s="585"/>
      <c r="AR27" s="585"/>
      <c r="AS27" s="585"/>
      <c r="AT27" s="585"/>
      <c r="AU27" s="585"/>
      <c r="AV27" s="585"/>
      <c r="AW27" s="585"/>
      <c r="AX27" s="585"/>
      <c r="AY27" s="585"/>
      <c r="AZ27" s="585"/>
      <c r="BA27" s="585"/>
    </row>
    <row r="28" spans="1:53" ht="17.100000000000001" customHeight="1" x14ac:dyDescent="0.2">
      <c r="A28" s="587"/>
      <c r="B28" s="615"/>
      <c r="C28" s="597"/>
      <c r="D28" s="598"/>
      <c r="E28" s="598"/>
      <c r="F28" s="598"/>
      <c r="G28" s="598"/>
      <c r="H28" s="599"/>
      <c r="I28" s="606"/>
      <c r="J28" s="598"/>
      <c r="K28" s="598"/>
      <c r="L28" s="612"/>
      <c r="M28" s="598"/>
      <c r="N28" s="598"/>
      <c r="O28" s="598"/>
      <c r="P28" s="598"/>
      <c r="Q28" s="598"/>
      <c r="R28" s="599"/>
      <c r="S28" s="608"/>
      <c r="T28" s="599"/>
      <c r="U28" s="604"/>
      <c r="V28" s="588"/>
      <c r="W28" s="585"/>
      <c r="X28" s="585"/>
      <c r="Y28" s="585"/>
      <c r="Z28" s="585"/>
      <c r="AA28" s="585"/>
      <c r="AB28" s="585"/>
      <c r="AC28" s="585"/>
      <c r="AD28" s="585"/>
      <c r="AE28" s="585"/>
      <c r="AF28" s="585"/>
      <c r="AG28" s="585"/>
      <c r="AH28" s="585"/>
      <c r="AI28" s="585"/>
      <c r="AJ28" s="585"/>
      <c r="AK28" s="585"/>
      <c r="AL28" s="585"/>
      <c r="AM28" s="585"/>
      <c r="AN28" s="585"/>
      <c r="AO28" s="585"/>
      <c r="AP28" s="585"/>
      <c r="AQ28" s="585"/>
      <c r="AR28" s="585"/>
      <c r="AS28" s="585"/>
      <c r="AT28" s="585"/>
      <c r="AU28" s="585"/>
      <c r="AV28" s="585"/>
      <c r="AW28" s="585"/>
      <c r="AX28" s="585"/>
      <c r="AY28" s="585"/>
      <c r="AZ28" s="585"/>
      <c r="BA28" s="585"/>
    </row>
    <row r="29" spans="1:53" ht="17.100000000000001" customHeight="1" x14ac:dyDescent="0.2">
      <c r="A29" s="587"/>
      <c r="B29" s="605"/>
      <c r="C29" s="597"/>
      <c r="D29" s="598"/>
      <c r="E29" s="598"/>
      <c r="F29" s="598"/>
      <c r="G29" s="598"/>
      <c r="H29" s="599"/>
      <c r="I29" s="616"/>
      <c r="J29" s="598"/>
      <c r="K29" s="598"/>
      <c r="L29" s="612"/>
      <c r="M29" s="598"/>
      <c r="N29" s="1154"/>
      <c r="O29" s="1154"/>
      <c r="P29" s="1154"/>
      <c r="Q29" s="1155"/>
      <c r="R29" s="599"/>
      <c r="S29" s="617"/>
      <c r="T29" s="599"/>
      <c r="U29" s="604"/>
      <c r="V29" s="588"/>
      <c r="W29" s="585"/>
      <c r="X29" s="585"/>
      <c r="Y29" s="585"/>
      <c r="Z29" s="585"/>
      <c r="AA29" s="585"/>
      <c r="AB29" s="585"/>
      <c r="AC29" s="585"/>
      <c r="AD29" s="585"/>
      <c r="AE29" s="585"/>
      <c r="AF29" s="585"/>
      <c r="AG29" s="585"/>
      <c r="AH29" s="585"/>
      <c r="AI29" s="585"/>
      <c r="AJ29" s="585"/>
      <c r="AK29" s="585"/>
      <c r="AL29" s="585"/>
      <c r="AM29" s="585"/>
      <c r="AN29" s="585"/>
      <c r="AO29" s="585"/>
      <c r="AP29" s="585"/>
      <c r="AQ29" s="585"/>
      <c r="AR29" s="585"/>
      <c r="AS29" s="585"/>
      <c r="AT29" s="585"/>
      <c r="AU29" s="585"/>
      <c r="AV29" s="585"/>
      <c r="AW29" s="585"/>
      <c r="AX29" s="585"/>
      <c r="AY29" s="585"/>
      <c r="AZ29" s="585"/>
      <c r="BA29" s="585"/>
    </row>
    <row r="30" spans="1:53" ht="17.100000000000001" customHeight="1" x14ac:dyDescent="0.2">
      <c r="A30" s="587"/>
      <c r="B30" s="605"/>
      <c r="C30" s="618"/>
      <c r="D30" s="619"/>
      <c r="E30" s="619"/>
      <c r="F30" s="619"/>
      <c r="G30" s="619"/>
      <c r="H30" s="620"/>
      <c r="I30" s="616"/>
      <c r="J30" s="619"/>
      <c r="K30" s="619"/>
      <c r="L30" s="621"/>
      <c r="M30" s="622"/>
      <c r="N30" s="1156"/>
      <c r="O30" s="1156"/>
      <c r="P30" s="1156"/>
      <c r="Q30" s="623"/>
      <c r="R30" s="624"/>
      <c r="S30" s="625"/>
      <c r="T30" s="626"/>
      <c r="U30" s="627"/>
      <c r="V30" s="588"/>
      <c r="W30" s="585"/>
      <c r="X30" s="585"/>
      <c r="Y30" s="585"/>
      <c r="Z30" s="585"/>
      <c r="AA30" s="585"/>
      <c r="AB30" s="585"/>
      <c r="AC30" s="585"/>
      <c r="AD30" s="585"/>
      <c r="AE30" s="585"/>
      <c r="AF30" s="585"/>
      <c r="AG30" s="585"/>
      <c r="AH30" s="585"/>
      <c r="AI30" s="585"/>
      <c r="AJ30" s="585"/>
      <c r="AK30" s="585"/>
      <c r="AL30" s="585"/>
      <c r="AM30" s="585"/>
      <c r="AN30" s="585"/>
      <c r="AO30" s="585"/>
      <c r="AP30" s="585"/>
      <c r="AQ30" s="585"/>
      <c r="AR30" s="585"/>
      <c r="AS30" s="585"/>
      <c r="AT30" s="585"/>
      <c r="AU30" s="585"/>
      <c r="AV30" s="585"/>
      <c r="AW30" s="585"/>
      <c r="AX30" s="585"/>
      <c r="AY30" s="585"/>
      <c r="AZ30" s="585"/>
      <c r="BA30" s="585"/>
    </row>
    <row r="31" spans="1:53" ht="15.95" customHeight="1" x14ac:dyDescent="0.2">
      <c r="A31" s="628"/>
      <c r="B31" s="629"/>
      <c r="C31" s="629"/>
      <c r="D31" s="629"/>
      <c r="E31" s="629"/>
      <c r="F31" s="629"/>
      <c r="G31" s="629"/>
      <c r="H31" s="629"/>
      <c r="I31" s="629"/>
      <c r="J31" s="629"/>
      <c r="K31" s="629"/>
      <c r="L31" s="629"/>
      <c r="M31" s="629"/>
      <c r="N31" s="629"/>
      <c r="O31" s="629"/>
      <c r="P31" s="629"/>
      <c r="Q31" s="629"/>
      <c r="R31" s="629"/>
      <c r="S31" s="629"/>
      <c r="T31" s="629"/>
      <c r="U31" s="629"/>
      <c r="V31" s="630"/>
      <c r="W31" s="585"/>
      <c r="X31" s="585"/>
      <c r="Y31" s="585"/>
      <c r="Z31" s="585"/>
      <c r="AA31" s="585"/>
      <c r="AB31" s="585"/>
      <c r="AC31" s="585"/>
      <c r="AD31" s="585"/>
      <c r="AE31" s="585"/>
      <c r="AF31" s="585"/>
      <c r="AG31" s="585"/>
      <c r="AH31" s="585"/>
      <c r="AI31" s="585"/>
      <c r="AJ31" s="585"/>
      <c r="AK31" s="585"/>
      <c r="AL31" s="585"/>
      <c r="AM31" s="585"/>
      <c r="AN31" s="585"/>
      <c r="AO31" s="585"/>
      <c r="AP31" s="585"/>
      <c r="AQ31" s="585"/>
      <c r="AR31" s="585"/>
      <c r="AS31" s="585"/>
      <c r="AT31" s="585"/>
      <c r="AU31" s="585"/>
      <c r="AV31" s="585"/>
      <c r="AW31" s="585"/>
      <c r="AX31" s="585"/>
      <c r="AY31" s="585"/>
      <c r="AZ31" s="585"/>
      <c r="BA31" s="585"/>
    </row>
    <row r="32" spans="1:53" ht="15" customHeight="1" x14ac:dyDescent="0.2">
      <c r="I32" s="631"/>
      <c r="V32" s="632"/>
      <c r="W32" s="585"/>
      <c r="X32" s="585"/>
      <c r="Y32" s="585"/>
      <c r="Z32" s="585"/>
      <c r="AA32" s="585"/>
      <c r="AB32" s="585"/>
      <c r="AC32" s="585"/>
      <c r="AD32" s="585"/>
      <c r="AE32" s="585"/>
      <c r="AF32" s="585"/>
      <c r="AG32" s="585"/>
      <c r="AH32" s="585"/>
      <c r="AI32" s="585"/>
      <c r="AJ32" s="585"/>
      <c r="AK32" s="585"/>
      <c r="AL32" s="585"/>
      <c r="AM32" s="585"/>
      <c r="AN32" s="585"/>
      <c r="AO32" s="585"/>
      <c r="AP32" s="585"/>
      <c r="AQ32" s="585"/>
      <c r="AR32" s="585"/>
      <c r="AS32" s="585"/>
      <c r="AT32" s="585"/>
      <c r="AU32" s="585"/>
      <c r="AV32" s="585"/>
      <c r="AW32" s="585"/>
      <c r="AX32" s="585"/>
      <c r="AY32" s="585"/>
      <c r="AZ32" s="585"/>
      <c r="BA32" s="585"/>
    </row>
    <row r="33" spans="1:53" ht="18" customHeight="1" x14ac:dyDescent="0.2">
      <c r="D33" s="1133"/>
      <c r="E33" s="1133"/>
      <c r="W33" s="585"/>
      <c r="X33" s="585"/>
      <c r="Y33" s="585"/>
      <c r="Z33" s="585"/>
      <c r="AA33" s="585"/>
      <c r="AB33" s="585"/>
      <c r="AC33" s="585"/>
      <c r="AD33" s="585"/>
      <c r="AE33" s="585"/>
      <c r="AF33" s="585"/>
      <c r="AG33" s="585"/>
      <c r="AH33" s="585"/>
      <c r="AI33" s="585"/>
      <c r="AJ33" s="585"/>
      <c r="AK33" s="585"/>
      <c r="AL33" s="585"/>
      <c r="AM33" s="585"/>
      <c r="AN33" s="585"/>
      <c r="AO33" s="585"/>
      <c r="AP33" s="585"/>
      <c r="AQ33" s="585"/>
      <c r="AR33" s="585"/>
      <c r="AS33" s="585"/>
      <c r="AT33" s="585"/>
      <c r="AU33" s="585"/>
      <c r="AV33" s="585"/>
      <c r="AW33" s="585"/>
      <c r="AX33" s="585"/>
      <c r="AY33" s="585"/>
      <c r="AZ33" s="585"/>
      <c r="BA33" s="585"/>
    </row>
    <row r="34" spans="1:53" ht="18" customHeight="1" x14ac:dyDescent="0.2">
      <c r="D34" s="1133"/>
      <c r="E34" s="1133"/>
      <c r="W34" s="585"/>
      <c r="X34" s="585"/>
      <c r="Y34" s="585"/>
      <c r="Z34" s="585"/>
      <c r="AA34" s="585"/>
      <c r="AB34" s="585"/>
      <c r="AC34" s="585"/>
      <c r="AD34" s="585"/>
      <c r="AE34" s="585"/>
      <c r="AF34" s="585"/>
      <c r="AG34" s="585"/>
      <c r="AH34" s="585"/>
      <c r="AI34" s="585"/>
      <c r="AJ34" s="585"/>
      <c r="AK34" s="585"/>
      <c r="AL34" s="585"/>
      <c r="AM34" s="585"/>
      <c r="AN34" s="585"/>
      <c r="AO34" s="585"/>
      <c r="AP34" s="585"/>
      <c r="AQ34" s="585"/>
      <c r="AR34" s="585"/>
      <c r="AS34" s="585"/>
      <c r="AT34" s="585"/>
      <c r="AU34" s="585"/>
      <c r="AV34" s="585"/>
      <c r="AW34" s="585"/>
      <c r="AX34" s="585"/>
      <c r="AY34" s="585"/>
      <c r="AZ34" s="585"/>
      <c r="BA34" s="585"/>
    </row>
    <row r="35" spans="1:53" ht="18" customHeight="1" x14ac:dyDescent="0.2">
      <c r="D35" s="1133"/>
      <c r="E35" s="1133"/>
      <c r="F35" s="1134"/>
      <c r="G35" s="1134"/>
      <c r="W35" s="585"/>
      <c r="X35" s="585"/>
      <c r="Y35" s="585"/>
      <c r="Z35" s="585"/>
      <c r="AA35" s="585"/>
      <c r="AB35" s="585"/>
      <c r="AC35" s="585"/>
      <c r="AD35" s="585"/>
      <c r="AE35" s="585"/>
      <c r="AF35" s="585"/>
      <c r="AG35" s="585"/>
      <c r="AH35" s="585"/>
      <c r="AI35" s="585"/>
      <c r="AJ35" s="585"/>
      <c r="AK35" s="585"/>
      <c r="AL35" s="585"/>
      <c r="AM35" s="585"/>
      <c r="AN35" s="585"/>
      <c r="AO35" s="585"/>
      <c r="AP35" s="585"/>
      <c r="AQ35" s="585"/>
      <c r="AR35" s="585"/>
      <c r="AS35" s="585"/>
      <c r="AT35" s="585"/>
      <c r="AU35" s="585"/>
      <c r="AV35" s="585"/>
      <c r="AW35" s="585"/>
      <c r="AX35" s="585"/>
      <c r="AY35" s="585"/>
      <c r="AZ35" s="585"/>
      <c r="BA35" s="585"/>
    </row>
    <row r="36" spans="1:53" ht="12" customHeight="1" x14ac:dyDescent="0.2">
      <c r="W36" s="585"/>
      <c r="X36" s="585"/>
      <c r="Y36" s="585"/>
      <c r="Z36" s="585"/>
      <c r="AA36" s="585"/>
      <c r="AB36" s="585"/>
      <c r="AC36" s="585"/>
      <c r="AD36" s="585"/>
      <c r="AE36" s="585"/>
      <c r="AF36" s="585"/>
      <c r="AG36" s="585"/>
      <c r="AH36" s="585"/>
      <c r="AI36" s="585"/>
      <c r="AJ36" s="585"/>
      <c r="AK36" s="585"/>
      <c r="AL36" s="585"/>
      <c r="AM36" s="585"/>
      <c r="AN36" s="585"/>
      <c r="AO36" s="585"/>
      <c r="AP36" s="585"/>
      <c r="AQ36" s="585"/>
      <c r="AR36" s="585"/>
      <c r="AS36" s="585"/>
      <c r="AT36" s="585"/>
      <c r="AU36" s="585"/>
      <c r="AV36" s="585"/>
      <c r="AW36" s="585"/>
      <c r="AX36" s="585"/>
      <c r="AY36" s="585"/>
      <c r="AZ36" s="585"/>
      <c r="BA36" s="585"/>
    </row>
    <row r="37" spans="1:53" ht="20.100000000000001" customHeight="1" x14ac:dyDescent="0.2">
      <c r="A37" s="1143"/>
      <c r="B37" s="1143"/>
      <c r="C37" s="1143"/>
      <c r="D37" s="1143"/>
      <c r="E37" s="1143"/>
      <c r="F37" s="1143"/>
      <c r="G37" s="1143"/>
      <c r="H37" s="1143"/>
      <c r="I37" s="1143"/>
      <c r="J37" s="1143"/>
      <c r="K37" s="1143"/>
      <c r="L37" s="1143"/>
      <c r="M37" s="1143"/>
      <c r="N37" s="1143"/>
      <c r="O37" s="1143"/>
      <c r="P37" s="1143"/>
      <c r="Q37" s="1143"/>
      <c r="R37" s="1143"/>
      <c r="S37" s="1143"/>
      <c r="T37" s="1143"/>
      <c r="U37" s="1143"/>
      <c r="V37" s="1143"/>
      <c r="W37" s="585"/>
      <c r="X37" s="585"/>
      <c r="Y37" s="585"/>
      <c r="Z37" s="585"/>
      <c r="AA37" s="585"/>
      <c r="AB37" s="585"/>
      <c r="AC37" s="585"/>
      <c r="AD37" s="585"/>
      <c r="AE37" s="585"/>
      <c r="AF37" s="585"/>
      <c r="AG37" s="585"/>
      <c r="AH37" s="585"/>
      <c r="AI37" s="585"/>
      <c r="AJ37" s="585"/>
      <c r="AK37" s="585"/>
      <c r="AL37" s="585"/>
      <c r="AM37" s="585"/>
      <c r="AN37" s="585"/>
      <c r="AO37" s="585"/>
      <c r="AP37" s="585"/>
      <c r="AQ37" s="585"/>
      <c r="AR37" s="585"/>
      <c r="AS37" s="585"/>
      <c r="AT37" s="585"/>
      <c r="AU37" s="585"/>
      <c r="AV37" s="585"/>
      <c r="AW37" s="585"/>
      <c r="AX37" s="585"/>
      <c r="AY37" s="585"/>
      <c r="AZ37" s="585"/>
      <c r="BA37" s="585"/>
    </row>
    <row r="38" spans="1:53" ht="12" customHeight="1" x14ac:dyDescent="0.2">
      <c r="W38" s="585"/>
      <c r="X38" s="585"/>
      <c r="Y38" s="585"/>
      <c r="Z38" s="585"/>
      <c r="AA38" s="585"/>
      <c r="AB38" s="585"/>
      <c r="AC38" s="585"/>
      <c r="AD38" s="585"/>
      <c r="AE38" s="585"/>
      <c r="AF38" s="585"/>
      <c r="AG38" s="585"/>
      <c r="AH38" s="585"/>
      <c r="AI38" s="585"/>
      <c r="AJ38" s="585"/>
      <c r="AK38" s="585"/>
      <c r="AL38" s="585"/>
      <c r="AM38" s="585"/>
      <c r="AN38" s="585"/>
      <c r="AO38" s="585"/>
      <c r="AP38" s="585"/>
      <c r="AQ38" s="585"/>
      <c r="AR38" s="585"/>
      <c r="AS38" s="585"/>
      <c r="AT38" s="585"/>
      <c r="AU38" s="585"/>
      <c r="AV38" s="585"/>
      <c r="AW38" s="585"/>
      <c r="AX38" s="585"/>
      <c r="AY38" s="585"/>
      <c r="AZ38" s="585"/>
      <c r="BA38" s="585"/>
    </row>
    <row r="39" spans="1:53" ht="18" customHeight="1" x14ac:dyDescent="0.2">
      <c r="B39" s="633"/>
      <c r="C39" s="1132"/>
      <c r="D39" s="1132"/>
      <c r="E39" s="1132"/>
      <c r="F39" s="1132"/>
      <c r="G39" s="1132"/>
      <c r="H39" s="1132"/>
      <c r="I39" s="1132"/>
      <c r="J39" s="633"/>
      <c r="K39" s="633"/>
      <c r="L39" s="633"/>
      <c r="M39" s="1132"/>
      <c r="N39" s="1132"/>
      <c r="O39" s="1132"/>
      <c r="P39" s="1132"/>
      <c r="Q39" s="1132"/>
      <c r="R39" s="1132"/>
      <c r="S39" s="1132"/>
      <c r="T39" s="1132"/>
      <c r="U39" s="1132"/>
      <c r="W39" s="585"/>
      <c r="X39" s="585"/>
      <c r="Y39" s="585"/>
      <c r="Z39" s="585"/>
      <c r="AA39" s="585"/>
      <c r="AB39" s="585"/>
      <c r="AC39" s="585"/>
      <c r="AD39" s="585"/>
      <c r="AE39" s="585"/>
      <c r="AF39" s="585"/>
      <c r="AG39" s="585"/>
      <c r="AH39" s="585"/>
      <c r="AI39" s="585"/>
      <c r="AJ39" s="585"/>
      <c r="AK39" s="585"/>
      <c r="AL39" s="585"/>
      <c r="AM39" s="585"/>
      <c r="AN39" s="585"/>
      <c r="AO39" s="585"/>
      <c r="AP39" s="585"/>
      <c r="AQ39" s="585"/>
      <c r="AR39" s="585"/>
      <c r="AS39" s="585"/>
      <c r="AT39" s="585"/>
      <c r="AU39" s="585"/>
      <c r="AV39" s="585"/>
      <c r="AW39" s="585"/>
      <c r="AX39" s="585"/>
      <c r="AY39" s="585"/>
      <c r="AZ39" s="585"/>
      <c r="BA39" s="585"/>
    </row>
    <row r="40" spans="1:53" ht="15" customHeight="1" x14ac:dyDescent="0.2">
      <c r="H40" s="634"/>
      <c r="R40" s="635"/>
      <c r="S40" s="635"/>
      <c r="T40" s="635"/>
      <c r="W40" s="585"/>
      <c r="X40" s="585"/>
      <c r="Y40" s="585"/>
      <c r="Z40" s="585"/>
      <c r="AA40" s="585"/>
      <c r="AB40" s="585"/>
      <c r="AC40" s="585"/>
      <c r="AD40" s="585"/>
      <c r="AE40" s="585"/>
      <c r="AF40" s="585"/>
      <c r="AG40" s="585"/>
      <c r="AH40" s="585"/>
      <c r="AI40" s="585"/>
      <c r="AJ40" s="585"/>
      <c r="AK40" s="585"/>
      <c r="AL40" s="585"/>
      <c r="AM40" s="585"/>
      <c r="AN40" s="585"/>
      <c r="AO40" s="585"/>
      <c r="AP40" s="585"/>
      <c r="AQ40" s="585"/>
      <c r="AR40" s="585"/>
      <c r="AS40" s="585"/>
      <c r="AT40" s="585"/>
      <c r="AU40" s="585"/>
      <c r="AV40" s="585"/>
      <c r="AW40" s="585"/>
      <c r="AX40" s="585"/>
      <c r="AY40" s="585"/>
      <c r="AZ40" s="585"/>
      <c r="BA40" s="585"/>
    </row>
    <row r="41" spans="1:53" ht="15" customHeight="1" x14ac:dyDescent="0.2">
      <c r="H41" s="635"/>
      <c r="R41" s="635"/>
      <c r="S41" s="635"/>
      <c r="T41" s="635"/>
      <c r="W41" s="585"/>
      <c r="X41" s="585"/>
      <c r="Y41" s="585"/>
      <c r="Z41" s="585"/>
      <c r="AA41" s="585"/>
      <c r="AB41" s="585"/>
      <c r="AC41" s="585"/>
      <c r="AD41" s="585"/>
      <c r="AE41" s="585"/>
      <c r="AF41" s="585"/>
      <c r="AG41" s="585"/>
      <c r="AH41" s="585"/>
      <c r="AI41" s="585"/>
      <c r="AJ41" s="585"/>
      <c r="AK41" s="585"/>
      <c r="AL41" s="585"/>
      <c r="AM41" s="585"/>
      <c r="AN41" s="585"/>
      <c r="AO41" s="585"/>
      <c r="AP41" s="585"/>
      <c r="AQ41" s="585"/>
      <c r="AR41" s="585"/>
      <c r="AS41" s="585"/>
      <c r="AT41" s="585"/>
      <c r="AU41" s="585"/>
      <c r="AV41" s="585"/>
      <c r="AW41" s="585"/>
      <c r="AX41" s="585"/>
      <c r="AY41" s="585"/>
      <c r="AZ41" s="585"/>
      <c r="BA41" s="585"/>
    </row>
    <row r="42" spans="1:53" ht="15" customHeight="1" x14ac:dyDescent="0.2">
      <c r="H42" s="635"/>
      <c r="R42" s="635"/>
      <c r="S42" s="635"/>
      <c r="T42" s="635"/>
      <c r="W42" s="585"/>
      <c r="X42" s="585"/>
      <c r="Y42" s="585"/>
      <c r="Z42" s="585"/>
      <c r="AA42" s="585"/>
      <c r="AB42" s="585"/>
      <c r="AC42" s="585"/>
      <c r="AD42" s="585"/>
      <c r="AE42" s="585"/>
      <c r="AF42" s="585"/>
      <c r="AG42" s="585"/>
      <c r="AH42" s="585"/>
      <c r="AI42" s="585"/>
      <c r="AJ42" s="585"/>
      <c r="AK42" s="585"/>
      <c r="AL42" s="585"/>
      <c r="AM42" s="585"/>
      <c r="AN42" s="585"/>
      <c r="AO42" s="585"/>
      <c r="AP42" s="585"/>
      <c r="AQ42" s="585"/>
      <c r="AR42" s="585"/>
      <c r="AS42" s="585"/>
      <c r="AT42" s="585"/>
      <c r="AU42" s="585"/>
      <c r="AV42" s="585"/>
      <c r="AW42" s="585"/>
      <c r="AX42" s="585"/>
      <c r="AY42" s="585"/>
      <c r="AZ42" s="585"/>
      <c r="BA42" s="585"/>
    </row>
    <row r="43" spans="1:53" ht="15" customHeight="1" x14ac:dyDescent="0.2">
      <c r="H43" s="635"/>
      <c r="R43" s="635"/>
      <c r="S43" s="635"/>
      <c r="T43" s="635"/>
      <c r="W43" s="585"/>
      <c r="X43" s="585"/>
      <c r="Y43" s="585"/>
      <c r="Z43" s="585"/>
      <c r="AA43" s="585"/>
      <c r="AB43" s="585"/>
      <c r="AC43" s="585"/>
      <c r="AD43" s="585"/>
      <c r="AE43" s="585"/>
      <c r="AF43" s="585"/>
      <c r="AG43" s="585"/>
      <c r="AH43" s="585"/>
      <c r="AI43" s="585"/>
      <c r="AJ43" s="585"/>
      <c r="AK43" s="585"/>
      <c r="AL43" s="585"/>
      <c r="AM43" s="585"/>
      <c r="AN43" s="585"/>
      <c r="AO43" s="585"/>
      <c r="AP43" s="585"/>
      <c r="AQ43" s="585"/>
      <c r="AR43" s="585"/>
      <c r="AS43" s="585"/>
      <c r="AT43" s="585"/>
      <c r="AU43" s="585"/>
      <c r="AV43" s="585"/>
      <c r="AW43" s="585"/>
      <c r="AX43" s="585"/>
      <c r="AY43" s="585"/>
      <c r="AZ43" s="585"/>
      <c r="BA43" s="585"/>
    </row>
    <row r="44" spans="1:53" ht="15" customHeight="1" x14ac:dyDescent="0.2">
      <c r="H44" s="635"/>
      <c r="R44" s="635"/>
      <c r="S44" s="635"/>
      <c r="T44" s="635"/>
      <c r="W44" s="585"/>
      <c r="X44" s="585"/>
      <c r="Y44" s="585"/>
      <c r="Z44" s="585"/>
      <c r="AA44" s="585"/>
      <c r="AB44" s="585"/>
      <c r="AC44" s="585"/>
      <c r="AD44" s="585"/>
      <c r="AE44" s="585"/>
      <c r="AF44" s="585"/>
      <c r="AG44" s="585"/>
      <c r="AH44" s="585"/>
      <c r="AI44" s="585"/>
      <c r="AJ44" s="585"/>
      <c r="AK44" s="585"/>
      <c r="AL44" s="585"/>
      <c r="AM44" s="585"/>
      <c r="AN44" s="585"/>
      <c r="AO44" s="585"/>
      <c r="AP44" s="585"/>
      <c r="AQ44" s="585"/>
      <c r="AR44" s="585"/>
      <c r="AS44" s="585"/>
      <c r="AT44" s="585"/>
      <c r="AU44" s="585"/>
      <c r="AV44" s="585"/>
      <c r="AW44" s="585"/>
      <c r="AX44" s="585"/>
      <c r="AY44" s="585"/>
      <c r="AZ44" s="585"/>
      <c r="BA44" s="585"/>
    </row>
    <row r="45" spans="1:53" ht="15" customHeight="1" x14ac:dyDescent="0.2">
      <c r="H45" s="635"/>
      <c r="R45" s="635"/>
      <c r="S45" s="635"/>
      <c r="T45" s="635"/>
      <c r="W45" s="585"/>
      <c r="X45" s="585"/>
      <c r="Y45" s="585"/>
      <c r="Z45" s="585"/>
      <c r="AA45" s="585"/>
      <c r="AB45" s="585"/>
      <c r="AC45" s="585"/>
      <c r="AD45" s="585"/>
      <c r="AE45" s="585"/>
      <c r="AF45" s="585"/>
      <c r="AG45" s="585"/>
      <c r="AH45" s="585"/>
      <c r="AI45" s="585"/>
      <c r="AJ45" s="585"/>
      <c r="AK45" s="585"/>
      <c r="AL45" s="585"/>
      <c r="AM45" s="585"/>
      <c r="AN45" s="585"/>
      <c r="AO45" s="585"/>
      <c r="AP45" s="585"/>
      <c r="AQ45" s="585"/>
      <c r="AR45" s="585"/>
      <c r="AS45" s="585"/>
      <c r="AT45" s="585"/>
      <c r="AU45" s="585"/>
      <c r="AV45" s="585"/>
      <c r="AW45" s="585"/>
      <c r="AX45" s="585"/>
      <c r="AY45" s="585"/>
      <c r="AZ45" s="585"/>
      <c r="BA45" s="585"/>
    </row>
    <row r="46" spans="1:53" ht="15" customHeight="1" x14ac:dyDescent="0.2">
      <c r="H46" s="635"/>
      <c r="R46" s="635"/>
      <c r="S46" s="635"/>
      <c r="T46" s="635"/>
      <c r="W46" s="585"/>
      <c r="X46" s="585"/>
      <c r="Y46" s="585"/>
      <c r="Z46" s="585"/>
      <c r="AA46" s="585"/>
      <c r="AB46" s="585"/>
      <c r="AC46" s="585"/>
      <c r="AD46" s="585"/>
      <c r="AE46" s="585"/>
      <c r="AF46" s="585"/>
      <c r="AG46" s="585"/>
      <c r="AH46" s="585"/>
      <c r="AI46" s="585"/>
      <c r="AJ46" s="585"/>
      <c r="AK46" s="585"/>
      <c r="AL46" s="585"/>
      <c r="AM46" s="585"/>
      <c r="AN46" s="585"/>
      <c r="AO46" s="585"/>
      <c r="AP46" s="585"/>
      <c r="AQ46" s="585"/>
      <c r="AR46" s="585"/>
      <c r="AS46" s="585"/>
      <c r="AT46" s="585"/>
      <c r="AU46" s="585"/>
      <c r="AV46" s="585"/>
      <c r="AW46" s="585"/>
      <c r="AX46" s="585"/>
      <c r="AY46" s="585"/>
      <c r="AZ46" s="585"/>
      <c r="BA46" s="585"/>
    </row>
    <row r="47" spans="1:53" ht="15" customHeight="1" x14ac:dyDescent="0.2">
      <c r="H47" s="635"/>
      <c r="R47" s="635"/>
      <c r="S47" s="635"/>
      <c r="T47" s="635"/>
      <c r="W47" s="585"/>
      <c r="X47" s="585"/>
      <c r="Y47" s="585"/>
      <c r="Z47" s="585"/>
      <c r="AA47" s="585"/>
      <c r="AB47" s="585"/>
      <c r="AC47" s="585"/>
      <c r="AD47" s="585"/>
      <c r="AE47" s="585"/>
      <c r="AF47" s="585"/>
      <c r="AG47" s="585"/>
      <c r="AH47" s="585"/>
      <c r="AI47" s="585"/>
      <c r="AJ47" s="585"/>
      <c r="AK47" s="585"/>
      <c r="AL47" s="585"/>
      <c r="AM47" s="585"/>
      <c r="AN47" s="585"/>
      <c r="AO47" s="585"/>
      <c r="AP47" s="585"/>
      <c r="AQ47" s="585"/>
      <c r="AR47" s="585"/>
      <c r="AS47" s="585"/>
      <c r="AT47" s="585"/>
      <c r="AU47" s="585"/>
      <c r="AV47" s="585"/>
      <c r="AW47" s="585"/>
      <c r="AX47" s="585"/>
      <c r="AY47" s="585"/>
      <c r="AZ47" s="585"/>
      <c r="BA47" s="585"/>
    </row>
    <row r="48" spans="1:53" ht="15" customHeight="1" x14ac:dyDescent="0.2">
      <c r="H48" s="635"/>
      <c r="R48" s="635"/>
      <c r="S48" s="635"/>
      <c r="T48" s="635"/>
      <c r="W48" s="585"/>
      <c r="X48" s="585"/>
      <c r="Y48" s="585"/>
      <c r="Z48" s="585"/>
      <c r="AA48" s="585"/>
      <c r="AB48" s="585"/>
      <c r="AC48" s="585"/>
      <c r="AD48" s="585"/>
      <c r="AE48" s="585"/>
      <c r="AF48" s="585"/>
      <c r="AG48" s="585"/>
      <c r="AH48" s="585"/>
      <c r="AI48" s="585"/>
      <c r="AJ48" s="585"/>
      <c r="AK48" s="585"/>
      <c r="AL48" s="585"/>
      <c r="AM48" s="585"/>
      <c r="AN48" s="585"/>
      <c r="AO48" s="585"/>
      <c r="AP48" s="585"/>
      <c r="AQ48" s="585"/>
      <c r="AR48" s="585"/>
      <c r="AS48" s="585"/>
      <c r="AT48" s="585"/>
      <c r="AU48" s="585"/>
      <c r="AV48" s="585"/>
      <c r="AW48" s="585"/>
      <c r="AX48" s="585"/>
      <c r="AY48" s="585"/>
      <c r="AZ48" s="585"/>
      <c r="BA48" s="585"/>
    </row>
    <row r="49" spans="8:53" ht="15" customHeight="1" x14ac:dyDescent="0.2">
      <c r="H49" s="635"/>
      <c r="R49" s="635"/>
      <c r="S49" s="635"/>
      <c r="T49" s="635"/>
      <c r="W49" s="585"/>
      <c r="X49" s="585"/>
      <c r="Y49" s="585"/>
      <c r="Z49" s="585"/>
      <c r="AA49" s="585"/>
      <c r="AB49" s="585"/>
      <c r="AC49" s="585"/>
      <c r="AD49" s="585"/>
      <c r="AE49" s="585"/>
      <c r="AF49" s="585"/>
      <c r="AG49" s="585"/>
      <c r="AH49" s="585"/>
      <c r="AI49" s="585"/>
      <c r="AJ49" s="585"/>
      <c r="AK49" s="585"/>
      <c r="AL49" s="585"/>
      <c r="AM49" s="585"/>
      <c r="AN49" s="585"/>
      <c r="AO49" s="585"/>
      <c r="AP49" s="585"/>
      <c r="AQ49" s="585"/>
      <c r="AR49" s="585"/>
      <c r="AS49" s="585"/>
      <c r="AT49" s="585"/>
      <c r="AU49" s="585"/>
      <c r="AV49" s="585"/>
      <c r="AW49" s="585"/>
      <c r="AX49" s="585"/>
      <c r="AY49" s="585"/>
      <c r="AZ49" s="585"/>
      <c r="BA49" s="585"/>
    </row>
    <row r="50" spans="8:53" ht="15" customHeight="1" x14ac:dyDescent="0.2">
      <c r="H50" s="635"/>
      <c r="R50" s="635"/>
      <c r="S50" s="635"/>
      <c r="T50" s="635"/>
      <c r="W50" s="585"/>
      <c r="X50" s="585"/>
      <c r="Y50" s="585"/>
      <c r="Z50" s="585"/>
      <c r="AA50" s="585"/>
      <c r="AB50" s="585"/>
      <c r="AC50" s="585"/>
      <c r="AD50" s="585"/>
      <c r="AE50" s="585"/>
      <c r="AF50" s="585"/>
      <c r="AG50" s="585"/>
      <c r="AH50" s="585"/>
      <c r="AI50" s="585"/>
      <c r="AJ50" s="585"/>
      <c r="AK50" s="585"/>
      <c r="AL50" s="585"/>
      <c r="AM50" s="585"/>
      <c r="AN50" s="585"/>
      <c r="AO50" s="585"/>
      <c r="AP50" s="585"/>
      <c r="AQ50" s="585"/>
      <c r="AR50" s="585"/>
      <c r="AS50" s="585"/>
      <c r="AT50" s="585"/>
      <c r="AU50" s="585"/>
      <c r="AV50" s="585"/>
      <c r="AW50" s="585"/>
      <c r="AX50" s="585"/>
      <c r="AY50" s="585"/>
      <c r="AZ50" s="585"/>
      <c r="BA50" s="585"/>
    </row>
    <row r="51" spans="8:53" ht="15" customHeight="1" x14ac:dyDescent="0.2">
      <c r="H51" s="635"/>
      <c r="R51" s="635"/>
      <c r="S51" s="635"/>
      <c r="T51" s="635"/>
      <c r="W51" s="585"/>
      <c r="X51" s="585"/>
      <c r="Y51" s="585"/>
      <c r="Z51" s="585"/>
      <c r="AA51" s="585"/>
      <c r="AB51" s="585"/>
      <c r="AC51" s="585"/>
      <c r="AD51" s="585"/>
      <c r="AE51" s="585"/>
      <c r="AF51" s="585"/>
      <c r="AG51" s="585"/>
      <c r="AH51" s="585"/>
      <c r="AI51" s="585"/>
      <c r="AJ51" s="585"/>
      <c r="AK51" s="585"/>
      <c r="AL51" s="585"/>
      <c r="AM51" s="585"/>
      <c r="AN51" s="585"/>
      <c r="AO51" s="585"/>
      <c r="AP51" s="585"/>
      <c r="AQ51" s="585"/>
      <c r="AR51" s="585"/>
      <c r="AS51" s="585"/>
      <c r="AT51" s="585"/>
      <c r="AU51" s="585"/>
      <c r="AV51" s="585"/>
      <c r="AW51" s="585"/>
      <c r="AX51" s="585"/>
      <c r="AY51" s="585"/>
      <c r="AZ51" s="585"/>
      <c r="BA51" s="585"/>
    </row>
    <row r="52" spans="8:53" ht="15" customHeight="1" x14ac:dyDescent="0.2">
      <c r="H52" s="635"/>
      <c r="R52" s="635"/>
      <c r="S52" s="635"/>
      <c r="T52" s="635"/>
      <c r="W52" s="585"/>
      <c r="X52" s="585"/>
      <c r="Y52" s="585"/>
      <c r="Z52" s="585"/>
      <c r="AA52" s="585"/>
      <c r="AB52" s="585"/>
      <c r="AC52" s="585"/>
      <c r="AD52" s="585"/>
      <c r="AE52" s="585"/>
      <c r="AF52" s="585"/>
      <c r="AG52" s="585"/>
      <c r="AH52" s="585"/>
      <c r="AI52" s="585"/>
      <c r="AJ52" s="585"/>
      <c r="AK52" s="585"/>
      <c r="AL52" s="585"/>
      <c r="AM52" s="585"/>
      <c r="AN52" s="585"/>
      <c r="AO52" s="585"/>
      <c r="AP52" s="585"/>
      <c r="AQ52" s="585"/>
      <c r="AR52" s="585"/>
      <c r="AS52" s="585"/>
      <c r="AT52" s="585"/>
      <c r="AU52" s="585"/>
      <c r="AV52" s="585"/>
      <c r="AW52" s="585"/>
      <c r="AX52" s="585"/>
      <c r="AY52" s="585"/>
      <c r="AZ52" s="585"/>
      <c r="BA52" s="585"/>
    </row>
    <row r="53" spans="8:53" ht="15" customHeight="1" x14ac:dyDescent="0.2">
      <c r="H53" s="635"/>
      <c r="R53" s="635"/>
      <c r="S53" s="635"/>
      <c r="T53" s="635"/>
      <c r="W53" s="585"/>
      <c r="X53" s="585"/>
      <c r="Y53" s="585"/>
      <c r="Z53" s="585"/>
      <c r="AA53" s="585"/>
      <c r="AB53" s="585"/>
      <c r="AC53" s="585"/>
      <c r="AD53" s="585"/>
      <c r="AE53" s="585"/>
      <c r="AF53" s="585"/>
      <c r="AG53" s="585"/>
      <c r="AH53" s="585"/>
      <c r="AI53" s="585"/>
      <c r="AJ53" s="585"/>
      <c r="AK53" s="585"/>
      <c r="AL53" s="585"/>
      <c r="AM53" s="585"/>
      <c r="AN53" s="585"/>
      <c r="AO53" s="585"/>
      <c r="AP53" s="585"/>
      <c r="AQ53" s="585"/>
      <c r="AR53" s="585"/>
      <c r="AS53" s="585"/>
      <c r="AT53" s="585"/>
      <c r="AU53" s="585"/>
      <c r="AV53" s="585"/>
      <c r="AW53" s="585"/>
      <c r="AX53" s="585"/>
      <c r="AY53" s="585"/>
      <c r="AZ53" s="585"/>
      <c r="BA53" s="585"/>
    </row>
    <row r="54" spans="8:53" ht="15" customHeight="1" x14ac:dyDescent="0.2">
      <c r="H54" s="635"/>
      <c r="R54" s="635"/>
      <c r="S54" s="635"/>
      <c r="T54" s="635"/>
      <c r="W54" s="585"/>
      <c r="X54" s="585"/>
      <c r="Y54" s="585"/>
      <c r="Z54" s="585"/>
      <c r="AA54" s="585"/>
      <c r="AB54" s="585"/>
      <c r="AC54" s="585"/>
      <c r="AD54" s="585"/>
      <c r="AE54" s="585"/>
      <c r="AF54" s="585"/>
      <c r="AG54" s="585"/>
      <c r="AH54" s="585"/>
      <c r="AI54" s="585"/>
      <c r="AJ54" s="585"/>
      <c r="AK54" s="585"/>
      <c r="AL54" s="585"/>
      <c r="AM54" s="585"/>
      <c r="AN54" s="585"/>
      <c r="AO54" s="585"/>
      <c r="AP54" s="585"/>
      <c r="AQ54" s="585"/>
      <c r="AR54" s="585"/>
      <c r="AS54" s="585"/>
      <c r="AT54" s="585"/>
      <c r="AU54" s="585"/>
      <c r="AV54" s="585"/>
      <c r="AW54" s="585"/>
      <c r="AX54" s="585"/>
      <c r="AY54" s="585"/>
      <c r="AZ54" s="585"/>
      <c r="BA54" s="585"/>
    </row>
    <row r="55" spans="8:53" ht="15" customHeight="1" x14ac:dyDescent="0.2">
      <c r="H55" s="635"/>
      <c r="R55" s="635"/>
      <c r="S55" s="635"/>
      <c r="T55" s="635"/>
      <c r="W55" s="585"/>
      <c r="X55" s="585"/>
      <c r="Y55" s="585"/>
      <c r="Z55" s="585"/>
      <c r="AA55" s="585"/>
      <c r="AB55" s="585"/>
      <c r="AC55" s="585"/>
      <c r="AD55" s="585"/>
      <c r="AE55" s="585"/>
      <c r="AF55" s="585"/>
      <c r="AG55" s="585"/>
      <c r="AH55" s="585"/>
      <c r="AI55" s="585"/>
      <c r="AJ55" s="585"/>
      <c r="AK55" s="585"/>
      <c r="AL55" s="585"/>
      <c r="AM55" s="585"/>
      <c r="AN55" s="585"/>
      <c r="AO55" s="585"/>
      <c r="AP55" s="585"/>
      <c r="AQ55" s="585"/>
      <c r="AR55" s="585"/>
      <c r="AS55" s="585"/>
      <c r="AT55" s="585"/>
      <c r="AU55" s="585"/>
      <c r="AV55" s="585"/>
      <c r="AW55" s="585"/>
      <c r="AX55" s="585"/>
      <c r="AY55" s="585"/>
      <c r="AZ55" s="585"/>
      <c r="BA55" s="585"/>
    </row>
    <row r="56" spans="8:53" ht="15" customHeight="1" x14ac:dyDescent="0.2">
      <c r="H56" s="635"/>
      <c r="R56" s="635"/>
      <c r="S56" s="635"/>
      <c r="T56" s="635"/>
      <c r="W56" s="585"/>
      <c r="X56" s="585"/>
      <c r="Y56" s="585"/>
      <c r="Z56" s="585"/>
      <c r="AA56" s="585"/>
      <c r="AB56" s="585"/>
      <c r="AC56" s="585"/>
      <c r="AD56" s="585"/>
      <c r="AE56" s="585"/>
      <c r="AF56" s="585"/>
      <c r="AG56" s="585"/>
      <c r="AH56" s="585"/>
      <c r="AI56" s="585"/>
      <c r="AJ56" s="585"/>
      <c r="AK56" s="585"/>
      <c r="AL56" s="585"/>
      <c r="AM56" s="585"/>
      <c r="AN56" s="585"/>
      <c r="AO56" s="585"/>
      <c r="AP56" s="585"/>
      <c r="AQ56" s="585"/>
      <c r="AR56" s="585"/>
      <c r="AS56" s="585"/>
      <c r="AT56" s="585"/>
      <c r="AU56" s="585"/>
      <c r="AV56" s="585"/>
      <c r="AW56" s="585"/>
      <c r="AX56" s="585"/>
      <c r="AY56" s="585"/>
      <c r="AZ56" s="585"/>
      <c r="BA56" s="585"/>
    </row>
    <row r="57" spans="8:53" ht="15" customHeight="1" x14ac:dyDescent="0.2">
      <c r="H57" s="635"/>
      <c r="R57" s="635"/>
      <c r="S57" s="635"/>
      <c r="T57" s="635"/>
      <c r="W57" s="585"/>
      <c r="X57" s="585"/>
      <c r="Y57" s="585"/>
      <c r="Z57" s="585"/>
      <c r="AA57" s="585"/>
      <c r="AB57" s="585"/>
      <c r="AC57" s="585"/>
      <c r="AD57" s="585"/>
      <c r="AE57" s="585"/>
      <c r="AF57" s="585"/>
      <c r="AG57" s="585"/>
      <c r="AH57" s="585"/>
      <c r="AI57" s="585"/>
      <c r="AJ57" s="585"/>
      <c r="AK57" s="585"/>
      <c r="AL57" s="585"/>
      <c r="AM57" s="585"/>
      <c r="AN57" s="585"/>
      <c r="AO57" s="585"/>
      <c r="AP57" s="585"/>
      <c r="AQ57" s="585"/>
      <c r="AR57" s="585"/>
      <c r="AS57" s="585"/>
      <c r="AT57" s="585"/>
      <c r="AU57" s="585"/>
      <c r="AV57" s="585"/>
      <c r="AW57" s="585"/>
      <c r="AX57" s="585"/>
      <c r="AY57" s="585"/>
      <c r="AZ57" s="585"/>
      <c r="BA57" s="585"/>
    </row>
    <row r="58" spans="8:53" ht="15" customHeight="1" x14ac:dyDescent="0.2">
      <c r="H58" s="635"/>
      <c r="R58" s="635"/>
      <c r="S58" s="635"/>
      <c r="T58" s="635"/>
      <c r="W58" s="585"/>
      <c r="X58" s="585"/>
      <c r="Y58" s="585"/>
      <c r="Z58" s="585"/>
      <c r="AA58" s="585"/>
      <c r="AB58" s="585"/>
      <c r="AC58" s="585"/>
      <c r="AD58" s="585"/>
      <c r="AE58" s="585"/>
      <c r="AF58" s="585"/>
      <c r="AG58" s="585"/>
      <c r="AH58" s="585"/>
      <c r="AI58" s="585"/>
      <c r="AJ58" s="585"/>
      <c r="AK58" s="585"/>
      <c r="AL58" s="585"/>
      <c r="AM58" s="585"/>
      <c r="AN58" s="585"/>
      <c r="AO58" s="585"/>
      <c r="AP58" s="585"/>
      <c r="AQ58" s="585"/>
      <c r="AR58" s="585"/>
      <c r="AS58" s="585"/>
      <c r="AT58" s="585"/>
      <c r="AU58" s="585"/>
      <c r="AV58" s="585"/>
      <c r="AW58" s="585"/>
      <c r="AX58" s="585"/>
      <c r="AY58" s="585"/>
      <c r="AZ58" s="585"/>
      <c r="BA58" s="585"/>
    </row>
    <row r="59" spans="8:53" ht="15" customHeight="1" x14ac:dyDescent="0.2">
      <c r="H59" s="635"/>
      <c r="R59" s="635"/>
      <c r="S59" s="635"/>
      <c r="T59" s="635"/>
      <c r="W59" s="585"/>
      <c r="X59" s="585"/>
      <c r="Y59" s="585"/>
      <c r="Z59" s="585"/>
      <c r="AA59" s="585"/>
      <c r="AB59" s="585"/>
      <c r="AC59" s="585"/>
      <c r="AD59" s="585"/>
      <c r="AE59" s="585"/>
      <c r="AF59" s="585"/>
      <c r="AG59" s="585"/>
      <c r="AH59" s="585"/>
      <c r="AI59" s="585"/>
      <c r="AJ59" s="585"/>
      <c r="AK59" s="585"/>
      <c r="AL59" s="585"/>
      <c r="AM59" s="585"/>
      <c r="AN59" s="585"/>
      <c r="AO59" s="585"/>
      <c r="AP59" s="585"/>
      <c r="AQ59" s="585"/>
      <c r="AR59" s="585"/>
      <c r="AS59" s="585"/>
      <c r="AT59" s="585"/>
      <c r="AU59" s="585"/>
      <c r="AV59" s="585"/>
      <c r="AW59" s="585"/>
      <c r="AX59" s="585"/>
      <c r="AY59" s="585"/>
      <c r="AZ59" s="585"/>
      <c r="BA59" s="585"/>
    </row>
    <row r="60" spans="8:53" ht="15" customHeight="1" x14ac:dyDescent="0.2">
      <c r="H60" s="635"/>
      <c r="R60" s="635"/>
      <c r="S60" s="635"/>
      <c r="T60" s="635"/>
      <c r="W60" s="585"/>
      <c r="X60" s="585"/>
      <c r="Y60" s="585"/>
      <c r="Z60" s="585"/>
      <c r="AA60" s="585"/>
      <c r="AB60" s="585"/>
      <c r="AC60" s="585"/>
      <c r="AD60" s="585"/>
      <c r="AE60" s="585"/>
      <c r="AF60" s="585"/>
      <c r="AG60" s="585"/>
      <c r="AH60" s="585"/>
      <c r="AI60" s="585"/>
      <c r="AJ60" s="585"/>
      <c r="AK60" s="585"/>
      <c r="AL60" s="585"/>
      <c r="AM60" s="585"/>
      <c r="AN60" s="585"/>
      <c r="AO60" s="585"/>
      <c r="AP60" s="585"/>
      <c r="AQ60" s="585"/>
      <c r="AR60" s="585"/>
      <c r="AS60" s="585"/>
      <c r="AT60" s="585"/>
      <c r="AU60" s="585"/>
      <c r="AV60" s="585"/>
      <c r="AW60" s="585"/>
      <c r="AX60" s="585"/>
      <c r="AY60" s="585"/>
      <c r="AZ60" s="585"/>
      <c r="BA60" s="585"/>
    </row>
    <row r="61" spans="8:53" ht="15" customHeight="1" x14ac:dyDescent="0.2">
      <c r="H61" s="635"/>
      <c r="R61" s="635"/>
      <c r="S61" s="635"/>
      <c r="T61" s="635"/>
      <c r="W61" s="585"/>
      <c r="X61" s="585"/>
      <c r="Y61" s="585"/>
      <c r="Z61" s="585"/>
      <c r="AA61" s="585"/>
      <c r="AB61" s="585"/>
      <c r="AC61" s="585"/>
      <c r="AD61" s="585"/>
      <c r="AE61" s="585"/>
      <c r="AF61" s="585"/>
      <c r="AG61" s="585"/>
      <c r="AH61" s="585"/>
      <c r="AI61" s="585"/>
      <c r="AJ61" s="585"/>
      <c r="AK61" s="585"/>
      <c r="AL61" s="585"/>
      <c r="AM61" s="585"/>
      <c r="AN61" s="585"/>
      <c r="AO61" s="585"/>
      <c r="AP61" s="585"/>
      <c r="AQ61" s="585"/>
      <c r="AR61" s="585"/>
      <c r="AS61" s="585"/>
      <c r="AT61" s="585"/>
      <c r="AU61" s="585"/>
      <c r="AV61" s="585"/>
      <c r="AW61" s="585"/>
      <c r="AX61" s="585"/>
      <c r="AY61" s="585"/>
      <c r="AZ61" s="585"/>
      <c r="BA61" s="585"/>
    </row>
    <row r="62" spans="8:53" ht="15" customHeight="1" x14ac:dyDescent="0.2">
      <c r="H62" s="635"/>
      <c r="L62" s="1132"/>
      <c r="M62" s="1132"/>
      <c r="N62" s="1132"/>
      <c r="O62" s="1132"/>
      <c r="P62" s="1132"/>
      <c r="Q62" s="1132"/>
      <c r="R62" s="635"/>
      <c r="S62" s="635"/>
      <c r="T62" s="635"/>
      <c r="W62" s="585"/>
      <c r="X62" s="585"/>
      <c r="Y62" s="585"/>
      <c r="Z62" s="585"/>
      <c r="AA62" s="585"/>
      <c r="AB62" s="585"/>
      <c r="AC62" s="585"/>
      <c r="AD62" s="585"/>
      <c r="AE62" s="585"/>
      <c r="AF62" s="585"/>
      <c r="AG62" s="585"/>
      <c r="AH62" s="585"/>
      <c r="AI62" s="585"/>
      <c r="AJ62" s="585"/>
      <c r="AK62" s="585"/>
      <c r="AL62" s="585"/>
      <c r="AM62" s="585"/>
      <c r="AN62" s="585"/>
      <c r="AO62" s="585"/>
      <c r="AP62" s="585"/>
      <c r="AQ62" s="585"/>
      <c r="AR62" s="585"/>
      <c r="AS62" s="585"/>
      <c r="AT62" s="585"/>
      <c r="AU62" s="585"/>
      <c r="AV62" s="585"/>
      <c r="AW62" s="585"/>
      <c r="AX62" s="585"/>
      <c r="AY62" s="585"/>
      <c r="AZ62" s="585"/>
      <c r="BA62" s="585"/>
    </row>
    <row r="63" spans="8:53" ht="15" customHeight="1" x14ac:dyDescent="0.2">
      <c r="W63" s="585"/>
      <c r="X63" s="585"/>
      <c r="Y63" s="585"/>
      <c r="Z63" s="585"/>
      <c r="AA63" s="585"/>
      <c r="AB63" s="585"/>
      <c r="AC63" s="585"/>
      <c r="AD63" s="585"/>
      <c r="AE63" s="585"/>
      <c r="AF63" s="585"/>
      <c r="AG63" s="585"/>
      <c r="AH63" s="585"/>
      <c r="AI63" s="585"/>
      <c r="AJ63" s="585"/>
      <c r="AK63" s="585"/>
      <c r="AL63" s="585"/>
      <c r="AM63" s="585"/>
      <c r="AN63" s="585"/>
      <c r="AO63" s="585"/>
      <c r="AP63" s="585"/>
      <c r="AQ63" s="585"/>
      <c r="AR63" s="585"/>
      <c r="AS63" s="585"/>
      <c r="AT63" s="585"/>
      <c r="AU63" s="585"/>
      <c r="AV63" s="585"/>
      <c r="AW63" s="585"/>
      <c r="AX63" s="585"/>
      <c r="AY63" s="585"/>
      <c r="AZ63" s="585"/>
      <c r="BA63" s="585"/>
    </row>
    <row r="64" spans="8:53" ht="15" customHeight="1" x14ac:dyDescent="0.2">
      <c r="V64" s="632"/>
      <c r="W64" s="585"/>
      <c r="X64" s="585"/>
      <c r="Y64" s="585"/>
      <c r="Z64" s="585"/>
      <c r="AA64" s="585"/>
      <c r="AB64" s="585"/>
      <c r="AC64" s="585"/>
      <c r="AD64" s="585"/>
      <c r="AE64" s="585"/>
      <c r="AF64" s="585"/>
      <c r="AG64" s="585"/>
      <c r="AH64" s="585"/>
      <c r="AI64" s="585"/>
      <c r="AJ64" s="585"/>
      <c r="AK64" s="585"/>
      <c r="AL64" s="585"/>
      <c r="AM64" s="585"/>
      <c r="AN64" s="585"/>
      <c r="AO64" s="585"/>
      <c r="AP64" s="585"/>
      <c r="AQ64" s="585"/>
      <c r="AR64" s="585"/>
      <c r="AS64" s="585"/>
      <c r="AT64" s="585"/>
      <c r="AU64" s="585"/>
      <c r="AV64" s="585"/>
      <c r="AW64" s="585"/>
      <c r="AX64" s="585"/>
      <c r="AY64" s="585"/>
      <c r="AZ64" s="585"/>
      <c r="BA64" s="585"/>
    </row>
    <row r="65" spans="1:53" ht="15" customHeight="1" x14ac:dyDescent="0.2">
      <c r="A65" s="585"/>
      <c r="B65" s="585"/>
      <c r="C65" s="585"/>
      <c r="D65" s="585"/>
      <c r="E65" s="585"/>
      <c r="F65" s="585"/>
      <c r="G65" s="585"/>
      <c r="H65" s="585"/>
      <c r="I65" s="585"/>
      <c r="J65" s="585"/>
      <c r="K65" s="585"/>
      <c r="L65" s="585"/>
      <c r="M65" s="585"/>
      <c r="N65" s="585"/>
      <c r="O65" s="585"/>
      <c r="P65" s="585"/>
      <c r="Q65" s="585"/>
      <c r="R65" s="585"/>
      <c r="S65" s="585"/>
      <c r="T65" s="585"/>
      <c r="U65" s="585"/>
      <c r="V65" s="585"/>
      <c r="W65" s="585"/>
      <c r="X65" s="585"/>
      <c r="Y65" s="585"/>
      <c r="Z65" s="585"/>
      <c r="AA65" s="585"/>
      <c r="AB65" s="585"/>
      <c r="AC65" s="585"/>
      <c r="AD65" s="585"/>
      <c r="AE65" s="585"/>
      <c r="AF65" s="585"/>
      <c r="AG65" s="585"/>
      <c r="AH65" s="585"/>
      <c r="AI65" s="585"/>
      <c r="AJ65" s="585"/>
      <c r="AK65" s="585"/>
      <c r="AL65" s="585"/>
      <c r="AM65" s="585"/>
      <c r="AN65" s="585"/>
      <c r="AO65" s="585"/>
      <c r="AP65" s="585"/>
      <c r="AQ65" s="585"/>
      <c r="AR65" s="585"/>
      <c r="AS65" s="585"/>
      <c r="AT65" s="585"/>
      <c r="AU65" s="585"/>
      <c r="AV65" s="585"/>
      <c r="AW65" s="585"/>
      <c r="AX65" s="585"/>
      <c r="AY65" s="585"/>
      <c r="AZ65" s="585"/>
      <c r="BA65" s="585"/>
    </row>
    <row r="66" spans="1:53" ht="15" customHeight="1" x14ac:dyDescent="0.2">
      <c r="A66" s="585"/>
      <c r="B66" s="585"/>
      <c r="C66" s="585"/>
      <c r="D66" s="585"/>
      <c r="E66" s="585"/>
      <c r="F66" s="585"/>
      <c r="G66" s="585"/>
      <c r="H66" s="585"/>
      <c r="I66" s="585"/>
      <c r="J66" s="585"/>
      <c r="K66" s="585"/>
      <c r="L66" s="585"/>
      <c r="M66" s="585"/>
      <c r="N66" s="585"/>
      <c r="O66" s="585"/>
      <c r="P66" s="585"/>
      <c r="Q66" s="585"/>
      <c r="R66" s="585"/>
      <c r="S66" s="585"/>
      <c r="T66" s="585"/>
      <c r="U66" s="585"/>
      <c r="V66" s="585"/>
      <c r="W66" s="585"/>
      <c r="X66" s="585"/>
      <c r="Y66" s="585"/>
      <c r="Z66" s="585"/>
      <c r="AA66" s="585"/>
      <c r="AB66" s="585"/>
      <c r="AC66" s="585"/>
      <c r="AD66" s="585"/>
      <c r="AE66" s="585"/>
      <c r="AF66" s="585"/>
      <c r="AG66" s="585"/>
      <c r="AH66" s="585"/>
      <c r="AI66" s="585"/>
      <c r="AJ66" s="585"/>
      <c r="AK66" s="585"/>
      <c r="AL66" s="585"/>
      <c r="AM66" s="585"/>
      <c r="AN66" s="585"/>
      <c r="AO66" s="585"/>
      <c r="AP66" s="585"/>
      <c r="AQ66" s="585"/>
      <c r="AR66" s="585"/>
      <c r="AS66" s="585"/>
      <c r="AT66" s="585"/>
      <c r="AU66" s="585"/>
      <c r="AV66" s="585"/>
      <c r="AW66" s="585"/>
      <c r="AX66" s="585"/>
      <c r="AY66" s="585"/>
      <c r="AZ66" s="585"/>
      <c r="BA66" s="585"/>
    </row>
    <row r="67" spans="1:53" ht="15" customHeight="1" x14ac:dyDescent="0.2">
      <c r="A67" s="585"/>
      <c r="B67" s="585"/>
      <c r="C67" s="585"/>
      <c r="D67" s="585"/>
      <c r="E67" s="585"/>
      <c r="F67" s="585"/>
      <c r="G67" s="585"/>
      <c r="H67" s="585"/>
      <c r="I67" s="585"/>
      <c r="J67" s="585"/>
      <c r="K67" s="585"/>
      <c r="L67" s="585"/>
      <c r="M67" s="585"/>
      <c r="N67" s="585"/>
      <c r="O67" s="585"/>
      <c r="P67" s="585"/>
      <c r="Q67" s="585"/>
      <c r="R67" s="585"/>
      <c r="S67" s="585"/>
      <c r="T67" s="585"/>
      <c r="U67" s="585"/>
      <c r="V67" s="585"/>
      <c r="W67" s="585"/>
      <c r="X67" s="585"/>
      <c r="Y67" s="585"/>
      <c r="Z67" s="585"/>
      <c r="AA67" s="585"/>
      <c r="AB67" s="585"/>
      <c r="AC67" s="585"/>
      <c r="AD67" s="585"/>
      <c r="AE67" s="585"/>
      <c r="AF67" s="585"/>
      <c r="AG67" s="585"/>
      <c r="AH67" s="585"/>
      <c r="AI67" s="585"/>
      <c r="AJ67" s="585"/>
      <c r="AK67" s="585"/>
      <c r="AL67" s="585"/>
      <c r="AM67" s="585"/>
      <c r="AN67" s="585"/>
      <c r="AO67" s="585"/>
      <c r="AP67" s="585"/>
      <c r="AQ67" s="585"/>
      <c r="AR67" s="585"/>
      <c r="AS67" s="585"/>
      <c r="AT67" s="585"/>
      <c r="AU67" s="585"/>
      <c r="AV67" s="585"/>
      <c r="AW67" s="585"/>
      <c r="AX67" s="585"/>
      <c r="AY67" s="585"/>
      <c r="AZ67" s="585"/>
      <c r="BA67" s="585"/>
    </row>
    <row r="68" spans="1:53" ht="15" customHeight="1" x14ac:dyDescent="0.2">
      <c r="A68" s="585"/>
      <c r="B68" s="585"/>
      <c r="C68" s="585"/>
      <c r="D68" s="585"/>
      <c r="E68" s="585"/>
      <c r="F68" s="585"/>
      <c r="G68" s="585"/>
      <c r="H68" s="585"/>
      <c r="I68" s="585"/>
      <c r="J68" s="585"/>
      <c r="K68" s="585"/>
      <c r="L68" s="585"/>
      <c r="M68" s="585"/>
      <c r="N68" s="585"/>
      <c r="O68" s="585"/>
      <c r="P68" s="585"/>
      <c r="Q68" s="585"/>
      <c r="R68" s="585"/>
      <c r="S68" s="585"/>
      <c r="T68" s="585"/>
      <c r="U68" s="585"/>
      <c r="V68" s="585"/>
      <c r="W68" s="585"/>
      <c r="X68" s="585"/>
      <c r="Y68" s="585"/>
      <c r="Z68" s="585"/>
      <c r="AA68" s="585"/>
      <c r="AB68" s="585"/>
      <c r="AC68" s="585"/>
      <c r="AD68" s="585"/>
      <c r="AE68" s="585"/>
      <c r="AF68" s="585"/>
      <c r="AG68" s="585"/>
      <c r="AH68" s="585"/>
      <c r="AI68" s="585"/>
      <c r="AJ68" s="585"/>
      <c r="AK68" s="585"/>
      <c r="AL68" s="585"/>
      <c r="AM68" s="585"/>
      <c r="AN68" s="585"/>
      <c r="AO68" s="585"/>
      <c r="AP68" s="585"/>
      <c r="AQ68" s="585"/>
      <c r="AR68" s="585"/>
      <c r="AS68" s="585"/>
      <c r="AT68" s="585"/>
      <c r="AU68" s="585"/>
      <c r="AV68" s="585"/>
      <c r="AW68" s="585"/>
      <c r="AX68" s="585"/>
      <c r="AY68" s="585"/>
      <c r="AZ68" s="585"/>
      <c r="BA68" s="585"/>
    </row>
    <row r="69" spans="1:53" ht="15" customHeight="1" x14ac:dyDescent="0.2">
      <c r="A69" s="585"/>
      <c r="B69" s="585"/>
      <c r="C69" s="585"/>
      <c r="D69" s="585"/>
      <c r="E69" s="585"/>
      <c r="F69" s="585"/>
      <c r="G69" s="585"/>
      <c r="H69" s="585"/>
      <c r="I69" s="585"/>
      <c r="J69" s="585"/>
      <c r="K69" s="585"/>
      <c r="L69" s="585"/>
      <c r="M69" s="585"/>
      <c r="N69" s="585"/>
      <c r="O69" s="585"/>
      <c r="P69" s="585"/>
      <c r="Q69" s="585"/>
      <c r="R69" s="585"/>
      <c r="S69" s="585"/>
      <c r="T69" s="585"/>
      <c r="U69" s="585"/>
      <c r="V69" s="585"/>
      <c r="W69" s="585"/>
      <c r="X69" s="585"/>
      <c r="Y69" s="585"/>
      <c r="Z69" s="585"/>
      <c r="AA69" s="585"/>
      <c r="AB69" s="585"/>
      <c r="AC69" s="585"/>
      <c r="AD69" s="585"/>
      <c r="AE69" s="585"/>
      <c r="AF69" s="585"/>
      <c r="AG69" s="585"/>
      <c r="AH69" s="585"/>
      <c r="AI69" s="585"/>
      <c r="AJ69" s="585"/>
      <c r="AK69" s="585"/>
      <c r="AL69" s="585"/>
      <c r="AM69" s="585"/>
      <c r="AN69" s="585"/>
      <c r="AO69" s="585"/>
      <c r="AP69" s="585"/>
      <c r="AQ69" s="585"/>
      <c r="AR69" s="585"/>
      <c r="AS69" s="585"/>
      <c r="AT69" s="585"/>
      <c r="AU69" s="585"/>
      <c r="AV69" s="585"/>
      <c r="AW69" s="585"/>
      <c r="AX69" s="585"/>
      <c r="AY69" s="585"/>
      <c r="AZ69" s="585"/>
      <c r="BA69" s="585"/>
    </row>
    <row r="70" spans="1:53" ht="15" customHeight="1" x14ac:dyDescent="0.2">
      <c r="A70" s="585"/>
      <c r="B70" s="585"/>
      <c r="C70" s="585"/>
      <c r="D70" s="585"/>
      <c r="E70" s="585"/>
      <c r="F70" s="585"/>
      <c r="G70" s="585"/>
      <c r="H70" s="585"/>
      <c r="I70" s="585"/>
      <c r="J70" s="585"/>
      <c r="K70" s="585"/>
      <c r="L70" s="585"/>
      <c r="M70" s="585"/>
      <c r="N70" s="585"/>
      <c r="O70" s="585"/>
      <c r="P70" s="585"/>
      <c r="Q70" s="585"/>
      <c r="R70" s="585"/>
      <c r="S70" s="585"/>
      <c r="T70" s="585"/>
      <c r="U70" s="585"/>
      <c r="V70" s="585"/>
      <c r="W70" s="585"/>
      <c r="X70" s="585"/>
      <c r="Y70" s="585"/>
      <c r="Z70" s="585"/>
      <c r="AA70" s="585"/>
      <c r="AB70" s="585"/>
      <c r="AC70" s="585"/>
      <c r="AD70" s="585"/>
      <c r="AE70" s="585"/>
      <c r="AF70" s="585"/>
      <c r="AG70" s="585"/>
      <c r="AH70" s="585"/>
      <c r="AI70" s="585"/>
      <c r="AJ70" s="585"/>
      <c r="AK70" s="585"/>
      <c r="AL70" s="585"/>
      <c r="AM70" s="585"/>
      <c r="AN70" s="585"/>
      <c r="AO70" s="585"/>
      <c r="AP70" s="585"/>
      <c r="AQ70" s="585"/>
      <c r="AR70" s="585"/>
      <c r="AS70" s="585"/>
      <c r="AT70" s="585"/>
      <c r="AU70" s="585"/>
      <c r="AV70" s="585"/>
      <c r="AW70" s="585"/>
      <c r="AX70" s="585"/>
      <c r="AY70" s="585"/>
      <c r="AZ70" s="585"/>
      <c r="BA70" s="585"/>
    </row>
    <row r="71" spans="1:53" ht="15" customHeight="1" x14ac:dyDescent="0.2">
      <c r="A71" s="585"/>
      <c r="B71" s="585"/>
      <c r="C71" s="585"/>
      <c r="D71" s="585"/>
      <c r="E71" s="585"/>
      <c r="F71" s="585"/>
      <c r="G71" s="585"/>
      <c r="H71" s="585"/>
      <c r="I71" s="585"/>
      <c r="J71" s="585"/>
      <c r="K71" s="585"/>
      <c r="L71" s="585"/>
      <c r="M71" s="585"/>
      <c r="N71" s="585"/>
      <c r="O71" s="585"/>
      <c r="P71" s="585"/>
      <c r="Q71" s="585"/>
      <c r="R71" s="585"/>
      <c r="S71" s="585"/>
      <c r="T71" s="585"/>
      <c r="U71" s="585"/>
      <c r="V71" s="585"/>
      <c r="W71" s="585"/>
      <c r="X71" s="585"/>
      <c r="Y71" s="585"/>
      <c r="Z71" s="585"/>
      <c r="AA71" s="585"/>
      <c r="AB71" s="585"/>
      <c r="AC71" s="585"/>
      <c r="AD71" s="585"/>
      <c r="AE71" s="585"/>
      <c r="AF71" s="585"/>
      <c r="AG71" s="585"/>
      <c r="AH71" s="585"/>
      <c r="AI71" s="585"/>
      <c r="AJ71" s="585"/>
      <c r="AK71" s="585"/>
      <c r="AL71" s="585"/>
      <c r="AM71" s="585"/>
      <c r="AN71" s="585"/>
      <c r="AO71" s="585"/>
      <c r="AP71" s="585"/>
      <c r="AQ71" s="585"/>
      <c r="AR71" s="585"/>
      <c r="AS71" s="585"/>
      <c r="AT71" s="585"/>
      <c r="AU71" s="585"/>
      <c r="AV71" s="585"/>
      <c r="AW71" s="585"/>
      <c r="AX71" s="585"/>
      <c r="AY71" s="585"/>
      <c r="AZ71" s="585"/>
      <c r="BA71" s="585"/>
    </row>
    <row r="72" spans="1:53" ht="15" customHeight="1" x14ac:dyDescent="0.2">
      <c r="A72" s="585"/>
      <c r="B72" s="585"/>
      <c r="C72" s="585"/>
      <c r="D72" s="585"/>
      <c r="E72" s="585"/>
      <c r="F72" s="585"/>
      <c r="G72" s="585"/>
      <c r="H72" s="585"/>
      <c r="I72" s="585"/>
      <c r="J72" s="585"/>
      <c r="K72" s="585"/>
      <c r="L72" s="585"/>
      <c r="M72" s="585"/>
      <c r="N72" s="585"/>
      <c r="O72" s="585"/>
      <c r="P72" s="585"/>
      <c r="Q72" s="585"/>
      <c r="R72" s="585"/>
      <c r="S72" s="585"/>
      <c r="T72" s="585"/>
      <c r="U72" s="585"/>
      <c r="V72" s="585"/>
      <c r="W72" s="585"/>
      <c r="X72" s="585"/>
      <c r="Y72" s="585"/>
      <c r="Z72" s="585"/>
      <c r="AA72" s="585"/>
      <c r="AB72" s="585"/>
      <c r="AC72" s="585"/>
      <c r="AD72" s="585"/>
      <c r="AE72" s="585"/>
      <c r="AF72" s="585"/>
      <c r="AG72" s="585"/>
      <c r="AH72" s="585"/>
      <c r="AI72" s="585"/>
      <c r="AJ72" s="585"/>
      <c r="AK72" s="585"/>
      <c r="AL72" s="585"/>
      <c r="AM72" s="585"/>
      <c r="AN72" s="585"/>
      <c r="AO72" s="585"/>
      <c r="AP72" s="585"/>
      <c r="AQ72" s="585"/>
      <c r="AR72" s="585"/>
      <c r="AS72" s="585"/>
      <c r="AT72" s="585"/>
      <c r="AU72" s="585"/>
      <c r="AV72" s="585"/>
      <c r="AW72" s="585"/>
      <c r="AX72" s="585"/>
      <c r="AY72" s="585"/>
      <c r="AZ72" s="585"/>
      <c r="BA72" s="585"/>
    </row>
    <row r="73" spans="1:53" ht="15" customHeight="1" x14ac:dyDescent="0.2">
      <c r="A73" s="585"/>
      <c r="B73" s="585"/>
      <c r="C73" s="585"/>
      <c r="D73" s="585"/>
      <c r="E73" s="585"/>
      <c r="F73" s="585"/>
      <c r="G73" s="585"/>
      <c r="H73" s="585"/>
      <c r="I73" s="585"/>
      <c r="J73" s="585"/>
      <c r="K73" s="585"/>
      <c r="L73" s="585"/>
      <c r="M73" s="585"/>
      <c r="N73" s="585"/>
      <c r="O73" s="585"/>
      <c r="P73" s="585"/>
      <c r="Q73" s="585"/>
      <c r="R73" s="585"/>
      <c r="S73" s="585"/>
      <c r="T73" s="585"/>
      <c r="U73" s="585"/>
      <c r="V73" s="585"/>
      <c r="W73" s="585"/>
      <c r="X73" s="585"/>
      <c r="Y73" s="585"/>
      <c r="Z73" s="585"/>
      <c r="AA73" s="585"/>
      <c r="AB73" s="585"/>
      <c r="AC73" s="585"/>
      <c r="AD73" s="585"/>
      <c r="AE73" s="585"/>
      <c r="AF73" s="585"/>
      <c r="AG73" s="585"/>
      <c r="AH73" s="585"/>
      <c r="AI73" s="585"/>
      <c r="AJ73" s="585"/>
      <c r="AK73" s="585"/>
      <c r="AL73" s="585"/>
      <c r="AM73" s="585"/>
      <c r="AN73" s="585"/>
      <c r="AO73" s="585"/>
      <c r="AP73" s="585"/>
      <c r="AQ73" s="585"/>
      <c r="AR73" s="585"/>
      <c r="AS73" s="585"/>
      <c r="AT73" s="585"/>
      <c r="AU73" s="585"/>
      <c r="AV73" s="585"/>
      <c r="AW73" s="585"/>
      <c r="AX73" s="585"/>
      <c r="AY73" s="585"/>
      <c r="AZ73" s="585"/>
      <c r="BA73" s="585"/>
    </row>
    <row r="74" spans="1:53" ht="15" customHeight="1" x14ac:dyDescent="0.2">
      <c r="A74" s="585"/>
      <c r="B74" s="585"/>
      <c r="C74" s="585"/>
      <c r="D74" s="585"/>
      <c r="E74" s="585"/>
      <c r="F74" s="585"/>
      <c r="G74" s="585"/>
      <c r="H74" s="585"/>
      <c r="I74" s="585"/>
      <c r="J74" s="585"/>
      <c r="K74" s="585"/>
      <c r="L74" s="585"/>
      <c r="M74" s="585"/>
      <c r="N74" s="585"/>
      <c r="O74" s="585"/>
      <c r="P74" s="585"/>
      <c r="Q74" s="585"/>
      <c r="R74" s="585"/>
      <c r="S74" s="585"/>
      <c r="T74" s="585"/>
      <c r="U74" s="585"/>
      <c r="V74" s="585"/>
      <c r="W74" s="585"/>
      <c r="X74" s="585"/>
      <c r="Y74" s="585"/>
      <c r="Z74" s="585"/>
      <c r="AA74" s="585"/>
      <c r="AB74" s="585"/>
      <c r="AC74" s="585"/>
      <c r="AD74" s="585"/>
      <c r="AE74" s="585"/>
      <c r="AF74" s="585"/>
      <c r="AG74" s="585"/>
      <c r="AH74" s="585"/>
      <c r="AI74" s="585"/>
      <c r="AJ74" s="585"/>
      <c r="AK74" s="585"/>
      <c r="AL74" s="585"/>
      <c r="AM74" s="585"/>
      <c r="AN74" s="585"/>
      <c r="AO74" s="585"/>
      <c r="AP74" s="585"/>
      <c r="AQ74" s="585"/>
      <c r="AR74" s="585"/>
      <c r="AS74" s="585"/>
      <c r="AT74" s="585"/>
      <c r="AU74" s="585"/>
      <c r="AV74" s="585"/>
      <c r="AW74" s="585"/>
      <c r="AX74" s="585"/>
      <c r="AY74" s="585"/>
      <c r="AZ74" s="585"/>
      <c r="BA74" s="585"/>
    </row>
    <row r="75" spans="1:53" ht="15" customHeight="1" x14ac:dyDescent="0.2">
      <c r="A75" s="585"/>
      <c r="B75" s="585"/>
      <c r="C75" s="585"/>
      <c r="D75" s="585"/>
      <c r="E75" s="585"/>
      <c r="F75" s="585"/>
      <c r="G75" s="585"/>
      <c r="H75" s="585"/>
      <c r="I75" s="585"/>
      <c r="J75" s="585"/>
      <c r="K75" s="585"/>
      <c r="L75" s="585"/>
      <c r="M75" s="585"/>
      <c r="N75" s="585"/>
      <c r="O75" s="585"/>
      <c r="P75" s="585"/>
      <c r="Q75" s="585"/>
      <c r="R75" s="585"/>
      <c r="S75" s="585"/>
      <c r="T75" s="585"/>
      <c r="U75" s="585"/>
      <c r="V75" s="585"/>
      <c r="W75" s="585"/>
      <c r="X75" s="585"/>
      <c r="Y75" s="585"/>
      <c r="Z75" s="585"/>
      <c r="AA75" s="585"/>
      <c r="AB75" s="585"/>
      <c r="AC75" s="585"/>
      <c r="AD75" s="585"/>
      <c r="AE75" s="585"/>
      <c r="AF75" s="585"/>
      <c r="AG75" s="585"/>
      <c r="AH75" s="585"/>
      <c r="AI75" s="585"/>
      <c r="AJ75" s="585"/>
      <c r="AK75" s="585"/>
      <c r="AL75" s="585"/>
      <c r="AM75" s="585"/>
      <c r="AN75" s="585"/>
      <c r="AO75" s="585"/>
      <c r="AP75" s="585"/>
      <c r="AQ75" s="585"/>
      <c r="AR75" s="585"/>
      <c r="AS75" s="585"/>
      <c r="AT75" s="585"/>
      <c r="AU75" s="585"/>
      <c r="AV75" s="585"/>
      <c r="AW75" s="585"/>
      <c r="AX75" s="585"/>
      <c r="AY75" s="585"/>
      <c r="AZ75" s="585"/>
      <c r="BA75" s="585"/>
    </row>
    <row r="76" spans="1:53" ht="15" customHeight="1" x14ac:dyDescent="0.2">
      <c r="A76" s="585"/>
      <c r="B76" s="585"/>
      <c r="C76" s="585"/>
      <c r="D76" s="585"/>
      <c r="E76" s="585"/>
      <c r="F76" s="585"/>
      <c r="G76" s="585"/>
      <c r="H76" s="585"/>
      <c r="I76" s="585"/>
      <c r="J76" s="585"/>
      <c r="K76" s="585"/>
      <c r="L76" s="585"/>
      <c r="M76" s="585"/>
      <c r="N76" s="585"/>
      <c r="O76" s="585"/>
      <c r="P76" s="585"/>
      <c r="Q76" s="585"/>
      <c r="R76" s="585"/>
      <c r="S76" s="585"/>
      <c r="T76" s="585"/>
      <c r="U76" s="585"/>
      <c r="V76" s="585"/>
      <c r="W76" s="585"/>
      <c r="X76" s="585"/>
      <c r="Y76" s="585"/>
      <c r="Z76" s="585"/>
      <c r="AA76" s="585"/>
      <c r="AB76" s="585"/>
      <c r="AC76" s="585"/>
      <c r="AD76" s="585"/>
      <c r="AE76" s="585"/>
      <c r="AF76" s="585"/>
      <c r="AG76" s="585"/>
      <c r="AH76" s="585"/>
      <c r="AI76" s="585"/>
      <c r="AJ76" s="585"/>
      <c r="AK76" s="585"/>
      <c r="AL76" s="585"/>
      <c r="AM76" s="585"/>
      <c r="AN76" s="585"/>
      <c r="AO76" s="585"/>
      <c r="AP76" s="585"/>
      <c r="AQ76" s="585"/>
      <c r="AR76" s="585"/>
      <c r="AS76" s="585"/>
      <c r="AT76" s="585"/>
      <c r="AU76" s="585"/>
      <c r="AV76" s="585"/>
      <c r="AW76" s="585"/>
      <c r="AX76" s="585"/>
      <c r="AY76" s="585"/>
      <c r="AZ76" s="585"/>
      <c r="BA76" s="585"/>
    </row>
    <row r="77" spans="1:53" ht="15" customHeight="1" x14ac:dyDescent="0.2">
      <c r="A77" s="585"/>
      <c r="B77" s="585"/>
      <c r="C77" s="585"/>
      <c r="D77" s="585"/>
      <c r="E77" s="585"/>
      <c r="F77" s="585"/>
      <c r="G77" s="585"/>
      <c r="H77" s="585"/>
      <c r="I77" s="585"/>
      <c r="J77" s="585"/>
      <c r="K77" s="585"/>
      <c r="L77" s="585"/>
      <c r="M77" s="585"/>
      <c r="N77" s="585"/>
      <c r="O77" s="585"/>
      <c r="P77" s="585"/>
      <c r="Q77" s="585"/>
      <c r="R77" s="585"/>
      <c r="S77" s="585"/>
      <c r="T77" s="585"/>
      <c r="U77" s="585"/>
      <c r="V77" s="585"/>
      <c r="W77" s="585"/>
      <c r="X77" s="585"/>
      <c r="Y77" s="585"/>
      <c r="Z77" s="585"/>
      <c r="AA77" s="585"/>
      <c r="AB77" s="585"/>
      <c r="AC77" s="585"/>
      <c r="AD77" s="585"/>
      <c r="AE77" s="585"/>
      <c r="AF77" s="585"/>
      <c r="AG77" s="585"/>
      <c r="AH77" s="585"/>
      <c r="AI77" s="585"/>
      <c r="AJ77" s="585"/>
      <c r="AK77" s="585"/>
      <c r="AL77" s="585"/>
      <c r="AM77" s="585"/>
      <c r="AN77" s="585"/>
      <c r="AO77" s="585"/>
      <c r="AP77" s="585"/>
      <c r="AQ77" s="585"/>
      <c r="AR77" s="585"/>
      <c r="AS77" s="585"/>
      <c r="AT77" s="585"/>
      <c r="AU77" s="585"/>
      <c r="AV77" s="585"/>
      <c r="AW77" s="585"/>
      <c r="AX77" s="585"/>
      <c r="AY77" s="585"/>
      <c r="AZ77" s="585"/>
      <c r="BA77" s="585"/>
    </row>
    <row r="78" spans="1:53" ht="15" customHeight="1" x14ac:dyDescent="0.2">
      <c r="A78" s="585"/>
      <c r="B78" s="585"/>
      <c r="C78" s="585"/>
      <c r="D78" s="585"/>
      <c r="E78" s="585"/>
      <c r="F78" s="585"/>
      <c r="G78" s="585"/>
      <c r="H78" s="585"/>
      <c r="I78" s="585"/>
      <c r="J78" s="585"/>
      <c r="K78" s="585"/>
      <c r="L78" s="585"/>
      <c r="M78" s="585"/>
      <c r="N78" s="585"/>
      <c r="O78" s="585"/>
      <c r="P78" s="585"/>
      <c r="Q78" s="585"/>
      <c r="R78" s="585"/>
      <c r="S78" s="585"/>
      <c r="T78" s="585"/>
      <c r="U78" s="585"/>
      <c r="V78" s="585"/>
      <c r="W78" s="585"/>
      <c r="X78" s="585"/>
      <c r="Y78" s="585"/>
      <c r="Z78" s="585"/>
      <c r="AA78" s="585"/>
      <c r="AB78" s="585"/>
      <c r="AC78" s="585"/>
      <c r="AD78" s="585"/>
      <c r="AE78" s="585"/>
      <c r="AF78" s="585"/>
      <c r="AG78" s="585"/>
      <c r="AH78" s="585"/>
      <c r="AI78" s="585"/>
      <c r="AJ78" s="585"/>
      <c r="AK78" s="585"/>
      <c r="AL78" s="585"/>
      <c r="AM78" s="585"/>
      <c r="AN78" s="585"/>
      <c r="AO78" s="585"/>
      <c r="AP78" s="585"/>
      <c r="AQ78" s="585"/>
      <c r="AR78" s="585"/>
      <c r="AS78" s="585"/>
      <c r="AT78" s="585"/>
      <c r="AU78" s="585"/>
      <c r="AV78" s="585"/>
      <c r="AW78" s="585"/>
      <c r="AX78" s="585"/>
      <c r="AY78" s="585"/>
      <c r="AZ78" s="585"/>
      <c r="BA78" s="585"/>
    </row>
    <row r="79" spans="1:53" ht="15" customHeight="1" x14ac:dyDescent="0.2">
      <c r="A79" s="585"/>
      <c r="B79" s="585"/>
      <c r="C79" s="585"/>
      <c r="D79" s="585"/>
      <c r="E79" s="585"/>
      <c r="F79" s="585"/>
      <c r="G79" s="585"/>
      <c r="H79" s="585"/>
      <c r="I79" s="585"/>
      <c r="J79" s="585"/>
      <c r="K79" s="585"/>
      <c r="L79" s="585"/>
      <c r="M79" s="585"/>
      <c r="N79" s="585"/>
      <c r="O79" s="585"/>
      <c r="P79" s="585"/>
      <c r="Q79" s="585"/>
      <c r="R79" s="585"/>
      <c r="S79" s="585"/>
      <c r="T79" s="585"/>
      <c r="U79" s="585"/>
      <c r="V79" s="585"/>
      <c r="W79" s="585"/>
      <c r="X79" s="585"/>
      <c r="Y79" s="585"/>
      <c r="Z79" s="585"/>
      <c r="AA79" s="585"/>
      <c r="AB79" s="585"/>
      <c r="AC79" s="585"/>
      <c r="AD79" s="585"/>
      <c r="AE79" s="585"/>
      <c r="AF79" s="585"/>
      <c r="AG79" s="585"/>
      <c r="AH79" s="585"/>
      <c r="AI79" s="585"/>
      <c r="AJ79" s="585"/>
      <c r="AK79" s="585"/>
      <c r="AL79" s="585"/>
      <c r="AM79" s="585"/>
      <c r="AN79" s="585"/>
      <c r="AO79" s="585"/>
      <c r="AP79" s="585"/>
      <c r="AQ79" s="585"/>
      <c r="AR79" s="585"/>
      <c r="AS79" s="585"/>
      <c r="AT79" s="585"/>
      <c r="AU79" s="585"/>
      <c r="AV79" s="585"/>
      <c r="AW79" s="585"/>
      <c r="AX79" s="585"/>
      <c r="AY79" s="585"/>
      <c r="AZ79" s="585"/>
      <c r="BA79" s="585"/>
    </row>
    <row r="80" spans="1:53" ht="15" customHeight="1" x14ac:dyDescent="0.2">
      <c r="A80" s="585"/>
      <c r="B80" s="585"/>
      <c r="C80" s="585"/>
      <c r="D80" s="585"/>
      <c r="E80" s="585"/>
      <c r="F80" s="585"/>
      <c r="G80" s="585"/>
      <c r="H80" s="585"/>
      <c r="I80" s="585"/>
      <c r="J80" s="585"/>
      <c r="K80" s="585"/>
      <c r="L80" s="585"/>
      <c r="M80" s="585"/>
      <c r="N80" s="585"/>
      <c r="O80" s="585"/>
      <c r="P80" s="585"/>
      <c r="Q80" s="585"/>
      <c r="R80" s="585"/>
      <c r="S80" s="585"/>
      <c r="T80" s="585"/>
      <c r="U80" s="585"/>
      <c r="V80" s="585"/>
      <c r="W80" s="585"/>
      <c r="X80" s="585"/>
      <c r="Y80" s="585"/>
      <c r="Z80" s="585"/>
      <c r="AA80" s="585"/>
      <c r="AB80" s="585"/>
      <c r="AC80" s="585"/>
      <c r="AD80" s="585"/>
      <c r="AE80" s="585"/>
      <c r="AF80" s="585"/>
      <c r="AG80" s="585"/>
      <c r="AH80" s="585"/>
      <c r="AI80" s="585"/>
      <c r="AJ80" s="585"/>
      <c r="AK80" s="585"/>
      <c r="AL80" s="585"/>
      <c r="AM80" s="585"/>
      <c r="AN80" s="585"/>
      <c r="AO80" s="585"/>
      <c r="AP80" s="585"/>
      <c r="AQ80" s="585"/>
      <c r="AR80" s="585"/>
      <c r="AS80" s="585"/>
      <c r="AT80" s="585"/>
      <c r="AU80" s="585"/>
      <c r="AV80" s="585"/>
      <c r="AW80" s="585"/>
      <c r="AX80" s="585"/>
      <c r="AY80" s="585"/>
      <c r="AZ80" s="585"/>
      <c r="BA80" s="585"/>
    </row>
    <row r="81" spans="1:53" ht="15" customHeight="1" x14ac:dyDescent="0.2">
      <c r="A81" s="585"/>
      <c r="B81" s="585"/>
      <c r="C81" s="585"/>
      <c r="D81" s="585"/>
      <c r="E81" s="585"/>
      <c r="F81" s="585"/>
      <c r="G81" s="585"/>
      <c r="H81" s="585"/>
      <c r="I81" s="585"/>
      <c r="J81" s="585"/>
      <c r="K81" s="585"/>
      <c r="L81" s="585"/>
      <c r="M81" s="585"/>
      <c r="N81" s="585"/>
      <c r="O81" s="585"/>
      <c r="P81" s="585"/>
      <c r="Q81" s="585"/>
      <c r="R81" s="585"/>
      <c r="S81" s="585"/>
      <c r="T81" s="585"/>
      <c r="U81" s="585"/>
      <c r="V81" s="585"/>
      <c r="W81" s="585"/>
      <c r="X81" s="585"/>
      <c r="Y81" s="585"/>
      <c r="Z81" s="585"/>
      <c r="AA81" s="585"/>
      <c r="AB81" s="585"/>
      <c r="AC81" s="585"/>
      <c r="AD81" s="585"/>
      <c r="AE81" s="585"/>
      <c r="AF81" s="585"/>
      <c r="AG81" s="585"/>
      <c r="AH81" s="585"/>
      <c r="AI81" s="585"/>
      <c r="AJ81" s="585"/>
      <c r="AK81" s="585"/>
      <c r="AL81" s="585"/>
      <c r="AM81" s="585"/>
      <c r="AN81" s="585"/>
      <c r="AO81" s="585"/>
      <c r="AP81" s="585"/>
      <c r="AQ81" s="585"/>
      <c r="AR81" s="585"/>
      <c r="AS81" s="585"/>
      <c r="AT81" s="585"/>
      <c r="AU81" s="585"/>
      <c r="AV81" s="585"/>
      <c r="AW81" s="585"/>
      <c r="AX81" s="585"/>
      <c r="AY81" s="585"/>
      <c r="AZ81" s="585"/>
      <c r="BA81" s="585"/>
    </row>
    <row r="82" spans="1:53" ht="15" customHeight="1" x14ac:dyDescent="0.2">
      <c r="A82" s="585"/>
      <c r="B82" s="585"/>
      <c r="C82" s="585"/>
      <c r="D82" s="585"/>
      <c r="E82" s="585"/>
      <c r="F82" s="585"/>
      <c r="G82" s="585"/>
      <c r="H82" s="585"/>
      <c r="I82" s="585"/>
      <c r="J82" s="585"/>
      <c r="K82" s="585"/>
      <c r="L82" s="585"/>
      <c r="M82" s="585"/>
      <c r="N82" s="585"/>
      <c r="O82" s="585"/>
      <c r="P82" s="585"/>
      <c r="Q82" s="585"/>
      <c r="R82" s="585"/>
      <c r="S82" s="585"/>
      <c r="T82" s="585"/>
      <c r="U82" s="585"/>
      <c r="V82" s="585"/>
      <c r="W82" s="585"/>
      <c r="X82" s="585"/>
      <c r="Y82" s="585"/>
      <c r="Z82" s="585"/>
      <c r="AA82" s="585"/>
      <c r="AB82" s="585"/>
      <c r="AC82" s="585"/>
      <c r="AD82" s="585"/>
      <c r="AE82" s="585"/>
      <c r="AF82" s="585"/>
      <c r="AG82" s="585"/>
      <c r="AH82" s="585"/>
      <c r="AI82" s="585"/>
      <c r="AJ82" s="585"/>
      <c r="AK82" s="585"/>
      <c r="AL82" s="585"/>
      <c r="AM82" s="585"/>
      <c r="AN82" s="585"/>
      <c r="AO82" s="585"/>
      <c r="AP82" s="585"/>
      <c r="AQ82" s="585"/>
      <c r="AR82" s="585"/>
      <c r="AS82" s="585"/>
      <c r="AT82" s="585"/>
      <c r="AU82" s="585"/>
      <c r="AV82" s="585"/>
      <c r="AW82" s="585"/>
      <c r="AX82" s="585"/>
      <c r="AY82" s="585"/>
      <c r="AZ82" s="585"/>
      <c r="BA82" s="585"/>
    </row>
    <row r="83" spans="1:53" ht="15" customHeight="1" x14ac:dyDescent="0.2">
      <c r="A83" s="585"/>
      <c r="B83" s="585"/>
      <c r="C83" s="585"/>
      <c r="D83" s="585"/>
      <c r="E83" s="585"/>
      <c r="F83" s="585"/>
      <c r="G83" s="585"/>
      <c r="H83" s="585"/>
      <c r="I83" s="585"/>
      <c r="J83" s="585"/>
      <c r="K83" s="585"/>
      <c r="L83" s="585"/>
      <c r="M83" s="585"/>
      <c r="N83" s="585"/>
      <c r="O83" s="585"/>
      <c r="P83" s="585"/>
      <c r="Q83" s="585"/>
      <c r="R83" s="585"/>
      <c r="S83" s="585"/>
      <c r="T83" s="585"/>
      <c r="U83" s="585"/>
      <c r="V83" s="585"/>
      <c r="W83" s="585"/>
      <c r="X83" s="585"/>
      <c r="Y83" s="585"/>
      <c r="Z83" s="585"/>
      <c r="AA83" s="585"/>
      <c r="AB83" s="585"/>
      <c r="AC83" s="585"/>
      <c r="AD83" s="585"/>
      <c r="AE83" s="585"/>
      <c r="AF83" s="585"/>
      <c r="AG83" s="585"/>
      <c r="AH83" s="585"/>
      <c r="AI83" s="585"/>
      <c r="AJ83" s="585"/>
      <c r="AK83" s="585"/>
      <c r="AL83" s="585"/>
      <c r="AM83" s="585"/>
      <c r="AN83" s="585"/>
      <c r="AO83" s="585"/>
      <c r="AP83" s="585"/>
      <c r="AQ83" s="585"/>
      <c r="AR83" s="585"/>
      <c r="AS83" s="585"/>
      <c r="AT83" s="585"/>
      <c r="AU83" s="585"/>
      <c r="AV83" s="585"/>
      <c r="AW83" s="585"/>
      <c r="AX83" s="585"/>
      <c r="AY83" s="585"/>
      <c r="AZ83" s="585"/>
      <c r="BA83" s="585"/>
    </row>
    <row r="84" spans="1:53" ht="15" customHeight="1" x14ac:dyDescent="0.2">
      <c r="A84" s="585"/>
      <c r="B84" s="585"/>
      <c r="C84" s="585"/>
      <c r="D84" s="585"/>
      <c r="E84" s="585"/>
      <c r="F84" s="585"/>
      <c r="G84" s="585"/>
      <c r="H84" s="585"/>
      <c r="I84" s="585"/>
      <c r="J84" s="585"/>
      <c r="K84" s="585"/>
      <c r="L84" s="585"/>
      <c r="M84" s="585"/>
      <c r="N84" s="585"/>
      <c r="O84" s="585"/>
      <c r="P84" s="585"/>
      <c r="Q84" s="585"/>
      <c r="R84" s="585"/>
      <c r="S84" s="585"/>
      <c r="T84" s="585"/>
      <c r="U84" s="585"/>
      <c r="V84" s="585"/>
      <c r="W84" s="585"/>
      <c r="X84" s="585"/>
      <c r="Y84" s="585"/>
      <c r="Z84" s="585"/>
      <c r="AA84" s="585"/>
      <c r="AB84" s="585"/>
      <c r="AC84" s="585"/>
      <c r="AD84" s="585"/>
      <c r="AE84" s="585"/>
      <c r="AF84" s="585"/>
      <c r="AG84" s="585"/>
      <c r="AH84" s="585"/>
      <c r="AI84" s="585"/>
      <c r="AJ84" s="585"/>
      <c r="AK84" s="585"/>
      <c r="AL84" s="585"/>
      <c r="AM84" s="585"/>
      <c r="AN84" s="585"/>
      <c r="AO84" s="585"/>
      <c r="AP84" s="585"/>
      <c r="AQ84" s="585"/>
      <c r="AR84" s="585"/>
      <c r="AS84" s="585"/>
      <c r="AT84" s="585"/>
      <c r="AU84" s="585"/>
      <c r="AV84" s="585"/>
      <c r="AW84" s="585"/>
      <c r="AX84" s="585"/>
      <c r="AY84" s="585"/>
      <c r="AZ84" s="585"/>
      <c r="BA84" s="585"/>
    </row>
    <row r="85" spans="1:53" ht="15" customHeight="1" x14ac:dyDescent="0.2">
      <c r="A85" s="585"/>
      <c r="B85" s="585"/>
      <c r="C85" s="585"/>
      <c r="D85" s="585"/>
      <c r="E85" s="585"/>
      <c r="F85" s="585"/>
      <c r="G85" s="585"/>
      <c r="H85" s="585"/>
      <c r="I85" s="585"/>
      <c r="J85" s="585"/>
      <c r="K85" s="585"/>
      <c r="L85" s="585"/>
      <c r="M85" s="585"/>
      <c r="N85" s="585"/>
      <c r="O85" s="585"/>
      <c r="P85" s="585"/>
      <c r="Q85" s="585"/>
      <c r="R85" s="585"/>
      <c r="S85" s="585"/>
      <c r="T85" s="585"/>
      <c r="U85" s="585"/>
      <c r="V85" s="585"/>
      <c r="W85" s="585"/>
      <c r="X85" s="585"/>
      <c r="Y85" s="585"/>
      <c r="Z85" s="585"/>
      <c r="AA85" s="585"/>
      <c r="AB85" s="585"/>
      <c r="AC85" s="585"/>
      <c r="AD85" s="585"/>
      <c r="AE85" s="585"/>
      <c r="AF85" s="585"/>
      <c r="AG85" s="585"/>
      <c r="AH85" s="585"/>
      <c r="AI85" s="585"/>
      <c r="AJ85" s="585"/>
      <c r="AK85" s="585"/>
      <c r="AL85" s="585"/>
      <c r="AM85" s="585"/>
      <c r="AN85" s="585"/>
      <c r="AO85" s="585"/>
      <c r="AP85" s="585"/>
      <c r="AQ85" s="585"/>
      <c r="AR85" s="585"/>
      <c r="AS85" s="585"/>
      <c r="AT85" s="585"/>
      <c r="AU85" s="585"/>
      <c r="AV85" s="585"/>
      <c r="AW85" s="585"/>
      <c r="AX85" s="585"/>
      <c r="AY85" s="585"/>
      <c r="AZ85" s="585"/>
      <c r="BA85" s="585"/>
    </row>
    <row r="86" spans="1:53" ht="15" customHeight="1" x14ac:dyDescent="0.2">
      <c r="A86" s="585"/>
      <c r="B86" s="585"/>
      <c r="C86" s="585"/>
      <c r="D86" s="585"/>
      <c r="E86" s="585"/>
      <c r="F86" s="585"/>
      <c r="G86" s="585"/>
      <c r="H86" s="585"/>
      <c r="I86" s="585"/>
      <c r="J86" s="585"/>
      <c r="K86" s="585"/>
      <c r="L86" s="585"/>
      <c r="M86" s="585"/>
      <c r="N86" s="585"/>
      <c r="O86" s="585"/>
      <c r="P86" s="585"/>
      <c r="Q86" s="585"/>
      <c r="R86" s="585"/>
      <c r="S86" s="585"/>
      <c r="T86" s="585"/>
      <c r="U86" s="585"/>
      <c r="V86" s="585"/>
      <c r="W86" s="585"/>
      <c r="X86" s="585"/>
      <c r="Y86" s="585"/>
      <c r="Z86" s="585"/>
      <c r="AA86" s="585"/>
      <c r="AB86" s="585"/>
      <c r="AC86" s="585"/>
      <c r="AD86" s="585"/>
      <c r="AE86" s="585"/>
      <c r="AF86" s="585"/>
      <c r="AG86" s="585"/>
      <c r="AH86" s="585"/>
      <c r="AI86" s="585"/>
      <c r="AJ86" s="585"/>
      <c r="AK86" s="585"/>
      <c r="AL86" s="585"/>
      <c r="AM86" s="585"/>
      <c r="AN86" s="585"/>
      <c r="AO86" s="585"/>
      <c r="AP86" s="585"/>
      <c r="AQ86" s="585"/>
      <c r="AR86" s="585"/>
      <c r="AS86" s="585"/>
      <c r="AT86" s="585"/>
      <c r="AU86" s="585"/>
      <c r="AV86" s="585"/>
      <c r="AW86" s="585"/>
      <c r="AX86" s="585"/>
      <c r="AY86" s="585"/>
      <c r="AZ86" s="585"/>
      <c r="BA86" s="585"/>
    </row>
    <row r="87" spans="1:53" ht="15" customHeight="1" x14ac:dyDescent="0.2">
      <c r="A87" s="585"/>
      <c r="B87" s="585"/>
      <c r="C87" s="585"/>
      <c r="D87" s="585"/>
      <c r="E87" s="585"/>
      <c r="F87" s="585"/>
      <c r="G87" s="585"/>
      <c r="H87" s="585"/>
      <c r="I87" s="585"/>
      <c r="J87" s="585"/>
      <c r="K87" s="585"/>
      <c r="L87" s="585"/>
      <c r="M87" s="585"/>
      <c r="N87" s="585"/>
      <c r="O87" s="585"/>
      <c r="P87" s="585"/>
      <c r="Q87" s="585"/>
      <c r="R87" s="585"/>
      <c r="S87" s="585"/>
      <c r="T87" s="585"/>
      <c r="U87" s="585"/>
      <c r="V87" s="585"/>
      <c r="W87" s="585"/>
      <c r="X87" s="585"/>
      <c r="Y87" s="585"/>
      <c r="Z87" s="585"/>
      <c r="AA87" s="585"/>
      <c r="AB87" s="585"/>
      <c r="AC87" s="585"/>
      <c r="AD87" s="585"/>
      <c r="AE87" s="585"/>
      <c r="AF87" s="585"/>
      <c r="AG87" s="585"/>
      <c r="AH87" s="585"/>
      <c r="AI87" s="585"/>
      <c r="AJ87" s="585"/>
      <c r="AK87" s="585"/>
      <c r="AL87" s="585"/>
      <c r="AM87" s="585"/>
      <c r="AN87" s="585"/>
      <c r="AO87" s="585"/>
      <c r="AP87" s="585"/>
      <c r="AQ87" s="585"/>
      <c r="AR87" s="585"/>
      <c r="AS87" s="585"/>
      <c r="AT87" s="585"/>
      <c r="AU87" s="585"/>
      <c r="AV87" s="585"/>
      <c r="AW87" s="585"/>
      <c r="AX87" s="585"/>
      <c r="AY87" s="585"/>
      <c r="AZ87" s="585"/>
      <c r="BA87" s="585"/>
    </row>
    <row r="88" spans="1:53" ht="15" customHeight="1" x14ac:dyDescent="0.2">
      <c r="A88" s="585"/>
      <c r="B88" s="585"/>
      <c r="C88" s="585"/>
      <c r="D88" s="585"/>
      <c r="E88" s="585"/>
      <c r="F88" s="585"/>
      <c r="G88" s="585"/>
      <c r="H88" s="585"/>
      <c r="I88" s="585"/>
      <c r="J88" s="585"/>
      <c r="K88" s="585"/>
      <c r="L88" s="585"/>
      <c r="M88" s="585"/>
      <c r="N88" s="585"/>
      <c r="O88" s="585"/>
      <c r="P88" s="585"/>
      <c r="Q88" s="585"/>
      <c r="R88" s="585"/>
      <c r="S88" s="585"/>
      <c r="T88" s="585"/>
      <c r="U88" s="585"/>
      <c r="V88" s="585"/>
      <c r="W88" s="585"/>
      <c r="X88" s="585"/>
      <c r="Y88" s="585"/>
      <c r="Z88" s="585"/>
      <c r="AA88" s="585"/>
      <c r="AB88" s="585"/>
      <c r="AC88" s="585"/>
      <c r="AD88" s="585"/>
      <c r="AE88" s="585"/>
      <c r="AF88" s="585"/>
      <c r="AG88" s="585"/>
      <c r="AH88" s="585"/>
      <c r="AI88" s="585"/>
      <c r="AJ88" s="585"/>
      <c r="AK88" s="585"/>
      <c r="AL88" s="585"/>
      <c r="AM88" s="585"/>
      <c r="AN88" s="585"/>
      <c r="AO88" s="585"/>
      <c r="AP88" s="585"/>
      <c r="AQ88" s="585"/>
      <c r="AR88" s="585"/>
      <c r="AS88" s="585"/>
      <c r="AT88" s="585"/>
      <c r="AU88" s="585"/>
      <c r="AV88" s="585"/>
      <c r="AW88" s="585"/>
      <c r="AX88" s="585"/>
      <c r="AY88" s="585"/>
      <c r="AZ88" s="585"/>
      <c r="BA88" s="585"/>
    </row>
    <row r="89" spans="1:53" ht="15" customHeight="1" x14ac:dyDescent="0.2">
      <c r="A89" s="585"/>
      <c r="B89" s="585"/>
      <c r="C89" s="585"/>
      <c r="D89" s="585"/>
      <c r="E89" s="585"/>
      <c r="F89" s="585"/>
      <c r="G89" s="585"/>
      <c r="H89" s="585"/>
      <c r="I89" s="585"/>
      <c r="J89" s="585"/>
      <c r="K89" s="585"/>
      <c r="L89" s="585"/>
      <c r="M89" s="585"/>
      <c r="N89" s="585"/>
      <c r="O89" s="585"/>
      <c r="P89" s="585"/>
      <c r="Q89" s="585"/>
      <c r="R89" s="585"/>
      <c r="S89" s="585"/>
      <c r="T89" s="585"/>
      <c r="U89" s="585"/>
      <c r="V89" s="585"/>
      <c r="W89" s="585"/>
      <c r="X89" s="585"/>
      <c r="Y89" s="585"/>
      <c r="Z89" s="585"/>
      <c r="AA89" s="585"/>
      <c r="AB89" s="585"/>
      <c r="AC89" s="585"/>
      <c r="AD89" s="585"/>
      <c r="AE89" s="585"/>
      <c r="AF89" s="585"/>
      <c r="AG89" s="585"/>
      <c r="AH89" s="585"/>
      <c r="AI89" s="585"/>
      <c r="AJ89" s="585"/>
      <c r="AK89" s="585"/>
      <c r="AL89" s="585"/>
      <c r="AM89" s="585"/>
      <c r="AN89" s="585"/>
      <c r="AO89" s="585"/>
      <c r="AP89" s="585"/>
      <c r="AQ89" s="585"/>
      <c r="AR89" s="585"/>
      <c r="AS89" s="585"/>
      <c r="AT89" s="585"/>
      <c r="AU89" s="585"/>
      <c r="AV89" s="585"/>
      <c r="AW89" s="585"/>
      <c r="AX89" s="585"/>
      <c r="AY89" s="585"/>
      <c r="AZ89" s="585"/>
      <c r="BA89" s="585"/>
    </row>
    <row r="90" spans="1:53" ht="15" customHeight="1" x14ac:dyDescent="0.2">
      <c r="A90" s="585"/>
      <c r="B90" s="585"/>
      <c r="C90" s="585"/>
      <c r="D90" s="585"/>
      <c r="E90" s="585"/>
      <c r="F90" s="585"/>
      <c r="G90" s="585"/>
      <c r="H90" s="585"/>
      <c r="I90" s="585"/>
      <c r="J90" s="585"/>
      <c r="K90" s="585"/>
      <c r="L90" s="585"/>
      <c r="M90" s="585"/>
      <c r="N90" s="585"/>
      <c r="O90" s="585"/>
      <c r="P90" s="585"/>
      <c r="Q90" s="585"/>
      <c r="R90" s="585"/>
      <c r="S90" s="585"/>
      <c r="T90" s="585"/>
      <c r="U90" s="585"/>
      <c r="V90" s="585"/>
      <c r="W90" s="585"/>
      <c r="X90" s="585"/>
      <c r="Y90" s="585"/>
      <c r="Z90" s="585"/>
      <c r="AA90" s="585"/>
      <c r="AB90" s="585"/>
      <c r="AC90" s="585"/>
      <c r="AD90" s="585"/>
      <c r="AE90" s="585"/>
      <c r="AF90" s="585"/>
      <c r="AG90" s="585"/>
      <c r="AH90" s="585"/>
      <c r="AI90" s="585"/>
      <c r="AJ90" s="585"/>
      <c r="AK90" s="585"/>
      <c r="AL90" s="585"/>
      <c r="AM90" s="585"/>
      <c r="AN90" s="585"/>
      <c r="AO90" s="585"/>
      <c r="AP90" s="585"/>
      <c r="AQ90" s="585"/>
      <c r="AR90" s="585"/>
      <c r="AS90" s="585"/>
      <c r="AT90" s="585"/>
      <c r="AU90" s="585"/>
      <c r="AV90" s="585"/>
      <c r="AW90" s="585"/>
      <c r="AX90" s="585"/>
      <c r="AY90" s="585"/>
      <c r="AZ90" s="585"/>
      <c r="BA90" s="585"/>
    </row>
    <row r="91" spans="1:53" ht="15" customHeight="1" x14ac:dyDescent="0.2">
      <c r="A91" s="585"/>
      <c r="B91" s="585"/>
      <c r="C91" s="585"/>
      <c r="D91" s="585"/>
      <c r="E91" s="585"/>
      <c r="F91" s="585"/>
      <c r="G91" s="585"/>
      <c r="H91" s="585"/>
      <c r="I91" s="585"/>
      <c r="J91" s="585"/>
      <c r="K91" s="585"/>
      <c r="L91" s="585"/>
      <c r="M91" s="585"/>
      <c r="N91" s="585"/>
      <c r="O91" s="585"/>
      <c r="P91" s="585"/>
      <c r="Q91" s="585"/>
      <c r="R91" s="585"/>
      <c r="S91" s="585"/>
      <c r="T91" s="585"/>
      <c r="U91" s="585"/>
      <c r="V91" s="585"/>
      <c r="W91" s="585"/>
      <c r="X91" s="585"/>
      <c r="Y91" s="585"/>
      <c r="Z91" s="585"/>
      <c r="AA91" s="585"/>
      <c r="AB91" s="585"/>
      <c r="AC91" s="585"/>
      <c r="AD91" s="585"/>
      <c r="AE91" s="585"/>
      <c r="AF91" s="585"/>
      <c r="AG91" s="585"/>
      <c r="AH91" s="585"/>
      <c r="AI91" s="585"/>
      <c r="AJ91" s="585"/>
      <c r="AK91" s="585"/>
      <c r="AL91" s="585"/>
      <c r="AM91" s="585"/>
      <c r="AN91" s="585"/>
      <c r="AO91" s="585"/>
      <c r="AP91" s="585"/>
      <c r="AQ91" s="585"/>
      <c r="AR91" s="585"/>
      <c r="AS91" s="585"/>
      <c r="AT91" s="585"/>
      <c r="AU91" s="585"/>
      <c r="AV91" s="585"/>
      <c r="AW91" s="585"/>
      <c r="AX91" s="585"/>
      <c r="AY91" s="585"/>
      <c r="AZ91" s="585"/>
      <c r="BA91" s="585"/>
    </row>
    <row r="92" spans="1:53" ht="15" customHeight="1" x14ac:dyDescent="0.2">
      <c r="A92" s="585"/>
      <c r="B92" s="585"/>
      <c r="C92" s="585"/>
      <c r="D92" s="585"/>
      <c r="E92" s="585"/>
      <c r="F92" s="585"/>
      <c r="G92" s="585"/>
      <c r="H92" s="585"/>
      <c r="I92" s="585"/>
      <c r="J92" s="585"/>
      <c r="K92" s="585"/>
      <c r="L92" s="585"/>
      <c r="M92" s="585"/>
      <c r="N92" s="585"/>
      <c r="O92" s="585"/>
      <c r="P92" s="585"/>
      <c r="Q92" s="585"/>
      <c r="R92" s="585"/>
      <c r="S92" s="585"/>
      <c r="T92" s="585"/>
      <c r="U92" s="585"/>
      <c r="V92" s="585"/>
      <c r="W92" s="585"/>
      <c r="X92" s="585"/>
      <c r="Y92" s="585"/>
      <c r="Z92" s="585"/>
      <c r="AA92" s="585"/>
      <c r="AB92" s="585"/>
      <c r="AC92" s="585"/>
      <c r="AD92" s="585"/>
      <c r="AE92" s="585"/>
      <c r="AF92" s="585"/>
      <c r="AG92" s="585"/>
      <c r="AH92" s="585"/>
      <c r="AI92" s="585"/>
      <c r="AJ92" s="585"/>
      <c r="AK92" s="585"/>
      <c r="AL92" s="585"/>
      <c r="AM92" s="585"/>
      <c r="AN92" s="585"/>
      <c r="AO92" s="585"/>
      <c r="AP92" s="585"/>
      <c r="AQ92" s="585"/>
      <c r="AR92" s="585"/>
      <c r="AS92" s="585"/>
      <c r="AT92" s="585"/>
      <c r="AU92" s="585"/>
      <c r="AV92" s="585"/>
      <c r="AW92" s="585"/>
      <c r="AX92" s="585"/>
      <c r="AY92" s="585"/>
      <c r="AZ92" s="585"/>
      <c r="BA92" s="585"/>
    </row>
    <row r="93" spans="1:53" ht="15" customHeight="1" x14ac:dyDescent="0.2">
      <c r="A93" s="585"/>
      <c r="B93" s="585"/>
      <c r="C93" s="585"/>
      <c r="D93" s="585"/>
      <c r="E93" s="585"/>
      <c r="F93" s="585"/>
      <c r="G93" s="585"/>
      <c r="H93" s="585"/>
      <c r="I93" s="585"/>
      <c r="J93" s="585"/>
      <c r="K93" s="585"/>
      <c r="L93" s="585"/>
      <c r="M93" s="585"/>
      <c r="N93" s="585"/>
      <c r="O93" s="585"/>
      <c r="P93" s="585"/>
      <c r="Q93" s="585"/>
      <c r="R93" s="585"/>
      <c r="S93" s="585"/>
      <c r="T93" s="585"/>
      <c r="U93" s="585"/>
      <c r="V93" s="585"/>
      <c r="W93" s="585"/>
      <c r="X93" s="585"/>
      <c r="Y93" s="585"/>
      <c r="Z93" s="585"/>
      <c r="AA93" s="585"/>
      <c r="AB93" s="585"/>
      <c r="AC93" s="585"/>
      <c r="AD93" s="585"/>
      <c r="AE93" s="585"/>
      <c r="AF93" s="585"/>
      <c r="AG93" s="585"/>
      <c r="AH93" s="585"/>
      <c r="AI93" s="585"/>
      <c r="AJ93" s="585"/>
      <c r="AK93" s="585"/>
      <c r="AL93" s="585"/>
      <c r="AM93" s="585"/>
      <c r="AN93" s="585"/>
      <c r="AO93" s="585"/>
      <c r="AP93" s="585"/>
      <c r="AQ93" s="585"/>
      <c r="AR93" s="585"/>
      <c r="AS93" s="585"/>
      <c r="AT93" s="585"/>
      <c r="AU93" s="585"/>
      <c r="AV93" s="585"/>
      <c r="AW93" s="585"/>
      <c r="AX93" s="585"/>
      <c r="AY93" s="585"/>
      <c r="AZ93" s="585"/>
      <c r="BA93" s="585"/>
    </row>
    <row r="94" spans="1:53" ht="15" customHeight="1" x14ac:dyDescent="0.2">
      <c r="A94" s="585"/>
      <c r="B94" s="585"/>
      <c r="C94" s="585"/>
      <c r="D94" s="585"/>
      <c r="E94" s="585"/>
      <c r="F94" s="585"/>
      <c r="G94" s="585"/>
      <c r="H94" s="585"/>
      <c r="I94" s="585"/>
      <c r="J94" s="585"/>
      <c r="K94" s="585"/>
      <c r="L94" s="585"/>
      <c r="M94" s="585"/>
      <c r="N94" s="585"/>
      <c r="O94" s="585"/>
      <c r="P94" s="585"/>
      <c r="Q94" s="585"/>
      <c r="R94" s="585"/>
      <c r="S94" s="585"/>
      <c r="T94" s="585"/>
      <c r="U94" s="585"/>
      <c r="V94" s="585"/>
      <c r="W94" s="585"/>
      <c r="X94" s="585"/>
      <c r="Y94" s="585"/>
      <c r="Z94" s="585"/>
      <c r="AA94" s="585"/>
      <c r="AB94" s="585"/>
      <c r="AC94" s="585"/>
      <c r="AD94" s="585"/>
      <c r="AE94" s="585"/>
      <c r="AF94" s="585"/>
      <c r="AG94" s="585"/>
      <c r="AH94" s="585"/>
      <c r="AI94" s="585"/>
      <c r="AJ94" s="585"/>
      <c r="AK94" s="585"/>
      <c r="AL94" s="585"/>
      <c r="AM94" s="585"/>
      <c r="AN94" s="585"/>
      <c r="AO94" s="585"/>
      <c r="AP94" s="585"/>
      <c r="AQ94" s="585"/>
      <c r="AR94" s="585"/>
      <c r="AS94" s="585"/>
      <c r="AT94" s="585"/>
      <c r="AU94" s="585"/>
      <c r="AV94" s="585"/>
      <c r="AW94" s="585"/>
      <c r="AX94" s="585"/>
      <c r="AY94" s="585"/>
      <c r="AZ94" s="585"/>
      <c r="BA94" s="585"/>
    </row>
    <row r="95" spans="1:53" ht="15" customHeight="1" x14ac:dyDescent="0.2">
      <c r="A95" s="585"/>
      <c r="B95" s="585"/>
      <c r="C95" s="585"/>
      <c r="D95" s="585"/>
      <c r="E95" s="585"/>
      <c r="F95" s="585"/>
      <c r="G95" s="585"/>
      <c r="H95" s="585"/>
      <c r="I95" s="585"/>
      <c r="J95" s="585"/>
      <c r="K95" s="585"/>
      <c r="L95" s="585"/>
      <c r="M95" s="585"/>
      <c r="N95" s="585"/>
      <c r="O95" s="585"/>
      <c r="P95" s="585"/>
      <c r="Q95" s="585"/>
      <c r="R95" s="585"/>
      <c r="S95" s="585"/>
      <c r="T95" s="585"/>
      <c r="U95" s="585"/>
      <c r="V95" s="585"/>
      <c r="W95" s="585"/>
      <c r="X95" s="585"/>
      <c r="Y95" s="585"/>
      <c r="Z95" s="585"/>
      <c r="AA95" s="585"/>
      <c r="AB95" s="585"/>
      <c r="AC95" s="585"/>
      <c r="AD95" s="585"/>
      <c r="AE95" s="585"/>
      <c r="AF95" s="585"/>
      <c r="AG95" s="585"/>
      <c r="AH95" s="585"/>
      <c r="AI95" s="585"/>
      <c r="AJ95" s="585"/>
      <c r="AK95" s="585"/>
      <c r="AL95" s="585"/>
      <c r="AM95" s="585"/>
      <c r="AN95" s="585"/>
      <c r="AO95" s="585"/>
      <c r="AP95" s="585"/>
      <c r="AQ95" s="585"/>
      <c r="AR95" s="585"/>
      <c r="AS95" s="585"/>
      <c r="AT95" s="585"/>
      <c r="AU95" s="585"/>
      <c r="AV95" s="585"/>
      <c r="AW95" s="585"/>
      <c r="AX95" s="585"/>
      <c r="AY95" s="585"/>
      <c r="AZ95" s="585"/>
      <c r="BA95" s="585"/>
    </row>
    <row r="96" spans="1:53" ht="15" customHeight="1" x14ac:dyDescent="0.2">
      <c r="A96" s="585"/>
      <c r="B96" s="585"/>
      <c r="C96" s="585"/>
      <c r="D96" s="585"/>
      <c r="E96" s="585"/>
      <c r="F96" s="585"/>
      <c r="G96" s="585"/>
      <c r="H96" s="585"/>
      <c r="I96" s="585"/>
      <c r="J96" s="585"/>
      <c r="K96" s="585"/>
      <c r="L96" s="585"/>
      <c r="M96" s="585"/>
      <c r="N96" s="585"/>
      <c r="O96" s="585"/>
      <c r="P96" s="585"/>
      <c r="Q96" s="585"/>
      <c r="R96" s="585"/>
      <c r="S96" s="585"/>
      <c r="T96" s="585"/>
      <c r="U96" s="585"/>
      <c r="V96" s="585"/>
      <c r="W96" s="585"/>
      <c r="X96" s="585"/>
      <c r="Y96" s="585"/>
      <c r="Z96" s="585"/>
      <c r="AA96" s="585"/>
      <c r="AB96" s="585"/>
      <c r="AC96" s="585"/>
      <c r="AD96" s="585"/>
      <c r="AE96" s="585"/>
      <c r="AF96" s="585"/>
      <c r="AG96" s="585"/>
      <c r="AH96" s="585"/>
      <c r="AI96" s="585"/>
      <c r="AJ96" s="585"/>
      <c r="AK96" s="585"/>
      <c r="AL96" s="585"/>
      <c r="AM96" s="585"/>
      <c r="AN96" s="585"/>
      <c r="AO96" s="585"/>
      <c r="AP96" s="585"/>
      <c r="AQ96" s="585"/>
      <c r="AR96" s="585"/>
      <c r="AS96" s="585"/>
      <c r="AT96" s="585"/>
      <c r="AU96" s="585"/>
      <c r="AV96" s="585"/>
      <c r="AW96" s="585"/>
      <c r="AX96" s="585"/>
      <c r="AY96" s="585"/>
      <c r="AZ96" s="585"/>
      <c r="BA96" s="585"/>
    </row>
    <row r="97" spans="1:53" ht="15" customHeight="1" x14ac:dyDescent="0.2">
      <c r="A97" s="585"/>
      <c r="B97" s="585"/>
      <c r="C97" s="585"/>
      <c r="D97" s="585"/>
      <c r="E97" s="585"/>
      <c r="F97" s="585"/>
      <c r="G97" s="585"/>
      <c r="H97" s="585"/>
      <c r="I97" s="585"/>
      <c r="J97" s="585"/>
      <c r="K97" s="585"/>
      <c r="L97" s="585"/>
      <c r="M97" s="585"/>
      <c r="N97" s="585"/>
      <c r="O97" s="585"/>
      <c r="P97" s="585"/>
      <c r="Q97" s="585"/>
      <c r="R97" s="585"/>
      <c r="S97" s="585"/>
      <c r="T97" s="585"/>
      <c r="U97" s="585"/>
      <c r="V97" s="585"/>
      <c r="W97" s="585"/>
      <c r="X97" s="585"/>
      <c r="Y97" s="585"/>
      <c r="Z97" s="585"/>
      <c r="AA97" s="585"/>
      <c r="AB97" s="585"/>
      <c r="AC97" s="585"/>
      <c r="AD97" s="585"/>
      <c r="AE97" s="585"/>
      <c r="AF97" s="585"/>
      <c r="AG97" s="585"/>
      <c r="AH97" s="585"/>
      <c r="AI97" s="585"/>
      <c r="AJ97" s="585"/>
      <c r="AK97" s="585"/>
      <c r="AL97" s="585"/>
      <c r="AM97" s="585"/>
      <c r="AN97" s="585"/>
      <c r="AO97" s="585"/>
      <c r="AP97" s="585"/>
      <c r="AQ97" s="585"/>
      <c r="AR97" s="585"/>
      <c r="AS97" s="585"/>
      <c r="AT97" s="585"/>
      <c r="AU97" s="585"/>
      <c r="AV97" s="585"/>
      <c r="AW97" s="585"/>
      <c r="AX97" s="585"/>
      <c r="AY97" s="585"/>
      <c r="AZ97" s="585"/>
      <c r="BA97" s="585"/>
    </row>
    <row r="98" spans="1:53" ht="15" customHeight="1" x14ac:dyDescent="0.2">
      <c r="A98" s="585"/>
      <c r="B98" s="585"/>
      <c r="C98" s="585"/>
      <c r="D98" s="585"/>
      <c r="E98" s="585"/>
      <c r="F98" s="585"/>
      <c r="G98" s="585"/>
      <c r="H98" s="585"/>
      <c r="I98" s="585"/>
      <c r="J98" s="585"/>
      <c r="K98" s="585"/>
      <c r="L98" s="585"/>
      <c r="M98" s="585"/>
      <c r="N98" s="585"/>
      <c r="O98" s="585"/>
      <c r="P98" s="585"/>
      <c r="Q98" s="585"/>
      <c r="R98" s="585"/>
      <c r="S98" s="585"/>
      <c r="T98" s="585"/>
      <c r="U98" s="585"/>
      <c r="V98" s="585"/>
      <c r="W98" s="585"/>
      <c r="X98" s="585"/>
      <c r="Y98" s="585"/>
      <c r="Z98" s="585"/>
      <c r="AA98" s="585"/>
      <c r="AB98" s="585"/>
      <c r="AC98" s="585"/>
      <c r="AD98" s="585"/>
      <c r="AE98" s="585"/>
      <c r="AF98" s="585"/>
      <c r="AG98" s="585"/>
      <c r="AH98" s="585"/>
      <c r="AI98" s="585"/>
      <c r="AJ98" s="585"/>
      <c r="AK98" s="585"/>
      <c r="AL98" s="585"/>
      <c r="AM98" s="585"/>
      <c r="AN98" s="585"/>
      <c r="AO98" s="585"/>
      <c r="AP98" s="585"/>
      <c r="AQ98" s="585"/>
      <c r="AR98" s="585"/>
      <c r="AS98" s="585"/>
      <c r="AT98" s="585"/>
      <c r="AU98" s="585"/>
      <c r="AV98" s="585"/>
      <c r="AW98" s="585"/>
      <c r="AX98" s="585"/>
      <c r="AY98" s="585"/>
      <c r="AZ98" s="585"/>
      <c r="BA98" s="585"/>
    </row>
    <row r="99" spans="1:53" ht="15" customHeight="1" x14ac:dyDescent="0.2">
      <c r="A99" s="585"/>
      <c r="B99" s="585"/>
      <c r="C99" s="585"/>
      <c r="D99" s="585"/>
      <c r="E99" s="585"/>
      <c r="F99" s="585"/>
      <c r="G99" s="585"/>
      <c r="H99" s="585"/>
      <c r="I99" s="585"/>
      <c r="J99" s="585"/>
      <c r="K99" s="585"/>
      <c r="L99" s="585"/>
      <c r="M99" s="585"/>
      <c r="N99" s="585"/>
      <c r="O99" s="585"/>
      <c r="P99" s="585"/>
      <c r="Q99" s="585"/>
      <c r="R99" s="585"/>
      <c r="S99" s="585"/>
      <c r="T99" s="585"/>
      <c r="U99" s="585"/>
      <c r="V99" s="585"/>
      <c r="W99" s="585"/>
      <c r="X99" s="585"/>
      <c r="Y99" s="585"/>
      <c r="Z99" s="585"/>
      <c r="AA99" s="585"/>
      <c r="AB99" s="585"/>
      <c r="AC99" s="585"/>
      <c r="AD99" s="585"/>
      <c r="AE99" s="585"/>
      <c r="AF99" s="585"/>
      <c r="AG99" s="585"/>
      <c r="AH99" s="585"/>
      <c r="AI99" s="585"/>
      <c r="AJ99" s="585"/>
      <c r="AK99" s="585"/>
      <c r="AL99" s="585"/>
      <c r="AM99" s="585"/>
      <c r="AN99" s="585"/>
      <c r="AO99" s="585"/>
      <c r="AP99" s="585"/>
      <c r="AQ99" s="585"/>
      <c r="AR99" s="585"/>
      <c r="AS99" s="585"/>
      <c r="AT99" s="585"/>
      <c r="AU99" s="585"/>
      <c r="AV99" s="585"/>
      <c r="AW99" s="585"/>
      <c r="AX99" s="585"/>
      <c r="AY99" s="585"/>
      <c r="AZ99" s="585"/>
      <c r="BA99" s="585"/>
    </row>
    <row r="100" spans="1:53" ht="15" customHeight="1" x14ac:dyDescent="0.2">
      <c r="A100" s="585"/>
      <c r="B100" s="585"/>
      <c r="C100" s="585"/>
      <c r="D100" s="585"/>
      <c r="E100" s="585"/>
      <c r="F100" s="585"/>
      <c r="G100" s="585"/>
      <c r="H100" s="585"/>
      <c r="I100" s="585"/>
      <c r="J100" s="585"/>
      <c r="K100" s="585"/>
      <c r="L100" s="585"/>
      <c r="M100" s="585"/>
      <c r="N100" s="585"/>
      <c r="O100" s="585"/>
      <c r="P100" s="585"/>
      <c r="Q100" s="585"/>
      <c r="R100" s="585"/>
      <c r="S100" s="585"/>
      <c r="T100" s="585"/>
      <c r="U100" s="585"/>
      <c r="V100" s="585"/>
      <c r="W100" s="585"/>
      <c r="X100" s="585"/>
      <c r="Y100" s="585"/>
      <c r="Z100" s="585"/>
      <c r="AA100" s="585"/>
      <c r="AB100" s="585"/>
      <c r="AC100" s="585"/>
      <c r="AD100" s="585"/>
      <c r="AE100" s="585"/>
      <c r="AF100" s="585"/>
      <c r="AG100" s="585"/>
      <c r="AH100" s="585"/>
      <c r="AI100" s="585"/>
      <c r="AJ100" s="585"/>
      <c r="AK100" s="585"/>
      <c r="AL100" s="585"/>
      <c r="AM100" s="585"/>
      <c r="AN100" s="585"/>
      <c r="AO100" s="585"/>
      <c r="AP100" s="585"/>
      <c r="AQ100" s="585"/>
      <c r="AR100" s="585"/>
      <c r="AS100" s="585"/>
      <c r="AT100" s="585"/>
      <c r="AU100" s="585"/>
      <c r="AV100" s="585"/>
      <c r="AW100" s="585"/>
      <c r="AX100" s="585"/>
      <c r="AY100" s="585"/>
      <c r="AZ100" s="585"/>
      <c r="BA100" s="585"/>
    </row>
    <row r="101" spans="1:53" ht="15" customHeight="1" x14ac:dyDescent="0.2">
      <c r="A101" s="585"/>
      <c r="B101" s="585"/>
      <c r="C101" s="585"/>
      <c r="D101" s="585"/>
      <c r="E101" s="585"/>
      <c r="F101" s="585"/>
      <c r="G101" s="585"/>
      <c r="H101" s="585"/>
      <c r="I101" s="585"/>
      <c r="J101" s="585"/>
      <c r="K101" s="585"/>
      <c r="L101" s="585"/>
      <c r="M101" s="585"/>
      <c r="N101" s="585"/>
      <c r="O101" s="585"/>
      <c r="P101" s="585"/>
      <c r="Q101" s="585"/>
      <c r="R101" s="585"/>
      <c r="S101" s="585"/>
      <c r="T101" s="585"/>
      <c r="U101" s="585"/>
      <c r="V101" s="585"/>
      <c r="W101" s="585"/>
      <c r="X101" s="585"/>
      <c r="Y101" s="585"/>
      <c r="Z101" s="585"/>
      <c r="AA101" s="585"/>
      <c r="AB101" s="585"/>
      <c r="AC101" s="585"/>
      <c r="AD101" s="585"/>
      <c r="AE101" s="585"/>
      <c r="AF101" s="585"/>
      <c r="AG101" s="585"/>
      <c r="AH101" s="585"/>
      <c r="AI101" s="585"/>
      <c r="AJ101" s="585"/>
      <c r="AK101" s="585"/>
      <c r="AL101" s="585"/>
      <c r="AM101" s="585"/>
      <c r="AN101" s="585"/>
      <c r="AO101" s="585"/>
      <c r="AP101" s="585"/>
      <c r="AQ101" s="585"/>
      <c r="AR101" s="585"/>
      <c r="AS101" s="585"/>
      <c r="AT101" s="585"/>
      <c r="AU101" s="585"/>
      <c r="AV101" s="585"/>
      <c r="AW101" s="585"/>
      <c r="AX101" s="585"/>
      <c r="AY101" s="585"/>
      <c r="AZ101" s="585"/>
      <c r="BA101" s="585"/>
    </row>
    <row r="102" spans="1:53" ht="15" customHeight="1" x14ac:dyDescent="0.2">
      <c r="A102" s="585"/>
      <c r="B102" s="585"/>
      <c r="C102" s="585"/>
      <c r="D102" s="585"/>
      <c r="E102" s="585"/>
      <c r="F102" s="585"/>
      <c r="G102" s="585"/>
      <c r="H102" s="585"/>
      <c r="I102" s="585"/>
      <c r="J102" s="585"/>
      <c r="K102" s="585"/>
      <c r="L102" s="585"/>
      <c r="M102" s="585"/>
      <c r="N102" s="585"/>
      <c r="O102" s="585"/>
      <c r="P102" s="585"/>
      <c r="Q102" s="585"/>
      <c r="R102" s="585"/>
      <c r="S102" s="585"/>
      <c r="T102" s="585"/>
      <c r="U102" s="585"/>
      <c r="V102" s="585"/>
      <c r="W102" s="585"/>
      <c r="X102" s="585"/>
      <c r="Y102" s="585"/>
      <c r="Z102" s="585"/>
      <c r="AA102" s="585"/>
      <c r="AB102" s="585"/>
      <c r="AC102" s="585"/>
      <c r="AD102" s="585"/>
      <c r="AE102" s="585"/>
      <c r="AF102" s="585"/>
      <c r="AG102" s="585"/>
      <c r="AH102" s="585"/>
      <c r="AI102" s="585"/>
      <c r="AJ102" s="585"/>
      <c r="AK102" s="585"/>
      <c r="AL102" s="585"/>
      <c r="AM102" s="585"/>
      <c r="AN102" s="585"/>
      <c r="AO102" s="585"/>
      <c r="AP102" s="585"/>
      <c r="AQ102" s="585"/>
      <c r="AR102" s="585"/>
      <c r="AS102" s="585"/>
      <c r="AT102" s="585"/>
      <c r="AU102" s="585"/>
      <c r="AV102" s="585"/>
      <c r="AW102" s="585"/>
      <c r="AX102" s="585"/>
      <c r="AY102" s="585"/>
      <c r="AZ102" s="585"/>
      <c r="BA102" s="585"/>
    </row>
    <row r="103" spans="1:53" ht="15" customHeight="1" x14ac:dyDescent="0.2">
      <c r="A103" s="585"/>
      <c r="B103" s="585"/>
      <c r="C103" s="585"/>
      <c r="D103" s="585"/>
      <c r="E103" s="585"/>
      <c r="F103" s="585"/>
      <c r="G103" s="585"/>
      <c r="H103" s="585"/>
      <c r="I103" s="585"/>
      <c r="J103" s="585"/>
      <c r="K103" s="585"/>
      <c r="L103" s="585"/>
      <c r="M103" s="585"/>
      <c r="N103" s="585"/>
      <c r="O103" s="585"/>
      <c r="P103" s="585"/>
      <c r="Q103" s="585"/>
      <c r="R103" s="585"/>
      <c r="S103" s="585"/>
      <c r="T103" s="585"/>
      <c r="U103" s="585"/>
      <c r="V103" s="585"/>
      <c r="W103" s="585"/>
      <c r="X103" s="585"/>
      <c r="Y103" s="585"/>
      <c r="Z103" s="585"/>
      <c r="AA103" s="585"/>
      <c r="AB103" s="585"/>
      <c r="AC103" s="585"/>
      <c r="AD103" s="585"/>
      <c r="AE103" s="585"/>
      <c r="AF103" s="585"/>
      <c r="AG103" s="585"/>
      <c r="AH103" s="585"/>
      <c r="AI103" s="585"/>
      <c r="AJ103" s="585"/>
      <c r="AK103" s="585"/>
      <c r="AL103" s="585"/>
      <c r="AM103" s="585"/>
      <c r="AN103" s="585"/>
      <c r="AO103" s="585"/>
      <c r="AP103" s="585"/>
      <c r="AQ103" s="585"/>
      <c r="AR103" s="585"/>
      <c r="AS103" s="585"/>
      <c r="AT103" s="585"/>
      <c r="AU103" s="585"/>
      <c r="AV103" s="585"/>
      <c r="AW103" s="585"/>
      <c r="AX103" s="585"/>
      <c r="AY103" s="585"/>
      <c r="AZ103" s="585"/>
      <c r="BA103" s="585"/>
    </row>
    <row r="104" spans="1:53" ht="15" customHeight="1" x14ac:dyDescent="0.2">
      <c r="A104" s="585"/>
      <c r="B104" s="585"/>
      <c r="C104" s="585"/>
      <c r="D104" s="585"/>
      <c r="E104" s="585"/>
      <c r="F104" s="585"/>
      <c r="G104" s="585"/>
      <c r="H104" s="585"/>
      <c r="I104" s="585"/>
      <c r="J104" s="585"/>
      <c r="K104" s="585"/>
      <c r="L104" s="585"/>
      <c r="M104" s="585"/>
      <c r="N104" s="585"/>
      <c r="O104" s="585"/>
      <c r="P104" s="585"/>
      <c r="Q104" s="585"/>
      <c r="R104" s="585"/>
      <c r="S104" s="585"/>
      <c r="T104" s="585"/>
      <c r="U104" s="585"/>
      <c r="V104" s="585"/>
      <c r="W104" s="585"/>
      <c r="X104" s="585"/>
      <c r="Y104" s="585"/>
      <c r="Z104" s="585"/>
      <c r="AA104" s="585"/>
      <c r="AB104" s="585"/>
      <c r="AC104" s="585"/>
      <c r="AD104" s="585"/>
      <c r="AE104" s="585"/>
      <c r="AF104" s="585"/>
      <c r="AG104" s="585"/>
      <c r="AH104" s="585"/>
      <c r="AI104" s="585"/>
      <c r="AJ104" s="585"/>
      <c r="AK104" s="585"/>
      <c r="AL104" s="585"/>
      <c r="AM104" s="585"/>
      <c r="AN104" s="585"/>
      <c r="AO104" s="585"/>
      <c r="AP104" s="585"/>
      <c r="AQ104" s="585"/>
      <c r="AR104" s="585"/>
      <c r="AS104" s="585"/>
      <c r="AT104" s="585"/>
      <c r="AU104" s="585"/>
      <c r="AV104" s="585"/>
      <c r="AW104" s="585"/>
      <c r="AX104" s="585"/>
      <c r="AY104" s="585"/>
      <c r="AZ104" s="585"/>
      <c r="BA104" s="585"/>
    </row>
    <row r="105" spans="1:53" ht="15" customHeight="1" x14ac:dyDescent="0.2">
      <c r="A105" s="585"/>
      <c r="B105" s="585"/>
      <c r="C105" s="585"/>
      <c r="D105" s="585"/>
      <c r="E105" s="585"/>
      <c r="F105" s="585"/>
      <c r="G105" s="585"/>
      <c r="H105" s="585"/>
      <c r="I105" s="585"/>
      <c r="J105" s="585"/>
      <c r="K105" s="585"/>
      <c r="L105" s="585"/>
      <c r="M105" s="585"/>
      <c r="N105" s="585"/>
      <c r="O105" s="585"/>
      <c r="P105" s="585"/>
      <c r="Q105" s="585"/>
      <c r="R105" s="585"/>
      <c r="S105" s="585"/>
      <c r="T105" s="585"/>
      <c r="U105" s="585"/>
      <c r="V105" s="585"/>
      <c r="W105" s="585"/>
      <c r="X105" s="585"/>
      <c r="Y105" s="585"/>
      <c r="Z105" s="585"/>
      <c r="AA105" s="585"/>
      <c r="AB105" s="585"/>
      <c r="AC105" s="585"/>
      <c r="AD105" s="585"/>
      <c r="AE105" s="585"/>
      <c r="AF105" s="585"/>
      <c r="AG105" s="585"/>
      <c r="AH105" s="585"/>
      <c r="AI105" s="585"/>
      <c r="AJ105" s="585"/>
      <c r="AK105" s="585"/>
      <c r="AL105" s="585"/>
      <c r="AM105" s="585"/>
      <c r="AN105" s="585"/>
      <c r="AO105" s="585"/>
      <c r="AP105" s="585"/>
      <c r="AQ105" s="585"/>
      <c r="AR105" s="585"/>
      <c r="AS105" s="585"/>
      <c r="AT105" s="585"/>
      <c r="AU105" s="585"/>
      <c r="AV105" s="585"/>
      <c r="AW105" s="585"/>
      <c r="AX105" s="585"/>
      <c r="AY105" s="585"/>
      <c r="AZ105" s="585"/>
      <c r="BA105" s="585"/>
    </row>
    <row r="106" spans="1:53" ht="15" customHeight="1" x14ac:dyDescent="0.2">
      <c r="A106" s="585"/>
      <c r="B106" s="585"/>
      <c r="C106" s="585"/>
      <c r="D106" s="585"/>
      <c r="E106" s="585"/>
      <c r="F106" s="585"/>
      <c r="G106" s="585"/>
      <c r="H106" s="585"/>
      <c r="I106" s="585"/>
      <c r="J106" s="585"/>
      <c r="K106" s="585"/>
      <c r="L106" s="585"/>
      <c r="M106" s="585"/>
      <c r="N106" s="585"/>
      <c r="O106" s="585"/>
      <c r="P106" s="585"/>
      <c r="Q106" s="585"/>
      <c r="R106" s="585"/>
      <c r="S106" s="585"/>
      <c r="T106" s="585"/>
      <c r="U106" s="585"/>
      <c r="V106" s="585"/>
      <c r="W106" s="585"/>
      <c r="X106" s="585"/>
      <c r="Y106" s="585"/>
      <c r="Z106" s="585"/>
      <c r="AA106" s="585"/>
      <c r="AB106" s="585"/>
      <c r="AC106" s="585"/>
      <c r="AD106" s="585"/>
      <c r="AE106" s="585"/>
      <c r="AF106" s="585"/>
      <c r="AG106" s="585"/>
      <c r="AH106" s="585"/>
      <c r="AI106" s="585"/>
      <c r="AJ106" s="585"/>
      <c r="AK106" s="585"/>
      <c r="AL106" s="585"/>
      <c r="AM106" s="585"/>
      <c r="AN106" s="585"/>
      <c r="AO106" s="585"/>
      <c r="AP106" s="585"/>
      <c r="AQ106" s="585"/>
      <c r="AR106" s="585"/>
      <c r="AS106" s="585"/>
      <c r="AT106" s="585"/>
      <c r="AU106" s="585"/>
      <c r="AV106" s="585"/>
      <c r="AW106" s="585"/>
      <c r="AX106" s="585"/>
      <c r="AY106" s="585"/>
      <c r="AZ106" s="585"/>
      <c r="BA106" s="585"/>
    </row>
    <row r="107" spans="1:53" ht="15" customHeight="1" x14ac:dyDescent="0.2">
      <c r="A107" s="585"/>
      <c r="B107" s="585"/>
      <c r="C107" s="585"/>
      <c r="D107" s="585"/>
      <c r="E107" s="585"/>
      <c r="F107" s="585"/>
      <c r="G107" s="585"/>
      <c r="H107" s="585"/>
      <c r="I107" s="585"/>
      <c r="J107" s="585"/>
      <c r="K107" s="585"/>
      <c r="L107" s="585"/>
      <c r="M107" s="585"/>
      <c r="N107" s="585"/>
      <c r="O107" s="585"/>
      <c r="P107" s="585"/>
      <c r="Q107" s="585"/>
      <c r="R107" s="585"/>
      <c r="S107" s="585"/>
      <c r="T107" s="585"/>
      <c r="U107" s="585"/>
      <c r="V107" s="585"/>
      <c r="W107" s="585"/>
      <c r="X107" s="585"/>
      <c r="Y107" s="585"/>
      <c r="Z107" s="585"/>
      <c r="AA107" s="585"/>
      <c r="AB107" s="585"/>
      <c r="AC107" s="585"/>
      <c r="AD107" s="585"/>
      <c r="AE107" s="585"/>
      <c r="AF107" s="585"/>
      <c r="AG107" s="585"/>
      <c r="AH107" s="585"/>
      <c r="AI107" s="585"/>
      <c r="AJ107" s="585"/>
      <c r="AK107" s="585"/>
      <c r="AL107" s="585"/>
      <c r="AM107" s="585"/>
      <c r="AN107" s="585"/>
      <c r="AO107" s="585"/>
      <c r="AP107" s="585"/>
      <c r="AQ107" s="585"/>
      <c r="AR107" s="585"/>
      <c r="AS107" s="585"/>
      <c r="AT107" s="585"/>
      <c r="AU107" s="585"/>
      <c r="AV107" s="585"/>
      <c r="AW107" s="585"/>
      <c r="AX107" s="585"/>
      <c r="AY107" s="585"/>
      <c r="AZ107" s="585"/>
      <c r="BA107" s="585"/>
    </row>
    <row r="108" spans="1:53" ht="15" customHeight="1" x14ac:dyDescent="0.2">
      <c r="A108" s="585"/>
      <c r="B108" s="585"/>
      <c r="C108" s="585"/>
      <c r="D108" s="585"/>
      <c r="E108" s="585"/>
      <c r="F108" s="585"/>
      <c r="G108" s="585"/>
      <c r="H108" s="585"/>
      <c r="I108" s="585"/>
      <c r="J108" s="585"/>
      <c r="K108" s="585"/>
      <c r="L108" s="585"/>
      <c r="M108" s="585"/>
      <c r="N108" s="585"/>
      <c r="O108" s="585"/>
      <c r="P108" s="585"/>
      <c r="Q108" s="585"/>
      <c r="R108" s="585"/>
      <c r="S108" s="585"/>
      <c r="T108" s="585"/>
      <c r="U108" s="585"/>
      <c r="V108" s="585"/>
      <c r="W108" s="585"/>
      <c r="X108" s="585"/>
      <c r="Y108" s="585"/>
      <c r="Z108" s="585"/>
      <c r="AA108" s="585"/>
      <c r="AB108" s="585"/>
      <c r="AC108" s="585"/>
      <c r="AD108" s="585"/>
      <c r="AE108" s="585"/>
      <c r="AF108" s="585"/>
      <c r="AG108" s="585"/>
      <c r="AH108" s="585"/>
      <c r="AI108" s="585"/>
      <c r="AJ108" s="585"/>
      <c r="AK108" s="585"/>
      <c r="AL108" s="585"/>
      <c r="AM108" s="585"/>
      <c r="AN108" s="585"/>
      <c r="AO108" s="585"/>
      <c r="AP108" s="585"/>
      <c r="AQ108" s="585"/>
      <c r="AR108" s="585"/>
      <c r="AS108" s="585"/>
      <c r="AT108" s="585"/>
      <c r="AU108" s="585"/>
      <c r="AV108" s="585"/>
      <c r="AW108" s="585"/>
      <c r="AX108" s="585"/>
      <c r="AY108" s="585"/>
      <c r="AZ108" s="585"/>
      <c r="BA108" s="585"/>
    </row>
    <row r="109" spans="1:53" ht="15" customHeight="1" x14ac:dyDescent="0.2">
      <c r="A109" s="585"/>
      <c r="B109" s="585"/>
      <c r="C109" s="585"/>
      <c r="D109" s="585"/>
      <c r="E109" s="585"/>
      <c r="F109" s="585"/>
      <c r="G109" s="585"/>
      <c r="H109" s="585"/>
      <c r="I109" s="585"/>
      <c r="J109" s="585"/>
      <c r="K109" s="585"/>
      <c r="L109" s="585"/>
      <c r="M109" s="585"/>
      <c r="N109" s="585"/>
      <c r="O109" s="585"/>
      <c r="P109" s="585"/>
      <c r="Q109" s="585"/>
      <c r="R109" s="585"/>
      <c r="S109" s="585"/>
      <c r="T109" s="585"/>
      <c r="U109" s="585"/>
      <c r="V109" s="585"/>
      <c r="W109" s="585"/>
      <c r="X109" s="585"/>
      <c r="Y109" s="585"/>
      <c r="Z109" s="585"/>
      <c r="AA109" s="585"/>
      <c r="AB109" s="585"/>
      <c r="AC109" s="585"/>
      <c r="AD109" s="585"/>
      <c r="AE109" s="585"/>
      <c r="AF109" s="585"/>
      <c r="AG109" s="585"/>
      <c r="AH109" s="585"/>
      <c r="AI109" s="585"/>
      <c r="AJ109" s="585"/>
      <c r="AK109" s="585"/>
      <c r="AL109" s="585"/>
      <c r="AM109" s="585"/>
      <c r="AN109" s="585"/>
      <c r="AO109" s="585"/>
      <c r="AP109" s="585"/>
      <c r="AQ109" s="585"/>
      <c r="AR109" s="585"/>
      <c r="AS109" s="585"/>
      <c r="AT109" s="585"/>
      <c r="AU109" s="585"/>
      <c r="AV109" s="585"/>
      <c r="AW109" s="585"/>
      <c r="AX109" s="585"/>
      <c r="AY109" s="585"/>
      <c r="AZ109" s="585"/>
      <c r="BA109" s="585"/>
    </row>
    <row r="110" spans="1:53" ht="15" customHeight="1" x14ac:dyDescent="0.2">
      <c r="A110" s="585"/>
      <c r="B110" s="585"/>
      <c r="C110" s="585"/>
      <c r="D110" s="585"/>
      <c r="E110" s="585"/>
      <c r="F110" s="585"/>
      <c r="G110" s="585"/>
      <c r="H110" s="585"/>
      <c r="I110" s="585"/>
      <c r="J110" s="585"/>
      <c r="K110" s="585"/>
      <c r="L110" s="585"/>
      <c r="M110" s="585"/>
      <c r="N110" s="585"/>
      <c r="O110" s="585"/>
      <c r="P110" s="585"/>
      <c r="Q110" s="585"/>
      <c r="R110" s="585"/>
      <c r="S110" s="585"/>
      <c r="T110" s="585"/>
      <c r="U110" s="585"/>
      <c r="V110" s="585"/>
      <c r="W110" s="585"/>
      <c r="X110" s="585"/>
      <c r="Y110" s="585"/>
      <c r="Z110" s="585"/>
      <c r="AA110" s="585"/>
      <c r="AB110" s="585"/>
      <c r="AC110" s="585"/>
      <c r="AD110" s="585"/>
      <c r="AE110" s="585"/>
      <c r="AF110" s="585"/>
      <c r="AG110" s="585"/>
      <c r="AH110" s="585"/>
      <c r="AI110" s="585"/>
      <c r="AJ110" s="585"/>
      <c r="AK110" s="585"/>
      <c r="AL110" s="585"/>
      <c r="AM110" s="585"/>
      <c r="AN110" s="585"/>
      <c r="AO110" s="585"/>
      <c r="AP110" s="585"/>
      <c r="AQ110" s="585"/>
      <c r="AR110" s="585"/>
      <c r="AS110" s="585"/>
      <c r="AT110" s="585"/>
      <c r="AU110" s="585"/>
      <c r="AV110" s="585"/>
      <c r="AW110" s="585"/>
      <c r="AX110" s="585"/>
      <c r="AY110" s="585"/>
      <c r="AZ110" s="585"/>
      <c r="BA110" s="585"/>
    </row>
    <row r="111" spans="1:53" ht="15" customHeight="1" x14ac:dyDescent="0.2">
      <c r="A111" s="585"/>
      <c r="B111" s="585"/>
      <c r="C111" s="585"/>
      <c r="D111" s="585"/>
      <c r="E111" s="585"/>
      <c r="F111" s="585"/>
      <c r="G111" s="585"/>
      <c r="H111" s="585"/>
      <c r="I111" s="585"/>
      <c r="J111" s="585"/>
      <c r="K111" s="585"/>
      <c r="L111" s="585"/>
      <c r="M111" s="585"/>
      <c r="N111" s="585"/>
      <c r="O111" s="585"/>
      <c r="P111" s="585"/>
      <c r="Q111" s="585"/>
      <c r="R111" s="585"/>
      <c r="S111" s="585"/>
      <c r="T111" s="585"/>
      <c r="U111" s="585"/>
      <c r="V111" s="585"/>
      <c r="W111" s="585"/>
      <c r="X111" s="585"/>
      <c r="Y111" s="585"/>
      <c r="Z111" s="585"/>
      <c r="AA111" s="585"/>
      <c r="AB111" s="585"/>
      <c r="AC111" s="585"/>
      <c r="AD111" s="585"/>
      <c r="AE111" s="585"/>
      <c r="AF111" s="585"/>
      <c r="AG111" s="585"/>
      <c r="AH111" s="585"/>
      <c r="AI111" s="585"/>
      <c r="AJ111" s="585"/>
      <c r="AK111" s="585"/>
      <c r="AL111" s="585"/>
      <c r="AM111" s="585"/>
      <c r="AN111" s="585"/>
      <c r="AO111" s="585"/>
      <c r="AP111" s="585"/>
      <c r="AQ111" s="585"/>
      <c r="AR111" s="585"/>
      <c r="AS111" s="585"/>
      <c r="AT111" s="585"/>
      <c r="AU111" s="585"/>
      <c r="AV111" s="585"/>
      <c r="AW111" s="585"/>
      <c r="AX111" s="585"/>
      <c r="AY111" s="585"/>
      <c r="AZ111" s="585"/>
      <c r="BA111" s="585"/>
    </row>
    <row r="112" spans="1:53" ht="15" customHeight="1" x14ac:dyDescent="0.2">
      <c r="A112" s="585"/>
      <c r="B112" s="585"/>
      <c r="C112" s="585"/>
      <c r="D112" s="585"/>
      <c r="E112" s="585"/>
      <c r="F112" s="585"/>
      <c r="G112" s="585"/>
      <c r="H112" s="585"/>
      <c r="I112" s="585"/>
      <c r="J112" s="585"/>
      <c r="K112" s="585"/>
      <c r="L112" s="585"/>
      <c r="M112" s="585"/>
      <c r="N112" s="585"/>
      <c r="O112" s="585"/>
      <c r="P112" s="585"/>
      <c r="Q112" s="585"/>
      <c r="R112" s="585"/>
      <c r="S112" s="585"/>
      <c r="T112" s="585"/>
      <c r="U112" s="585"/>
      <c r="V112" s="585"/>
      <c r="W112" s="585"/>
      <c r="X112" s="585"/>
      <c r="Y112" s="585"/>
      <c r="Z112" s="585"/>
      <c r="AA112" s="585"/>
      <c r="AB112" s="585"/>
      <c r="AC112" s="585"/>
      <c r="AD112" s="585"/>
      <c r="AE112" s="585"/>
      <c r="AF112" s="585"/>
      <c r="AG112" s="585"/>
      <c r="AH112" s="585"/>
      <c r="AI112" s="585"/>
      <c r="AJ112" s="585"/>
      <c r="AK112" s="585"/>
      <c r="AL112" s="585"/>
      <c r="AM112" s="585"/>
      <c r="AN112" s="585"/>
      <c r="AO112" s="585"/>
      <c r="AP112" s="585"/>
      <c r="AQ112" s="585"/>
      <c r="AR112" s="585"/>
      <c r="AS112" s="585"/>
      <c r="AT112" s="585"/>
      <c r="AU112" s="585"/>
      <c r="AV112" s="585"/>
      <c r="AW112" s="585"/>
      <c r="AX112" s="585"/>
      <c r="AY112" s="585"/>
      <c r="AZ112" s="585"/>
      <c r="BA112" s="585"/>
    </row>
    <row r="113" spans="1:53" ht="15" customHeight="1" x14ac:dyDescent="0.2">
      <c r="A113" s="585"/>
      <c r="B113" s="585"/>
      <c r="C113" s="585"/>
      <c r="D113" s="585"/>
      <c r="E113" s="585"/>
      <c r="F113" s="585"/>
      <c r="G113" s="585"/>
      <c r="H113" s="585"/>
      <c r="I113" s="585"/>
      <c r="J113" s="585"/>
      <c r="K113" s="585"/>
      <c r="L113" s="585"/>
      <c r="M113" s="585"/>
      <c r="N113" s="585"/>
      <c r="O113" s="585"/>
      <c r="P113" s="585"/>
      <c r="Q113" s="585"/>
      <c r="R113" s="585"/>
      <c r="S113" s="585"/>
      <c r="T113" s="585"/>
      <c r="U113" s="585"/>
      <c r="V113" s="585"/>
      <c r="W113" s="585"/>
      <c r="X113" s="585"/>
      <c r="Y113" s="585"/>
      <c r="Z113" s="585"/>
      <c r="AA113" s="585"/>
      <c r="AB113" s="585"/>
      <c r="AC113" s="585"/>
      <c r="AD113" s="585"/>
      <c r="AE113" s="585"/>
      <c r="AF113" s="585"/>
      <c r="AG113" s="585"/>
      <c r="AH113" s="585"/>
      <c r="AI113" s="585"/>
      <c r="AJ113" s="585"/>
      <c r="AK113" s="585"/>
      <c r="AL113" s="585"/>
      <c r="AM113" s="585"/>
      <c r="AN113" s="585"/>
      <c r="AO113" s="585"/>
      <c r="AP113" s="585"/>
      <c r="AQ113" s="585"/>
      <c r="AR113" s="585"/>
      <c r="AS113" s="585"/>
      <c r="AT113" s="585"/>
      <c r="AU113" s="585"/>
      <c r="AV113" s="585"/>
      <c r="AW113" s="585"/>
      <c r="AX113" s="585"/>
      <c r="AY113" s="585"/>
      <c r="AZ113" s="585"/>
      <c r="BA113" s="585"/>
    </row>
    <row r="114" spans="1:53" ht="15" customHeight="1" x14ac:dyDescent="0.2">
      <c r="A114" s="585"/>
      <c r="B114" s="585"/>
      <c r="C114" s="585"/>
      <c r="D114" s="585"/>
      <c r="E114" s="585"/>
      <c r="F114" s="585"/>
      <c r="G114" s="585"/>
      <c r="H114" s="585"/>
      <c r="I114" s="585"/>
      <c r="J114" s="585"/>
      <c r="K114" s="585"/>
      <c r="L114" s="585"/>
      <c r="M114" s="585"/>
      <c r="N114" s="585"/>
      <c r="O114" s="585"/>
      <c r="P114" s="585"/>
      <c r="Q114" s="585"/>
      <c r="R114" s="585"/>
      <c r="S114" s="585"/>
      <c r="T114" s="585"/>
      <c r="U114" s="585"/>
      <c r="V114" s="585"/>
      <c r="W114" s="585"/>
      <c r="X114" s="585"/>
      <c r="Y114" s="585"/>
      <c r="Z114" s="585"/>
      <c r="AA114" s="585"/>
      <c r="AB114" s="585"/>
      <c r="AC114" s="585"/>
      <c r="AD114" s="585"/>
      <c r="AE114" s="585"/>
      <c r="AF114" s="585"/>
      <c r="AG114" s="585"/>
      <c r="AH114" s="585"/>
      <c r="AI114" s="585"/>
      <c r="AJ114" s="585"/>
      <c r="AK114" s="585"/>
      <c r="AL114" s="585"/>
      <c r="AM114" s="585"/>
      <c r="AN114" s="585"/>
      <c r="AO114" s="585"/>
      <c r="AP114" s="585"/>
      <c r="AQ114" s="585"/>
      <c r="AR114" s="585"/>
      <c r="AS114" s="585"/>
      <c r="AT114" s="585"/>
      <c r="AU114" s="585"/>
      <c r="AV114" s="585"/>
      <c r="AW114" s="585"/>
      <c r="AX114" s="585"/>
      <c r="AY114" s="585"/>
      <c r="AZ114" s="585"/>
      <c r="BA114" s="585"/>
    </row>
    <row r="115" spans="1:53" ht="15" customHeight="1" x14ac:dyDescent="0.2">
      <c r="A115" s="585"/>
      <c r="B115" s="585"/>
      <c r="C115" s="585"/>
      <c r="D115" s="585"/>
      <c r="E115" s="585"/>
      <c r="F115" s="585"/>
      <c r="G115" s="585"/>
      <c r="H115" s="585"/>
      <c r="I115" s="585"/>
      <c r="J115" s="585"/>
      <c r="K115" s="585"/>
      <c r="L115" s="585"/>
      <c r="M115" s="585"/>
      <c r="N115" s="585"/>
      <c r="O115" s="585"/>
      <c r="P115" s="585"/>
      <c r="Q115" s="585"/>
      <c r="R115" s="585"/>
      <c r="S115" s="585"/>
      <c r="T115" s="585"/>
      <c r="U115" s="585"/>
      <c r="V115" s="585"/>
      <c r="W115" s="585"/>
      <c r="X115" s="585"/>
      <c r="Y115" s="585"/>
      <c r="Z115" s="585"/>
      <c r="AA115" s="585"/>
      <c r="AB115" s="585"/>
      <c r="AC115" s="585"/>
      <c r="AD115" s="585"/>
      <c r="AE115" s="585"/>
      <c r="AF115" s="585"/>
      <c r="AG115" s="585"/>
      <c r="AH115" s="585"/>
      <c r="AI115" s="585"/>
      <c r="AJ115" s="585"/>
      <c r="AK115" s="585"/>
      <c r="AL115" s="585"/>
      <c r="AM115" s="585"/>
      <c r="AN115" s="585"/>
      <c r="AO115" s="585"/>
      <c r="AP115" s="585"/>
      <c r="AQ115" s="585"/>
      <c r="AR115" s="585"/>
      <c r="AS115" s="585"/>
      <c r="AT115" s="585"/>
      <c r="AU115" s="585"/>
      <c r="AV115" s="585"/>
      <c r="AW115" s="585"/>
      <c r="AX115" s="585"/>
      <c r="AY115" s="585"/>
      <c r="AZ115" s="585"/>
      <c r="BA115" s="585"/>
    </row>
    <row r="116" spans="1:53" ht="15" customHeight="1" x14ac:dyDescent="0.2">
      <c r="A116" s="585"/>
      <c r="B116" s="585"/>
      <c r="C116" s="585"/>
      <c r="D116" s="585"/>
      <c r="E116" s="585"/>
      <c r="F116" s="585"/>
      <c r="G116" s="585"/>
      <c r="H116" s="585"/>
      <c r="I116" s="585"/>
      <c r="J116" s="585"/>
      <c r="K116" s="585"/>
      <c r="L116" s="585"/>
      <c r="M116" s="585"/>
      <c r="N116" s="585"/>
      <c r="O116" s="585"/>
      <c r="P116" s="585"/>
      <c r="Q116" s="585"/>
      <c r="R116" s="585"/>
      <c r="S116" s="585"/>
      <c r="T116" s="585"/>
      <c r="U116" s="585"/>
      <c r="V116" s="585"/>
      <c r="W116" s="585"/>
      <c r="X116" s="585"/>
      <c r="Y116" s="585"/>
      <c r="Z116" s="585"/>
      <c r="AA116" s="585"/>
      <c r="AB116" s="585"/>
      <c r="AC116" s="585"/>
      <c r="AD116" s="585"/>
      <c r="AE116" s="585"/>
      <c r="AF116" s="585"/>
      <c r="AG116" s="585"/>
      <c r="AH116" s="585"/>
      <c r="AI116" s="585"/>
      <c r="AJ116" s="585"/>
      <c r="AK116" s="585"/>
      <c r="AL116" s="585"/>
      <c r="AM116" s="585"/>
      <c r="AN116" s="585"/>
      <c r="AO116" s="585"/>
      <c r="AP116" s="585"/>
      <c r="AQ116" s="585"/>
      <c r="AR116" s="585"/>
      <c r="AS116" s="585"/>
      <c r="AT116" s="585"/>
      <c r="AU116" s="585"/>
      <c r="AV116" s="585"/>
      <c r="AW116" s="585"/>
      <c r="AX116" s="585"/>
      <c r="AY116" s="585"/>
      <c r="AZ116" s="585"/>
      <c r="BA116" s="585"/>
    </row>
    <row r="117" spans="1:53" ht="15" customHeight="1" x14ac:dyDescent="0.2">
      <c r="A117" s="585"/>
      <c r="B117" s="585"/>
      <c r="C117" s="585"/>
      <c r="D117" s="585"/>
      <c r="E117" s="585"/>
      <c r="F117" s="585"/>
      <c r="G117" s="585"/>
      <c r="H117" s="585"/>
      <c r="I117" s="585"/>
      <c r="J117" s="585"/>
      <c r="K117" s="585"/>
      <c r="L117" s="585"/>
      <c r="M117" s="585"/>
      <c r="N117" s="585"/>
      <c r="O117" s="585"/>
      <c r="P117" s="585"/>
      <c r="Q117" s="585"/>
      <c r="R117" s="585"/>
      <c r="S117" s="585"/>
      <c r="T117" s="585"/>
      <c r="U117" s="585"/>
      <c r="V117" s="585"/>
      <c r="W117" s="585"/>
      <c r="X117" s="585"/>
      <c r="Y117" s="585"/>
      <c r="Z117" s="585"/>
      <c r="AA117" s="585"/>
      <c r="AB117" s="585"/>
      <c r="AC117" s="585"/>
      <c r="AD117" s="585"/>
      <c r="AE117" s="585"/>
      <c r="AF117" s="585"/>
      <c r="AG117" s="585"/>
      <c r="AH117" s="585"/>
      <c r="AI117" s="585"/>
      <c r="AJ117" s="585"/>
      <c r="AK117" s="585"/>
      <c r="AL117" s="585"/>
      <c r="AM117" s="585"/>
      <c r="AN117" s="585"/>
      <c r="AO117" s="585"/>
      <c r="AP117" s="585"/>
      <c r="AQ117" s="585"/>
      <c r="AR117" s="585"/>
      <c r="AS117" s="585"/>
      <c r="AT117" s="585"/>
      <c r="AU117" s="585"/>
      <c r="AV117" s="585"/>
      <c r="AW117" s="585"/>
      <c r="AX117" s="585"/>
      <c r="AY117" s="585"/>
      <c r="AZ117" s="585"/>
      <c r="BA117" s="585"/>
    </row>
    <row r="118" spans="1:53" ht="15" customHeight="1" x14ac:dyDescent="0.2">
      <c r="A118" s="585"/>
      <c r="B118" s="585"/>
      <c r="C118" s="585"/>
      <c r="D118" s="585"/>
      <c r="E118" s="585"/>
      <c r="F118" s="585"/>
      <c r="G118" s="585"/>
      <c r="H118" s="585"/>
      <c r="I118" s="585"/>
      <c r="J118" s="585"/>
      <c r="K118" s="585"/>
      <c r="L118" s="585"/>
      <c r="M118" s="585"/>
      <c r="N118" s="585"/>
      <c r="O118" s="585"/>
      <c r="P118" s="585"/>
      <c r="Q118" s="585"/>
      <c r="R118" s="585"/>
      <c r="S118" s="585"/>
      <c r="T118" s="585"/>
      <c r="U118" s="585"/>
      <c r="V118" s="585"/>
      <c r="W118" s="585"/>
      <c r="X118" s="585"/>
      <c r="Y118" s="585"/>
      <c r="Z118" s="585"/>
      <c r="AA118" s="585"/>
      <c r="AB118" s="585"/>
      <c r="AC118" s="585"/>
      <c r="AD118" s="585"/>
      <c r="AE118" s="585"/>
      <c r="AF118" s="585"/>
      <c r="AG118" s="585"/>
      <c r="AH118" s="585"/>
      <c r="AI118" s="585"/>
      <c r="AJ118" s="585"/>
      <c r="AK118" s="585"/>
      <c r="AL118" s="585"/>
      <c r="AM118" s="585"/>
      <c r="AN118" s="585"/>
      <c r="AO118" s="585"/>
      <c r="AP118" s="585"/>
      <c r="AQ118" s="585"/>
      <c r="AR118" s="585"/>
      <c r="AS118" s="585"/>
      <c r="AT118" s="585"/>
      <c r="AU118" s="585"/>
      <c r="AV118" s="585"/>
      <c r="AW118" s="585"/>
      <c r="AX118" s="585"/>
      <c r="AY118" s="585"/>
      <c r="AZ118" s="585"/>
      <c r="BA118" s="585"/>
    </row>
    <row r="119" spans="1:53" ht="15" customHeight="1" x14ac:dyDescent="0.2">
      <c r="A119" s="585"/>
      <c r="B119" s="585"/>
      <c r="C119" s="585"/>
      <c r="D119" s="585"/>
      <c r="E119" s="585"/>
      <c r="F119" s="585"/>
      <c r="G119" s="585"/>
      <c r="H119" s="585"/>
      <c r="I119" s="585"/>
      <c r="J119" s="585"/>
      <c r="K119" s="585"/>
      <c r="L119" s="585"/>
      <c r="M119" s="585"/>
      <c r="N119" s="585"/>
      <c r="O119" s="585"/>
      <c r="P119" s="585"/>
      <c r="Q119" s="585"/>
      <c r="R119" s="585"/>
      <c r="S119" s="585"/>
      <c r="T119" s="585"/>
      <c r="U119" s="585"/>
      <c r="V119" s="585"/>
      <c r="W119" s="585"/>
      <c r="X119" s="585"/>
      <c r="Y119" s="585"/>
      <c r="Z119" s="585"/>
      <c r="AA119" s="585"/>
      <c r="AB119" s="585"/>
      <c r="AC119" s="585"/>
      <c r="AD119" s="585"/>
      <c r="AE119" s="585"/>
      <c r="AF119" s="585"/>
      <c r="AG119" s="585"/>
      <c r="AH119" s="585"/>
      <c r="AI119" s="585"/>
      <c r="AJ119" s="585"/>
      <c r="AK119" s="585"/>
      <c r="AL119" s="585"/>
      <c r="AM119" s="585"/>
      <c r="AN119" s="585"/>
      <c r="AO119" s="585"/>
      <c r="AP119" s="585"/>
      <c r="AQ119" s="585"/>
      <c r="AR119" s="585"/>
      <c r="AS119" s="585"/>
      <c r="AT119" s="585"/>
      <c r="AU119" s="585"/>
      <c r="AV119" s="585"/>
      <c r="AW119" s="585"/>
      <c r="AX119" s="585"/>
      <c r="AY119" s="585"/>
      <c r="AZ119" s="585"/>
      <c r="BA119" s="585"/>
    </row>
    <row r="120" spans="1:53" ht="15" customHeight="1" x14ac:dyDescent="0.2">
      <c r="A120" s="585"/>
      <c r="B120" s="585"/>
      <c r="C120" s="585"/>
      <c r="D120" s="585"/>
      <c r="E120" s="585"/>
      <c r="F120" s="585"/>
      <c r="G120" s="585"/>
      <c r="H120" s="585"/>
      <c r="I120" s="585"/>
      <c r="J120" s="585"/>
      <c r="K120" s="585"/>
      <c r="L120" s="585"/>
      <c r="M120" s="585"/>
      <c r="N120" s="585"/>
      <c r="O120" s="585"/>
      <c r="P120" s="585"/>
      <c r="Q120" s="585"/>
      <c r="R120" s="585"/>
      <c r="S120" s="585"/>
      <c r="T120" s="585"/>
      <c r="U120" s="585"/>
      <c r="V120" s="585"/>
      <c r="W120" s="585"/>
      <c r="X120" s="585"/>
      <c r="Y120" s="585"/>
      <c r="Z120" s="585"/>
      <c r="AA120" s="585"/>
      <c r="AB120" s="585"/>
      <c r="AC120" s="585"/>
      <c r="AD120" s="585"/>
      <c r="AE120" s="585"/>
      <c r="AF120" s="585"/>
      <c r="AG120" s="585"/>
      <c r="AH120" s="585"/>
      <c r="AI120" s="585"/>
      <c r="AJ120" s="585"/>
      <c r="AK120" s="585"/>
      <c r="AL120" s="585"/>
      <c r="AM120" s="585"/>
      <c r="AN120" s="585"/>
      <c r="AO120" s="585"/>
      <c r="AP120" s="585"/>
      <c r="AQ120" s="585"/>
      <c r="AR120" s="585"/>
      <c r="AS120" s="585"/>
      <c r="AT120" s="585"/>
      <c r="AU120" s="585"/>
      <c r="AV120" s="585"/>
      <c r="AW120" s="585"/>
      <c r="AX120" s="585"/>
      <c r="AY120" s="585"/>
      <c r="AZ120" s="585"/>
      <c r="BA120" s="585"/>
    </row>
    <row r="121" spans="1:53" ht="15" customHeight="1" x14ac:dyDescent="0.2">
      <c r="A121" s="585"/>
      <c r="B121" s="585"/>
      <c r="C121" s="585"/>
      <c r="D121" s="585"/>
      <c r="E121" s="585"/>
      <c r="F121" s="585"/>
      <c r="G121" s="585"/>
      <c r="H121" s="585"/>
      <c r="I121" s="585"/>
      <c r="J121" s="585"/>
      <c r="K121" s="585"/>
      <c r="L121" s="585"/>
      <c r="M121" s="585"/>
      <c r="N121" s="585"/>
      <c r="O121" s="585"/>
      <c r="P121" s="585"/>
      <c r="Q121" s="585"/>
      <c r="R121" s="585"/>
      <c r="S121" s="585"/>
      <c r="T121" s="585"/>
      <c r="U121" s="585"/>
      <c r="V121" s="585"/>
      <c r="W121" s="585"/>
      <c r="X121" s="585"/>
      <c r="Y121" s="585"/>
      <c r="Z121" s="585"/>
      <c r="AA121" s="585"/>
      <c r="AB121" s="585"/>
      <c r="AC121" s="585"/>
      <c r="AD121" s="585"/>
      <c r="AE121" s="585"/>
      <c r="AF121" s="585"/>
      <c r="AG121" s="585"/>
      <c r="AH121" s="585"/>
      <c r="AI121" s="585"/>
      <c r="AJ121" s="585"/>
      <c r="AK121" s="585"/>
      <c r="AL121" s="585"/>
      <c r="AM121" s="585"/>
      <c r="AN121" s="585"/>
      <c r="AO121" s="585"/>
      <c r="AP121" s="585"/>
      <c r="AQ121" s="585"/>
      <c r="AR121" s="585"/>
      <c r="AS121" s="585"/>
      <c r="AT121" s="585"/>
      <c r="AU121" s="585"/>
      <c r="AV121" s="585"/>
      <c r="AW121" s="585"/>
      <c r="AX121" s="585"/>
      <c r="AY121" s="585"/>
      <c r="AZ121" s="585"/>
      <c r="BA121" s="585"/>
    </row>
    <row r="122" spans="1:53" ht="15" customHeight="1" x14ac:dyDescent="0.2">
      <c r="A122" s="585"/>
      <c r="B122" s="585"/>
      <c r="C122" s="585"/>
      <c r="D122" s="585"/>
      <c r="E122" s="585"/>
      <c r="F122" s="585"/>
      <c r="G122" s="585"/>
      <c r="H122" s="585"/>
      <c r="I122" s="585"/>
      <c r="J122" s="585"/>
      <c r="K122" s="585"/>
      <c r="L122" s="585"/>
      <c r="M122" s="585"/>
      <c r="N122" s="585"/>
      <c r="O122" s="585"/>
      <c r="P122" s="585"/>
      <c r="Q122" s="585"/>
      <c r="R122" s="585"/>
      <c r="S122" s="585"/>
      <c r="T122" s="585"/>
      <c r="U122" s="585"/>
      <c r="V122" s="585"/>
      <c r="W122" s="585"/>
      <c r="X122" s="585"/>
      <c r="Y122" s="585"/>
      <c r="Z122" s="585"/>
      <c r="AA122" s="585"/>
      <c r="AB122" s="585"/>
      <c r="AC122" s="585"/>
      <c r="AD122" s="585"/>
      <c r="AE122" s="585"/>
      <c r="AF122" s="585"/>
      <c r="AG122" s="585"/>
      <c r="AH122" s="585"/>
      <c r="AI122" s="585"/>
      <c r="AJ122" s="585"/>
      <c r="AK122" s="585"/>
      <c r="AL122" s="585"/>
      <c r="AM122" s="585"/>
      <c r="AN122" s="585"/>
      <c r="AO122" s="585"/>
      <c r="AP122" s="585"/>
      <c r="AQ122" s="585"/>
      <c r="AR122" s="585"/>
      <c r="AS122" s="585"/>
      <c r="AT122" s="585"/>
      <c r="AU122" s="585"/>
      <c r="AV122" s="585"/>
      <c r="AW122" s="585"/>
      <c r="AX122" s="585"/>
      <c r="AY122" s="585"/>
      <c r="AZ122" s="585"/>
      <c r="BA122" s="585"/>
    </row>
    <row r="123" spans="1:53" ht="15" customHeight="1" x14ac:dyDescent="0.2">
      <c r="A123" s="585"/>
      <c r="B123" s="585"/>
      <c r="C123" s="585"/>
      <c r="D123" s="585"/>
      <c r="E123" s="585"/>
      <c r="F123" s="585"/>
      <c r="G123" s="585"/>
      <c r="H123" s="585"/>
      <c r="I123" s="585"/>
      <c r="J123" s="585"/>
      <c r="K123" s="585"/>
      <c r="L123" s="585"/>
      <c r="M123" s="585"/>
      <c r="N123" s="585"/>
      <c r="O123" s="585"/>
      <c r="P123" s="585"/>
      <c r="Q123" s="585"/>
      <c r="R123" s="585"/>
      <c r="S123" s="585"/>
      <c r="T123" s="585"/>
      <c r="U123" s="585"/>
      <c r="V123" s="585"/>
      <c r="W123" s="585"/>
      <c r="X123" s="585"/>
      <c r="Y123" s="585"/>
      <c r="Z123" s="585"/>
      <c r="AA123" s="585"/>
      <c r="AB123" s="585"/>
      <c r="AC123" s="585"/>
      <c r="AD123" s="585"/>
      <c r="AE123" s="585"/>
      <c r="AF123" s="585"/>
      <c r="AG123" s="585"/>
      <c r="AH123" s="585"/>
      <c r="AI123" s="585"/>
      <c r="AJ123" s="585"/>
      <c r="AK123" s="585"/>
      <c r="AL123" s="585"/>
      <c r="AM123" s="585"/>
      <c r="AN123" s="585"/>
      <c r="AO123" s="585"/>
      <c r="AP123" s="585"/>
      <c r="AQ123" s="585"/>
      <c r="AR123" s="585"/>
      <c r="AS123" s="585"/>
      <c r="AT123" s="585"/>
      <c r="AU123" s="585"/>
      <c r="AV123" s="585"/>
      <c r="AW123" s="585"/>
      <c r="AX123" s="585"/>
      <c r="AY123" s="585"/>
      <c r="AZ123" s="585"/>
      <c r="BA123" s="585"/>
    </row>
    <row r="124" spans="1:53" ht="15" customHeight="1" x14ac:dyDescent="0.2">
      <c r="A124" s="585"/>
      <c r="B124" s="585"/>
      <c r="C124" s="585"/>
      <c r="D124" s="585"/>
      <c r="E124" s="585"/>
      <c r="F124" s="585"/>
      <c r="G124" s="585"/>
      <c r="H124" s="585"/>
      <c r="I124" s="585"/>
      <c r="J124" s="585"/>
      <c r="K124" s="585"/>
      <c r="L124" s="585"/>
      <c r="M124" s="585"/>
      <c r="N124" s="585"/>
      <c r="O124" s="585"/>
      <c r="P124" s="585"/>
      <c r="Q124" s="585"/>
      <c r="R124" s="585"/>
      <c r="S124" s="585"/>
      <c r="T124" s="585"/>
      <c r="U124" s="585"/>
      <c r="V124" s="585"/>
      <c r="W124" s="585"/>
      <c r="X124" s="585"/>
      <c r="Y124" s="585"/>
      <c r="Z124" s="585"/>
      <c r="AA124" s="585"/>
      <c r="AB124" s="585"/>
      <c r="AC124" s="585"/>
      <c r="AD124" s="585"/>
      <c r="AE124" s="585"/>
      <c r="AF124" s="585"/>
      <c r="AG124" s="585"/>
      <c r="AH124" s="585"/>
      <c r="AI124" s="585"/>
      <c r="AJ124" s="585"/>
      <c r="AK124" s="585"/>
      <c r="AL124" s="585"/>
      <c r="AM124" s="585"/>
      <c r="AN124" s="585"/>
      <c r="AO124" s="585"/>
      <c r="AP124" s="585"/>
      <c r="AQ124" s="585"/>
      <c r="AR124" s="585"/>
      <c r="AS124" s="585"/>
      <c r="AT124" s="585"/>
      <c r="AU124" s="585"/>
      <c r="AV124" s="585"/>
      <c r="AW124" s="585"/>
      <c r="AX124" s="585"/>
      <c r="AY124" s="585"/>
      <c r="AZ124" s="585"/>
      <c r="BA124" s="585"/>
    </row>
    <row r="125" spans="1:53" ht="15" customHeight="1" x14ac:dyDescent="0.2">
      <c r="A125" s="585"/>
      <c r="B125" s="585"/>
      <c r="C125" s="585"/>
      <c r="D125" s="585"/>
      <c r="E125" s="585"/>
      <c r="F125" s="585"/>
      <c r="G125" s="585"/>
      <c r="H125" s="585"/>
      <c r="I125" s="585"/>
      <c r="J125" s="585"/>
      <c r="K125" s="585"/>
      <c r="L125" s="585"/>
      <c r="M125" s="585"/>
      <c r="N125" s="585"/>
      <c r="O125" s="585"/>
      <c r="P125" s="585"/>
      <c r="Q125" s="585"/>
      <c r="R125" s="585"/>
      <c r="S125" s="585"/>
      <c r="T125" s="585"/>
      <c r="U125" s="585"/>
      <c r="V125" s="585"/>
      <c r="W125" s="585"/>
      <c r="X125" s="585"/>
      <c r="Y125" s="585"/>
      <c r="Z125" s="585"/>
      <c r="AA125" s="585"/>
      <c r="AB125" s="585"/>
      <c r="AC125" s="585"/>
      <c r="AD125" s="585"/>
      <c r="AE125" s="585"/>
      <c r="AF125" s="585"/>
      <c r="AG125" s="585"/>
      <c r="AH125" s="585"/>
      <c r="AI125" s="585"/>
      <c r="AJ125" s="585"/>
      <c r="AK125" s="585"/>
      <c r="AL125" s="585"/>
      <c r="AM125" s="585"/>
      <c r="AN125" s="585"/>
      <c r="AO125" s="585"/>
      <c r="AP125" s="585"/>
      <c r="AQ125" s="585"/>
      <c r="AR125" s="585"/>
      <c r="AS125" s="585"/>
      <c r="AT125" s="585"/>
      <c r="AU125" s="585"/>
      <c r="AV125" s="585"/>
      <c r="AW125" s="585"/>
      <c r="AX125" s="585"/>
      <c r="AY125" s="585"/>
      <c r="AZ125" s="585"/>
      <c r="BA125" s="585"/>
    </row>
    <row r="126" spans="1:53" ht="15" customHeight="1" x14ac:dyDescent="0.2">
      <c r="A126" s="585"/>
      <c r="B126" s="585"/>
      <c r="C126" s="585"/>
      <c r="D126" s="585"/>
      <c r="E126" s="585"/>
      <c r="F126" s="585"/>
      <c r="G126" s="585"/>
      <c r="H126" s="585"/>
      <c r="I126" s="585"/>
      <c r="J126" s="585"/>
      <c r="K126" s="585"/>
      <c r="L126" s="585"/>
      <c r="M126" s="585"/>
      <c r="N126" s="585"/>
      <c r="O126" s="585"/>
      <c r="P126" s="585"/>
      <c r="Q126" s="585"/>
      <c r="R126" s="585"/>
      <c r="S126" s="585"/>
      <c r="T126" s="585"/>
      <c r="U126" s="585"/>
      <c r="V126" s="585"/>
      <c r="W126" s="585"/>
      <c r="X126" s="585"/>
      <c r="Y126" s="585"/>
      <c r="Z126" s="585"/>
      <c r="AA126" s="585"/>
      <c r="AB126" s="585"/>
      <c r="AC126" s="585"/>
      <c r="AD126" s="585"/>
      <c r="AE126" s="585"/>
      <c r="AF126" s="585"/>
      <c r="AG126" s="585"/>
      <c r="AH126" s="585"/>
      <c r="AI126" s="585"/>
      <c r="AJ126" s="585"/>
      <c r="AK126" s="585"/>
      <c r="AL126" s="585"/>
      <c r="AM126" s="585"/>
      <c r="AN126" s="585"/>
      <c r="AO126" s="585"/>
      <c r="AP126" s="585"/>
      <c r="AQ126" s="585"/>
      <c r="AR126" s="585"/>
      <c r="AS126" s="585"/>
      <c r="AT126" s="585"/>
      <c r="AU126" s="585"/>
      <c r="AV126" s="585"/>
      <c r="AW126" s="585"/>
      <c r="AX126" s="585"/>
      <c r="AY126" s="585"/>
      <c r="AZ126" s="585"/>
      <c r="BA126" s="585"/>
    </row>
    <row r="127" spans="1:53" ht="15" customHeight="1" x14ac:dyDescent="0.2">
      <c r="A127" s="585"/>
      <c r="B127" s="585"/>
      <c r="C127" s="585"/>
      <c r="D127" s="585"/>
      <c r="E127" s="585"/>
      <c r="F127" s="585"/>
      <c r="G127" s="585"/>
      <c r="H127" s="585"/>
      <c r="I127" s="585"/>
      <c r="J127" s="585"/>
      <c r="K127" s="585"/>
      <c r="L127" s="585"/>
      <c r="M127" s="585"/>
      <c r="N127" s="585"/>
      <c r="O127" s="585"/>
      <c r="P127" s="585"/>
      <c r="Q127" s="585"/>
      <c r="R127" s="585"/>
      <c r="S127" s="585"/>
      <c r="T127" s="585"/>
      <c r="U127" s="585"/>
      <c r="V127" s="585"/>
      <c r="W127" s="585"/>
      <c r="X127" s="585"/>
      <c r="Y127" s="585"/>
      <c r="Z127" s="585"/>
      <c r="AA127" s="585"/>
      <c r="AB127" s="585"/>
      <c r="AC127" s="585"/>
      <c r="AD127" s="585"/>
      <c r="AE127" s="585"/>
      <c r="AF127" s="585"/>
      <c r="AG127" s="585"/>
      <c r="AH127" s="585"/>
      <c r="AI127" s="585"/>
      <c r="AJ127" s="585"/>
      <c r="AK127" s="585"/>
      <c r="AL127" s="585"/>
      <c r="AM127" s="585"/>
      <c r="AN127" s="585"/>
      <c r="AO127" s="585"/>
      <c r="AP127" s="585"/>
      <c r="AQ127" s="585"/>
      <c r="AR127" s="585"/>
      <c r="AS127" s="585"/>
      <c r="AT127" s="585"/>
      <c r="AU127" s="585"/>
      <c r="AV127" s="585"/>
      <c r="AW127" s="585"/>
      <c r="AX127" s="585"/>
      <c r="AY127" s="585"/>
      <c r="AZ127" s="585"/>
      <c r="BA127" s="585"/>
    </row>
    <row r="128" spans="1:53" ht="15" customHeight="1" x14ac:dyDescent="0.2">
      <c r="A128" s="585"/>
      <c r="B128" s="585"/>
      <c r="C128" s="585"/>
      <c r="D128" s="585"/>
      <c r="E128" s="585"/>
      <c r="F128" s="585"/>
      <c r="G128" s="585"/>
      <c r="H128" s="585"/>
      <c r="I128" s="585"/>
      <c r="J128" s="585"/>
      <c r="K128" s="585"/>
      <c r="L128" s="585"/>
      <c r="M128" s="585"/>
      <c r="N128" s="585"/>
      <c r="O128" s="585"/>
      <c r="P128" s="585"/>
      <c r="Q128" s="585"/>
      <c r="R128" s="585"/>
      <c r="S128" s="585"/>
      <c r="T128" s="585"/>
      <c r="U128" s="585"/>
      <c r="V128" s="585"/>
      <c r="W128" s="585"/>
      <c r="X128" s="585"/>
      <c r="Y128" s="585"/>
      <c r="Z128" s="585"/>
      <c r="AA128" s="585"/>
      <c r="AB128" s="585"/>
      <c r="AC128" s="585"/>
      <c r="AD128" s="585"/>
      <c r="AE128" s="585"/>
      <c r="AF128" s="585"/>
      <c r="AG128" s="585"/>
      <c r="AH128" s="585"/>
      <c r="AI128" s="585"/>
      <c r="AJ128" s="585"/>
      <c r="AK128" s="585"/>
      <c r="AL128" s="585"/>
      <c r="AM128" s="585"/>
      <c r="AN128" s="585"/>
      <c r="AO128" s="585"/>
      <c r="AP128" s="585"/>
      <c r="AQ128" s="585"/>
      <c r="AR128" s="585"/>
      <c r="AS128" s="585"/>
      <c r="AT128" s="585"/>
      <c r="AU128" s="585"/>
      <c r="AV128" s="585"/>
      <c r="AW128" s="585"/>
      <c r="AX128" s="585"/>
      <c r="AY128" s="585"/>
      <c r="AZ128" s="585"/>
      <c r="BA128" s="585"/>
    </row>
    <row r="129" spans="1:53" ht="15" customHeight="1" x14ac:dyDescent="0.2">
      <c r="A129" s="585"/>
      <c r="B129" s="585"/>
      <c r="C129" s="585"/>
      <c r="D129" s="585"/>
      <c r="E129" s="585"/>
      <c r="F129" s="585"/>
      <c r="G129" s="585"/>
      <c r="H129" s="585"/>
      <c r="I129" s="585"/>
      <c r="J129" s="585"/>
      <c r="K129" s="585"/>
      <c r="L129" s="585"/>
      <c r="M129" s="585"/>
      <c r="N129" s="585"/>
      <c r="O129" s="585"/>
      <c r="P129" s="585"/>
      <c r="Q129" s="585"/>
      <c r="R129" s="585"/>
      <c r="S129" s="585"/>
      <c r="T129" s="585"/>
      <c r="U129" s="585"/>
      <c r="V129" s="585"/>
      <c r="W129" s="585"/>
      <c r="X129" s="585"/>
      <c r="Y129" s="585"/>
      <c r="Z129" s="585"/>
      <c r="AA129" s="585"/>
      <c r="AB129" s="585"/>
      <c r="AC129" s="585"/>
      <c r="AD129" s="585"/>
      <c r="AE129" s="585"/>
      <c r="AF129" s="585"/>
      <c r="AG129" s="585"/>
      <c r="AH129" s="585"/>
      <c r="AI129" s="585"/>
      <c r="AJ129" s="585"/>
      <c r="AK129" s="585"/>
      <c r="AL129" s="585"/>
      <c r="AM129" s="585"/>
      <c r="AN129" s="585"/>
      <c r="AO129" s="585"/>
      <c r="AP129" s="585"/>
      <c r="AQ129" s="585"/>
      <c r="AR129" s="585"/>
      <c r="AS129" s="585"/>
      <c r="AT129" s="585"/>
      <c r="AU129" s="585"/>
      <c r="AV129" s="585"/>
      <c r="AW129" s="585"/>
      <c r="AX129" s="585"/>
      <c r="AY129" s="585"/>
      <c r="AZ129" s="585"/>
      <c r="BA129" s="585"/>
    </row>
    <row r="130" spans="1:53" ht="15" customHeight="1" x14ac:dyDescent="0.2">
      <c r="A130" s="585"/>
      <c r="B130" s="585"/>
      <c r="C130" s="585"/>
      <c r="D130" s="585"/>
      <c r="E130" s="585"/>
      <c r="F130" s="585"/>
      <c r="G130" s="585"/>
      <c r="H130" s="585"/>
      <c r="I130" s="585"/>
      <c r="J130" s="585"/>
      <c r="K130" s="585"/>
      <c r="L130" s="585"/>
      <c r="M130" s="585"/>
      <c r="N130" s="585"/>
      <c r="O130" s="585"/>
      <c r="P130" s="585"/>
      <c r="Q130" s="585"/>
      <c r="R130" s="585"/>
      <c r="S130" s="585"/>
      <c r="T130" s="585"/>
      <c r="U130" s="585"/>
      <c r="V130" s="585"/>
      <c r="W130" s="585"/>
      <c r="X130" s="585"/>
      <c r="Y130" s="585"/>
      <c r="Z130" s="585"/>
      <c r="AA130" s="585"/>
      <c r="AB130" s="585"/>
      <c r="AC130" s="585"/>
      <c r="AD130" s="585"/>
      <c r="AE130" s="585"/>
      <c r="AF130" s="585"/>
      <c r="AG130" s="585"/>
      <c r="AH130" s="585"/>
      <c r="AI130" s="585"/>
      <c r="AJ130" s="585"/>
      <c r="AK130" s="585"/>
      <c r="AL130" s="585"/>
      <c r="AM130" s="585"/>
      <c r="AN130" s="585"/>
      <c r="AO130" s="585"/>
      <c r="AP130" s="585"/>
      <c r="AQ130" s="585"/>
      <c r="AR130" s="585"/>
      <c r="AS130" s="585"/>
      <c r="AT130" s="585"/>
      <c r="AU130" s="585"/>
      <c r="AV130" s="585"/>
      <c r="AW130" s="585"/>
      <c r="AX130" s="585"/>
      <c r="AY130" s="585"/>
      <c r="AZ130" s="585"/>
      <c r="BA130" s="585"/>
    </row>
    <row r="131" spans="1:53" ht="15" customHeight="1" x14ac:dyDescent="0.2">
      <c r="A131" s="585"/>
      <c r="B131" s="585"/>
      <c r="C131" s="585"/>
      <c r="D131" s="585"/>
      <c r="E131" s="585"/>
      <c r="F131" s="585"/>
      <c r="G131" s="585"/>
      <c r="H131" s="585"/>
      <c r="I131" s="585"/>
      <c r="J131" s="585"/>
      <c r="K131" s="585"/>
      <c r="L131" s="585"/>
      <c r="M131" s="585"/>
      <c r="N131" s="585"/>
      <c r="O131" s="585"/>
      <c r="P131" s="585"/>
      <c r="Q131" s="585"/>
      <c r="R131" s="585"/>
      <c r="S131" s="585"/>
      <c r="T131" s="585"/>
      <c r="U131" s="585"/>
      <c r="V131" s="585"/>
      <c r="W131" s="585"/>
      <c r="X131" s="585"/>
      <c r="Y131" s="585"/>
      <c r="Z131" s="585"/>
      <c r="AA131" s="585"/>
      <c r="AB131" s="585"/>
      <c r="AC131" s="585"/>
      <c r="AD131" s="585"/>
      <c r="AE131" s="585"/>
      <c r="AF131" s="585"/>
      <c r="AG131" s="585"/>
      <c r="AH131" s="585"/>
      <c r="AI131" s="585"/>
      <c r="AJ131" s="585"/>
      <c r="AK131" s="585"/>
      <c r="AL131" s="585"/>
      <c r="AM131" s="585"/>
      <c r="AN131" s="585"/>
      <c r="AO131" s="585"/>
      <c r="AP131" s="585"/>
      <c r="AQ131" s="585"/>
      <c r="AR131" s="585"/>
      <c r="AS131" s="585"/>
      <c r="AT131" s="585"/>
      <c r="AU131" s="585"/>
      <c r="AV131" s="585"/>
      <c r="AW131" s="585"/>
      <c r="AX131" s="585"/>
      <c r="AY131" s="585"/>
      <c r="AZ131" s="585"/>
      <c r="BA131" s="585"/>
    </row>
    <row r="132" spans="1:53" ht="15" customHeight="1" x14ac:dyDescent="0.2">
      <c r="A132" s="585"/>
      <c r="B132" s="585"/>
      <c r="C132" s="585"/>
      <c r="D132" s="585"/>
      <c r="E132" s="585"/>
      <c r="F132" s="585"/>
      <c r="G132" s="585"/>
      <c r="H132" s="585"/>
      <c r="I132" s="585"/>
      <c r="J132" s="585"/>
      <c r="K132" s="585"/>
      <c r="L132" s="585"/>
      <c r="M132" s="585"/>
      <c r="N132" s="585"/>
      <c r="O132" s="585"/>
      <c r="P132" s="585"/>
      <c r="Q132" s="585"/>
      <c r="R132" s="585"/>
      <c r="S132" s="585"/>
      <c r="T132" s="585"/>
      <c r="U132" s="585"/>
      <c r="V132" s="585"/>
      <c r="W132" s="585"/>
      <c r="X132" s="585"/>
      <c r="Y132" s="585"/>
      <c r="Z132" s="585"/>
      <c r="AA132" s="585"/>
      <c r="AB132" s="585"/>
      <c r="AC132" s="585"/>
      <c r="AD132" s="585"/>
      <c r="AE132" s="585"/>
      <c r="AF132" s="585"/>
      <c r="AG132" s="585"/>
      <c r="AH132" s="585"/>
      <c r="AI132" s="585"/>
      <c r="AJ132" s="585"/>
      <c r="AK132" s="585"/>
      <c r="AL132" s="585"/>
      <c r="AM132" s="585"/>
      <c r="AN132" s="585"/>
      <c r="AO132" s="585"/>
      <c r="AP132" s="585"/>
      <c r="AQ132" s="585"/>
      <c r="AR132" s="585"/>
      <c r="AS132" s="585"/>
      <c r="AT132" s="585"/>
      <c r="AU132" s="585"/>
      <c r="AV132" s="585"/>
      <c r="AW132" s="585"/>
      <c r="AX132" s="585"/>
      <c r="AY132" s="585"/>
      <c r="AZ132" s="585"/>
      <c r="BA132" s="585"/>
    </row>
    <row r="133" spans="1:53" ht="15" customHeight="1" x14ac:dyDescent="0.2">
      <c r="A133" s="585"/>
      <c r="B133" s="585"/>
      <c r="C133" s="585"/>
      <c r="D133" s="585"/>
      <c r="E133" s="585"/>
      <c r="F133" s="585"/>
      <c r="G133" s="585"/>
      <c r="H133" s="585"/>
      <c r="I133" s="585"/>
      <c r="J133" s="585"/>
      <c r="K133" s="585"/>
      <c r="L133" s="585"/>
      <c r="M133" s="585"/>
      <c r="N133" s="585"/>
      <c r="O133" s="585"/>
      <c r="P133" s="585"/>
      <c r="Q133" s="585"/>
      <c r="R133" s="585"/>
      <c r="S133" s="585"/>
      <c r="T133" s="585"/>
      <c r="U133" s="585"/>
      <c r="V133" s="585"/>
      <c r="W133" s="585"/>
      <c r="X133" s="585"/>
      <c r="Y133" s="585"/>
      <c r="Z133" s="585"/>
      <c r="AA133" s="585"/>
      <c r="AB133" s="585"/>
      <c r="AC133" s="585"/>
      <c r="AD133" s="585"/>
      <c r="AE133" s="585"/>
      <c r="AF133" s="585"/>
      <c r="AG133" s="585"/>
      <c r="AH133" s="585"/>
      <c r="AI133" s="585"/>
      <c r="AJ133" s="585"/>
      <c r="AK133" s="585"/>
      <c r="AL133" s="585"/>
      <c r="AM133" s="585"/>
      <c r="AN133" s="585"/>
      <c r="AO133" s="585"/>
      <c r="AP133" s="585"/>
      <c r="AQ133" s="585"/>
      <c r="AR133" s="585"/>
      <c r="AS133" s="585"/>
      <c r="AT133" s="585"/>
      <c r="AU133" s="585"/>
      <c r="AV133" s="585"/>
      <c r="AW133" s="585"/>
      <c r="AX133" s="585"/>
      <c r="AY133" s="585"/>
      <c r="AZ133" s="585"/>
      <c r="BA133" s="585"/>
    </row>
    <row r="134" spans="1:53" ht="15" customHeight="1" x14ac:dyDescent="0.2">
      <c r="A134" s="585"/>
      <c r="B134" s="585"/>
      <c r="C134" s="585"/>
      <c r="D134" s="585"/>
      <c r="E134" s="585"/>
      <c r="F134" s="585"/>
      <c r="G134" s="585"/>
      <c r="H134" s="585"/>
      <c r="I134" s="585"/>
      <c r="J134" s="585"/>
      <c r="K134" s="585"/>
      <c r="L134" s="585"/>
      <c r="M134" s="585"/>
      <c r="N134" s="585"/>
      <c r="O134" s="585"/>
      <c r="P134" s="585"/>
      <c r="Q134" s="585"/>
      <c r="R134" s="585"/>
      <c r="S134" s="585"/>
      <c r="T134" s="585"/>
      <c r="U134" s="585"/>
      <c r="V134" s="585"/>
      <c r="W134" s="585"/>
      <c r="X134" s="585"/>
      <c r="Y134" s="585"/>
      <c r="Z134" s="585"/>
      <c r="AA134" s="585"/>
      <c r="AB134" s="585"/>
      <c r="AC134" s="585"/>
      <c r="AD134" s="585"/>
      <c r="AE134" s="585"/>
      <c r="AF134" s="585"/>
      <c r="AG134" s="585"/>
      <c r="AH134" s="585"/>
      <c r="AI134" s="585"/>
      <c r="AJ134" s="585"/>
      <c r="AK134" s="585"/>
      <c r="AL134" s="585"/>
      <c r="AM134" s="585"/>
      <c r="AN134" s="585"/>
      <c r="AO134" s="585"/>
      <c r="AP134" s="585"/>
      <c r="AQ134" s="585"/>
      <c r="AR134" s="585"/>
      <c r="AS134" s="585"/>
      <c r="AT134" s="585"/>
      <c r="AU134" s="585"/>
      <c r="AV134" s="585"/>
      <c r="AW134" s="585"/>
      <c r="AX134" s="585"/>
      <c r="AY134" s="585"/>
      <c r="AZ134" s="585"/>
      <c r="BA134" s="585"/>
    </row>
    <row r="135" spans="1:53" ht="15" customHeight="1" x14ac:dyDescent="0.2">
      <c r="A135" s="585"/>
      <c r="B135" s="585"/>
      <c r="C135" s="585"/>
      <c r="D135" s="585"/>
      <c r="E135" s="585"/>
      <c r="F135" s="585"/>
      <c r="G135" s="585"/>
      <c r="H135" s="585"/>
      <c r="I135" s="585"/>
      <c r="J135" s="585"/>
      <c r="K135" s="585"/>
      <c r="L135" s="585"/>
      <c r="M135" s="585"/>
      <c r="N135" s="585"/>
      <c r="O135" s="585"/>
      <c r="P135" s="585"/>
      <c r="Q135" s="585"/>
      <c r="R135" s="585"/>
      <c r="S135" s="585"/>
      <c r="T135" s="585"/>
      <c r="U135" s="585"/>
      <c r="V135" s="585"/>
      <c r="W135" s="585"/>
      <c r="X135" s="585"/>
      <c r="Y135" s="585"/>
      <c r="Z135" s="585"/>
      <c r="AA135" s="585"/>
      <c r="AB135" s="585"/>
      <c r="AC135" s="585"/>
      <c r="AD135" s="585"/>
      <c r="AE135" s="585"/>
      <c r="AF135" s="585"/>
      <c r="AG135" s="585"/>
      <c r="AH135" s="585"/>
      <c r="AI135" s="585"/>
      <c r="AJ135" s="585"/>
      <c r="AK135" s="585"/>
      <c r="AL135" s="585"/>
      <c r="AM135" s="585"/>
      <c r="AN135" s="585"/>
      <c r="AO135" s="585"/>
      <c r="AP135" s="585"/>
      <c r="AQ135" s="585"/>
      <c r="AR135" s="585"/>
      <c r="AS135" s="585"/>
      <c r="AT135" s="585"/>
      <c r="AU135" s="585"/>
      <c r="AV135" s="585"/>
      <c r="AW135" s="585"/>
      <c r="AX135" s="585"/>
      <c r="AY135" s="585"/>
      <c r="AZ135" s="585"/>
      <c r="BA135" s="585"/>
    </row>
    <row r="136" spans="1:53" ht="15" customHeight="1" x14ac:dyDescent="0.2">
      <c r="A136" s="585"/>
      <c r="B136" s="585"/>
      <c r="C136" s="585"/>
      <c r="D136" s="585"/>
      <c r="E136" s="585"/>
      <c r="F136" s="585"/>
      <c r="G136" s="585"/>
      <c r="H136" s="585"/>
      <c r="I136" s="585"/>
      <c r="J136" s="585"/>
      <c r="K136" s="585"/>
      <c r="L136" s="585"/>
      <c r="M136" s="585"/>
      <c r="N136" s="585"/>
      <c r="O136" s="585"/>
      <c r="P136" s="585"/>
      <c r="Q136" s="585"/>
      <c r="R136" s="585"/>
      <c r="S136" s="585"/>
      <c r="T136" s="585"/>
      <c r="U136" s="585"/>
      <c r="V136" s="585"/>
      <c r="W136" s="585"/>
      <c r="X136" s="585"/>
      <c r="Y136" s="585"/>
      <c r="Z136" s="585"/>
      <c r="AA136" s="585"/>
      <c r="AB136" s="585"/>
      <c r="AC136" s="585"/>
      <c r="AD136" s="585"/>
      <c r="AE136" s="585"/>
      <c r="AF136" s="585"/>
      <c r="AG136" s="585"/>
      <c r="AH136" s="585"/>
      <c r="AI136" s="585"/>
      <c r="AJ136" s="585"/>
      <c r="AK136" s="585"/>
      <c r="AL136" s="585"/>
      <c r="AM136" s="585"/>
      <c r="AN136" s="585"/>
      <c r="AO136" s="585"/>
      <c r="AP136" s="585"/>
      <c r="AQ136" s="585"/>
      <c r="AR136" s="585"/>
      <c r="AS136" s="585"/>
      <c r="AT136" s="585"/>
      <c r="AU136" s="585"/>
      <c r="AV136" s="585"/>
      <c r="AW136" s="585"/>
      <c r="AX136" s="585"/>
      <c r="AY136" s="585"/>
      <c r="AZ136" s="585"/>
      <c r="BA136" s="585"/>
    </row>
    <row r="137" spans="1:53" ht="15" customHeight="1" x14ac:dyDescent="0.2">
      <c r="A137" s="585"/>
      <c r="B137" s="585"/>
      <c r="C137" s="585"/>
      <c r="D137" s="585"/>
      <c r="E137" s="585"/>
      <c r="F137" s="585"/>
      <c r="G137" s="585"/>
      <c r="H137" s="585"/>
      <c r="I137" s="585"/>
      <c r="J137" s="585"/>
      <c r="K137" s="585"/>
      <c r="L137" s="585"/>
      <c r="M137" s="585"/>
      <c r="N137" s="585"/>
      <c r="O137" s="585"/>
      <c r="P137" s="585"/>
      <c r="Q137" s="585"/>
      <c r="R137" s="585"/>
      <c r="S137" s="585"/>
      <c r="T137" s="585"/>
      <c r="U137" s="585"/>
      <c r="V137" s="585"/>
      <c r="W137" s="585"/>
      <c r="X137" s="585"/>
      <c r="Y137" s="585"/>
      <c r="Z137" s="585"/>
      <c r="AA137" s="585"/>
      <c r="AB137" s="585"/>
      <c r="AC137" s="585"/>
      <c r="AD137" s="585"/>
      <c r="AE137" s="585"/>
      <c r="AF137" s="585"/>
      <c r="AG137" s="585"/>
      <c r="AH137" s="585"/>
      <c r="AI137" s="585"/>
      <c r="AJ137" s="585"/>
      <c r="AK137" s="585"/>
      <c r="AL137" s="585"/>
      <c r="AM137" s="585"/>
      <c r="AN137" s="585"/>
      <c r="AO137" s="585"/>
      <c r="AP137" s="585"/>
      <c r="AQ137" s="585"/>
      <c r="AR137" s="585"/>
      <c r="AS137" s="585"/>
      <c r="AT137" s="585"/>
      <c r="AU137" s="585"/>
      <c r="AV137" s="585"/>
      <c r="AW137" s="585"/>
      <c r="AX137" s="585"/>
      <c r="AY137" s="585"/>
      <c r="AZ137" s="585"/>
      <c r="BA137" s="585"/>
    </row>
    <row r="138" spans="1:53" ht="15" customHeight="1" x14ac:dyDescent="0.2">
      <c r="A138" s="585"/>
      <c r="B138" s="585"/>
      <c r="C138" s="585"/>
      <c r="D138" s="585"/>
      <c r="E138" s="585"/>
      <c r="F138" s="585"/>
      <c r="G138" s="585"/>
      <c r="H138" s="585"/>
      <c r="I138" s="585"/>
      <c r="J138" s="585"/>
      <c r="K138" s="585"/>
      <c r="L138" s="585"/>
      <c r="M138" s="585"/>
      <c r="N138" s="585"/>
      <c r="O138" s="585"/>
      <c r="P138" s="585"/>
      <c r="Q138" s="585"/>
      <c r="R138" s="585"/>
      <c r="S138" s="585"/>
      <c r="T138" s="585"/>
      <c r="U138" s="585"/>
      <c r="V138" s="585"/>
      <c r="W138" s="585"/>
      <c r="X138" s="585"/>
      <c r="Y138" s="585"/>
      <c r="Z138" s="585"/>
      <c r="AA138" s="585"/>
      <c r="AB138" s="585"/>
      <c r="AC138" s="585"/>
      <c r="AD138" s="585"/>
      <c r="AE138" s="585"/>
      <c r="AF138" s="585"/>
      <c r="AG138" s="585"/>
      <c r="AH138" s="585"/>
      <c r="AI138" s="585"/>
      <c r="AJ138" s="585"/>
      <c r="AK138" s="585"/>
      <c r="AL138" s="585"/>
      <c r="AM138" s="585"/>
      <c r="AN138" s="585"/>
      <c r="AO138" s="585"/>
      <c r="AP138" s="585"/>
      <c r="AQ138" s="585"/>
      <c r="AR138" s="585"/>
      <c r="AS138" s="585"/>
      <c r="AT138" s="585"/>
      <c r="AU138" s="585"/>
      <c r="AV138" s="585"/>
      <c r="AW138" s="585"/>
      <c r="AX138" s="585"/>
      <c r="AY138" s="585"/>
      <c r="AZ138" s="585"/>
      <c r="BA138" s="585"/>
    </row>
    <row r="139" spans="1:53" ht="15" customHeight="1" x14ac:dyDescent="0.2">
      <c r="A139" s="585"/>
      <c r="B139" s="585"/>
      <c r="C139" s="585"/>
      <c r="D139" s="585"/>
      <c r="E139" s="585"/>
      <c r="F139" s="585"/>
      <c r="G139" s="585"/>
      <c r="H139" s="585"/>
      <c r="I139" s="585"/>
      <c r="J139" s="585"/>
      <c r="K139" s="585"/>
      <c r="L139" s="585"/>
      <c r="M139" s="585"/>
      <c r="N139" s="585"/>
      <c r="O139" s="585"/>
      <c r="P139" s="585"/>
      <c r="Q139" s="585"/>
      <c r="R139" s="585"/>
      <c r="S139" s="585"/>
      <c r="T139" s="585"/>
      <c r="U139" s="585"/>
      <c r="V139" s="585"/>
      <c r="W139" s="585"/>
      <c r="X139" s="585"/>
      <c r="Y139" s="585"/>
      <c r="Z139" s="585"/>
      <c r="AA139" s="585"/>
      <c r="AB139" s="585"/>
      <c r="AC139" s="585"/>
      <c r="AD139" s="585"/>
      <c r="AE139" s="585"/>
      <c r="AF139" s="585"/>
      <c r="AG139" s="585"/>
      <c r="AH139" s="585"/>
      <c r="AI139" s="585"/>
      <c r="AJ139" s="585"/>
      <c r="AK139" s="585"/>
      <c r="AL139" s="585"/>
      <c r="AM139" s="585"/>
      <c r="AN139" s="585"/>
      <c r="AO139" s="585"/>
      <c r="AP139" s="585"/>
      <c r="AQ139" s="585"/>
      <c r="AR139" s="585"/>
      <c r="AS139" s="585"/>
      <c r="AT139" s="585"/>
      <c r="AU139" s="585"/>
      <c r="AV139" s="585"/>
      <c r="AW139" s="585"/>
      <c r="AX139" s="585"/>
      <c r="AY139" s="585"/>
      <c r="AZ139" s="585"/>
      <c r="BA139" s="585"/>
    </row>
    <row r="140" spans="1:53" ht="15" customHeight="1" x14ac:dyDescent="0.2">
      <c r="A140" s="585"/>
      <c r="B140" s="585"/>
      <c r="C140" s="585"/>
      <c r="D140" s="585"/>
      <c r="E140" s="585"/>
      <c r="F140" s="585"/>
      <c r="G140" s="585"/>
      <c r="H140" s="585"/>
      <c r="I140" s="585"/>
      <c r="J140" s="585"/>
      <c r="K140" s="585"/>
      <c r="L140" s="585"/>
      <c r="M140" s="585"/>
      <c r="N140" s="585"/>
      <c r="O140" s="585"/>
      <c r="P140" s="585"/>
      <c r="Q140" s="585"/>
      <c r="R140" s="585"/>
      <c r="S140" s="585"/>
      <c r="T140" s="585"/>
      <c r="U140" s="585"/>
      <c r="V140" s="585"/>
      <c r="W140" s="585"/>
      <c r="X140" s="585"/>
      <c r="Y140" s="585"/>
      <c r="Z140" s="585"/>
      <c r="AA140" s="585"/>
      <c r="AB140" s="585"/>
      <c r="AC140" s="585"/>
      <c r="AD140" s="585"/>
      <c r="AE140" s="585"/>
      <c r="AF140" s="585"/>
      <c r="AG140" s="585"/>
      <c r="AH140" s="585"/>
      <c r="AI140" s="585"/>
      <c r="AJ140" s="585"/>
      <c r="AK140" s="585"/>
      <c r="AL140" s="585"/>
      <c r="AM140" s="585"/>
      <c r="AN140" s="585"/>
      <c r="AO140" s="585"/>
      <c r="AP140" s="585"/>
      <c r="AQ140" s="585"/>
      <c r="AR140" s="585"/>
      <c r="AS140" s="585"/>
      <c r="AT140" s="585"/>
      <c r="AU140" s="585"/>
      <c r="AV140" s="585"/>
      <c r="AW140" s="585"/>
      <c r="AX140" s="585"/>
      <c r="AY140" s="585"/>
      <c r="AZ140" s="585"/>
      <c r="BA140" s="585"/>
    </row>
    <row r="141" spans="1:53" ht="15" customHeight="1" x14ac:dyDescent="0.2">
      <c r="A141" s="585"/>
      <c r="B141" s="585"/>
      <c r="C141" s="585"/>
      <c r="D141" s="585"/>
      <c r="E141" s="585"/>
      <c r="F141" s="585"/>
      <c r="G141" s="585"/>
      <c r="H141" s="585"/>
      <c r="I141" s="585"/>
      <c r="J141" s="585"/>
      <c r="K141" s="585"/>
      <c r="L141" s="585"/>
      <c r="M141" s="585"/>
      <c r="N141" s="585"/>
      <c r="O141" s="585"/>
      <c r="P141" s="585"/>
      <c r="Q141" s="585"/>
      <c r="R141" s="585"/>
      <c r="S141" s="585"/>
      <c r="T141" s="585"/>
      <c r="U141" s="585"/>
      <c r="V141" s="585"/>
      <c r="W141" s="585"/>
      <c r="X141" s="585"/>
      <c r="Y141" s="585"/>
      <c r="Z141" s="585"/>
      <c r="AA141" s="585"/>
      <c r="AB141" s="585"/>
      <c r="AC141" s="585"/>
      <c r="AD141" s="585"/>
      <c r="AE141" s="585"/>
      <c r="AF141" s="585"/>
      <c r="AG141" s="585"/>
      <c r="AH141" s="585"/>
      <c r="AI141" s="585"/>
      <c r="AJ141" s="585"/>
      <c r="AK141" s="585"/>
      <c r="AL141" s="585"/>
      <c r="AM141" s="585"/>
      <c r="AN141" s="585"/>
      <c r="AO141" s="585"/>
      <c r="AP141" s="585"/>
      <c r="AQ141" s="585"/>
      <c r="AR141" s="585"/>
      <c r="AS141" s="585"/>
      <c r="AT141" s="585"/>
      <c r="AU141" s="585"/>
      <c r="AV141" s="585"/>
      <c r="AW141" s="585"/>
      <c r="AX141" s="585"/>
      <c r="AY141" s="585"/>
      <c r="AZ141" s="585"/>
      <c r="BA141" s="585"/>
    </row>
    <row r="142" spans="1:53" ht="15" customHeight="1" x14ac:dyDescent="0.2">
      <c r="A142" s="585"/>
      <c r="B142" s="585"/>
      <c r="C142" s="585"/>
      <c r="D142" s="585"/>
      <c r="E142" s="585"/>
      <c r="F142" s="585"/>
      <c r="G142" s="585"/>
      <c r="H142" s="585"/>
      <c r="I142" s="585"/>
      <c r="J142" s="585"/>
      <c r="K142" s="585"/>
      <c r="L142" s="585"/>
      <c r="M142" s="585"/>
      <c r="N142" s="585"/>
      <c r="O142" s="585"/>
      <c r="P142" s="585"/>
      <c r="Q142" s="585"/>
      <c r="R142" s="585"/>
      <c r="S142" s="585"/>
      <c r="T142" s="585"/>
      <c r="U142" s="585"/>
      <c r="V142" s="585"/>
      <c r="W142" s="585"/>
      <c r="X142" s="585"/>
      <c r="Y142" s="585"/>
      <c r="Z142" s="585"/>
      <c r="AA142" s="585"/>
      <c r="AB142" s="585"/>
      <c r="AC142" s="585"/>
      <c r="AD142" s="585"/>
      <c r="AE142" s="585"/>
      <c r="AF142" s="585"/>
      <c r="AG142" s="585"/>
      <c r="AH142" s="585"/>
      <c r="AI142" s="585"/>
      <c r="AJ142" s="585"/>
      <c r="AK142" s="585"/>
      <c r="AL142" s="585"/>
      <c r="AM142" s="585"/>
      <c r="AN142" s="585"/>
      <c r="AO142" s="585"/>
      <c r="AP142" s="585"/>
      <c r="AQ142" s="585"/>
      <c r="AR142" s="585"/>
      <c r="AS142" s="585"/>
      <c r="AT142" s="585"/>
      <c r="AU142" s="585"/>
      <c r="AV142" s="585"/>
      <c r="AW142" s="585"/>
      <c r="AX142" s="585"/>
      <c r="AY142" s="585"/>
      <c r="AZ142" s="585"/>
      <c r="BA142" s="585"/>
    </row>
    <row r="143" spans="1:53" ht="15" customHeight="1" x14ac:dyDescent="0.2">
      <c r="A143" s="585"/>
      <c r="B143" s="585"/>
      <c r="C143" s="585"/>
      <c r="D143" s="585"/>
      <c r="E143" s="585"/>
      <c r="F143" s="585"/>
      <c r="G143" s="585"/>
      <c r="H143" s="585"/>
      <c r="I143" s="585"/>
      <c r="J143" s="585"/>
      <c r="K143" s="585"/>
      <c r="L143" s="585"/>
      <c r="M143" s="585"/>
      <c r="N143" s="585"/>
      <c r="O143" s="585"/>
      <c r="P143" s="585"/>
      <c r="Q143" s="585"/>
      <c r="R143" s="585"/>
      <c r="S143" s="585"/>
      <c r="T143" s="585"/>
      <c r="U143" s="585"/>
      <c r="V143" s="585"/>
      <c r="W143" s="585"/>
      <c r="X143" s="585"/>
      <c r="Y143" s="585"/>
      <c r="Z143" s="585"/>
      <c r="AA143" s="585"/>
      <c r="AB143" s="585"/>
      <c r="AC143" s="585"/>
      <c r="AD143" s="585"/>
      <c r="AE143" s="585"/>
      <c r="AF143" s="585"/>
      <c r="AG143" s="585"/>
      <c r="AH143" s="585"/>
      <c r="AI143" s="585"/>
      <c r="AJ143" s="585"/>
      <c r="AK143" s="585"/>
      <c r="AL143" s="585"/>
      <c r="AM143" s="585"/>
      <c r="AN143" s="585"/>
      <c r="AO143" s="585"/>
      <c r="AP143" s="585"/>
      <c r="AQ143" s="585"/>
      <c r="AR143" s="585"/>
      <c r="AS143" s="585"/>
      <c r="AT143" s="585"/>
      <c r="AU143" s="585"/>
      <c r="AV143" s="585"/>
      <c r="AW143" s="585"/>
      <c r="AX143" s="585"/>
      <c r="AY143" s="585"/>
      <c r="AZ143" s="585"/>
      <c r="BA143" s="585"/>
    </row>
    <row r="144" spans="1:53" ht="15" customHeight="1" x14ac:dyDescent="0.2">
      <c r="A144" s="585"/>
      <c r="B144" s="585"/>
      <c r="C144" s="585"/>
      <c r="D144" s="585"/>
      <c r="E144" s="585"/>
      <c r="F144" s="585"/>
      <c r="G144" s="585"/>
      <c r="H144" s="585"/>
      <c r="I144" s="585"/>
      <c r="J144" s="585"/>
      <c r="K144" s="585"/>
      <c r="L144" s="585"/>
      <c r="M144" s="585"/>
      <c r="N144" s="585"/>
      <c r="O144" s="585"/>
      <c r="P144" s="585"/>
      <c r="Q144" s="585"/>
      <c r="R144" s="585"/>
      <c r="S144" s="585"/>
      <c r="T144" s="585"/>
      <c r="U144" s="585"/>
      <c r="V144" s="585"/>
      <c r="W144" s="585"/>
      <c r="X144" s="585"/>
      <c r="Y144" s="585"/>
      <c r="Z144" s="585"/>
      <c r="AA144" s="585"/>
      <c r="AB144" s="585"/>
      <c r="AC144" s="585"/>
      <c r="AD144" s="585"/>
      <c r="AE144" s="585"/>
      <c r="AF144" s="585"/>
      <c r="AG144" s="585"/>
      <c r="AH144" s="585"/>
      <c r="AI144" s="585"/>
      <c r="AJ144" s="585"/>
      <c r="AK144" s="585"/>
      <c r="AL144" s="585"/>
      <c r="AM144" s="585"/>
      <c r="AN144" s="585"/>
      <c r="AO144" s="585"/>
      <c r="AP144" s="585"/>
      <c r="AQ144" s="585"/>
      <c r="AR144" s="585"/>
      <c r="AS144" s="585"/>
      <c r="AT144" s="585"/>
      <c r="AU144" s="585"/>
      <c r="AV144" s="585"/>
      <c r="AW144" s="585"/>
      <c r="AX144" s="585"/>
      <c r="AY144" s="585"/>
      <c r="AZ144" s="585"/>
      <c r="BA144" s="585"/>
    </row>
    <row r="145" spans="1:53" ht="15" customHeight="1" x14ac:dyDescent="0.2">
      <c r="A145" s="585"/>
      <c r="B145" s="585"/>
      <c r="C145" s="585"/>
      <c r="D145" s="585"/>
      <c r="E145" s="585"/>
      <c r="F145" s="585"/>
      <c r="G145" s="585"/>
      <c r="H145" s="585"/>
      <c r="I145" s="585"/>
      <c r="J145" s="585"/>
      <c r="K145" s="585"/>
      <c r="L145" s="585"/>
      <c r="M145" s="585"/>
      <c r="N145" s="585"/>
      <c r="O145" s="585"/>
      <c r="P145" s="585"/>
      <c r="Q145" s="585"/>
      <c r="R145" s="585"/>
      <c r="S145" s="585"/>
      <c r="T145" s="585"/>
      <c r="U145" s="585"/>
      <c r="V145" s="585"/>
      <c r="W145" s="585"/>
      <c r="X145" s="585"/>
      <c r="Y145" s="585"/>
      <c r="Z145" s="585"/>
      <c r="AA145" s="585"/>
      <c r="AB145" s="585"/>
      <c r="AC145" s="585"/>
      <c r="AD145" s="585"/>
      <c r="AE145" s="585"/>
      <c r="AF145" s="585"/>
      <c r="AG145" s="585"/>
      <c r="AH145" s="585"/>
      <c r="AI145" s="585"/>
      <c r="AJ145" s="585"/>
      <c r="AK145" s="585"/>
      <c r="AL145" s="585"/>
      <c r="AM145" s="585"/>
      <c r="AN145" s="585"/>
      <c r="AO145" s="585"/>
      <c r="AP145" s="585"/>
      <c r="AQ145" s="585"/>
      <c r="AR145" s="585"/>
      <c r="AS145" s="585"/>
      <c r="AT145" s="585"/>
      <c r="AU145" s="585"/>
      <c r="AV145" s="585"/>
      <c r="AW145" s="585"/>
      <c r="AX145" s="585"/>
      <c r="AY145" s="585"/>
      <c r="AZ145" s="585"/>
      <c r="BA145" s="585"/>
    </row>
    <row r="146" spans="1:53" ht="15" customHeight="1" x14ac:dyDescent="0.2">
      <c r="A146" s="585"/>
      <c r="B146" s="585"/>
      <c r="C146" s="585"/>
      <c r="D146" s="585"/>
      <c r="E146" s="585"/>
      <c r="F146" s="585"/>
      <c r="G146" s="585"/>
      <c r="H146" s="585"/>
      <c r="I146" s="585"/>
      <c r="J146" s="585"/>
      <c r="K146" s="585"/>
      <c r="L146" s="585"/>
      <c r="M146" s="585"/>
      <c r="N146" s="585"/>
      <c r="O146" s="585"/>
      <c r="P146" s="585"/>
      <c r="Q146" s="585"/>
      <c r="R146" s="585"/>
      <c r="S146" s="585"/>
      <c r="T146" s="585"/>
      <c r="U146" s="585"/>
      <c r="V146" s="585"/>
      <c r="W146" s="585"/>
      <c r="X146" s="585"/>
      <c r="Y146" s="585"/>
      <c r="Z146" s="585"/>
      <c r="AA146" s="585"/>
      <c r="AB146" s="585"/>
      <c r="AC146" s="585"/>
      <c r="AD146" s="585"/>
      <c r="AE146" s="585"/>
      <c r="AF146" s="585"/>
      <c r="AG146" s="585"/>
      <c r="AH146" s="585"/>
      <c r="AI146" s="585"/>
      <c r="AJ146" s="585"/>
      <c r="AK146" s="585"/>
      <c r="AL146" s="585"/>
      <c r="AM146" s="585"/>
      <c r="AN146" s="585"/>
      <c r="AO146" s="585"/>
      <c r="AP146" s="585"/>
      <c r="AQ146" s="585"/>
      <c r="AR146" s="585"/>
      <c r="AS146" s="585"/>
      <c r="AT146" s="585"/>
      <c r="AU146" s="585"/>
      <c r="AV146" s="585"/>
      <c r="AW146" s="585"/>
      <c r="AX146" s="585"/>
      <c r="AY146" s="585"/>
      <c r="AZ146" s="585"/>
      <c r="BA146" s="585"/>
    </row>
    <row r="147" spans="1:53" ht="15" customHeight="1" x14ac:dyDescent="0.2">
      <c r="A147" s="585"/>
      <c r="B147" s="585"/>
      <c r="C147" s="585"/>
      <c r="D147" s="585"/>
      <c r="E147" s="585"/>
      <c r="F147" s="585"/>
      <c r="G147" s="585"/>
      <c r="H147" s="585"/>
      <c r="I147" s="585"/>
      <c r="J147" s="585"/>
      <c r="K147" s="585"/>
      <c r="L147" s="585"/>
      <c r="M147" s="585"/>
      <c r="N147" s="585"/>
      <c r="O147" s="585"/>
      <c r="P147" s="585"/>
      <c r="Q147" s="585"/>
      <c r="R147" s="585"/>
      <c r="S147" s="585"/>
      <c r="T147" s="585"/>
      <c r="U147" s="585"/>
      <c r="V147" s="585"/>
      <c r="W147" s="585"/>
      <c r="X147" s="585"/>
      <c r="Y147" s="585"/>
      <c r="Z147" s="585"/>
      <c r="AA147" s="585"/>
      <c r="AB147" s="585"/>
      <c r="AC147" s="585"/>
      <c r="AD147" s="585"/>
      <c r="AE147" s="585"/>
      <c r="AF147" s="585"/>
      <c r="AG147" s="585"/>
      <c r="AH147" s="585"/>
      <c r="AI147" s="585"/>
      <c r="AJ147" s="585"/>
      <c r="AK147" s="585"/>
      <c r="AL147" s="585"/>
      <c r="AM147" s="585"/>
      <c r="AN147" s="585"/>
      <c r="AO147" s="585"/>
      <c r="AP147" s="585"/>
      <c r="AQ147" s="585"/>
      <c r="AR147" s="585"/>
      <c r="AS147" s="585"/>
      <c r="AT147" s="585"/>
      <c r="AU147" s="585"/>
      <c r="AV147" s="585"/>
      <c r="AW147" s="585"/>
      <c r="AX147" s="585"/>
      <c r="AY147" s="585"/>
      <c r="AZ147" s="585"/>
      <c r="BA147" s="585"/>
    </row>
    <row r="148" spans="1:53" ht="15" customHeight="1" x14ac:dyDescent="0.2">
      <c r="A148" s="585"/>
      <c r="B148" s="585"/>
      <c r="C148" s="585"/>
      <c r="D148" s="585"/>
      <c r="E148" s="585"/>
      <c r="F148" s="585"/>
      <c r="G148" s="585"/>
      <c r="H148" s="585"/>
      <c r="I148" s="585"/>
      <c r="J148" s="585"/>
      <c r="K148" s="585"/>
      <c r="L148" s="585"/>
      <c r="M148" s="585"/>
      <c r="N148" s="585"/>
      <c r="O148" s="585"/>
      <c r="P148" s="585"/>
      <c r="Q148" s="585"/>
      <c r="R148" s="585"/>
      <c r="S148" s="585"/>
      <c r="T148" s="585"/>
      <c r="U148" s="585"/>
      <c r="V148" s="585"/>
      <c r="W148" s="585"/>
      <c r="X148" s="585"/>
      <c r="Y148" s="585"/>
      <c r="Z148" s="585"/>
      <c r="AA148" s="585"/>
      <c r="AB148" s="585"/>
      <c r="AC148" s="585"/>
      <c r="AD148" s="585"/>
      <c r="AE148" s="585"/>
      <c r="AF148" s="585"/>
      <c r="AG148" s="585"/>
      <c r="AH148" s="585"/>
      <c r="AI148" s="585"/>
      <c r="AJ148" s="585"/>
      <c r="AK148" s="585"/>
      <c r="AL148" s="585"/>
      <c r="AM148" s="585"/>
      <c r="AN148" s="585"/>
      <c r="AO148" s="585"/>
      <c r="AP148" s="585"/>
      <c r="AQ148" s="585"/>
      <c r="AR148" s="585"/>
      <c r="AS148" s="585"/>
      <c r="AT148" s="585"/>
      <c r="AU148" s="585"/>
      <c r="AV148" s="585"/>
      <c r="AW148" s="585"/>
      <c r="AX148" s="585"/>
      <c r="AY148" s="585"/>
      <c r="AZ148" s="585"/>
      <c r="BA148" s="585"/>
    </row>
    <row r="149" spans="1:53" ht="15" customHeight="1" x14ac:dyDescent="0.2">
      <c r="A149" s="585"/>
      <c r="B149" s="585"/>
      <c r="C149" s="585"/>
      <c r="D149" s="585"/>
      <c r="E149" s="585"/>
      <c r="F149" s="585"/>
      <c r="G149" s="585"/>
      <c r="H149" s="585"/>
      <c r="I149" s="585"/>
      <c r="J149" s="585"/>
      <c r="K149" s="585"/>
      <c r="L149" s="585"/>
      <c r="M149" s="585"/>
      <c r="N149" s="585"/>
      <c r="O149" s="585"/>
      <c r="P149" s="585"/>
      <c r="Q149" s="585"/>
      <c r="R149" s="585"/>
      <c r="S149" s="585"/>
      <c r="T149" s="585"/>
      <c r="U149" s="585"/>
      <c r="V149" s="585"/>
      <c r="W149" s="585"/>
      <c r="X149" s="585"/>
      <c r="Y149" s="585"/>
      <c r="Z149" s="585"/>
      <c r="AA149" s="585"/>
      <c r="AB149" s="585"/>
      <c r="AC149" s="585"/>
      <c r="AD149" s="585"/>
      <c r="AE149" s="585"/>
      <c r="AF149" s="585"/>
      <c r="AG149" s="585"/>
      <c r="AH149" s="585"/>
      <c r="AI149" s="585"/>
      <c r="AJ149" s="585"/>
      <c r="AK149" s="585"/>
      <c r="AL149" s="585"/>
      <c r="AM149" s="585"/>
      <c r="AN149" s="585"/>
      <c r="AO149" s="585"/>
      <c r="AP149" s="585"/>
      <c r="AQ149" s="585"/>
      <c r="AR149" s="585"/>
      <c r="AS149" s="585"/>
      <c r="AT149" s="585"/>
      <c r="AU149" s="585"/>
      <c r="AV149" s="585"/>
      <c r="AW149" s="585"/>
      <c r="AX149" s="585"/>
      <c r="AY149" s="585"/>
      <c r="AZ149" s="585"/>
      <c r="BA149" s="585"/>
    </row>
    <row r="150" spans="1:53" ht="15" customHeight="1" x14ac:dyDescent="0.2">
      <c r="A150" s="585"/>
      <c r="B150" s="585"/>
      <c r="C150" s="585"/>
      <c r="D150" s="585"/>
      <c r="E150" s="585"/>
      <c r="F150" s="585"/>
      <c r="G150" s="585"/>
      <c r="H150" s="585"/>
      <c r="I150" s="585"/>
      <c r="J150" s="585"/>
      <c r="K150" s="585"/>
      <c r="L150" s="585"/>
      <c r="M150" s="585"/>
      <c r="N150" s="585"/>
      <c r="O150" s="585"/>
      <c r="P150" s="585"/>
      <c r="Q150" s="585"/>
      <c r="R150" s="585"/>
      <c r="S150" s="585"/>
      <c r="T150" s="585"/>
      <c r="U150" s="585"/>
      <c r="V150" s="585"/>
      <c r="W150" s="585"/>
      <c r="X150" s="585"/>
      <c r="Y150" s="585"/>
      <c r="Z150" s="585"/>
      <c r="AA150" s="585"/>
      <c r="AB150" s="585"/>
      <c r="AC150" s="585"/>
      <c r="AD150" s="585"/>
      <c r="AE150" s="585"/>
      <c r="AF150" s="585"/>
      <c r="AG150" s="585"/>
      <c r="AH150" s="585"/>
      <c r="AI150" s="585"/>
      <c r="AJ150" s="585"/>
      <c r="AK150" s="585"/>
      <c r="AL150" s="585"/>
      <c r="AM150" s="585"/>
      <c r="AN150" s="585"/>
      <c r="AO150" s="585"/>
      <c r="AP150" s="585"/>
      <c r="AQ150" s="585"/>
      <c r="AR150" s="585"/>
      <c r="AS150" s="585"/>
      <c r="AT150" s="585"/>
      <c r="AU150" s="585"/>
      <c r="AV150" s="585"/>
      <c r="AW150" s="585"/>
      <c r="AX150" s="585"/>
      <c r="AY150" s="585"/>
      <c r="AZ150" s="585"/>
      <c r="BA150" s="585"/>
    </row>
    <row r="151" spans="1:53" ht="15" customHeight="1" x14ac:dyDescent="0.2">
      <c r="A151" s="585"/>
      <c r="B151" s="585"/>
      <c r="C151" s="585"/>
      <c r="D151" s="585"/>
      <c r="E151" s="585"/>
      <c r="F151" s="585"/>
      <c r="G151" s="585"/>
      <c r="H151" s="585"/>
      <c r="I151" s="585"/>
      <c r="J151" s="585"/>
      <c r="K151" s="585"/>
      <c r="L151" s="585"/>
      <c r="M151" s="585"/>
      <c r="N151" s="585"/>
      <c r="O151" s="585"/>
      <c r="P151" s="585"/>
      <c r="Q151" s="585"/>
      <c r="R151" s="585"/>
      <c r="S151" s="585"/>
      <c r="T151" s="585"/>
      <c r="U151" s="585"/>
      <c r="V151" s="585"/>
      <c r="W151" s="585"/>
      <c r="X151" s="585"/>
      <c r="Y151" s="585"/>
      <c r="Z151" s="585"/>
      <c r="AA151" s="585"/>
      <c r="AB151" s="585"/>
      <c r="AC151" s="585"/>
      <c r="AD151" s="585"/>
      <c r="AE151" s="585"/>
      <c r="AF151" s="585"/>
      <c r="AG151" s="585"/>
      <c r="AH151" s="585"/>
      <c r="AI151" s="585"/>
      <c r="AJ151" s="585"/>
      <c r="AK151" s="585"/>
      <c r="AL151" s="585"/>
      <c r="AM151" s="585"/>
      <c r="AN151" s="585"/>
      <c r="AO151" s="585"/>
      <c r="AP151" s="585"/>
      <c r="AQ151" s="585"/>
      <c r="AR151" s="585"/>
      <c r="AS151" s="585"/>
      <c r="AT151" s="585"/>
      <c r="AU151" s="585"/>
      <c r="AV151" s="585"/>
      <c r="AW151" s="585"/>
      <c r="AX151" s="585"/>
      <c r="AY151" s="585"/>
      <c r="AZ151" s="585"/>
      <c r="BA151" s="585"/>
    </row>
    <row r="152" spans="1:53" ht="15" customHeight="1" x14ac:dyDescent="0.2">
      <c r="A152" s="585"/>
      <c r="B152" s="585"/>
      <c r="C152" s="585"/>
      <c r="D152" s="585"/>
      <c r="E152" s="585"/>
      <c r="F152" s="585"/>
      <c r="G152" s="585"/>
      <c r="H152" s="585"/>
      <c r="I152" s="585"/>
      <c r="J152" s="585"/>
      <c r="K152" s="585"/>
      <c r="L152" s="585"/>
      <c r="M152" s="585"/>
      <c r="N152" s="585"/>
      <c r="O152" s="585"/>
      <c r="P152" s="585"/>
      <c r="Q152" s="585"/>
      <c r="R152" s="585"/>
      <c r="S152" s="585"/>
      <c r="T152" s="585"/>
      <c r="U152" s="585"/>
      <c r="V152" s="585"/>
      <c r="W152" s="585"/>
      <c r="X152" s="585"/>
      <c r="Y152" s="585"/>
      <c r="Z152" s="585"/>
      <c r="AA152" s="585"/>
      <c r="AB152" s="585"/>
      <c r="AC152" s="585"/>
      <c r="AD152" s="585"/>
      <c r="AE152" s="585"/>
      <c r="AF152" s="585"/>
      <c r="AG152" s="585"/>
      <c r="AH152" s="585"/>
      <c r="AI152" s="585"/>
      <c r="AJ152" s="585"/>
      <c r="AK152" s="585"/>
      <c r="AL152" s="585"/>
      <c r="AM152" s="585"/>
      <c r="AN152" s="585"/>
      <c r="AO152" s="585"/>
      <c r="AP152" s="585"/>
      <c r="AQ152" s="585"/>
      <c r="AR152" s="585"/>
      <c r="AS152" s="585"/>
      <c r="AT152" s="585"/>
      <c r="AU152" s="585"/>
      <c r="AV152" s="585"/>
      <c r="AW152" s="585"/>
      <c r="AX152" s="585"/>
      <c r="AY152" s="585"/>
      <c r="AZ152" s="585"/>
      <c r="BA152" s="585"/>
    </row>
  </sheetData>
  <mergeCells count="24">
    <mergeCell ref="D6:E6"/>
    <mergeCell ref="G6:S6"/>
    <mergeCell ref="A2:V2"/>
    <mergeCell ref="D4:E4"/>
    <mergeCell ref="G4:S4"/>
    <mergeCell ref="D5:E5"/>
    <mergeCell ref="G5:S5"/>
    <mergeCell ref="A8:V8"/>
    <mergeCell ref="C9:G9"/>
    <mergeCell ref="J9:K9"/>
    <mergeCell ref="M9:Q9"/>
    <mergeCell ref="T9:U9"/>
    <mergeCell ref="L62:Q62"/>
    <mergeCell ref="N29:Q29"/>
    <mergeCell ref="N30:P30"/>
    <mergeCell ref="D33:E33"/>
    <mergeCell ref="D34:E34"/>
    <mergeCell ref="D35:E35"/>
    <mergeCell ref="F35:G35"/>
    <mergeCell ref="A37:V37"/>
    <mergeCell ref="C39:G39"/>
    <mergeCell ref="H39:I39"/>
    <mergeCell ref="M39:Q39"/>
    <mergeCell ref="R39:U39"/>
  </mergeCells>
  <phoneticPr fontId="13"/>
  <printOptions horizontalCentered="1" verticalCentered="1"/>
  <pageMargins left="0" right="0" top="0.78740157480314965" bottom="0" header="0" footer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D122F-2D28-4CA9-AB28-08D4239BDCC6}">
  <sheetPr>
    <tabColor rgb="FF00B0F0"/>
  </sheetPr>
  <dimension ref="A1:AR920"/>
  <sheetViews>
    <sheetView view="pageBreakPreview" zoomScale="80" zoomScaleNormal="100" zoomScaleSheetLayoutView="80" workbookViewId="0">
      <selection activeCell="AY35" sqref="AY35"/>
    </sheetView>
  </sheetViews>
  <sheetFormatPr defaultRowHeight="13.5" x14ac:dyDescent="0.15"/>
  <cols>
    <col min="1" max="8" width="3.69921875" style="636" customWidth="1"/>
    <col min="9" max="10" width="3.69921875" style="637" customWidth="1"/>
    <col min="11" max="11" width="3.69921875" style="636" customWidth="1"/>
    <col min="12" max="24" width="2.69921875" style="636" customWidth="1"/>
    <col min="25" max="29" width="2.69921875" style="638" customWidth="1"/>
    <col min="30" max="33" width="2.69921875" style="636" customWidth="1"/>
    <col min="34" max="38" width="2.69921875" style="638" customWidth="1"/>
    <col min="39" max="39" width="2.69921875" style="639" customWidth="1"/>
    <col min="40" max="40" width="2.69921875" style="640" customWidth="1"/>
    <col min="41" max="41" width="2.69921875" style="639" customWidth="1"/>
    <col min="42" max="42" width="3.69921875" style="641" customWidth="1"/>
    <col min="43" max="44" width="3.69921875" style="636" customWidth="1"/>
    <col min="45" max="16384" width="8.796875" style="636"/>
  </cols>
  <sheetData>
    <row r="1" spans="1:44" ht="15" customHeight="1" x14ac:dyDescent="0.15"/>
    <row r="2" spans="1:44" ht="15" customHeight="1" x14ac:dyDescent="0.15">
      <c r="A2" s="1220" t="s">
        <v>1807</v>
      </c>
      <c r="B2" s="1220"/>
      <c r="C2" s="1220"/>
      <c r="D2" s="1220"/>
      <c r="E2" s="1220"/>
      <c r="F2" s="1220"/>
      <c r="G2" s="1220"/>
      <c r="H2" s="1220"/>
      <c r="I2" s="1220"/>
      <c r="J2" s="1220"/>
      <c r="K2" s="1220"/>
      <c r="L2" s="1220"/>
      <c r="M2" s="1220"/>
      <c r="N2" s="1220"/>
      <c r="O2" s="1220"/>
      <c r="P2" s="1220"/>
      <c r="Q2" s="1220"/>
      <c r="R2" s="1220"/>
      <c r="S2" s="1220"/>
      <c r="T2" s="1220"/>
      <c r="U2" s="1220"/>
      <c r="V2" s="1220"/>
      <c r="W2" s="1220"/>
      <c r="X2" s="1220"/>
      <c r="Y2" s="1220"/>
      <c r="Z2" s="1220"/>
      <c r="AA2" s="1220"/>
      <c r="AB2" s="1220"/>
      <c r="AC2" s="1220"/>
      <c r="AD2" s="1220"/>
      <c r="AE2" s="1220"/>
      <c r="AF2" s="1220"/>
      <c r="AG2" s="1220"/>
      <c r="AH2" s="1220"/>
      <c r="AI2" s="1220"/>
      <c r="AJ2" s="1220"/>
      <c r="AK2" s="1220"/>
      <c r="AL2" s="1220"/>
      <c r="AM2" s="1220"/>
      <c r="AN2" s="1220"/>
      <c r="AO2" s="1220"/>
      <c r="AP2" s="1220"/>
      <c r="AQ2" s="1220"/>
      <c r="AR2" s="1220"/>
    </row>
    <row r="3" spans="1:44" ht="15" customHeight="1" x14ac:dyDescent="0.15">
      <c r="A3" s="1220"/>
      <c r="B3" s="1220"/>
      <c r="C3" s="1220"/>
      <c r="D3" s="1220"/>
      <c r="E3" s="1220"/>
      <c r="F3" s="1220"/>
      <c r="G3" s="1220"/>
      <c r="H3" s="1220"/>
      <c r="I3" s="1220"/>
      <c r="J3" s="1220"/>
      <c r="K3" s="1220"/>
      <c r="L3" s="1220"/>
      <c r="M3" s="1220"/>
      <c r="N3" s="1220"/>
      <c r="O3" s="1220"/>
      <c r="P3" s="1220"/>
      <c r="Q3" s="1220"/>
      <c r="R3" s="1220"/>
      <c r="S3" s="1220"/>
      <c r="T3" s="1220"/>
      <c r="U3" s="1220"/>
      <c r="V3" s="1220"/>
      <c r="W3" s="1220"/>
      <c r="X3" s="1220"/>
      <c r="Y3" s="1220"/>
      <c r="Z3" s="1220"/>
      <c r="AA3" s="1220"/>
      <c r="AB3" s="1220"/>
      <c r="AC3" s="1220"/>
      <c r="AD3" s="1220"/>
      <c r="AE3" s="1220"/>
      <c r="AF3" s="1220"/>
      <c r="AG3" s="1220"/>
      <c r="AH3" s="1220"/>
      <c r="AI3" s="1220"/>
      <c r="AJ3" s="1220"/>
      <c r="AK3" s="1220"/>
      <c r="AL3" s="1220"/>
      <c r="AM3" s="1220"/>
      <c r="AN3" s="1220"/>
      <c r="AO3" s="1220"/>
      <c r="AP3" s="1220"/>
      <c r="AQ3" s="1220"/>
      <c r="AR3" s="1220"/>
    </row>
    <row r="4" spans="1:44" ht="15" customHeight="1" x14ac:dyDescent="0.15">
      <c r="B4" s="642" t="s">
        <v>2241</v>
      </c>
      <c r="AP4" s="643"/>
      <c r="AQ4" s="644" t="s">
        <v>1118</v>
      </c>
      <c r="AR4" s="636">
        <v>1</v>
      </c>
    </row>
    <row r="5" spans="1:44" ht="14.1" customHeight="1" x14ac:dyDescent="0.15">
      <c r="A5" s="1272" t="s">
        <v>580</v>
      </c>
      <c r="B5" s="1269" t="s">
        <v>1119</v>
      </c>
      <c r="C5" s="1270"/>
      <c r="D5" s="1270"/>
      <c r="E5" s="1270"/>
      <c r="F5" s="1270"/>
      <c r="G5" s="1270"/>
      <c r="H5" s="1269" t="s">
        <v>1120</v>
      </c>
      <c r="I5" s="1270"/>
      <c r="J5" s="1270"/>
      <c r="K5" s="1271"/>
      <c r="L5" s="1247" t="s">
        <v>1734</v>
      </c>
      <c r="M5" s="1248"/>
      <c r="N5" s="1248"/>
      <c r="O5" s="1248"/>
      <c r="P5" s="1248"/>
      <c r="Q5" s="1248"/>
      <c r="R5" s="1248"/>
      <c r="S5" s="1248"/>
      <c r="T5" s="1249"/>
      <c r="U5" s="1247" t="s">
        <v>1121</v>
      </c>
      <c r="V5" s="1248"/>
      <c r="W5" s="1248"/>
      <c r="X5" s="1248"/>
      <c r="Y5" s="1248"/>
      <c r="Z5" s="1248"/>
      <c r="AA5" s="1248"/>
      <c r="AB5" s="1248"/>
      <c r="AC5" s="1249"/>
      <c r="AD5" s="1247" t="s">
        <v>1122</v>
      </c>
      <c r="AE5" s="1248"/>
      <c r="AF5" s="1248"/>
      <c r="AG5" s="1248"/>
      <c r="AH5" s="1248"/>
      <c r="AI5" s="1248"/>
      <c r="AJ5" s="1248"/>
      <c r="AK5" s="1248"/>
      <c r="AL5" s="1249"/>
      <c r="AM5" s="1274"/>
      <c r="AN5" s="1275"/>
      <c r="AO5" s="1276"/>
      <c r="AP5" s="1269" t="s">
        <v>1123</v>
      </c>
      <c r="AQ5" s="1270"/>
      <c r="AR5" s="1271"/>
    </row>
    <row r="6" spans="1:44" ht="14.1" customHeight="1" x14ac:dyDescent="0.15">
      <c r="A6" s="1273"/>
      <c r="B6" s="1242"/>
      <c r="C6" s="1244"/>
      <c r="D6" s="1244"/>
      <c r="E6" s="1244"/>
      <c r="F6" s="1244"/>
      <c r="G6" s="1244"/>
      <c r="H6" s="1242"/>
      <c r="I6" s="1244"/>
      <c r="J6" s="1244"/>
      <c r="K6" s="1243"/>
      <c r="L6" s="1242" t="s">
        <v>1124</v>
      </c>
      <c r="M6" s="1243"/>
      <c r="N6" s="1244" t="s">
        <v>1125</v>
      </c>
      <c r="O6" s="1244"/>
      <c r="P6" s="1227" t="s">
        <v>1126</v>
      </c>
      <c r="Q6" s="1229"/>
      <c r="R6" s="1227" t="s">
        <v>1127</v>
      </c>
      <c r="S6" s="1228"/>
      <c r="T6" s="1229"/>
      <c r="U6" s="1242" t="s">
        <v>1124</v>
      </c>
      <c r="V6" s="1243"/>
      <c r="W6" s="1242" t="s">
        <v>1125</v>
      </c>
      <c r="X6" s="1243"/>
      <c r="Y6" s="1227"/>
      <c r="Z6" s="1229"/>
      <c r="AA6" s="1227"/>
      <c r="AB6" s="1228"/>
      <c r="AC6" s="1229"/>
      <c r="AD6" s="1242" t="s">
        <v>1124</v>
      </c>
      <c r="AE6" s="1243"/>
      <c r="AF6" s="1242" t="s">
        <v>1125</v>
      </c>
      <c r="AG6" s="1243"/>
      <c r="AH6" s="1227"/>
      <c r="AI6" s="1229"/>
      <c r="AJ6" s="1227"/>
      <c r="AK6" s="1228"/>
      <c r="AL6" s="1229"/>
      <c r="AM6" s="1277"/>
      <c r="AN6" s="1278"/>
      <c r="AO6" s="1279"/>
      <c r="AP6" s="1242"/>
      <c r="AQ6" s="1244"/>
      <c r="AR6" s="1243"/>
    </row>
    <row r="7" spans="1:44" ht="14.1" customHeight="1" x14ac:dyDescent="0.15">
      <c r="A7" s="665"/>
      <c r="B7" s="666"/>
      <c r="C7" s="667"/>
      <c r="D7" s="667"/>
      <c r="E7" s="667"/>
      <c r="F7" s="667"/>
      <c r="G7" s="668"/>
      <c r="H7" s="669"/>
      <c r="I7" s="670"/>
      <c r="J7" s="670"/>
      <c r="K7" s="672"/>
      <c r="L7" s="669"/>
      <c r="M7" s="672"/>
      <c r="N7" s="669"/>
      <c r="O7" s="672"/>
      <c r="P7" s="673"/>
      <c r="Q7" s="674"/>
      <c r="R7" s="671"/>
      <c r="S7" s="671"/>
      <c r="T7" s="671"/>
      <c r="U7" s="669"/>
      <c r="V7" s="672"/>
      <c r="W7" s="669"/>
      <c r="X7" s="672"/>
      <c r="Y7" s="673"/>
      <c r="Z7" s="674"/>
      <c r="AA7" s="670"/>
      <c r="AB7" s="670"/>
      <c r="AC7" s="670"/>
      <c r="AD7" s="669"/>
      <c r="AE7" s="672"/>
      <c r="AF7" s="669"/>
      <c r="AG7" s="672"/>
      <c r="AH7" s="673"/>
      <c r="AI7" s="674"/>
      <c r="AJ7" s="670"/>
      <c r="AK7" s="670"/>
      <c r="AL7" s="670"/>
      <c r="AM7" s="675"/>
      <c r="AN7" s="676"/>
      <c r="AO7" s="677"/>
      <c r="AP7" s="671"/>
      <c r="AQ7" s="671"/>
      <c r="AR7" s="672"/>
    </row>
    <row r="8" spans="1:44" ht="14.1" customHeight="1" x14ac:dyDescent="0.15">
      <c r="A8" s="681">
        <v>1</v>
      </c>
      <c r="B8" s="682" t="s">
        <v>1128</v>
      </c>
      <c r="C8" s="667"/>
      <c r="D8" s="667"/>
      <c r="E8" s="667"/>
      <c r="F8" s="667"/>
      <c r="G8" s="683"/>
      <c r="H8" s="684"/>
      <c r="I8" s="685"/>
      <c r="J8" s="685"/>
      <c r="K8" s="686"/>
      <c r="L8" s="1245"/>
      <c r="M8" s="1246"/>
      <c r="N8" s="1240"/>
      <c r="O8" s="1241"/>
      <c r="P8" s="1238"/>
      <c r="Q8" s="1239"/>
      <c r="R8" s="685"/>
      <c r="S8" s="685"/>
      <c r="T8" s="685"/>
      <c r="U8" s="1245"/>
      <c r="V8" s="1246"/>
      <c r="W8" s="1240"/>
      <c r="X8" s="1241"/>
      <c r="Y8" s="1238"/>
      <c r="Z8" s="1239"/>
      <c r="AA8" s="687"/>
      <c r="AB8" s="687"/>
      <c r="AC8" s="687"/>
      <c r="AD8" s="1245"/>
      <c r="AE8" s="1246"/>
      <c r="AF8" s="1240"/>
      <c r="AG8" s="1241"/>
      <c r="AH8" s="1238"/>
      <c r="AI8" s="1239"/>
      <c r="AJ8" s="687"/>
      <c r="AK8" s="687"/>
      <c r="AL8" s="687"/>
      <c r="AM8" s="1235"/>
      <c r="AN8" s="1236"/>
      <c r="AO8" s="1237"/>
      <c r="AP8" s="688"/>
      <c r="AQ8" s="689"/>
      <c r="AR8" s="690"/>
    </row>
    <row r="9" spans="1:44" ht="14.1" customHeight="1" x14ac:dyDescent="0.15">
      <c r="A9" s="691"/>
      <c r="B9" s="645" t="s">
        <v>1129</v>
      </c>
      <c r="C9" s="646"/>
      <c r="D9" s="646"/>
      <c r="E9" s="646"/>
      <c r="F9" s="646"/>
      <c r="G9" s="647"/>
      <c r="H9" s="645" t="s">
        <v>1581</v>
      </c>
      <c r="I9" s="648"/>
      <c r="J9" s="648"/>
      <c r="K9" s="647"/>
      <c r="L9" s="1172"/>
      <c r="M9" s="1173"/>
      <c r="N9" s="645"/>
      <c r="O9" s="647"/>
      <c r="P9" s="692"/>
      <c r="Q9" s="693"/>
      <c r="R9" s="646"/>
      <c r="S9" s="646"/>
      <c r="T9" s="646"/>
      <c r="U9" s="1172"/>
      <c r="V9" s="1173"/>
      <c r="W9" s="645"/>
      <c r="X9" s="647"/>
      <c r="Y9" s="692"/>
      <c r="Z9" s="693"/>
      <c r="AA9" s="648"/>
      <c r="AB9" s="648"/>
      <c r="AC9" s="648"/>
      <c r="AD9" s="1172"/>
      <c r="AE9" s="1173"/>
      <c r="AF9" s="645"/>
      <c r="AG9" s="647"/>
      <c r="AH9" s="692"/>
      <c r="AI9" s="693"/>
      <c r="AJ9" s="648"/>
      <c r="AK9" s="648"/>
      <c r="AL9" s="648"/>
      <c r="AM9" s="694"/>
      <c r="AN9" s="695"/>
      <c r="AO9" s="696"/>
      <c r="AP9" s="660"/>
      <c r="AQ9" s="660"/>
      <c r="AR9" s="661"/>
    </row>
    <row r="10" spans="1:44" ht="14.1" customHeight="1" x14ac:dyDescent="0.15">
      <c r="A10" s="707"/>
      <c r="B10" s="659" t="s">
        <v>1131</v>
      </c>
      <c r="C10" s="660"/>
      <c r="D10" s="660"/>
      <c r="E10" s="660"/>
      <c r="F10" s="698"/>
      <c r="G10" s="678"/>
      <c r="H10" s="679" t="s">
        <v>1197</v>
      </c>
      <c r="I10" s="662"/>
      <c r="J10" s="662"/>
      <c r="K10" s="680"/>
      <c r="L10" s="1218" t="s">
        <v>724</v>
      </c>
      <c r="M10" s="1219"/>
      <c r="N10" s="1164" t="s">
        <v>737</v>
      </c>
      <c r="O10" s="1165"/>
      <c r="P10" s="1214"/>
      <c r="Q10" s="1215"/>
      <c r="R10" s="1194"/>
      <c r="S10" s="1195"/>
      <c r="T10" s="1196"/>
      <c r="U10" s="1218" t="s">
        <v>727</v>
      </c>
      <c r="V10" s="1219"/>
      <c r="W10" s="1164" t="s">
        <v>1133</v>
      </c>
      <c r="X10" s="1165"/>
      <c r="Y10" s="1214"/>
      <c r="Z10" s="1215"/>
      <c r="AA10" s="1194"/>
      <c r="AB10" s="1195"/>
      <c r="AC10" s="1196"/>
      <c r="AD10" s="1221">
        <v>10.9</v>
      </c>
      <c r="AE10" s="1222"/>
      <c r="AF10" s="1164" t="s">
        <v>1130</v>
      </c>
      <c r="AG10" s="1165"/>
      <c r="AH10" s="1214"/>
      <c r="AI10" s="1215"/>
      <c r="AJ10" s="1194"/>
      <c r="AK10" s="1195"/>
      <c r="AL10" s="1196"/>
      <c r="AM10" s="1194"/>
      <c r="AN10" s="1195"/>
      <c r="AO10" s="1196"/>
      <c r="AP10" s="679" t="s">
        <v>1384</v>
      </c>
      <c r="AQ10" s="660"/>
      <c r="AR10" s="661"/>
    </row>
    <row r="11" spans="1:44" ht="14.1" customHeight="1" x14ac:dyDescent="0.15">
      <c r="A11" s="691"/>
      <c r="B11" s="645" t="s">
        <v>1736</v>
      </c>
      <c r="C11" s="646"/>
      <c r="D11" s="646"/>
      <c r="E11" s="646"/>
      <c r="F11" s="889"/>
      <c r="G11" s="696"/>
      <c r="H11" s="694" t="s">
        <v>1740</v>
      </c>
      <c r="I11" s="648"/>
      <c r="J11" s="648"/>
      <c r="K11" s="693"/>
      <c r="L11" s="1172"/>
      <c r="M11" s="1173"/>
      <c r="N11" s="645"/>
      <c r="O11" s="647"/>
      <c r="P11" s="692"/>
      <c r="Q11" s="693"/>
      <c r="R11" s="646"/>
      <c r="S11" s="646"/>
      <c r="T11" s="646"/>
      <c r="U11" s="1172"/>
      <c r="V11" s="1173"/>
      <c r="W11" s="645"/>
      <c r="X11" s="647"/>
      <c r="Y11" s="692"/>
      <c r="Z11" s="693"/>
      <c r="AA11" s="648"/>
      <c r="AB11" s="648"/>
      <c r="AC11" s="648"/>
      <c r="AD11" s="1172"/>
      <c r="AE11" s="1173"/>
      <c r="AF11" s="645"/>
      <c r="AG11" s="647"/>
      <c r="AH11" s="692"/>
      <c r="AI11" s="693"/>
      <c r="AJ11" s="648"/>
      <c r="AK11" s="648"/>
      <c r="AL11" s="648"/>
      <c r="AM11" s="720"/>
      <c r="AN11" s="721"/>
      <c r="AO11" s="722"/>
      <c r="AP11" s="695"/>
      <c r="AQ11" s="646"/>
      <c r="AR11" s="647"/>
    </row>
    <row r="12" spans="1:44" ht="14.1" customHeight="1" x14ac:dyDescent="0.15">
      <c r="A12" s="697"/>
      <c r="B12" s="651" t="s">
        <v>1737</v>
      </c>
      <c r="C12" s="652"/>
      <c r="D12" s="652"/>
      <c r="E12" s="652"/>
      <c r="F12" s="708"/>
      <c r="G12" s="653"/>
      <c r="H12" s="654" t="s">
        <v>1741</v>
      </c>
      <c r="I12" s="655"/>
      <c r="J12" s="655"/>
      <c r="K12" s="656"/>
      <c r="L12" s="1218">
        <v>10.050000000000001</v>
      </c>
      <c r="M12" s="1219"/>
      <c r="N12" s="1164" t="s">
        <v>1742</v>
      </c>
      <c r="O12" s="1165"/>
      <c r="P12" s="1309"/>
      <c r="Q12" s="1310"/>
      <c r="R12" s="1194"/>
      <c r="S12" s="1195"/>
      <c r="T12" s="1196"/>
      <c r="U12" s="1218" t="s">
        <v>727</v>
      </c>
      <c r="V12" s="1219"/>
      <c r="W12" s="1164" t="s">
        <v>1133</v>
      </c>
      <c r="X12" s="1165"/>
      <c r="Y12" s="1214"/>
      <c r="Z12" s="1215"/>
      <c r="AA12" s="1194"/>
      <c r="AB12" s="1195"/>
      <c r="AC12" s="1196"/>
      <c r="AD12" s="1218" t="s">
        <v>727</v>
      </c>
      <c r="AE12" s="1219"/>
      <c r="AF12" s="1164" t="s">
        <v>1133</v>
      </c>
      <c r="AG12" s="1165"/>
      <c r="AH12" s="1214"/>
      <c r="AI12" s="1215"/>
      <c r="AJ12" s="1194"/>
      <c r="AK12" s="1195"/>
      <c r="AL12" s="1196"/>
      <c r="AM12" s="1194"/>
      <c r="AN12" s="1195"/>
      <c r="AO12" s="1196"/>
      <c r="AP12" s="679" t="s">
        <v>1384</v>
      </c>
      <c r="AQ12" s="652"/>
      <c r="AR12" s="713"/>
    </row>
    <row r="13" spans="1:44" ht="14.1" customHeight="1" x14ac:dyDescent="0.15">
      <c r="A13" s="691"/>
      <c r="B13" s="645" t="s">
        <v>1738</v>
      </c>
      <c r="C13" s="646"/>
      <c r="D13" s="646"/>
      <c r="E13" s="646"/>
      <c r="F13" s="889"/>
      <c r="G13" s="696"/>
      <c r="H13" s="694" t="s">
        <v>1740</v>
      </c>
      <c r="I13" s="648"/>
      <c r="J13" s="648"/>
      <c r="K13" s="693"/>
      <c r="L13" s="1172"/>
      <c r="M13" s="1173"/>
      <c r="N13" s="645"/>
      <c r="O13" s="647"/>
      <c r="P13" s="692"/>
      <c r="Q13" s="693"/>
      <c r="R13" s="646"/>
      <c r="S13" s="646"/>
      <c r="T13" s="646"/>
      <c r="U13" s="1172"/>
      <c r="V13" s="1173"/>
      <c r="W13" s="645"/>
      <c r="X13" s="647"/>
      <c r="Y13" s="692"/>
      <c r="Z13" s="693"/>
      <c r="AA13" s="648"/>
      <c r="AB13" s="648"/>
      <c r="AC13" s="648"/>
      <c r="AD13" s="1172"/>
      <c r="AE13" s="1173"/>
      <c r="AF13" s="645"/>
      <c r="AG13" s="647"/>
      <c r="AH13" s="692"/>
      <c r="AI13" s="693"/>
      <c r="AJ13" s="648"/>
      <c r="AK13" s="648"/>
      <c r="AL13" s="648"/>
      <c r="AM13" s="720"/>
      <c r="AN13" s="721"/>
      <c r="AO13" s="722"/>
      <c r="AP13" s="695"/>
      <c r="AQ13" s="646"/>
      <c r="AR13" s="647"/>
    </row>
    <row r="14" spans="1:44" ht="14.1" customHeight="1" x14ac:dyDescent="0.15">
      <c r="A14" s="697"/>
      <c r="B14" s="651" t="s">
        <v>1739</v>
      </c>
      <c r="C14" s="652"/>
      <c r="D14" s="652"/>
      <c r="E14" s="652"/>
      <c r="F14" s="708"/>
      <c r="G14" s="653"/>
      <c r="H14" s="654" t="s">
        <v>1741</v>
      </c>
      <c r="I14" s="655"/>
      <c r="J14" s="655"/>
      <c r="K14" s="656"/>
      <c r="L14" s="1218">
        <v>0.91</v>
      </c>
      <c r="M14" s="1219"/>
      <c r="N14" s="1164" t="s">
        <v>1742</v>
      </c>
      <c r="O14" s="1165"/>
      <c r="P14" s="1309"/>
      <c r="Q14" s="1310"/>
      <c r="R14" s="1194"/>
      <c r="S14" s="1195"/>
      <c r="T14" s="1196"/>
      <c r="U14" s="1218" t="s">
        <v>727</v>
      </c>
      <c r="V14" s="1219"/>
      <c r="W14" s="1164" t="s">
        <v>1133</v>
      </c>
      <c r="X14" s="1165"/>
      <c r="Y14" s="1214"/>
      <c r="Z14" s="1215"/>
      <c r="AA14" s="1194"/>
      <c r="AB14" s="1195"/>
      <c r="AC14" s="1196"/>
      <c r="AD14" s="1218" t="s">
        <v>727</v>
      </c>
      <c r="AE14" s="1219"/>
      <c r="AF14" s="1164" t="s">
        <v>1133</v>
      </c>
      <c r="AG14" s="1165"/>
      <c r="AH14" s="1214"/>
      <c r="AI14" s="1215"/>
      <c r="AJ14" s="1194"/>
      <c r="AK14" s="1195"/>
      <c r="AL14" s="1196"/>
      <c r="AM14" s="1194"/>
      <c r="AN14" s="1195"/>
      <c r="AO14" s="1196"/>
      <c r="AP14" s="679" t="s">
        <v>1384</v>
      </c>
      <c r="AQ14" s="660"/>
      <c r="AR14" s="661"/>
    </row>
    <row r="15" spans="1:44" ht="14.1" customHeight="1" x14ac:dyDescent="0.15">
      <c r="A15" s="707"/>
      <c r="B15" s="659"/>
      <c r="C15" s="660"/>
      <c r="D15" s="660"/>
      <c r="E15" s="660"/>
      <c r="F15" s="660"/>
      <c r="G15" s="661"/>
      <c r="H15" s="659"/>
      <c r="I15" s="662"/>
      <c r="J15" s="662"/>
      <c r="K15" s="661"/>
      <c r="L15" s="1172"/>
      <c r="M15" s="1173"/>
      <c r="N15" s="645"/>
      <c r="O15" s="647"/>
      <c r="P15" s="692"/>
      <c r="Q15" s="693"/>
      <c r="R15" s="646"/>
      <c r="S15" s="646"/>
      <c r="T15" s="646"/>
      <c r="U15" s="1172"/>
      <c r="V15" s="1173"/>
      <c r="W15" s="645"/>
      <c r="X15" s="647"/>
      <c r="Y15" s="692"/>
      <c r="Z15" s="693"/>
      <c r="AA15" s="648"/>
      <c r="AB15" s="648"/>
      <c r="AC15" s="648"/>
      <c r="AD15" s="1172"/>
      <c r="AE15" s="1173"/>
      <c r="AF15" s="645"/>
      <c r="AG15" s="647"/>
      <c r="AH15" s="692"/>
      <c r="AI15" s="693"/>
      <c r="AJ15" s="648"/>
      <c r="AK15" s="648"/>
      <c r="AL15" s="648"/>
      <c r="AM15" s="694"/>
      <c r="AN15" s="695"/>
      <c r="AO15" s="696"/>
      <c r="AP15" s="646"/>
      <c r="AQ15" s="646"/>
      <c r="AR15" s="647"/>
    </row>
    <row r="16" spans="1:44" ht="14.1" customHeight="1" x14ac:dyDescent="0.15">
      <c r="A16" s="707"/>
      <c r="B16" s="659"/>
      <c r="C16" s="660"/>
      <c r="D16" s="660"/>
      <c r="E16" s="660"/>
      <c r="F16" s="708"/>
      <c r="G16" s="653"/>
      <c r="H16" s="679"/>
      <c r="I16" s="655"/>
      <c r="J16" s="655"/>
      <c r="K16" s="680"/>
      <c r="L16" s="1162"/>
      <c r="M16" s="1163"/>
      <c r="N16" s="1174"/>
      <c r="O16" s="1175"/>
      <c r="P16" s="1157"/>
      <c r="Q16" s="1158"/>
      <c r="R16" s="655"/>
      <c r="S16" s="655"/>
      <c r="T16" s="655"/>
      <c r="U16" s="1162"/>
      <c r="V16" s="1163"/>
      <c r="W16" s="1174"/>
      <c r="X16" s="1175"/>
      <c r="Y16" s="1157"/>
      <c r="Z16" s="1158"/>
      <c r="AA16" s="1159"/>
      <c r="AB16" s="1160"/>
      <c r="AC16" s="1161"/>
      <c r="AD16" s="1162"/>
      <c r="AE16" s="1163"/>
      <c r="AF16" s="1174"/>
      <c r="AG16" s="1175"/>
      <c r="AH16" s="1157"/>
      <c r="AI16" s="1158"/>
      <c r="AJ16" s="1159"/>
      <c r="AK16" s="1160"/>
      <c r="AL16" s="1161"/>
      <c r="AM16" s="1159"/>
      <c r="AN16" s="1160"/>
      <c r="AO16" s="1161"/>
      <c r="AP16" s="654"/>
      <c r="AQ16" s="652"/>
      <c r="AR16" s="713"/>
    </row>
    <row r="17" spans="1:44" ht="14.1" customHeight="1" x14ac:dyDescent="0.15">
      <c r="A17" s="691"/>
      <c r="B17" s="645"/>
      <c r="C17" s="646"/>
      <c r="D17" s="646"/>
      <c r="E17" s="646"/>
      <c r="F17" s="646"/>
      <c r="G17" s="647"/>
      <c r="H17" s="645"/>
      <c r="I17" s="648"/>
      <c r="J17" s="648"/>
      <c r="K17" s="647"/>
      <c r="L17" s="1172"/>
      <c r="M17" s="1173"/>
      <c r="N17" s="645"/>
      <c r="O17" s="647"/>
      <c r="P17" s="692"/>
      <c r="Q17" s="693"/>
      <c r="R17" s="646"/>
      <c r="S17" s="646"/>
      <c r="T17" s="646"/>
      <c r="U17" s="1172"/>
      <c r="V17" s="1173"/>
      <c r="W17" s="645"/>
      <c r="X17" s="647"/>
      <c r="Y17" s="692"/>
      <c r="Z17" s="693"/>
      <c r="AA17" s="648"/>
      <c r="AB17" s="648"/>
      <c r="AC17" s="648"/>
      <c r="AD17" s="645"/>
      <c r="AE17" s="647"/>
      <c r="AF17" s="645"/>
      <c r="AG17" s="647"/>
      <c r="AH17" s="692"/>
      <c r="AI17" s="693"/>
      <c r="AJ17" s="648"/>
      <c r="AK17" s="648"/>
      <c r="AL17" s="648"/>
      <c r="AM17" s="694"/>
      <c r="AN17" s="695"/>
      <c r="AO17" s="696"/>
      <c r="AP17" s="723"/>
      <c r="AQ17" s="723"/>
      <c r="AR17" s="724"/>
    </row>
    <row r="18" spans="1:44" ht="14.1" customHeight="1" x14ac:dyDescent="0.15">
      <c r="A18" s="697"/>
      <c r="B18" s="651" t="s">
        <v>1600</v>
      </c>
      <c r="C18" s="652"/>
      <c r="D18" s="652"/>
      <c r="E18" s="652"/>
      <c r="F18" s="708"/>
      <c r="G18" s="653"/>
      <c r="H18" s="654"/>
      <c r="I18" s="655"/>
      <c r="J18" s="655"/>
      <c r="K18" s="656"/>
      <c r="L18" s="1218" t="s">
        <v>724</v>
      </c>
      <c r="M18" s="1219"/>
      <c r="N18" s="1164" t="s">
        <v>737</v>
      </c>
      <c r="O18" s="1165"/>
      <c r="P18" s="1157"/>
      <c r="Q18" s="1158"/>
      <c r="R18" s="1159"/>
      <c r="S18" s="1160"/>
      <c r="T18" s="1161"/>
      <c r="U18" s="1162" t="s">
        <v>727</v>
      </c>
      <c r="V18" s="1163"/>
      <c r="W18" s="1174" t="s">
        <v>1133</v>
      </c>
      <c r="X18" s="1175"/>
      <c r="Y18" s="1157"/>
      <c r="Z18" s="1158"/>
      <c r="AA18" s="1159"/>
      <c r="AB18" s="1160"/>
      <c r="AC18" s="1161"/>
      <c r="AD18" s="1230">
        <v>10.9</v>
      </c>
      <c r="AE18" s="1231"/>
      <c r="AF18" s="1174" t="s">
        <v>1130</v>
      </c>
      <c r="AG18" s="1175"/>
      <c r="AH18" s="1157"/>
      <c r="AI18" s="1158"/>
      <c r="AJ18" s="1159"/>
      <c r="AK18" s="1160"/>
      <c r="AL18" s="1161"/>
      <c r="AM18" s="1159"/>
      <c r="AN18" s="1160"/>
      <c r="AO18" s="1161"/>
      <c r="AP18" s="706"/>
      <c r="AQ18" s="689"/>
      <c r="AR18" s="690"/>
    </row>
    <row r="19" spans="1:44" ht="14.1" customHeight="1" x14ac:dyDescent="0.15">
      <c r="A19" s="691"/>
      <c r="B19" s="645"/>
      <c r="C19" s="646"/>
      <c r="D19" s="646"/>
      <c r="E19" s="646"/>
      <c r="F19" s="646"/>
      <c r="G19" s="647"/>
      <c r="H19" s="645"/>
      <c r="I19" s="648"/>
      <c r="J19" s="648"/>
      <c r="K19" s="647"/>
      <c r="L19" s="1172"/>
      <c r="M19" s="1173"/>
      <c r="N19" s="645"/>
      <c r="O19" s="647"/>
      <c r="P19" s="692"/>
      <c r="Q19" s="693"/>
      <c r="R19" s="646"/>
      <c r="S19" s="646"/>
      <c r="T19" s="646"/>
      <c r="U19" s="645"/>
      <c r="V19" s="647"/>
      <c r="W19" s="645"/>
      <c r="X19" s="647"/>
      <c r="Y19" s="692"/>
      <c r="Z19" s="693"/>
      <c r="AA19" s="648"/>
      <c r="AB19" s="648"/>
      <c r="AC19" s="648"/>
      <c r="AD19" s="645"/>
      <c r="AE19" s="647"/>
      <c r="AF19" s="645"/>
      <c r="AG19" s="647"/>
      <c r="AH19" s="692"/>
      <c r="AI19" s="693"/>
      <c r="AJ19" s="648"/>
      <c r="AK19" s="648"/>
      <c r="AL19" s="648"/>
      <c r="AM19" s="694"/>
      <c r="AN19" s="695"/>
      <c r="AO19" s="696"/>
      <c r="AP19" s="646"/>
      <c r="AQ19" s="646"/>
      <c r="AR19" s="647"/>
    </row>
    <row r="20" spans="1:44" ht="14.1" customHeight="1" x14ac:dyDescent="0.15">
      <c r="A20" s="697"/>
      <c r="B20" s="651"/>
      <c r="C20" s="652"/>
      <c r="D20" s="652"/>
      <c r="E20" s="652"/>
      <c r="F20" s="660"/>
      <c r="G20" s="653"/>
      <c r="H20" s="654"/>
      <c r="I20" s="655"/>
      <c r="J20" s="655"/>
      <c r="K20" s="656"/>
      <c r="L20" s="1218"/>
      <c r="M20" s="1219"/>
      <c r="N20" s="1164"/>
      <c r="O20" s="1165"/>
      <c r="P20" s="1214"/>
      <c r="Q20" s="1215"/>
      <c r="R20" s="662"/>
      <c r="S20" s="662"/>
      <c r="T20" s="662"/>
      <c r="U20" s="1307"/>
      <c r="V20" s="1308"/>
      <c r="W20" s="1164"/>
      <c r="X20" s="1165"/>
      <c r="Y20" s="1157"/>
      <c r="Z20" s="1158"/>
      <c r="AA20" s="714"/>
      <c r="AB20" s="714"/>
      <c r="AC20" s="714"/>
      <c r="AD20" s="1307"/>
      <c r="AE20" s="1308"/>
      <c r="AF20" s="1164"/>
      <c r="AG20" s="1165"/>
      <c r="AH20" s="1157"/>
      <c r="AI20" s="1158"/>
      <c r="AJ20" s="714"/>
      <c r="AK20" s="714"/>
      <c r="AL20" s="714"/>
      <c r="AM20" s="1159"/>
      <c r="AN20" s="1160"/>
      <c r="AO20" s="1161"/>
      <c r="AP20" s="706"/>
      <c r="AQ20" s="652"/>
      <c r="AR20" s="713"/>
    </row>
    <row r="21" spans="1:44" ht="14.1" customHeight="1" x14ac:dyDescent="0.15">
      <c r="A21" s="691"/>
      <c r="B21" s="645"/>
      <c r="C21" s="646"/>
      <c r="D21" s="646"/>
      <c r="E21" s="646"/>
      <c r="F21" s="646"/>
      <c r="G21" s="647"/>
      <c r="H21" s="645"/>
      <c r="I21" s="648"/>
      <c r="J21" s="648"/>
      <c r="K21" s="647"/>
      <c r="L21" s="1172"/>
      <c r="M21" s="1173"/>
      <c r="N21" s="645"/>
      <c r="O21" s="647"/>
      <c r="P21" s="692"/>
      <c r="Q21" s="693"/>
      <c r="R21" s="646"/>
      <c r="S21" s="646"/>
      <c r="T21" s="646"/>
      <c r="U21" s="645"/>
      <c r="V21" s="647"/>
      <c r="W21" s="645"/>
      <c r="X21" s="647"/>
      <c r="Y21" s="692"/>
      <c r="Z21" s="693"/>
      <c r="AA21" s="648"/>
      <c r="AB21" s="648"/>
      <c r="AC21" s="648"/>
      <c r="AD21" s="645"/>
      <c r="AE21" s="647"/>
      <c r="AF21" s="645"/>
      <c r="AG21" s="647"/>
      <c r="AH21" s="692"/>
      <c r="AI21" s="693"/>
      <c r="AJ21" s="648"/>
      <c r="AK21" s="648"/>
      <c r="AL21" s="648"/>
      <c r="AM21" s="694"/>
      <c r="AN21" s="695"/>
      <c r="AO21" s="696"/>
      <c r="AP21" s="646"/>
      <c r="AQ21" s="646"/>
      <c r="AR21" s="647"/>
    </row>
    <row r="22" spans="1:44" ht="14.1" customHeight="1" x14ac:dyDescent="0.15">
      <c r="A22" s="697"/>
      <c r="B22" s="651"/>
      <c r="C22" s="652"/>
      <c r="D22" s="652"/>
      <c r="E22" s="652"/>
      <c r="F22" s="652"/>
      <c r="G22" s="653"/>
      <c r="H22" s="654"/>
      <c r="I22" s="655"/>
      <c r="J22" s="655"/>
      <c r="K22" s="656"/>
      <c r="L22" s="1162"/>
      <c r="M22" s="1163"/>
      <c r="N22" s="1174"/>
      <c r="O22" s="1175"/>
      <c r="P22" s="1157"/>
      <c r="Q22" s="1158"/>
      <c r="R22" s="655"/>
      <c r="S22" s="655"/>
      <c r="T22" s="655"/>
      <c r="U22" s="1157"/>
      <c r="V22" s="1158"/>
      <c r="W22" s="1174"/>
      <c r="X22" s="1175"/>
      <c r="Y22" s="1157"/>
      <c r="Z22" s="1158"/>
      <c r="AA22" s="714"/>
      <c r="AB22" s="714"/>
      <c r="AC22" s="714"/>
      <c r="AD22" s="1157"/>
      <c r="AE22" s="1158"/>
      <c r="AF22" s="1174"/>
      <c r="AG22" s="1175"/>
      <c r="AH22" s="1157"/>
      <c r="AI22" s="1158"/>
      <c r="AJ22" s="714"/>
      <c r="AK22" s="714"/>
      <c r="AL22" s="714"/>
      <c r="AM22" s="1159"/>
      <c r="AN22" s="1160"/>
      <c r="AO22" s="1161"/>
      <c r="AP22" s="706"/>
      <c r="AQ22" s="652"/>
      <c r="AR22" s="713"/>
    </row>
    <row r="23" spans="1:44" ht="14.1" customHeight="1" x14ac:dyDescent="0.15">
      <c r="A23" s="691"/>
      <c r="B23" s="645"/>
      <c r="C23" s="646"/>
      <c r="D23" s="646"/>
      <c r="E23" s="646"/>
      <c r="F23" s="646"/>
      <c r="G23" s="647"/>
      <c r="H23" s="645"/>
      <c r="I23" s="648"/>
      <c r="J23" s="648"/>
      <c r="K23" s="647"/>
      <c r="L23" s="1172"/>
      <c r="M23" s="1173"/>
      <c r="N23" s="645"/>
      <c r="O23" s="647"/>
      <c r="P23" s="692"/>
      <c r="Q23" s="693"/>
      <c r="R23" s="646"/>
      <c r="S23" s="646"/>
      <c r="T23" s="646"/>
      <c r="U23" s="645"/>
      <c r="V23" s="647"/>
      <c r="W23" s="645"/>
      <c r="X23" s="647"/>
      <c r="Y23" s="692"/>
      <c r="Z23" s="693"/>
      <c r="AA23" s="648"/>
      <c r="AB23" s="648"/>
      <c r="AC23" s="648"/>
      <c r="AD23" s="645"/>
      <c r="AE23" s="647"/>
      <c r="AF23" s="645"/>
      <c r="AG23" s="647"/>
      <c r="AH23" s="692"/>
      <c r="AI23" s="693"/>
      <c r="AJ23" s="648"/>
      <c r="AK23" s="648"/>
      <c r="AL23" s="648"/>
      <c r="AM23" s="694"/>
      <c r="AN23" s="695"/>
      <c r="AO23" s="696"/>
      <c r="AP23" s="646"/>
      <c r="AQ23" s="646"/>
      <c r="AR23" s="647"/>
    </row>
    <row r="24" spans="1:44" ht="14.1" customHeight="1" x14ac:dyDescent="0.15">
      <c r="A24" s="697"/>
      <c r="B24" s="651"/>
      <c r="C24" s="652"/>
      <c r="D24" s="652"/>
      <c r="E24" s="652"/>
      <c r="F24" s="652"/>
      <c r="G24" s="653"/>
      <c r="H24" s="654"/>
      <c r="I24" s="655"/>
      <c r="J24" s="655"/>
      <c r="K24" s="656"/>
      <c r="L24" s="1218"/>
      <c r="M24" s="1219"/>
      <c r="N24" s="1164"/>
      <c r="O24" s="1165"/>
      <c r="P24" s="1214"/>
      <c r="Q24" s="1215"/>
      <c r="R24" s="662"/>
      <c r="S24" s="662"/>
      <c r="T24" s="662"/>
      <c r="U24" s="1157"/>
      <c r="V24" s="1158"/>
      <c r="W24" s="1174"/>
      <c r="X24" s="1175"/>
      <c r="Y24" s="1157"/>
      <c r="Z24" s="1158"/>
      <c r="AA24" s="714"/>
      <c r="AB24" s="714"/>
      <c r="AC24" s="714"/>
      <c r="AD24" s="1157"/>
      <c r="AE24" s="1158"/>
      <c r="AF24" s="1174"/>
      <c r="AG24" s="1175"/>
      <c r="AH24" s="1157"/>
      <c r="AI24" s="1158"/>
      <c r="AJ24" s="714"/>
      <c r="AK24" s="714"/>
      <c r="AL24" s="714"/>
      <c r="AM24" s="1159"/>
      <c r="AN24" s="1160"/>
      <c r="AO24" s="1161"/>
      <c r="AP24" s="706"/>
      <c r="AQ24" s="652"/>
      <c r="AR24" s="713"/>
    </row>
    <row r="25" spans="1:44" ht="14.1" customHeight="1" x14ac:dyDescent="0.15">
      <c r="A25" s="691"/>
      <c r="B25" s="645"/>
      <c r="C25" s="646"/>
      <c r="D25" s="646"/>
      <c r="E25" s="646"/>
      <c r="F25" s="646"/>
      <c r="G25" s="696"/>
      <c r="H25" s="694"/>
      <c r="I25" s="648"/>
      <c r="J25" s="648"/>
      <c r="K25" s="693"/>
      <c r="L25" s="1172"/>
      <c r="M25" s="1173"/>
      <c r="N25" s="645"/>
      <c r="O25" s="647"/>
      <c r="P25" s="692"/>
      <c r="Q25" s="693"/>
      <c r="R25" s="646"/>
      <c r="S25" s="646"/>
      <c r="T25" s="646"/>
      <c r="U25" s="717"/>
      <c r="V25" s="719"/>
      <c r="W25" s="649"/>
      <c r="X25" s="650"/>
      <c r="Y25" s="717"/>
      <c r="Z25" s="719"/>
      <c r="AA25" s="718"/>
      <c r="AB25" s="718"/>
      <c r="AC25" s="718"/>
      <c r="AD25" s="717"/>
      <c r="AE25" s="719"/>
      <c r="AF25" s="649"/>
      <c r="AG25" s="650"/>
      <c r="AH25" s="717"/>
      <c r="AI25" s="719"/>
      <c r="AJ25" s="718"/>
      <c r="AK25" s="718"/>
      <c r="AL25" s="718"/>
      <c r="AM25" s="720"/>
      <c r="AN25" s="721"/>
      <c r="AO25" s="722"/>
      <c r="AP25" s="695"/>
      <c r="AQ25" s="646"/>
      <c r="AR25" s="647"/>
    </row>
    <row r="26" spans="1:44" ht="14.1" customHeight="1" x14ac:dyDescent="0.15">
      <c r="A26" s="697"/>
      <c r="B26" s="651"/>
      <c r="C26" s="652"/>
      <c r="D26" s="652"/>
      <c r="E26" s="652"/>
      <c r="F26" s="652"/>
      <c r="G26" s="653"/>
      <c r="H26" s="654"/>
      <c r="I26" s="655"/>
      <c r="J26" s="655"/>
      <c r="K26" s="656"/>
      <c r="L26" s="1218"/>
      <c r="M26" s="1219"/>
      <c r="N26" s="1164"/>
      <c r="O26" s="1165"/>
      <c r="P26" s="1214"/>
      <c r="Q26" s="1215"/>
      <c r="R26" s="662"/>
      <c r="S26" s="662"/>
      <c r="T26" s="662"/>
      <c r="U26" s="701"/>
      <c r="V26" s="702"/>
      <c r="W26" s="657"/>
      <c r="X26" s="658"/>
      <c r="Y26" s="701"/>
      <c r="Z26" s="702"/>
      <c r="AA26" s="714"/>
      <c r="AB26" s="714"/>
      <c r="AC26" s="714"/>
      <c r="AD26" s="701"/>
      <c r="AE26" s="702"/>
      <c r="AF26" s="657"/>
      <c r="AG26" s="658"/>
      <c r="AH26" s="701"/>
      <c r="AI26" s="702"/>
      <c r="AJ26" s="714"/>
      <c r="AK26" s="714"/>
      <c r="AL26" s="714"/>
      <c r="AM26" s="703"/>
      <c r="AN26" s="704"/>
      <c r="AO26" s="705"/>
      <c r="AP26" s="706"/>
      <c r="AQ26" s="652"/>
      <c r="AR26" s="713"/>
    </row>
    <row r="27" spans="1:44" ht="14.1" customHeight="1" x14ac:dyDescent="0.15">
      <c r="A27" s="707"/>
      <c r="B27" s="659"/>
      <c r="C27" s="660"/>
      <c r="D27" s="660"/>
      <c r="E27" s="660"/>
      <c r="F27" s="660"/>
      <c r="G27" s="661"/>
      <c r="H27" s="659"/>
      <c r="I27" s="662"/>
      <c r="J27" s="662"/>
      <c r="K27" s="661"/>
      <c r="L27" s="1172"/>
      <c r="M27" s="1173"/>
      <c r="N27" s="645"/>
      <c r="O27" s="647"/>
      <c r="P27" s="692"/>
      <c r="Q27" s="693"/>
      <c r="R27" s="646"/>
      <c r="S27" s="646"/>
      <c r="T27" s="646"/>
      <c r="U27" s="659"/>
      <c r="V27" s="661"/>
      <c r="W27" s="659"/>
      <c r="X27" s="661"/>
      <c r="Y27" s="715"/>
      <c r="Z27" s="680"/>
      <c r="AA27" s="662"/>
      <c r="AB27" s="662"/>
      <c r="AC27" s="662"/>
      <c r="AD27" s="659"/>
      <c r="AE27" s="661"/>
      <c r="AF27" s="659"/>
      <c r="AG27" s="661"/>
      <c r="AH27" s="715"/>
      <c r="AI27" s="680"/>
      <c r="AJ27" s="662"/>
      <c r="AK27" s="662"/>
      <c r="AL27" s="662"/>
      <c r="AM27" s="679"/>
      <c r="AN27" s="716"/>
      <c r="AO27" s="678"/>
      <c r="AP27" s="660"/>
      <c r="AQ27" s="660"/>
      <c r="AR27" s="661"/>
    </row>
    <row r="28" spans="1:44" ht="14.1" customHeight="1" x14ac:dyDescent="0.15">
      <c r="A28" s="707"/>
      <c r="B28" s="659"/>
      <c r="C28" s="660"/>
      <c r="D28" s="660"/>
      <c r="E28" s="660"/>
      <c r="F28" s="660"/>
      <c r="G28" s="678"/>
      <c r="H28" s="679"/>
      <c r="I28" s="662"/>
      <c r="J28" s="662"/>
      <c r="K28" s="680"/>
      <c r="L28" s="1218"/>
      <c r="M28" s="1219"/>
      <c r="N28" s="1164"/>
      <c r="O28" s="1165"/>
      <c r="P28" s="1214"/>
      <c r="Q28" s="1215"/>
      <c r="R28" s="662"/>
      <c r="S28" s="662"/>
      <c r="T28" s="662"/>
      <c r="U28" s="1214"/>
      <c r="V28" s="1215"/>
      <c r="W28" s="1164"/>
      <c r="X28" s="1165"/>
      <c r="Y28" s="1214"/>
      <c r="Z28" s="1215"/>
      <c r="AA28" s="712"/>
      <c r="AB28" s="712"/>
      <c r="AC28" s="712"/>
      <c r="AD28" s="1214"/>
      <c r="AE28" s="1215"/>
      <c r="AF28" s="1164"/>
      <c r="AG28" s="1165"/>
      <c r="AH28" s="1214"/>
      <c r="AI28" s="1215"/>
      <c r="AJ28" s="712"/>
      <c r="AK28" s="712"/>
      <c r="AL28" s="712"/>
      <c r="AM28" s="1159"/>
      <c r="AN28" s="1160"/>
      <c r="AO28" s="1161"/>
      <c r="AP28" s="716"/>
      <c r="AQ28" s="660"/>
      <c r="AR28" s="661"/>
    </row>
    <row r="29" spans="1:44" ht="14.1" customHeight="1" x14ac:dyDescent="0.15">
      <c r="A29" s="691"/>
      <c r="B29" s="645"/>
      <c r="C29" s="723"/>
      <c r="D29" s="723"/>
      <c r="E29" s="723"/>
      <c r="F29" s="723"/>
      <c r="G29" s="724"/>
      <c r="H29" s="725"/>
      <c r="I29" s="726"/>
      <c r="J29" s="726"/>
      <c r="K29" s="724"/>
      <c r="L29" s="1172"/>
      <c r="M29" s="1173"/>
      <c r="N29" s="645"/>
      <c r="O29" s="647"/>
      <c r="P29" s="692"/>
      <c r="Q29" s="693"/>
      <c r="R29" s="646"/>
      <c r="S29" s="646"/>
      <c r="T29" s="646"/>
      <c r="U29" s="725"/>
      <c r="V29" s="724"/>
      <c r="W29" s="725"/>
      <c r="X29" s="724"/>
      <c r="Y29" s="727"/>
      <c r="Z29" s="728"/>
      <c r="AA29" s="726"/>
      <c r="AB29" s="726"/>
      <c r="AC29" s="726"/>
      <c r="AD29" s="725"/>
      <c r="AE29" s="724"/>
      <c r="AF29" s="725"/>
      <c r="AG29" s="724"/>
      <c r="AH29" s="727"/>
      <c r="AI29" s="728"/>
      <c r="AJ29" s="726"/>
      <c r="AK29" s="726"/>
      <c r="AL29" s="726"/>
      <c r="AM29" s="729"/>
      <c r="AN29" s="730"/>
      <c r="AO29" s="731"/>
      <c r="AP29" s="723"/>
      <c r="AQ29" s="723"/>
      <c r="AR29" s="724"/>
    </row>
    <row r="30" spans="1:44" ht="14.1" customHeight="1" x14ac:dyDescent="0.15">
      <c r="A30" s="697"/>
      <c r="B30" s="651"/>
      <c r="C30" s="689"/>
      <c r="D30" s="689"/>
      <c r="E30" s="689"/>
      <c r="F30" s="689"/>
      <c r="G30" s="732"/>
      <c r="H30" s="684"/>
      <c r="I30" s="685"/>
      <c r="J30" s="685"/>
      <c r="K30" s="686"/>
      <c r="L30" s="1218"/>
      <c r="M30" s="1219"/>
      <c r="N30" s="1164"/>
      <c r="O30" s="1165"/>
      <c r="P30" s="1214"/>
      <c r="Q30" s="1215"/>
      <c r="R30" s="662"/>
      <c r="S30" s="662"/>
      <c r="T30" s="662"/>
      <c r="U30" s="1238"/>
      <c r="V30" s="1239"/>
      <c r="W30" s="1240"/>
      <c r="X30" s="1241"/>
      <c r="Y30" s="1238"/>
      <c r="Z30" s="1239"/>
      <c r="AA30" s="687"/>
      <c r="AB30" s="687"/>
      <c r="AC30" s="687"/>
      <c r="AD30" s="1238"/>
      <c r="AE30" s="1239"/>
      <c r="AF30" s="1240"/>
      <c r="AG30" s="1241"/>
      <c r="AH30" s="1238"/>
      <c r="AI30" s="1239"/>
      <c r="AJ30" s="687"/>
      <c r="AK30" s="687"/>
      <c r="AL30" s="687"/>
      <c r="AM30" s="1235"/>
      <c r="AN30" s="1236"/>
      <c r="AO30" s="1237"/>
      <c r="AP30" s="688"/>
      <c r="AQ30" s="689"/>
      <c r="AR30" s="690"/>
    </row>
    <row r="31" spans="1:44" ht="14.1" customHeight="1" x14ac:dyDescent="0.15">
      <c r="A31" s="707"/>
      <c r="B31" s="733"/>
      <c r="C31" s="667"/>
      <c r="D31" s="667"/>
      <c r="E31" s="667"/>
      <c r="F31" s="667"/>
      <c r="G31" s="668"/>
      <c r="H31" s="733"/>
      <c r="I31" s="734"/>
      <c r="J31" s="734"/>
      <c r="K31" s="668"/>
      <c r="L31" s="1172"/>
      <c r="M31" s="1173"/>
      <c r="N31" s="645"/>
      <c r="O31" s="647"/>
      <c r="P31" s="692"/>
      <c r="Q31" s="693"/>
      <c r="R31" s="646"/>
      <c r="S31" s="646"/>
      <c r="T31" s="646"/>
      <c r="U31" s="733"/>
      <c r="V31" s="668"/>
      <c r="W31" s="733"/>
      <c r="X31" s="668"/>
      <c r="Y31" s="735"/>
      <c r="Z31" s="736"/>
      <c r="AA31" s="734"/>
      <c r="AB31" s="734"/>
      <c r="AC31" s="734"/>
      <c r="AD31" s="733"/>
      <c r="AE31" s="668"/>
      <c r="AF31" s="733"/>
      <c r="AG31" s="668"/>
      <c r="AH31" s="735"/>
      <c r="AI31" s="736"/>
      <c r="AJ31" s="734"/>
      <c r="AK31" s="734"/>
      <c r="AL31" s="734"/>
      <c r="AM31" s="737"/>
      <c r="AN31" s="738"/>
      <c r="AO31" s="683"/>
      <c r="AP31" s="667"/>
      <c r="AQ31" s="667"/>
      <c r="AR31" s="668"/>
    </row>
    <row r="32" spans="1:44" ht="14.1" customHeight="1" x14ac:dyDescent="0.15">
      <c r="A32" s="707"/>
      <c r="B32" s="733"/>
      <c r="C32" s="667"/>
      <c r="D32" s="667"/>
      <c r="E32" s="667"/>
      <c r="F32" s="667"/>
      <c r="G32" s="683"/>
      <c r="H32" s="737"/>
      <c r="I32" s="734"/>
      <c r="J32" s="734"/>
      <c r="K32" s="736"/>
      <c r="L32" s="1218"/>
      <c r="M32" s="1219"/>
      <c r="N32" s="1164"/>
      <c r="O32" s="1165"/>
      <c r="P32" s="1214"/>
      <c r="Q32" s="1215"/>
      <c r="R32" s="662"/>
      <c r="S32" s="662"/>
      <c r="T32" s="662"/>
      <c r="U32" s="1263"/>
      <c r="V32" s="1264"/>
      <c r="W32" s="1265"/>
      <c r="X32" s="1266"/>
      <c r="Y32" s="1263"/>
      <c r="Z32" s="1264"/>
      <c r="AA32" s="739"/>
      <c r="AB32" s="739"/>
      <c r="AC32" s="739"/>
      <c r="AD32" s="1263"/>
      <c r="AE32" s="1264"/>
      <c r="AF32" s="1265"/>
      <c r="AG32" s="1266"/>
      <c r="AH32" s="1263"/>
      <c r="AI32" s="1264"/>
      <c r="AJ32" s="739"/>
      <c r="AK32" s="739"/>
      <c r="AL32" s="739"/>
      <c r="AM32" s="1235"/>
      <c r="AN32" s="1236"/>
      <c r="AO32" s="1237"/>
      <c r="AP32" s="738"/>
      <c r="AQ32" s="667"/>
      <c r="AR32" s="668"/>
    </row>
    <row r="33" spans="1:44" ht="14.1" customHeight="1" x14ac:dyDescent="0.15">
      <c r="A33" s="691"/>
      <c r="B33" s="725"/>
      <c r="C33" s="723"/>
      <c r="D33" s="723"/>
      <c r="E33" s="723"/>
      <c r="F33" s="723"/>
      <c r="G33" s="724"/>
      <c r="H33" s="725"/>
      <c r="I33" s="726"/>
      <c r="J33" s="726"/>
      <c r="K33" s="724"/>
      <c r="L33" s="1172"/>
      <c r="M33" s="1173"/>
      <c r="N33" s="645"/>
      <c r="O33" s="647"/>
      <c r="P33" s="692"/>
      <c r="Q33" s="693"/>
      <c r="R33" s="646"/>
      <c r="S33" s="646"/>
      <c r="T33" s="646"/>
      <c r="U33" s="725"/>
      <c r="V33" s="724"/>
      <c r="W33" s="725"/>
      <c r="X33" s="724"/>
      <c r="Y33" s="727"/>
      <c r="Z33" s="728"/>
      <c r="AA33" s="726"/>
      <c r="AB33" s="726"/>
      <c r="AC33" s="726"/>
      <c r="AD33" s="725"/>
      <c r="AE33" s="724"/>
      <c r="AF33" s="725"/>
      <c r="AG33" s="724"/>
      <c r="AH33" s="727"/>
      <c r="AI33" s="728"/>
      <c r="AJ33" s="726"/>
      <c r="AK33" s="726"/>
      <c r="AL33" s="726"/>
      <c r="AM33" s="729"/>
      <c r="AN33" s="730"/>
      <c r="AO33" s="731"/>
      <c r="AP33" s="723"/>
      <c r="AQ33" s="723"/>
      <c r="AR33" s="724"/>
    </row>
    <row r="34" spans="1:44" ht="14.1" customHeight="1" x14ac:dyDescent="0.15">
      <c r="A34" s="697"/>
      <c r="B34" s="740"/>
      <c r="C34" s="689"/>
      <c r="D34" s="689"/>
      <c r="E34" s="689"/>
      <c r="F34" s="689"/>
      <c r="G34" s="732"/>
      <c r="H34" s="684"/>
      <c r="I34" s="685"/>
      <c r="J34" s="685"/>
      <c r="K34" s="686"/>
      <c r="L34" s="1218"/>
      <c r="M34" s="1219"/>
      <c r="N34" s="1164"/>
      <c r="O34" s="1165"/>
      <c r="P34" s="1214"/>
      <c r="Q34" s="1215"/>
      <c r="R34" s="662"/>
      <c r="S34" s="662"/>
      <c r="T34" s="662"/>
      <c r="U34" s="1238"/>
      <c r="V34" s="1239"/>
      <c r="W34" s="1240"/>
      <c r="X34" s="1241"/>
      <c r="Y34" s="1238"/>
      <c r="Z34" s="1239"/>
      <c r="AA34" s="687"/>
      <c r="AB34" s="687"/>
      <c r="AC34" s="687"/>
      <c r="AD34" s="1238"/>
      <c r="AE34" s="1239"/>
      <c r="AF34" s="1240"/>
      <c r="AG34" s="1241"/>
      <c r="AH34" s="1238"/>
      <c r="AI34" s="1239"/>
      <c r="AJ34" s="687"/>
      <c r="AK34" s="687"/>
      <c r="AL34" s="687"/>
      <c r="AM34" s="1235"/>
      <c r="AN34" s="1236"/>
      <c r="AO34" s="1237"/>
      <c r="AP34" s="688"/>
      <c r="AQ34" s="689"/>
      <c r="AR34" s="690"/>
    </row>
    <row r="35" spans="1:44" ht="14.1" customHeight="1" x14ac:dyDescent="0.15">
      <c r="A35" s="707"/>
      <c r="B35" s="733"/>
      <c r="C35" s="667"/>
      <c r="D35" s="667"/>
      <c r="E35" s="667"/>
      <c r="F35" s="667"/>
      <c r="G35" s="668"/>
      <c r="H35" s="733"/>
      <c r="I35" s="734"/>
      <c r="J35" s="734"/>
      <c r="K35" s="668"/>
      <c r="L35" s="1172"/>
      <c r="M35" s="1173"/>
      <c r="N35" s="645"/>
      <c r="O35" s="647"/>
      <c r="P35" s="692"/>
      <c r="Q35" s="693"/>
      <c r="R35" s="646"/>
      <c r="S35" s="646"/>
      <c r="T35" s="646"/>
      <c r="U35" s="733"/>
      <c r="V35" s="668"/>
      <c r="W35" s="733"/>
      <c r="X35" s="668"/>
      <c r="Y35" s="735"/>
      <c r="Z35" s="736"/>
      <c r="AA35" s="734"/>
      <c r="AB35" s="734"/>
      <c r="AC35" s="734"/>
      <c r="AD35" s="733"/>
      <c r="AE35" s="668"/>
      <c r="AF35" s="733"/>
      <c r="AG35" s="668"/>
      <c r="AH35" s="735"/>
      <c r="AI35" s="736"/>
      <c r="AJ35" s="734"/>
      <c r="AK35" s="734"/>
      <c r="AL35" s="734"/>
      <c r="AM35" s="737"/>
      <c r="AN35" s="738"/>
      <c r="AO35" s="683"/>
      <c r="AP35" s="667"/>
      <c r="AQ35" s="667"/>
      <c r="AR35" s="668"/>
    </row>
    <row r="36" spans="1:44" ht="14.1" customHeight="1" x14ac:dyDescent="0.15">
      <c r="A36" s="707"/>
      <c r="B36" s="733"/>
      <c r="C36" s="667"/>
      <c r="D36" s="667"/>
      <c r="E36" s="667"/>
      <c r="F36" s="667"/>
      <c r="G36" s="683"/>
      <c r="H36" s="737"/>
      <c r="I36" s="734"/>
      <c r="J36" s="734"/>
      <c r="K36" s="736"/>
      <c r="L36" s="1218"/>
      <c r="M36" s="1219"/>
      <c r="N36" s="1164"/>
      <c r="O36" s="1165"/>
      <c r="P36" s="1214"/>
      <c r="Q36" s="1215"/>
      <c r="R36" s="662"/>
      <c r="S36" s="662"/>
      <c r="T36" s="662"/>
      <c r="U36" s="1263"/>
      <c r="V36" s="1264"/>
      <c r="W36" s="1265"/>
      <c r="X36" s="1266"/>
      <c r="Y36" s="1263"/>
      <c r="Z36" s="1264"/>
      <c r="AA36" s="739"/>
      <c r="AB36" s="739"/>
      <c r="AC36" s="739"/>
      <c r="AD36" s="1263"/>
      <c r="AE36" s="1264"/>
      <c r="AF36" s="1265"/>
      <c r="AG36" s="1266"/>
      <c r="AH36" s="1263"/>
      <c r="AI36" s="1264"/>
      <c r="AJ36" s="739"/>
      <c r="AK36" s="739"/>
      <c r="AL36" s="739"/>
      <c r="AM36" s="1235"/>
      <c r="AN36" s="1236"/>
      <c r="AO36" s="1237"/>
      <c r="AP36" s="738"/>
      <c r="AQ36" s="667"/>
      <c r="AR36" s="668"/>
    </row>
    <row r="37" spans="1:44" ht="14.1" customHeight="1" x14ac:dyDescent="0.15">
      <c r="A37" s="691"/>
      <c r="B37" s="725"/>
      <c r="C37" s="723"/>
      <c r="D37" s="723"/>
      <c r="E37" s="723"/>
      <c r="F37" s="723"/>
      <c r="G37" s="724"/>
      <c r="H37" s="725"/>
      <c r="I37" s="726"/>
      <c r="J37" s="726"/>
      <c r="K37" s="724"/>
      <c r="L37" s="1172"/>
      <c r="M37" s="1173"/>
      <c r="N37" s="645"/>
      <c r="O37" s="647"/>
      <c r="P37" s="692"/>
      <c r="Q37" s="693"/>
      <c r="R37" s="646"/>
      <c r="S37" s="646"/>
      <c r="T37" s="646"/>
      <c r="U37" s="725"/>
      <c r="V37" s="724"/>
      <c r="W37" s="725"/>
      <c r="X37" s="724"/>
      <c r="Y37" s="727"/>
      <c r="Z37" s="728"/>
      <c r="AA37" s="726"/>
      <c r="AB37" s="726"/>
      <c r="AC37" s="726"/>
      <c r="AD37" s="725"/>
      <c r="AE37" s="724"/>
      <c r="AF37" s="725"/>
      <c r="AG37" s="724"/>
      <c r="AH37" s="727"/>
      <c r="AI37" s="728"/>
      <c r="AJ37" s="726"/>
      <c r="AK37" s="726"/>
      <c r="AL37" s="726"/>
      <c r="AM37" s="729"/>
      <c r="AN37" s="730"/>
      <c r="AO37" s="731"/>
      <c r="AP37" s="723"/>
      <c r="AQ37" s="723"/>
      <c r="AR37" s="724"/>
    </row>
    <row r="38" spans="1:44" ht="14.1" customHeight="1" x14ac:dyDescent="0.15">
      <c r="A38" s="697"/>
      <c r="B38" s="740"/>
      <c r="C38" s="689"/>
      <c r="D38" s="689"/>
      <c r="E38" s="689"/>
      <c r="F38" s="689"/>
      <c r="G38" s="732"/>
      <c r="H38" s="684"/>
      <c r="I38" s="685"/>
      <c r="J38" s="685"/>
      <c r="K38" s="686"/>
      <c r="L38" s="1218"/>
      <c r="M38" s="1219"/>
      <c r="N38" s="1164"/>
      <c r="O38" s="1165"/>
      <c r="P38" s="1214"/>
      <c r="Q38" s="1215"/>
      <c r="R38" s="662"/>
      <c r="S38" s="662"/>
      <c r="T38" s="662"/>
      <c r="U38" s="1238"/>
      <c r="V38" s="1239"/>
      <c r="W38" s="1240"/>
      <c r="X38" s="1241"/>
      <c r="Y38" s="1238"/>
      <c r="Z38" s="1239"/>
      <c r="AA38" s="687"/>
      <c r="AB38" s="687"/>
      <c r="AC38" s="687"/>
      <c r="AD38" s="1238"/>
      <c r="AE38" s="1239"/>
      <c r="AF38" s="1240"/>
      <c r="AG38" s="1241"/>
      <c r="AH38" s="1238"/>
      <c r="AI38" s="1239"/>
      <c r="AJ38" s="687"/>
      <c r="AK38" s="687"/>
      <c r="AL38" s="687"/>
      <c r="AM38" s="1235"/>
      <c r="AN38" s="1236"/>
      <c r="AO38" s="1237"/>
      <c r="AP38" s="688"/>
      <c r="AQ38" s="689"/>
      <c r="AR38" s="690"/>
    </row>
    <row r="39" spans="1:44" ht="14.1" customHeight="1" x14ac:dyDescent="0.15">
      <c r="A39" s="707"/>
      <c r="B39" s="733"/>
      <c r="C39" s="667"/>
      <c r="D39" s="667"/>
      <c r="E39" s="667"/>
      <c r="F39" s="667"/>
      <c r="G39" s="668"/>
      <c r="H39" s="733"/>
      <c r="I39" s="734"/>
      <c r="J39" s="734"/>
      <c r="K39" s="668"/>
      <c r="L39" s="1172"/>
      <c r="M39" s="1173"/>
      <c r="N39" s="645"/>
      <c r="O39" s="647"/>
      <c r="P39" s="692"/>
      <c r="Q39" s="693"/>
      <c r="R39" s="646"/>
      <c r="S39" s="646"/>
      <c r="T39" s="646"/>
      <c r="U39" s="733"/>
      <c r="V39" s="668"/>
      <c r="W39" s="733"/>
      <c r="X39" s="668"/>
      <c r="Y39" s="735"/>
      <c r="Z39" s="736"/>
      <c r="AA39" s="734"/>
      <c r="AB39" s="734"/>
      <c r="AC39" s="734"/>
      <c r="AD39" s="733"/>
      <c r="AE39" s="668"/>
      <c r="AF39" s="733"/>
      <c r="AG39" s="668"/>
      <c r="AH39" s="735"/>
      <c r="AI39" s="736"/>
      <c r="AJ39" s="734"/>
      <c r="AK39" s="734"/>
      <c r="AL39" s="734"/>
      <c r="AM39" s="737"/>
      <c r="AN39" s="738"/>
      <c r="AO39" s="683"/>
      <c r="AP39" s="667"/>
      <c r="AQ39" s="667"/>
      <c r="AR39" s="668"/>
    </row>
    <row r="40" spans="1:44" ht="14.1" customHeight="1" x14ac:dyDescent="0.15">
      <c r="A40" s="707"/>
      <c r="B40" s="733"/>
      <c r="C40" s="667"/>
      <c r="D40" s="667"/>
      <c r="E40" s="667"/>
      <c r="F40" s="667"/>
      <c r="G40" s="683"/>
      <c r="H40" s="737"/>
      <c r="I40" s="734"/>
      <c r="J40" s="734"/>
      <c r="K40" s="736"/>
      <c r="L40" s="1218"/>
      <c r="M40" s="1219"/>
      <c r="N40" s="1164"/>
      <c r="O40" s="1165"/>
      <c r="P40" s="1214"/>
      <c r="Q40" s="1215"/>
      <c r="R40" s="662"/>
      <c r="S40" s="662"/>
      <c r="T40" s="662"/>
      <c r="U40" s="1263"/>
      <c r="V40" s="1264"/>
      <c r="W40" s="1265"/>
      <c r="X40" s="1266"/>
      <c r="Y40" s="1263"/>
      <c r="Z40" s="1264"/>
      <c r="AA40" s="739"/>
      <c r="AB40" s="739"/>
      <c r="AC40" s="739"/>
      <c r="AD40" s="1263"/>
      <c r="AE40" s="1264"/>
      <c r="AF40" s="1265"/>
      <c r="AG40" s="1266"/>
      <c r="AH40" s="1263"/>
      <c r="AI40" s="1264"/>
      <c r="AJ40" s="739"/>
      <c r="AK40" s="739"/>
      <c r="AL40" s="739"/>
      <c r="AM40" s="1235"/>
      <c r="AN40" s="1236"/>
      <c r="AO40" s="1237"/>
      <c r="AP40" s="738"/>
      <c r="AQ40" s="667"/>
      <c r="AR40" s="668"/>
    </row>
    <row r="41" spans="1:44" ht="14.1" customHeight="1" x14ac:dyDescent="0.15">
      <c r="A41" s="691"/>
      <c r="B41" s="725"/>
      <c r="C41" s="723"/>
      <c r="D41" s="723"/>
      <c r="E41" s="723"/>
      <c r="F41" s="723"/>
      <c r="G41" s="724"/>
      <c r="H41" s="725"/>
      <c r="I41" s="726"/>
      <c r="J41" s="726"/>
      <c r="K41" s="724"/>
      <c r="L41" s="1172"/>
      <c r="M41" s="1173"/>
      <c r="N41" s="645"/>
      <c r="O41" s="647"/>
      <c r="P41" s="692"/>
      <c r="Q41" s="693"/>
      <c r="R41" s="646"/>
      <c r="S41" s="646"/>
      <c r="T41" s="646"/>
      <c r="U41" s="725"/>
      <c r="V41" s="724"/>
      <c r="W41" s="725"/>
      <c r="X41" s="724"/>
      <c r="Y41" s="727"/>
      <c r="Z41" s="728"/>
      <c r="AA41" s="726"/>
      <c r="AB41" s="726"/>
      <c r="AC41" s="726"/>
      <c r="AD41" s="725"/>
      <c r="AE41" s="724"/>
      <c r="AF41" s="725"/>
      <c r="AG41" s="724"/>
      <c r="AH41" s="727"/>
      <c r="AI41" s="728"/>
      <c r="AJ41" s="726"/>
      <c r="AK41" s="726"/>
      <c r="AL41" s="726"/>
      <c r="AM41" s="729"/>
      <c r="AN41" s="730"/>
      <c r="AO41" s="731"/>
      <c r="AP41" s="723"/>
      <c r="AQ41" s="723"/>
      <c r="AR41" s="724"/>
    </row>
    <row r="42" spans="1:44" ht="14.1" customHeight="1" x14ac:dyDescent="0.15">
      <c r="A42" s="697"/>
      <c r="B42" s="740"/>
      <c r="C42" s="689"/>
      <c r="D42" s="689"/>
      <c r="E42" s="689"/>
      <c r="F42" s="689"/>
      <c r="G42" s="732"/>
      <c r="H42" s="684"/>
      <c r="I42" s="685"/>
      <c r="J42" s="685"/>
      <c r="K42" s="686"/>
      <c r="L42" s="1218"/>
      <c r="M42" s="1219"/>
      <c r="N42" s="1164"/>
      <c r="O42" s="1165"/>
      <c r="P42" s="1214"/>
      <c r="Q42" s="1215"/>
      <c r="R42" s="662"/>
      <c r="S42" s="662"/>
      <c r="T42" s="662"/>
      <c r="U42" s="1238"/>
      <c r="V42" s="1239"/>
      <c r="W42" s="1240"/>
      <c r="X42" s="1241"/>
      <c r="Y42" s="1238"/>
      <c r="Z42" s="1239"/>
      <c r="AA42" s="687"/>
      <c r="AB42" s="687"/>
      <c r="AC42" s="687"/>
      <c r="AD42" s="1238"/>
      <c r="AE42" s="1239"/>
      <c r="AF42" s="1240"/>
      <c r="AG42" s="1241"/>
      <c r="AH42" s="1238"/>
      <c r="AI42" s="1239"/>
      <c r="AJ42" s="687"/>
      <c r="AK42" s="687"/>
      <c r="AL42" s="687"/>
      <c r="AM42" s="1235"/>
      <c r="AN42" s="1236"/>
      <c r="AO42" s="1237"/>
      <c r="AP42" s="688"/>
      <c r="AQ42" s="689"/>
      <c r="AR42" s="690"/>
    </row>
    <row r="43" spans="1:44" ht="14.1" customHeight="1" x14ac:dyDescent="0.15">
      <c r="A43" s="707"/>
      <c r="B43" s="666"/>
      <c r="C43" s="667"/>
      <c r="D43" s="667"/>
      <c r="E43" s="667"/>
      <c r="F43" s="667"/>
      <c r="G43" s="668"/>
      <c r="H43" s="733"/>
      <c r="I43" s="734"/>
      <c r="J43" s="734"/>
      <c r="K43" s="668"/>
      <c r="L43" s="645"/>
      <c r="M43" s="647"/>
      <c r="N43" s="645"/>
      <c r="O43" s="647"/>
      <c r="P43" s="692"/>
      <c r="Q43" s="693"/>
      <c r="R43" s="646"/>
      <c r="S43" s="646"/>
      <c r="T43" s="646"/>
      <c r="U43" s="733"/>
      <c r="V43" s="668"/>
      <c r="W43" s="733"/>
      <c r="X43" s="668"/>
      <c r="Y43" s="735"/>
      <c r="Z43" s="736"/>
      <c r="AA43" s="734"/>
      <c r="AB43" s="734"/>
      <c r="AC43" s="734"/>
      <c r="AD43" s="733"/>
      <c r="AE43" s="668"/>
      <c r="AF43" s="733"/>
      <c r="AG43" s="668"/>
      <c r="AH43" s="735"/>
      <c r="AI43" s="736"/>
      <c r="AJ43" s="734"/>
      <c r="AK43" s="734"/>
      <c r="AL43" s="734"/>
      <c r="AM43" s="737"/>
      <c r="AN43" s="738"/>
      <c r="AO43" s="683"/>
      <c r="AP43" s="667"/>
      <c r="AQ43" s="667"/>
      <c r="AR43" s="668"/>
    </row>
    <row r="44" spans="1:44" ht="14.1" customHeight="1" x14ac:dyDescent="0.15">
      <c r="A44" s="707"/>
      <c r="B44" s="741"/>
      <c r="C44" s="667"/>
      <c r="D44" s="667"/>
      <c r="E44" s="667"/>
      <c r="F44" s="667"/>
      <c r="G44" s="683"/>
      <c r="H44" s="737"/>
      <c r="I44" s="734"/>
      <c r="J44" s="734"/>
      <c r="K44" s="736"/>
      <c r="L44" s="903"/>
      <c r="M44" s="904"/>
      <c r="N44" s="659"/>
      <c r="O44" s="661"/>
      <c r="P44" s="715"/>
      <c r="Q44" s="680"/>
      <c r="R44" s="662"/>
      <c r="S44" s="662"/>
      <c r="T44" s="662"/>
      <c r="U44" s="735"/>
      <c r="V44" s="736"/>
      <c r="W44" s="733"/>
      <c r="X44" s="668"/>
      <c r="Y44" s="735"/>
      <c r="Z44" s="736"/>
      <c r="AA44" s="739"/>
      <c r="AB44" s="739"/>
      <c r="AC44" s="739"/>
      <c r="AD44" s="735"/>
      <c r="AE44" s="736"/>
      <c r="AF44" s="733"/>
      <c r="AG44" s="668"/>
      <c r="AH44" s="735"/>
      <c r="AI44" s="736"/>
      <c r="AJ44" s="739"/>
      <c r="AK44" s="739"/>
      <c r="AL44" s="739"/>
      <c r="AM44" s="875"/>
      <c r="AN44" s="876"/>
      <c r="AO44" s="877"/>
      <c r="AP44" s="738"/>
      <c r="AQ44" s="667"/>
      <c r="AR44" s="668"/>
    </row>
    <row r="45" spans="1:44" ht="14.1" customHeight="1" x14ac:dyDescent="0.15">
      <c r="A45" s="742"/>
      <c r="B45" s="743"/>
      <c r="C45" s="744"/>
      <c r="D45" s="744"/>
      <c r="E45" s="744"/>
      <c r="F45" s="744"/>
      <c r="G45" s="745"/>
      <c r="H45" s="743"/>
      <c r="I45" s="746"/>
      <c r="J45" s="746"/>
      <c r="K45" s="745"/>
      <c r="L45" s="743"/>
      <c r="M45" s="745"/>
      <c r="N45" s="743"/>
      <c r="O45" s="745"/>
      <c r="P45" s="747"/>
      <c r="Q45" s="748"/>
      <c r="R45" s="746"/>
      <c r="S45" s="746"/>
      <c r="T45" s="748"/>
      <c r="U45" s="743"/>
      <c r="V45" s="745"/>
      <c r="W45" s="743"/>
      <c r="X45" s="745"/>
      <c r="Y45" s="747"/>
      <c r="Z45" s="748"/>
      <c r="AA45" s="746"/>
      <c r="AB45" s="746"/>
      <c r="AC45" s="746"/>
      <c r="AD45" s="743"/>
      <c r="AE45" s="745"/>
      <c r="AF45" s="743"/>
      <c r="AG45" s="745"/>
      <c r="AH45" s="747"/>
      <c r="AI45" s="748"/>
      <c r="AJ45" s="746"/>
      <c r="AK45" s="746"/>
      <c r="AL45" s="746"/>
      <c r="AM45" s="749"/>
      <c r="AN45" s="750"/>
      <c r="AO45" s="751"/>
      <c r="AP45" s="744"/>
      <c r="AQ45" s="744"/>
      <c r="AR45" s="745"/>
    </row>
    <row r="46" spans="1:44" ht="14.1" customHeight="1" x14ac:dyDescent="0.15">
      <c r="A46" s="752"/>
      <c r="B46" s="1252"/>
      <c r="C46" s="1254"/>
      <c r="D46" s="1254"/>
      <c r="E46" s="1254"/>
      <c r="F46" s="1254"/>
      <c r="G46" s="1253"/>
      <c r="H46" s="753"/>
      <c r="I46" s="754"/>
      <c r="J46" s="754"/>
      <c r="K46" s="755"/>
      <c r="L46" s="1250"/>
      <c r="M46" s="1251"/>
      <c r="N46" s="1252"/>
      <c r="O46" s="1253"/>
      <c r="P46" s="1250"/>
      <c r="Q46" s="1251"/>
      <c r="R46" s="756"/>
      <c r="S46" s="756"/>
      <c r="T46" s="878"/>
      <c r="U46" s="1250"/>
      <c r="V46" s="1251"/>
      <c r="W46" s="1252"/>
      <c r="X46" s="1253"/>
      <c r="Y46" s="1250"/>
      <c r="Z46" s="1251"/>
      <c r="AA46" s="756"/>
      <c r="AB46" s="756"/>
      <c r="AC46" s="756"/>
      <c r="AD46" s="1250"/>
      <c r="AE46" s="1251"/>
      <c r="AF46" s="1252"/>
      <c r="AG46" s="1253"/>
      <c r="AH46" s="1250"/>
      <c r="AI46" s="1251"/>
      <c r="AJ46" s="756"/>
      <c r="AK46" s="756"/>
      <c r="AL46" s="756"/>
      <c r="AM46" s="1255"/>
      <c r="AN46" s="1256"/>
      <c r="AO46" s="1257"/>
      <c r="AP46" s="757"/>
      <c r="AQ46" s="758"/>
      <c r="AR46" s="759"/>
    </row>
    <row r="47" spans="1:44" ht="15" customHeight="1" x14ac:dyDescent="0.15"/>
    <row r="48" spans="1:44" ht="15" customHeight="1" x14ac:dyDescent="0.15">
      <c r="A48" s="1220" t="s">
        <v>1807</v>
      </c>
      <c r="B48" s="1220"/>
      <c r="C48" s="1220"/>
      <c r="D48" s="1220"/>
      <c r="E48" s="1220"/>
      <c r="F48" s="1220"/>
      <c r="G48" s="1220"/>
      <c r="H48" s="1220"/>
      <c r="I48" s="1220"/>
      <c r="J48" s="1220"/>
      <c r="K48" s="1220"/>
      <c r="L48" s="1220"/>
      <c r="M48" s="1220"/>
      <c r="N48" s="1220"/>
      <c r="O48" s="1220"/>
      <c r="P48" s="1220"/>
      <c r="Q48" s="1220"/>
      <c r="R48" s="1220"/>
      <c r="S48" s="1220"/>
      <c r="T48" s="1220"/>
      <c r="U48" s="1220"/>
      <c r="V48" s="1220"/>
      <c r="W48" s="1220"/>
      <c r="X48" s="1220"/>
      <c r="Y48" s="1220"/>
      <c r="Z48" s="1220"/>
      <c r="AA48" s="1220"/>
      <c r="AB48" s="1220"/>
      <c r="AC48" s="1220"/>
      <c r="AD48" s="1220"/>
      <c r="AE48" s="1220"/>
      <c r="AF48" s="1220"/>
      <c r="AG48" s="1220"/>
      <c r="AH48" s="1220"/>
      <c r="AI48" s="1220"/>
      <c r="AJ48" s="1220"/>
      <c r="AK48" s="1220"/>
      <c r="AL48" s="1220"/>
      <c r="AM48" s="1220"/>
      <c r="AN48" s="1220"/>
      <c r="AO48" s="1220"/>
      <c r="AP48" s="1220"/>
      <c r="AQ48" s="1220"/>
      <c r="AR48" s="1220"/>
    </row>
    <row r="49" spans="1:44" ht="15" customHeight="1" x14ac:dyDescent="0.15">
      <c r="A49" s="1220"/>
      <c r="B49" s="1220"/>
      <c r="C49" s="1220"/>
      <c r="D49" s="1220"/>
      <c r="E49" s="1220"/>
      <c r="F49" s="1220"/>
      <c r="G49" s="1220"/>
      <c r="H49" s="1220"/>
      <c r="I49" s="1220"/>
      <c r="J49" s="1220"/>
      <c r="K49" s="1220"/>
      <c r="L49" s="1220"/>
      <c r="M49" s="1220"/>
      <c r="N49" s="1220"/>
      <c r="O49" s="1220"/>
      <c r="P49" s="1220"/>
      <c r="Q49" s="1220"/>
      <c r="R49" s="1220"/>
      <c r="S49" s="1220"/>
      <c r="T49" s="1220"/>
      <c r="U49" s="1220"/>
      <c r="V49" s="1220"/>
      <c r="W49" s="1220"/>
      <c r="X49" s="1220"/>
      <c r="Y49" s="1220"/>
      <c r="Z49" s="1220"/>
      <c r="AA49" s="1220"/>
      <c r="AB49" s="1220"/>
      <c r="AC49" s="1220"/>
      <c r="AD49" s="1220"/>
      <c r="AE49" s="1220"/>
      <c r="AF49" s="1220"/>
      <c r="AG49" s="1220"/>
      <c r="AH49" s="1220"/>
      <c r="AI49" s="1220"/>
      <c r="AJ49" s="1220"/>
      <c r="AK49" s="1220"/>
      <c r="AL49" s="1220"/>
      <c r="AM49" s="1220"/>
      <c r="AN49" s="1220"/>
      <c r="AO49" s="1220"/>
      <c r="AP49" s="1220"/>
      <c r="AQ49" s="1220"/>
      <c r="AR49" s="1220"/>
    </row>
    <row r="50" spans="1:44" ht="15" customHeight="1" x14ac:dyDescent="0.15">
      <c r="B50" s="642" t="s">
        <v>2241</v>
      </c>
      <c r="AP50" s="643"/>
      <c r="AQ50" s="644" t="s">
        <v>1118</v>
      </c>
      <c r="AR50" s="636">
        <v>2</v>
      </c>
    </row>
    <row r="51" spans="1:44" ht="14.1" customHeight="1" x14ac:dyDescent="0.15">
      <c r="A51" s="1272" t="s">
        <v>580</v>
      </c>
      <c r="B51" s="1269" t="s">
        <v>1119</v>
      </c>
      <c r="C51" s="1270"/>
      <c r="D51" s="1270"/>
      <c r="E51" s="1270"/>
      <c r="F51" s="1270"/>
      <c r="G51" s="1270"/>
      <c r="H51" s="1269" t="s">
        <v>1120</v>
      </c>
      <c r="I51" s="1270"/>
      <c r="J51" s="1270"/>
      <c r="K51" s="1271"/>
      <c r="L51" s="1247" t="s">
        <v>1734</v>
      </c>
      <c r="M51" s="1248"/>
      <c r="N51" s="1248"/>
      <c r="O51" s="1248"/>
      <c r="P51" s="1248"/>
      <c r="Q51" s="1248"/>
      <c r="R51" s="1248"/>
      <c r="S51" s="1248"/>
      <c r="T51" s="1249"/>
      <c r="U51" s="1247" t="s">
        <v>1121</v>
      </c>
      <c r="V51" s="1248"/>
      <c r="W51" s="1248"/>
      <c r="X51" s="1248"/>
      <c r="Y51" s="1248"/>
      <c r="Z51" s="1248"/>
      <c r="AA51" s="1248"/>
      <c r="AB51" s="1248"/>
      <c r="AC51" s="1249"/>
      <c r="AD51" s="1247" t="s">
        <v>1122</v>
      </c>
      <c r="AE51" s="1248"/>
      <c r="AF51" s="1248"/>
      <c r="AG51" s="1248"/>
      <c r="AH51" s="1248"/>
      <c r="AI51" s="1248"/>
      <c r="AJ51" s="1248"/>
      <c r="AK51" s="1248"/>
      <c r="AL51" s="1249"/>
      <c r="AM51" s="1274"/>
      <c r="AN51" s="1275"/>
      <c r="AO51" s="1276"/>
      <c r="AP51" s="1269" t="s">
        <v>1123</v>
      </c>
      <c r="AQ51" s="1270"/>
      <c r="AR51" s="1271"/>
    </row>
    <row r="52" spans="1:44" ht="14.1" customHeight="1" x14ac:dyDescent="0.15">
      <c r="A52" s="1273"/>
      <c r="B52" s="1242"/>
      <c r="C52" s="1244"/>
      <c r="D52" s="1244"/>
      <c r="E52" s="1244"/>
      <c r="F52" s="1244"/>
      <c r="G52" s="1244"/>
      <c r="H52" s="1242"/>
      <c r="I52" s="1244"/>
      <c r="J52" s="1244"/>
      <c r="K52" s="1243"/>
      <c r="L52" s="1242" t="s">
        <v>1124</v>
      </c>
      <c r="M52" s="1243"/>
      <c r="N52" s="1244" t="s">
        <v>1125</v>
      </c>
      <c r="O52" s="1244"/>
      <c r="P52" s="1227"/>
      <c r="Q52" s="1229"/>
      <c r="R52" s="1227"/>
      <c r="S52" s="1228"/>
      <c r="T52" s="1229"/>
      <c r="U52" s="1242" t="s">
        <v>1124</v>
      </c>
      <c r="V52" s="1243"/>
      <c r="W52" s="1242" t="s">
        <v>1125</v>
      </c>
      <c r="X52" s="1243"/>
      <c r="Y52" s="1227"/>
      <c r="Z52" s="1229"/>
      <c r="AA52" s="1227"/>
      <c r="AB52" s="1228"/>
      <c r="AC52" s="1229"/>
      <c r="AD52" s="1242" t="s">
        <v>1124</v>
      </c>
      <c r="AE52" s="1243"/>
      <c r="AF52" s="1242" t="s">
        <v>1125</v>
      </c>
      <c r="AG52" s="1243"/>
      <c r="AH52" s="1227"/>
      <c r="AI52" s="1229"/>
      <c r="AJ52" s="1227"/>
      <c r="AK52" s="1228"/>
      <c r="AL52" s="1229"/>
      <c r="AM52" s="1277"/>
      <c r="AN52" s="1278"/>
      <c r="AO52" s="1279"/>
      <c r="AP52" s="1242"/>
      <c r="AQ52" s="1244"/>
      <c r="AR52" s="1243"/>
    </row>
    <row r="53" spans="1:44" ht="14.1" customHeight="1" x14ac:dyDescent="0.15">
      <c r="A53" s="665"/>
      <c r="B53" s="666"/>
      <c r="C53" s="667"/>
      <c r="D53" s="667"/>
      <c r="E53" s="667"/>
      <c r="F53" s="667"/>
      <c r="G53" s="668"/>
      <c r="H53" s="669"/>
      <c r="I53" s="670"/>
      <c r="J53" s="670"/>
      <c r="K53" s="672"/>
      <c r="L53" s="669"/>
      <c r="M53" s="672"/>
      <c r="N53" s="669"/>
      <c r="O53" s="672"/>
      <c r="P53" s="673"/>
      <c r="Q53" s="674"/>
      <c r="R53" s="671"/>
      <c r="S53" s="671"/>
      <c r="T53" s="671"/>
      <c r="U53" s="669"/>
      <c r="V53" s="672"/>
      <c r="W53" s="669"/>
      <c r="X53" s="672"/>
      <c r="Y53" s="673"/>
      <c r="Z53" s="674"/>
      <c r="AA53" s="670"/>
      <c r="AB53" s="670"/>
      <c r="AC53" s="670"/>
      <c r="AD53" s="669"/>
      <c r="AE53" s="672"/>
      <c r="AF53" s="669"/>
      <c r="AG53" s="672"/>
      <c r="AH53" s="673"/>
      <c r="AI53" s="674"/>
      <c r="AJ53" s="670"/>
      <c r="AK53" s="670"/>
      <c r="AL53" s="670"/>
      <c r="AM53" s="675"/>
      <c r="AN53" s="676"/>
      <c r="AO53" s="677"/>
      <c r="AP53" s="671"/>
      <c r="AQ53" s="671"/>
      <c r="AR53" s="672"/>
    </row>
    <row r="54" spans="1:44" ht="14.1" customHeight="1" x14ac:dyDescent="0.15">
      <c r="A54" s="681">
        <v>2</v>
      </c>
      <c r="B54" s="682" t="s">
        <v>1134</v>
      </c>
      <c r="C54" s="667"/>
      <c r="D54" s="667"/>
      <c r="E54" s="667"/>
      <c r="F54" s="667"/>
      <c r="G54" s="683"/>
      <c r="H54" s="684"/>
      <c r="I54" s="685"/>
      <c r="J54" s="685"/>
      <c r="K54" s="686"/>
      <c r="L54" s="1245"/>
      <c r="M54" s="1246"/>
      <c r="N54" s="1240"/>
      <c r="O54" s="1241"/>
      <c r="P54" s="1238"/>
      <c r="Q54" s="1239"/>
      <c r="R54" s="685"/>
      <c r="S54" s="685"/>
      <c r="T54" s="685"/>
      <c r="U54" s="1245"/>
      <c r="V54" s="1246"/>
      <c r="W54" s="1240"/>
      <c r="X54" s="1241"/>
      <c r="Y54" s="1238"/>
      <c r="Z54" s="1239"/>
      <c r="AA54" s="687"/>
      <c r="AB54" s="687"/>
      <c r="AC54" s="687"/>
      <c r="AD54" s="1245"/>
      <c r="AE54" s="1246"/>
      <c r="AF54" s="1240"/>
      <c r="AG54" s="1241"/>
      <c r="AH54" s="1238"/>
      <c r="AI54" s="1239"/>
      <c r="AJ54" s="687"/>
      <c r="AK54" s="687"/>
      <c r="AL54" s="687"/>
      <c r="AM54" s="1235"/>
      <c r="AN54" s="1236"/>
      <c r="AO54" s="1237"/>
      <c r="AP54" s="688"/>
      <c r="AQ54" s="689"/>
      <c r="AR54" s="690"/>
    </row>
    <row r="55" spans="1:44" ht="14.1" customHeight="1" x14ac:dyDescent="0.15">
      <c r="A55" s="691"/>
      <c r="B55" s="645"/>
      <c r="C55" s="646"/>
      <c r="D55" s="646"/>
      <c r="E55" s="646"/>
      <c r="F55" s="646"/>
      <c r="G55" s="647"/>
      <c r="H55" s="645" t="s">
        <v>1581</v>
      </c>
      <c r="I55" s="648"/>
      <c r="J55" s="648"/>
      <c r="K55" s="647"/>
      <c r="L55" s="1172"/>
      <c r="M55" s="1173"/>
      <c r="N55" s="645"/>
      <c r="O55" s="647"/>
      <c r="P55" s="692"/>
      <c r="Q55" s="693"/>
      <c r="R55" s="646"/>
      <c r="S55" s="646"/>
      <c r="T55" s="646"/>
      <c r="U55" s="1172"/>
      <c r="V55" s="1173"/>
      <c r="W55" s="645"/>
      <c r="X55" s="647"/>
      <c r="Y55" s="692"/>
      <c r="Z55" s="693"/>
      <c r="AA55" s="648"/>
      <c r="AB55" s="648"/>
      <c r="AC55" s="648"/>
      <c r="AD55" s="1172"/>
      <c r="AE55" s="1173"/>
      <c r="AF55" s="645"/>
      <c r="AG55" s="647"/>
      <c r="AH55" s="692"/>
      <c r="AI55" s="693"/>
      <c r="AJ55" s="648"/>
      <c r="AK55" s="648"/>
      <c r="AL55" s="648"/>
      <c r="AM55" s="694"/>
      <c r="AN55" s="695"/>
      <c r="AO55" s="696"/>
      <c r="AP55" s="660"/>
      <c r="AQ55" s="660"/>
      <c r="AR55" s="661"/>
    </row>
    <row r="56" spans="1:44" ht="14.1" customHeight="1" x14ac:dyDescent="0.15">
      <c r="A56" s="697"/>
      <c r="B56" s="651" t="s">
        <v>1135</v>
      </c>
      <c r="C56" s="652"/>
      <c r="D56" s="652"/>
      <c r="E56" s="652"/>
      <c r="F56" s="698"/>
      <c r="G56" s="678"/>
      <c r="H56" s="679" t="s">
        <v>1132</v>
      </c>
      <c r="I56" s="662"/>
      <c r="J56" s="662"/>
      <c r="K56" s="656"/>
      <c r="L56" s="1218" t="s">
        <v>724</v>
      </c>
      <c r="M56" s="1219"/>
      <c r="N56" s="1164" t="s">
        <v>737</v>
      </c>
      <c r="O56" s="1165"/>
      <c r="P56" s="1157"/>
      <c r="Q56" s="1158"/>
      <c r="R56" s="1159"/>
      <c r="S56" s="1160"/>
      <c r="T56" s="1161"/>
      <c r="U56" s="1162" t="s">
        <v>727</v>
      </c>
      <c r="V56" s="1163"/>
      <c r="W56" s="1164" t="s">
        <v>1133</v>
      </c>
      <c r="X56" s="1165"/>
      <c r="Y56" s="1157"/>
      <c r="Z56" s="1158"/>
      <c r="AA56" s="1159"/>
      <c r="AB56" s="1160"/>
      <c r="AC56" s="1161"/>
      <c r="AD56" s="1230">
        <v>32.369999999999997</v>
      </c>
      <c r="AE56" s="1231"/>
      <c r="AF56" s="1164" t="s">
        <v>1130</v>
      </c>
      <c r="AG56" s="1165"/>
      <c r="AH56" s="1157"/>
      <c r="AI56" s="1158"/>
      <c r="AJ56" s="1159"/>
      <c r="AK56" s="1160"/>
      <c r="AL56" s="1161"/>
      <c r="AM56" s="1159"/>
      <c r="AN56" s="1160"/>
      <c r="AO56" s="1161"/>
      <c r="AP56" s="654" t="s">
        <v>1384</v>
      </c>
      <c r="AQ56" s="660"/>
      <c r="AR56" s="661"/>
    </row>
    <row r="57" spans="1:44" ht="14.1" customHeight="1" x14ac:dyDescent="0.15">
      <c r="A57" s="707"/>
      <c r="B57" s="645" t="s">
        <v>1136</v>
      </c>
      <c r="C57" s="646"/>
      <c r="D57" s="646"/>
      <c r="E57" s="660"/>
      <c r="F57" s="646"/>
      <c r="G57" s="647"/>
      <c r="H57" s="645" t="s">
        <v>1581</v>
      </c>
      <c r="I57" s="648"/>
      <c r="J57" s="648"/>
      <c r="K57" s="661"/>
      <c r="L57" s="1172"/>
      <c r="M57" s="1173"/>
      <c r="N57" s="645"/>
      <c r="O57" s="647"/>
      <c r="P57" s="692"/>
      <c r="Q57" s="693"/>
      <c r="R57" s="646"/>
      <c r="S57" s="646"/>
      <c r="T57" s="646"/>
      <c r="U57" s="1172"/>
      <c r="V57" s="1173"/>
      <c r="W57" s="645"/>
      <c r="X57" s="647"/>
      <c r="Y57" s="692"/>
      <c r="Z57" s="693"/>
      <c r="AA57" s="648"/>
      <c r="AB57" s="648"/>
      <c r="AC57" s="648"/>
      <c r="AD57" s="1172"/>
      <c r="AE57" s="1173"/>
      <c r="AF57" s="645"/>
      <c r="AG57" s="647"/>
      <c r="AH57" s="692"/>
      <c r="AI57" s="693"/>
      <c r="AJ57" s="648"/>
      <c r="AK57" s="648"/>
      <c r="AL57" s="648"/>
      <c r="AM57" s="694"/>
      <c r="AN57" s="695"/>
      <c r="AO57" s="696"/>
      <c r="AP57" s="660"/>
      <c r="AQ57" s="646"/>
      <c r="AR57" s="647"/>
    </row>
    <row r="58" spans="1:44" ht="14.1" customHeight="1" x14ac:dyDescent="0.15">
      <c r="A58" s="707"/>
      <c r="B58" s="659" t="s">
        <v>1137</v>
      </c>
      <c r="C58" s="660"/>
      <c r="D58" s="660"/>
      <c r="E58" s="660"/>
      <c r="F58" s="708"/>
      <c r="G58" s="653"/>
      <c r="H58" s="679" t="s">
        <v>1132</v>
      </c>
      <c r="I58" s="655"/>
      <c r="J58" s="655"/>
      <c r="K58" s="680"/>
      <c r="L58" s="1218" t="s">
        <v>724</v>
      </c>
      <c r="M58" s="1219"/>
      <c r="N58" s="1164" t="s">
        <v>737</v>
      </c>
      <c r="O58" s="1165"/>
      <c r="P58" s="1157"/>
      <c r="Q58" s="1158"/>
      <c r="R58" s="1159"/>
      <c r="S58" s="1160"/>
      <c r="T58" s="1161"/>
      <c r="U58" s="1162" t="s">
        <v>727</v>
      </c>
      <c r="V58" s="1163"/>
      <c r="W58" s="1164" t="s">
        <v>1133</v>
      </c>
      <c r="X58" s="1165"/>
      <c r="Y58" s="1157"/>
      <c r="Z58" s="1158"/>
      <c r="AA58" s="1159"/>
      <c r="AB58" s="1160"/>
      <c r="AC58" s="1161"/>
      <c r="AD58" s="1230">
        <v>59.48</v>
      </c>
      <c r="AE58" s="1231"/>
      <c r="AF58" s="1164" t="s">
        <v>1130</v>
      </c>
      <c r="AG58" s="1165"/>
      <c r="AH58" s="1157"/>
      <c r="AI58" s="1158"/>
      <c r="AJ58" s="1159"/>
      <c r="AK58" s="1160"/>
      <c r="AL58" s="1161"/>
      <c r="AM58" s="1159"/>
      <c r="AN58" s="1160"/>
      <c r="AO58" s="1161"/>
      <c r="AP58" s="654" t="s">
        <v>1384</v>
      </c>
      <c r="AQ58" s="652"/>
      <c r="AR58" s="713"/>
    </row>
    <row r="59" spans="1:44" ht="14.1" customHeight="1" x14ac:dyDescent="0.15">
      <c r="A59" s="691"/>
      <c r="B59" s="645"/>
      <c r="C59" s="646"/>
      <c r="D59" s="646"/>
      <c r="E59" s="646"/>
      <c r="F59" s="646"/>
      <c r="G59" s="647"/>
      <c r="H59" s="645" t="s">
        <v>1581</v>
      </c>
      <c r="I59" s="648"/>
      <c r="J59" s="648"/>
      <c r="K59" s="647"/>
      <c r="L59" s="1172"/>
      <c r="M59" s="1173"/>
      <c r="N59" s="645"/>
      <c r="O59" s="647"/>
      <c r="P59" s="692"/>
      <c r="Q59" s="693"/>
      <c r="R59" s="646"/>
      <c r="S59" s="646"/>
      <c r="T59" s="646"/>
      <c r="U59" s="1172"/>
      <c r="V59" s="1173"/>
      <c r="W59" s="645"/>
      <c r="X59" s="647"/>
      <c r="Y59" s="692"/>
      <c r="Z59" s="693"/>
      <c r="AA59" s="648"/>
      <c r="AB59" s="648"/>
      <c r="AC59" s="648"/>
      <c r="AD59" s="1172"/>
      <c r="AE59" s="1173"/>
      <c r="AF59" s="645"/>
      <c r="AG59" s="647"/>
      <c r="AH59" s="692"/>
      <c r="AI59" s="693"/>
      <c r="AJ59" s="648"/>
      <c r="AK59" s="648"/>
      <c r="AL59" s="648"/>
      <c r="AM59" s="694"/>
      <c r="AN59" s="695"/>
      <c r="AO59" s="696"/>
      <c r="AP59" s="660"/>
      <c r="AQ59" s="646"/>
      <c r="AR59" s="647"/>
    </row>
    <row r="60" spans="1:44" ht="14.1" customHeight="1" x14ac:dyDescent="0.15">
      <c r="A60" s="697"/>
      <c r="B60" s="651" t="s">
        <v>1139</v>
      </c>
      <c r="C60" s="652"/>
      <c r="D60" s="652"/>
      <c r="E60" s="652"/>
      <c r="F60" s="660"/>
      <c r="G60" s="653"/>
      <c r="H60" s="679" t="s">
        <v>1132</v>
      </c>
      <c r="I60" s="655"/>
      <c r="J60" s="655"/>
      <c r="K60" s="656"/>
      <c r="L60" s="1218" t="s">
        <v>724</v>
      </c>
      <c r="M60" s="1219"/>
      <c r="N60" s="1164" t="s">
        <v>737</v>
      </c>
      <c r="O60" s="1165"/>
      <c r="P60" s="1157"/>
      <c r="Q60" s="1158"/>
      <c r="R60" s="1159"/>
      <c r="S60" s="1160"/>
      <c r="T60" s="1161"/>
      <c r="U60" s="1162" t="s">
        <v>727</v>
      </c>
      <c r="V60" s="1163"/>
      <c r="W60" s="1164" t="s">
        <v>1133</v>
      </c>
      <c r="X60" s="1165"/>
      <c r="Y60" s="1157"/>
      <c r="Z60" s="1158"/>
      <c r="AA60" s="1159"/>
      <c r="AB60" s="1160"/>
      <c r="AC60" s="1161"/>
      <c r="AD60" s="1230">
        <v>3.85</v>
      </c>
      <c r="AE60" s="1231"/>
      <c r="AF60" s="1164" t="s">
        <v>1130</v>
      </c>
      <c r="AG60" s="1165"/>
      <c r="AH60" s="1157"/>
      <c r="AI60" s="1158"/>
      <c r="AJ60" s="1159"/>
      <c r="AK60" s="1160"/>
      <c r="AL60" s="1161"/>
      <c r="AM60" s="1159"/>
      <c r="AN60" s="1160"/>
      <c r="AO60" s="1161"/>
      <c r="AP60" s="654" t="s">
        <v>1384</v>
      </c>
      <c r="AQ60" s="652"/>
      <c r="AR60" s="713"/>
    </row>
    <row r="61" spans="1:44" ht="14.1" customHeight="1" x14ac:dyDescent="0.15">
      <c r="A61" s="691"/>
      <c r="B61" s="645" t="s">
        <v>1142</v>
      </c>
      <c r="C61" s="646"/>
      <c r="D61" s="646"/>
      <c r="E61" s="646"/>
      <c r="F61" s="646"/>
      <c r="G61" s="647"/>
      <c r="H61" s="645" t="s">
        <v>1581</v>
      </c>
      <c r="I61" s="646"/>
      <c r="J61" s="646"/>
      <c r="K61" s="647"/>
      <c r="L61" s="1172"/>
      <c r="M61" s="1173"/>
      <c r="N61" s="645"/>
      <c r="O61" s="647"/>
      <c r="P61" s="692"/>
      <c r="Q61" s="693"/>
      <c r="R61" s="646"/>
      <c r="S61" s="646"/>
      <c r="T61" s="646"/>
      <c r="U61" s="1172"/>
      <c r="V61" s="1173"/>
      <c r="W61" s="645"/>
      <c r="X61" s="647"/>
      <c r="Y61" s="692"/>
      <c r="Z61" s="693"/>
      <c r="AA61" s="648"/>
      <c r="AB61" s="648"/>
      <c r="AC61" s="648"/>
      <c r="AD61" s="1172"/>
      <c r="AE61" s="1173"/>
      <c r="AF61" s="645"/>
      <c r="AG61" s="647"/>
      <c r="AH61" s="692"/>
      <c r="AI61" s="693"/>
      <c r="AJ61" s="648"/>
      <c r="AK61" s="648"/>
      <c r="AL61" s="648"/>
      <c r="AM61" s="694"/>
      <c r="AN61" s="695"/>
      <c r="AO61" s="696"/>
      <c r="AP61" s="660"/>
      <c r="AQ61" s="646"/>
      <c r="AR61" s="647"/>
    </row>
    <row r="62" spans="1:44" ht="14.1" customHeight="1" x14ac:dyDescent="0.15">
      <c r="A62" s="697"/>
      <c r="B62" s="651" t="s">
        <v>1143</v>
      </c>
      <c r="C62" s="652"/>
      <c r="D62" s="652"/>
      <c r="E62" s="652"/>
      <c r="F62" s="660"/>
      <c r="G62" s="653"/>
      <c r="H62" s="679" t="s">
        <v>1132</v>
      </c>
      <c r="I62" s="652"/>
      <c r="J62" s="652"/>
      <c r="K62" s="713"/>
      <c r="L62" s="1218" t="s">
        <v>724</v>
      </c>
      <c r="M62" s="1219"/>
      <c r="N62" s="1164" t="s">
        <v>737</v>
      </c>
      <c r="O62" s="1165"/>
      <c r="P62" s="1157"/>
      <c r="Q62" s="1158"/>
      <c r="R62" s="1159"/>
      <c r="S62" s="1160"/>
      <c r="T62" s="1161"/>
      <c r="U62" s="1162" t="s">
        <v>727</v>
      </c>
      <c r="V62" s="1163"/>
      <c r="W62" s="1164" t="s">
        <v>1133</v>
      </c>
      <c r="X62" s="1165"/>
      <c r="Y62" s="1157"/>
      <c r="Z62" s="1158"/>
      <c r="AA62" s="1159"/>
      <c r="AB62" s="1160"/>
      <c r="AC62" s="1161"/>
      <c r="AD62" s="1230">
        <v>12.98</v>
      </c>
      <c r="AE62" s="1231"/>
      <c r="AF62" s="1164" t="s">
        <v>1130</v>
      </c>
      <c r="AG62" s="1165"/>
      <c r="AH62" s="1157"/>
      <c r="AI62" s="1158"/>
      <c r="AJ62" s="1159"/>
      <c r="AK62" s="1160"/>
      <c r="AL62" s="1161"/>
      <c r="AM62" s="1159"/>
      <c r="AN62" s="1160"/>
      <c r="AO62" s="1161"/>
      <c r="AP62" s="654" t="s">
        <v>1384</v>
      </c>
      <c r="AQ62" s="652"/>
      <c r="AR62" s="713"/>
    </row>
    <row r="63" spans="1:44" ht="14.1" customHeight="1" x14ac:dyDescent="0.15">
      <c r="A63" s="707"/>
      <c r="B63" s="659" t="s">
        <v>1140</v>
      </c>
      <c r="C63" s="660"/>
      <c r="D63" s="660"/>
      <c r="E63" s="660"/>
      <c r="F63" s="646"/>
      <c r="G63" s="661"/>
      <c r="H63" s="645" t="s">
        <v>1581</v>
      </c>
      <c r="I63" s="662"/>
      <c r="J63" s="662"/>
      <c r="K63" s="661"/>
      <c r="L63" s="1172"/>
      <c r="M63" s="1173"/>
      <c r="N63" s="645"/>
      <c r="O63" s="647"/>
      <c r="P63" s="692"/>
      <c r="Q63" s="693"/>
      <c r="R63" s="646"/>
      <c r="S63" s="646"/>
      <c r="T63" s="646"/>
      <c r="U63" s="1172"/>
      <c r="V63" s="1173"/>
      <c r="W63" s="645"/>
      <c r="X63" s="647"/>
      <c r="Y63" s="692"/>
      <c r="Z63" s="693"/>
      <c r="AA63" s="648"/>
      <c r="AB63" s="648"/>
      <c r="AC63" s="648"/>
      <c r="AD63" s="1172"/>
      <c r="AE63" s="1173"/>
      <c r="AF63" s="645"/>
      <c r="AG63" s="647"/>
      <c r="AH63" s="692"/>
      <c r="AI63" s="693"/>
      <c r="AJ63" s="648"/>
      <c r="AK63" s="648"/>
      <c r="AL63" s="648"/>
      <c r="AM63" s="694"/>
      <c r="AN63" s="695"/>
      <c r="AO63" s="696"/>
      <c r="AP63" s="660"/>
      <c r="AQ63" s="660"/>
      <c r="AR63" s="661"/>
    </row>
    <row r="64" spans="1:44" ht="14.1" customHeight="1" x14ac:dyDescent="0.15">
      <c r="A64" s="707"/>
      <c r="B64" s="659" t="s">
        <v>1141</v>
      </c>
      <c r="C64" s="660"/>
      <c r="D64" s="660"/>
      <c r="E64" s="660"/>
      <c r="F64" s="660"/>
      <c r="G64" s="678"/>
      <c r="H64" s="679" t="s">
        <v>1132</v>
      </c>
      <c r="I64" s="662"/>
      <c r="J64" s="662"/>
      <c r="K64" s="680"/>
      <c r="L64" s="1218" t="s">
        <v>724</v>
      </c>
      <c r="M64" s="1219"/>
      <c r="N64" s="1164" t="s">
        <v>737</v>
      </c>
      <c r="O64" s="1165"/>
      <c r="P64" s="1214"/>
      <c r="Q64" s="1215"/>
      <c r="R64" s="1194"/>
      <c r="S64" s="1195"/>
      <c r="T64" s="1196"/>
      <c r="U64" s="1218" t="s">
        <v>727</v>
      </c>
      <c r="V64" s="1219"/>
      <c r="W64" s="1164" t="s">
        <v>1133</v>
      </c>
      <c r="X64" s="1165"/>
      <c r="Y64" s="1214"/>
      <c r="Z64" s="1215"/>
      <c r="AA64" s="1194"/>
      <c r="AB64" s="1195"/>
      <c r="AC64" s="1196"/>
      <c r="AD64" s="1221">
        <v>50.24</v>
      </c>
      <c r="AE64" s="1222"/>
      <c r="AF64" s="1164" t="s">
        <v>1130</v>
      </c>
      <c r="AG64" s="1165"/>
      <c r="AH64" s="1214"/>
      <c r="AI64" s="1215"/>
      <c r="AJ64" s="1194"/>
      <c r="AK64" s="1195"/>
      <c r="AL64" s="1196"/>
      <c r="AM64" s="1194"/>
      <c r="AN64" s="1195"/>
      <c r="AO64" s="1196"/>
      <c r="AP64" s="679" t="s">
        <v>1384</v>
      </c>
      <c r="AQ64" s="660"/>
      <c r="AR64" s="661"/>
    </row>
    <row r="65" spans="1:44" ht="14.1" customHeight="1" x14ac:dyDescent="0.15">
      <c r="A65" s="691"/>
      <c r="B65" s="645" t="s">
        <v>1142</v>
      </c>
      <c r="C65" s="646"/>
      <c r="D65" s="646"/>
      <c r="E65" s="646"/>
      <c r="F65" s="646"/>
      <c r="G65" s="647"/>
      <c r="H65" s="645" t="s">
        <v>1581</v>
      </c>
      <c r="I65" s="648"/>
      <c r="J65" s="648"/>
      <c r="K65" s="647"/>
      <c r="L65" s="1172"/>
      <c r="M65" s="1173"/>
      <c r="N65" s="645"/>
      <c r="O65" s="647"/>
      <c r="P65" s="692"/>
      <c r="Q65" s="693"/>
      <c r="R65" s="646"/>
      <c r="S65" s="646"/>
      <c r="T65" s="646"/>
      <c r="U65" s="1172"/>
      <c r="V65" s="1173"/>
      <c r="W65" s="645"/>
      <c r="X65" s="647"/>
      <c r="Y65" s="692"/>
      <c r="Z65" s="693"/>
      <c r="AA65" s="648"/>
      <c r="AB65" s="648"/>
      <c r="AC65" s="648"/>
      <c r="AD65" s="1172"/>
      <c r="AE65" s="1173"/>
      <c r="AF65" s="645"/>
      <c r="AG65" s="647"/>
      <c r="AH65" s="692"/>
      <c r="AI65" s="693"/>
      <c r="AJ65" s="648"/>
      <c r="AK65" s="648"/>
      <c r="AL65" s="648"/>
      <c r="AM65" s="694"/>
      <c r="AN65" s="695"/>
      <c r="AO65" s="696"/>
      <c r="AP65" s="646"/>
      <c r="AQ65" s="646"/>
      <c r="AR65" s="647"/>
    </row>
    <row r="66" spans="1:44" ht="14.1" customHeight="1" x14ac:dyDescent="0.15">
      <c r="A66" s="697"/>
      <c r="B66" s="651" t="s">
        <v>1144</v>
      </c>
      <c r="C66" s="652"/>
      <c r="D66" s="652"/>
      <c r="E66" s="652"/>
      <c r="F66" s="652"/>
      <c r="G66" s="653"/>
      <c r="H66" s="654" t="s">
        <v>1132</v>
      </c>
      <c r="I66" s="655"/>
      <c r="J66" s="655"/>
      <c r="K66" s="656"/>
      <c r="L66" s="1162" t="s">
        <v>724</v>
      </c>
      <c r="M66" s="1163"/>
      <c r="N66" s="1174" t="s">
        <v>737</v>
      </c>
      <c r="O66" s="1175"/>
      <c r="P66" s="1157"/>
      <c r="Q66" s="1158"/>
      <c r="R66" s="1159"/>
      <c r="S66" s="1160"/>
      <c r="T66" s="1161"/>
      <c r="U66" s="1162" t="s">
        <v>727</v>
      </c>
      <c r="V66" s="1163"/>
      <c r="W66" s="1174" t="s">
        <v>1133</v>
      </c>
      <c r="X66" s="1175"/>
      <c r="Y66" s="1157"/>
      <c r="Z66" s="1158"/>
      <c r="AA66" s="1159"/>
      <c r="AB66" s="1160"/>
      <c r="AC66" s="1161"/>
      <c r="AD66" s="1230">
        <v>97.36</v>
      </c>
      <c r="AE66" s="1231"/>
      <c r="AF66" s="1174" t="s">
        <v>1130</v>
      </c>
      <c r="AG66" s="1175"/>
      <c r="AH66" s="1157"/>
      <c r="AI66" s="1158"/>
      <c r="AJ66" s="1159"/>
      <c r="AK66" s="1160"/>
      <c r="AL66" s="1161"/>
      <c r="AM66" s="1159"/>
      <c r="AN66" s="1160"/>
      <c r="AO66" s="1161"/>
      <c r="AP66" s="654" t="s">
        <v>1384</v>
      </c>
      <c r="AQ66" s="652"/>
      <c r="AR66" s="713"/>
    </row>
    <row r="67" spans="1:44" ht="14.1" customHeight="1" x14ac:dyDescent="0.15">
      <c r="A67" s="691"/>
      <c r="B67" s="645"/>
      <c r="C67" s="723"/>
      <c r="D67" s="723"/>
      <c r="E67" s="723"/>
      <c r="F67" s="723"/>
      <c r="G67" s="724"/>
      <c r="H67" s="645" t="s">
        <v>1581</v>
      </c>
      <c r="I67" s="648"/>
      <c r="J67" s="648"/>
      <c r="K67" s="647"/>
      <c r="L67" s="1172"/>
      <c r="M67" s="1173"/>
      <c r="N67" s="645"/>
      <c r="O67" s="647"/>
      <c r="P67" s="692"/>
      <c r="Q67" s="693"/>
      <c r="R67" s="646"/>
      <c r="S67" s="646"/>
      <c r="T67" s="646"/>
      <c r="U67" s="1172"/>
      <c r="V67" s="1173"/>
      <c r="W67" s="645"/>
      <c r="X67" s="647"/>
      <c r="Y67" s="692"/>
      <c r="Z67" s="693"/>
      <c r="AA67" s="648"/>
      <c r="AB67" s="648"/>
      <c r="AC67" s="648"/>
      <c r="AD67" s="1172"/>
      <c r="AE67" s="1173"/>
      <c r="AF67" s="645"/>
      <c r="AG67" s="647"/>
      <c r="AH67" s="692"/>
      <c r="AI67" s="693"/>
      <c r="AJ67" s="648"/>
      <c r="AK67" s="648"/>
      <c r="AL67" s="648"/>
      <c r="AM67" s="694"/>
      <c r="AN67" s="695"/>
      <c r="AO67" s="696"/>
      <c r="AP67" s="660"/>
      <c r="AQ67" s="646"/>
      <c r="AR67" s="647"/>
    </row>
    <row r="68" spans="1:44" ht="14.1" customHeight="1" x14ac:dyDescent="0.15">
      <c r="A68" s="697"/>
      <c r="B68" s="651" t="s">
        <v>1380</v>
      </c>
      <c r="C68" s="689"/>
      <c r="D68" s="689"/>
      <c r="E68" s="689"/>
      <c r="F68" s="689"/>
      <c r="G68" s="732"/>
      <c r="H68" s="679" t="s">
        <v>1132</v>
      </c>
      <c r="I68" s="655"/>
      <c r="J68" s="655"/>
      <c r="K68" s="656"/>
      <c r="L68" s="1218" t="s">
        <v>724</v>
      </c>
      <c r="M68" s="1219"/>
      <c r="N68" s="1164" t="s">
        <v>737</v>
      </c>
      <c r="O68" s="1165"/>
      <c r="P68" s="1157"/>
      <c r="Q68" s="1158"/>
      <c r="R68" s="1159"/>
      <c r="S68" s="1160"/>
      <c r="T68" s="1161"/>
      <c r="U68" s="1162" t="s">
        <v>727</v>
      </c>
      <c r="V68" s="1163"/>
      <c r="W68" s="1164" t="s">
        <v>1133</v>
      </c>
      <c r="X68" s="1165"/>
      <c r="Y68" s="1157"/>
      <c r="Z68" s="1158"/>
      <c r="AA68" s="1159"/>
      <c r="AB68" s="1160"/>
      <c r="AC68" s="1161"/>
      <c r="AD68" s="1230">
        <v>9.9499999999999993</v>
      </c>
      <c r="AE68" s="1231"/>
      <c r="AF68" s="1164" t="s">
        <v>1130</v>
      </c>
      <c r="AG68" s="1165"/>
      <c r="AH68" s="1157"/>
      <c r="AI68" s="1158"/>
      <c r="AJ68" s="1159"/>
      <c r="AK68" s="1160"/>
      <c r="AL68" s="1161"/>
      <c r="AM68" s="1159"/>
      <c r="AN68" s="1160"/>
      <c r="AO68" s="1161"/>
      <c r="AP68" s="654" t="s">
        <v>1384</v>
      </c>
      <c r="AQ68" s="652"/>
      <c r="AR68" s="713"/>
    </row>
    <row r="69" spans="1:44" ht="14.1" customHeight="1" x14ac:dyDescent="0.15">
      <c r="A69" s="691"/>
      <c r="B69" s="645"/>
      <c r="C69" s="723"/>
      <c r="D69" s="723"/>
      <c r="E69" s="723"/>
      <c r="F69" s="723"/>
      <c r="G69" s="724"/>
      <c r="H69" s="645" t="s">
        <v>1581</v>
      </c>
      <c r="I69" s="648"/>
      <c r="J69" s="648"/>
      <c r="K69" s="647"/>
      <c r="L69" s="1172"/>
      <c r="M69" s="1173"/>
      <c r="N69" s="645"/>
      <c r="O69" s="647"/>
      <c r="P69" s="692"/>
      <c r="Q69" s="693"/>
      <c r="R69" s="646"/>
      <c r="S69" s="646"/>
      <c r="T69" s="646"/>
      <c r="U69" s="1172"/>
      <c r="V69" s="1173"/>
      <c r="W69" s="645"/>
      <c r="X69" s="647"/>
      <c r="Y69" s="692"/>
      <c r="Z69" s="693"/>
      <c r="AA69" s="648"/>
      <c r="AB69" s="648"/>
      <c r="AC69" s="648"/>
      <c r="AD69" s="1172"/>
      <c r="AE69" s="1173"/>
      <c r="AF69" s="645"/>
      <c r="AG69" s="647"/>
      <c r="AH69" s="692"/>
      <c r="AI69" s="693"/>
      <c r="AJ69" s="648"/>
      <c r="AK69" s="648"/>
      <c r="AL69" s="648"/>
      <c r="AM69" s="694"/>
      <c r="AN69" s="695"/>
      <c r="AO69" s="696"/>
      <c r="AP69" s="660"/>
      <c r="AQ69" s="646"/>
      <c r="AR69" s="647"/>
    </row>
    <row r="70" spans="1:44" ht="14.1" customHeight="1" x14ac:dyDescent="0.15">
      <c r="A70" s="697"/>
      <c r="B70" s="651" t="s">
        <v>1381</v>
      </c>
      <c r="C70" s="689"/>
      <c r="D70" s="689"/>
      <c r="E70" s="689"/>
      <c r="F70" s="689"/>
      <c r="G70" s="732"/>
      <c r="H70" s="679" t="s">
        <v>1132</v>
      </c>
      <c r="I70" s="655"/>
      <c r="J70" s="655"/>
      <c r="K70" s="656"/>
      <c r="L70" s="1218" t="s">
        <v>724</v>
      </c>
      <c r="M70" s="1219"/>
      <c r="N70" s="1164" t="s">
        <v>737</v>
      </c>
      <c r="O70" s="1165"/>
      <c r="P70" s="1157"/>
      <c r="Q70" s="1158"/>
      <c r="R70" s="1159"/>
      <c r="S70" s="1160"/>
      <c r="T70" s="1161"/>
      <c r="U70" s="1162" t="s">
        <v>727</v>
      </c>
      <c r="V70" s="1163"/>
      <c r="W70" s="1164" t="s">
        <v>1133</v>
      </c>
      <c r="X70" s="1165"/>
      <c r="Y70" s="1157"/>
      <c r="Z70" s="1158"/>
      <c r="AA70" s="1159"/>
      <c r="AB70" s="1160"/>
      <c r="AC70" s="1161"/>
      <c r="AD70" s="1230">
        <v>1.4</v>
      </c>
      <c r="AE70" s="1231"/>
      <c r="AF70" s="1164" t="s">
        <v>1130</v>
      </c>
      <c r="AG70" s="1165"/>
      <c r="AH70" s="1157"/>
      <c r="AI70" s="1158"/>
      <c r="AJ70" s="1159"/>
      <c r="AK70" s="1160"/>
      <c r="AL70" s="1161"/>
      <c r="AM70" s="1159"/>
      <c r="AN70" s="1160"/>
      <c r="AO70" s="1161"/>
      <c r="AP70" s="654" t="s">
        <v>1384</v>
      </c>
      <c r="AQ70" s="652"/>
      <c r="AR70" s="713"/>
    </row>
    <row r="71" spans="1:44" ht="14.1" customHeight="1" x14ac:dyDescent="0.15">
      <c r="A71" s="691"/>
      <c r="B71" s="645"/>
      <c r="C71" s="723"/>
      <c r="D71" s="723"/>
      <c r="E71" s="723"/>
      <c r="F71" s="723"/>
      <c r="G71" s="731"/>
      <c r="H71" s="645" t="s">
        <v>1581</v>
      </c>
      <c r="I71" s="648"/>
      <c r="J71" s="648"/>
      <c r="K71" s="647"/>
      <c r="L71" s="1172"/>
      <c r="M71" s="1173"/>
      <c r="N71" s="645"/>
      <c r="O71" s="647"/>
      <c r="P71" s="692"/>
      <c r="Q71" s="693"/>
      <c r="R71" s="646"/>
      <c r="S71" s="646"/>
      <c r="T71" s="646"/>
      <c r="U71" s="1172"/>
      <c r="V71" s="1173"/>
      <c r="W71" s="645"/>
      <c r="X71" s="647"/>
      <c r="Y71" s="692"/>
      <c r="Z71" s="693"/>
      <c r="AA71" s="648"/>
      <c r="AB71" s="648"/>
      <c r="AC71" s="648"/>
      <c r="AD71" s="1172"/>
      <c r="AE71" s="1173"/>
      <c r="AF71" s="645"/>
      <c r="AG71" s="647"/>
      <c r="AH71" s="692"/>
      <c r="AI71" s="693"/>
      <c r="AJ71" s="648"/>
      <c r="AK71" s="648"/>
      <c r="AL71" s="648"/>
      <c r="AM71" s="694"/>
      <c r="AN71" s="695"/>
      <c r="AO71" s="696"/>
      <c r="AP71" s="660"/>
      <c r="AQ71" s="646"/>
      <c r="AR71" s="647"/>
    </row>
    <row r="72" spans="1:44" ht="14.1" customHeight="1" x14ac:dyDescent="0.15">
      <c r="A72" s="697"/>
      <c r="B72" s="651" t="s">
        <v>1145</v>
      </c>
      <c r="C72" s="689"/>
      <c r="D72" s="689"/>
      <c r="E72" s="689"/>
      <c r="F72" s="689"/>
      <c r="G72" s="732"/>
      <c r="H72" s="679" t="s">
        <v>1132</v>
      </c>
      <c r="I72" s="655"/>
      <c r="J72" s="655"/>
      <c r="K72" s="656"/>
      <c r="L72" s="1218" t="s">
        <v>724</v>
      </c>
      <c r="M72" s="1219"/>
      <c r="N72" s="1164" t="s">
        <v>737</v>
      </c>
      <c r="O72" s="1165"/>
      <c r="P72" s="1157"/>
      <c r="Q72" s="1158"/>
      <c r="R72" s="1159"/>
      <c r="S72" s="1160"/>
      <c r="T72" s="1161"/>
      <c r="U72" s="1218" t="s">
        <v>727</v>
      </c>
      <c r="V72" s="1219"/>
      <c r="W72" s="1164" t="s">
        <v>1133</v>
      </c>
      <c r="X72" s="1165"/>
      <c r="Y72" s="1214"/>
      <c r="Z72" s="1215"/>
      <c r="AA72" s="1194"/>
      <c r="AB72" s="1195"/>
      <c r="AC72" s="1196"/>
      <c r="AD72" s="1221">
        <v>1.84</v>
      </c>
      <c r="AE72" s="1222"/>
      <c r="AF72" s="1164" t="s">
        <v>1130</v>
      </c>
      <c r="AG72" s="1165"/>
      <c r="AH72" s="1157"/>
      <c r="AI72" s="1158"/>
      <c r="AJ72" s="1159"/>
      <c r="AK72" s="1160"/>
      <c r="AL72" s="1161"/>
      <c r="AM72" s="1159"/>
      <c r="AN72" s="1160"/>
      <c r="AO72" s="1161"/>
      <c r="AP72" s="654" t="s">
        <v>1384</v>
      </c>
      <c r="AQ72" s="652"/>
      <c r="AR72" s="713"/>
    </row>
    <row r="73" spans="1:44" ht="14.1" customHeight="1" x14ac:dyDescent="0.15">
      <c r="A73" s="707"/>
      <c r="B73" s="733"/>
      <c r="C73" s="667"/>
      <c r="D73" s="667"/>
      <c r="E73" s="667"/>
      <c r="F73" s="667"/>
      <c r="G73" s="668"/>
      <c r="H73" s="733"/>
      <c r="I73" s="734"/>
      <c r="J73" s="734"/>
      <c r="K73" s="668"/>
      <c r="L73" s="1172"/>
      <c r="M73" s="1173"/>
      <c r="N73" s="645"/>
      <c r="O73" s="647"/>
      <c r="P73" s="692"/>
      <c r="Q73" s="693"/>
      <c r="R73" s="646"/>
      <c r="S73" s="646"/>
      <c r="T73" s="646"/>
      <c r="U73" s="725"/>
      <c r="V73" s="724"/>
      <c r="W73" s="725"/>
      <c r="X73" s="724"/>
      <c r="Y73" s="727"/>
      <c r="Z73" s="728"/>
      <c r="AA73" s="726"/>
      <c r="AB73" s="726"/>
      <c r="AC73" s="726"/>
      <c r="AD73" s="725"/>
      <c r="AE73" s="724"/>
      <c r="AF73" s="725"/>
      <c r="AG73" s="724"/>
      <c r="AH73" s="735"/>
      <c r="AI73" s="736"/>
      <c r="AJ73" s="734"/>
      <c r="AK73" s="734"/>
      <c r="AL73" s="734"/>
      <c r="AM73" s="737"/>
      <c r="AN73" s="738"/>
      <c r="AO73" s="683"/>
      <c r="AP73" s="667"/>
      <c r="AQ73" s="667"/>
      <c r="AR73" s="668"/>
    </row>
    <row r="74" spans="1:44" ht="14.1" customHeight="1" x14ac:dyDescent="0.15">
      <c r="A74" s="697"/>
      <c r="B74" s="740"/>
      <c r="C74" s="689"/>
      <c r="D74" s="689"/>
      <c r="E74" s="689"/>
      <c r="F74" s="689"/>
      <c r="G74" s="732"/>
      <c r="H74" s="684"/>
      <c r="I74" s="685"/>
      <c r="J74" s="685"/>
      <c r="K74" s="686"/>
      <c r="L74" s="1162"/>
      <c r="M74" s="1163"/>
      <c r="N74" s="1174"/>
      <c r="O74" s="1175"/>
      <c r="P74" s="1157"/>
      <c r="Q74" s="1158"/>
      <c r="R74" s="655"/>
      <c r="S74" s="655"/>
      <c r="T74" s="655"/>
      <c r="U74" s="1238"/>
      <c r="V74" s="1239"/>
      <c r="W74" s="1240"/>
      <c r="X74" s="1241"/>
      <c r="Y74" s="1238"/>
      <c r="Z74" s="1239"/>
      <c r="AA74" s="687"/>
      <c r="AB74" s="687"/>
      <c r="AC74" s="687"/>
      <c r="AD74" s="1238"/>
      <c r="AE74" s="1239"/>
      <c r="AF74" s="1240"/>
      <c r="AG74" s="1241"/>
      <c r="AH74" s="1238"/>
      <c r="AI74" s="1239"/>
      <c r="AJ74" s="687"/>
      <c r="AK74" s="687"/>
      <c r="AL74" s="687"/>
      <c r="AM74" s="1235"/>
      <c r="AN74" s="1236"/>
      <c r="AO74" s="1237"/>
      <c r="AP74" s="688"/>
      <c r="AQ74" s="689"/>
      <c r="AR74" s="690"/>
    </row>
    <row r="75" spans="1:44" ht="14.1" customHeight="1" x14ac:dyDescent="0.15">
      <c r="A75" s="691"/>
      <c r="B75" s="645"/>
      <c r="C75" s="646"/>
      <c r="D75" s="646"/>
      <c r="E75" s="646"/>
      <c r="F75" s="646"/>
      <c r="G75" s="647"/>
      <c r="H75" s="645"/>
      <c r="I75" s="648"/>
      <c r="J75" s="648"/>
      <c r="K75" s="647"/>
      <c r="L75" s="1172"/>
      <c r="M75" s="1173"/>
      <c r="N75" s="645"/>
      <c r="O75" s="647"/>
      <c r="P75" s="692"/>
      <c r="Q75" s="693"/>
      <c r="R75" s="646"/>
      <c r="S75" s="646"/>
      <c r="T75" s="646"/>
      <c r="U75" s="1172"/>
      <c r="V75" s="1173"/>
      <c r="W75" s="645"/>
      <c r="X75" s="647"/>
      <c r="Y75" s="692"/>
      <c r="Z75" s="693"/>
      <c r="AA75" s="648"/>
      <c r="AB75" s="648"/>
      <c r="AC75" s="648"/>
      <c r="AD75" s="645"/>
      <c r="AE75" s="647"/>
      <c r="AF75" s="645"/>
      <c r="AG75" s="647"/>
      <c r="AH75" s="692"/>
      <c r="AI75" s="693"/>
      <c r="AJ75" s="648"/>
      <c r="AK75" s="648"/>
      <c r="AL75" s="648"/>
      <c r="AM75" s="694"/>
      <c r="AN75" s="695"/>
      <c r="AO75" s="696"/>
      <c r="AP75" s="723"/>
      <c r="AQ75" s="723"/>
      <c r="AR75" s="724"/>
    </row>
    <row r="76" spans="1:44" ht="14.1" customHeight="1" x14ac:dyDescent="0.15">
      <c r="A76" s="697"/>
      <c r="B76" s="651" t="s">
        <v>1600</v>
      </c>
      <c r="C76" s="652"/>
      <c r="D76" s="652"/>
      <c r="E76" s="652"/>
      <c r="F76" s="708"/>
      <c r="G76" s="653"/>
      <c r="H76" s="654"/>
      <c r="I76" s="655"/>
      <c r="J76" s="655"/>
      <c r="K76" s="656"/>
      <c r="L76" s="1218" t="s">
        <v>724</v>
      </c>
      <c r="M76" s="1219"/>
      <c r="N76" s="1164" t="s">
        <v>737</v>
      </c>
      <c r="O76" s="1165"/>
      <c r="P76" s="1157"/>
      <c r="Q76" s="1158"/>
      <c r="R76" s="1159"/>
      <c r="S76" s="1160"/>
      <c r="T76" s="1161"/>
      <c r="U76" s="1162" t="s">
        <v>727</v>
      </c>
      <c r="V76" s="1163"/>
      <c r="W76" s="1174" t="s">
        <v>1133</v>
      </c>
      <c r="X76" s="1175"/>
      <c r="Y76" s="1157"/>
      <c r="Z76" s="1158"/>
      <c r="AA76" s="1159"/>
      <c r="AB76" s="1160"/>
      <c r="AC76" s="1161"/>
      <c r="AD76" s="1230">
        <v>269.46999999999991</v>
      </c>
      <c r="AE76" s="1231"/>
      <c r="AF76" s="1174" t="s">
        <v>1130</v>
      </c>
      <c r="AG76" s="1175"/>
      <c r="AH76" s="1157"/>
      <c r="AI76" s="1158"/>
      <c r="AJ76" s="1159"/>
      <c r="AK76" s="1160"/>
      <c r="AL76" s="1161"/>
      <c r="AM76" s="1159"/>
      <c r="AN76" s="1160"/>
      <c r="AO76" s="1161"/>
      <c r="AP76" s="706"/>
      <c r="AQ76" s="689"/>
      <c r="AR76" s="690"/>
    </row>
    <row r="77" spans="1:44" ht="14.1" customHeight="1" x14ac:dyDescent="0.15">
      <c r="A77" s="707"/>
      <c r="B77" s="733"/>
      <c r="C77" s="667"/>
      <c r="D77" s="667"/>
      <c r="E77" s="667"/>
      <c r="F77" s="667"/>
      <c r="G77" s="668"/>
      <c r="H77" s="733"/>
      <c r="I77" s="734"/>
      <c r="J77" s="734"/>
      <c r="K77" s="668"/>
      <c r="L77" s="1172"/>
      <c r="M77" s="1173"/>
      <c r="N77" s="645"/>
      <c r="O77" s="647"/>
      <c r="P77" s="692"/>
      <c r="Q77" s="693"/>
      <c r="R77" s="646"/>
      <c r="S77" s="646"/>
      <c r="T77" s="646"/>
      <c r="U77" s="725"/>
      <c r="V77" s="724"/>
      <c r="W77" s="725"/>
      <c r="X77" s="724"/>
      <c r="Y77" s="727"/>
      <c r="Z77" s="728"/>
      <c r="AA77" s="726"/>
      <c r="AB77" s="726"/>
      <c r="AC77" s="726"/>
      <c r="AD77" s="725"/>
      <c r="AE77" s="724"/>
      <c r="AF77" s="725"/>
      <c r="AG77" s="724"/>
      <c r="AH77" s="735"/>
      <c r="AI77" s="736"/>
      <c r="AJ77" s="734"/>
      <c r="AK77" s="734"/>
      <c r="AL77" s="734"/>
      <c r="AM77" s="737"/>
      <c r="AN77" s="738"/>
      <c r="AO77" s="683"/>
      <c r="AP77" s="667"/>
      <c r="AQ77" s="667"/>
      <c r="AR77" s="668"/>
    </row>
    <row r="78" spans="1:44" ht="14.1" customHeight="1" x14ac:dyDescent="0.15">
      <c r="A78" s="697"/>
      <c r="B78" s="740"/>
      <c r="C78" s="689"/>
      <c r="D78" s="689"/>
      <c r="E78" s="689"/>
      <c r="F78" s="689"/>
      <c r="G78" s="732"/>
      <c r="H78" s="684"/>
      <c r="I78" s="685"/>
      <c r="J78" s="685"/>
      <c r="K78" s="686"/>
      <c r="L78" s="1162"/>
      <c r="M78" s="1163"/>
      <c r="N78" s="1174"/>
      <c r="O78" s="1175"/>
      <c r="P78" s="1157"/>
      <c r="Q78" s="1158"/>
      <c r="R78" s="655"/>
      <c r="S78" s="655"/>
      <c r="T78" s="655"/>
      <c r="U78" s="1238"/>
      <c r="V78" s="1239"/>
      <c r="W78" s="1240"/>
      <c r="X78" s="1241"/>
      <c r="Y78" s="1238"/>
      <c r="Z78" s="1239"/>
      <c r="AA78" s="687"/>
      <c r="AB78" s="687"/>
      <c r="AC78" s="687"/>
      <c r="AD78" s="1238"/>
      <c r="AE78" s="1239"/>
      <c r="AF78" s="1240"/>
      <c r="AG78" s="1241"/>
      <c r="AH78" s="1238"/>
      <c r="AI78" s="1239"/>
      <c r="AJ78" s="687"/>
      <c r="AK78" s="687"/>
      <c r="AL78" s="687"/>
      <c r="AM78" s="1235"/>
      <c r="AN78" s="1236"/>
      <c r="AO78" s="1237"/>
      <c r="AP78" s="688"/>
      <c r="AQ78" s="689"/>
      <c r="AR78" s="690"/>
    </row>
    <row r="79" spans="1:44" ht="14.1" customHeight="1" x14ac:dyDescent="0.15">
      <c r="A79" s="707"/>
      <c r="B79" s="733"/>
      <c r="C79" s="667"/>
      <c r="D79" s="667"/>
      <c r="E79" s="667"/>
      <c r="F79" s="667"/>
      <c r="G79" s="668"/>
      <c r="H79" s="733"/>
      <c r="I79" s="734"/>
      <c r="J79" s="734"/>
      <c r="K79" s="668"/>
      <c r="L79" s="1172"/>
      <c r="M79" s="1173"/>
      <c r="N79" s="645"/>
      <c r="O79" s="647"/>
      <c r="P79" s="692"/>
      <c r="Q79" s="693"/>
      <c r="R79" s="646"/>
      <c r="S79" s="646"/>
      <c r="T79" s="646"/>
      <c r="U79" s="725"/>
      <c r="V79" s="724"/>
      <c r="W79" s="725"/>
      <c r="X79" s="724"/>
      <c r="Y79" s="727"/>
      <c r="Z79" s="728"/>
      <c r="AA79" s="726"/>
      <c r="AB79" s="726"/>
      <c r="AC79" s="726"/>
      <c r="AD79" s="725"/>
      <c r="AE79" s="724"/>
      <c r="AF79" s="725"/>
      <c r="AG79" s="724"/>
      <c r="AH79" s="735"/>
      <c r="AI79" s="736"/>
      <c r="AJ79" s="734"/>
      <c r="AK79" s="734"/>
      <c r="AL79" s="734"/>
      <c r="AM79" s="737"/>
      <c r="AN79" s="738"/>
      <c r="AO79" s="683"/>
      <c r="AP79" s="667"/>
      <c r="AQ79" s="667"/>
      <c r="AR79" s="668"/>
    </row>
    <row r="80" spans="1:44" ht="14.1" customHeight="1" x14ac:dyDescent="0.15">
      <c r="A80" s="697"/>
      <c r="B80" s="740"/>
      <c r="C80" s="689"/>
      <c r="D80" s="689"/>
      <c r="E80" s="689"/>
      <c r="F80" s="689"/>
      <c r="G80" s="732"/>
      <c r="H80" s="684"/>
      <c r="I80" s="685"/>
      <c r="J80" s="685"/>
      <c r="K80" s="686"/>
      <c r="L80" s="1162"/>
      <c r="M80" s="1163"/>
      <c r="N80" s="1174"/>
      <c r="O80" s="1175"/>
      <c r="P80" s="1157"/>
      <c r="Q80" s="1158"/>
      <c r="R80" s="655"/>
      <c r="S80" s="655"/>
      <c r="T80" s="655"/>
      <c r="U80" s="1238"/>
      <c r="V80" s="1239"/>
      <c r="W80" s="1240"/>
      <c r="X80" s="1241"/>
      <c r="Y80" s="1238"/>
      <c r="Z80" s="1239"/>
      <c r="AA80" s="687"/>
      <c r="AB80" s="687"/>
      <c r="AC80" s="687"/>
      <c r="AD80" s="1238"/>
      <c r="AE80" s="1239"/>
      <c r="AF80" s="1240"/>
      <c r="AG80" s="1241"/>
      <c r="AH80" s="1238"/>
      <c r="AI80" s="1239"/>
      <c r="AJ80" s="687"/>
      <c r="AK80" s="687"/>
      <c r="AL80" s="687"/>
      <c r="AM80" s="1235"/>
      <c r="AN80" s="1236"/>
      <c r="AO80" s="1237"/>
      <c r="AP80" s="688"/>
      <c r="AQ80" s="689"/>
      <c r="AR80" s="690"/>
    </row>
    <row r="81" spans="1:44" ht="14.1" customHeight="1" x14ac:dyDescent="0.15">
      <c r="A81" s="707"/>
      <c r="B81" s="733"/>
      <c r="C81" s="667"/>
      <c r="D81" s="667"/>
      <c r="E81" s="667"/>
      <c r="F81" s="667"/>
      <c r="G81" s="668"/>
      <c r="H81" s="733"/>
      <c r="I81" s="734"/>
      <c r="J81" s="734"/>
      <c r="K81" s="668"/>
      <c r="L81" s="1172"/>
      <c r="M81" s="1173"/>
      <c r="N81" s="645"/>
      <c r="O81" s="647"/>
      <c r="P81" s="692"/>
      <c r="Q81" s="693"/>
      <c r="R81" s="646"/>
      <c r="S81" s="646"/>
      <c r="T81" s="646"/>
      <c r="U81" s="725"/>
      <c r="V81" s="724"/>
      <c r="W81" s="725"/>
      <c r="X81" s="724"/>
      <c r="Y81" s="727"/>
      <c r="Z81" s="728"/>
      <c r="AA81" s="726"/>
      <c r="AB81" s="726"/>
      <c r="AC81" s="726"/>
      <c r="AD81" s="725"/>
      <c r="AE81" s="724"/>
      <c r="AF81" s="725"/>
      <c r="AG81" s="724"/>
      <c r="AH81" s="735"/>
      <c r="AI81" s="736"/>
      <c r="AJ81" s="734"/>
      <c r="AK81" s="734"/>
      <c r="AL81" s="734"/>
      <c r="AM81" s="737"/>
      <c r="AN81" s="738"/>
      <c r="AO81" s="683"/>
      <c r="AP81" s="667"/>
      <c r="AQ81" s="667"/>
      <c r="AR81" s="668"/>
    </row>
    <row r="82" spans="1:44" ht="14.1" customHeight="1" x14ac:dyDescent="0.15">
      <c r="A82" s="697"/>
      <c r="B82" s="740"/>
      <c r="C82" s="689"/>
      <c r="D82" s="689"/>
      <c r="E82" s="689"/>
      <c r="F82" s="689"/>
      <c r="G82" s="732"/>
      <c r="H82" s="684"/>
      <c r="I82" s="685"/>
      <c r="J82" s="685"/>
      <c r="K82" s="686"/>
      <c r="L82" s="1162"/>
      <c r="M82" s="1163"/>
      <c r="N82" s="1174"/>
      <c r="O82" s="1175"/>
      <c r="P82" s="1157"/>
      <c r="Q82" s="1158"/>
      <c r="R82" s="655"/>
      <c r="S82" s="655"/>
      <c r="T82" s="655"/>
      <c r="U82" s="1238"/>
      <c r="V82" s="1239"/>
      <c r="W82" s="1240"/>
      <c r="X82" s="1241"/>
      <c r="Y82" s="1238"/>
      <c r="Z82" s="1239"/>
      <c r="AA82" s="687"/>
      <c r="AB82" s="687"/>
      <c r="AC82" s="687"/>
      <c r="AD82" s="1238"/>
      <c r="AE82" s="1239"/>
      <c r="AF82" s="1240"/>
      <c r="AG82" s="1241"/>
      <c r="AH82" s="1238"/>
      <c r="AI82" s="1239"/>
      <c r="AJ82" s="687"/>
      <c r="AK82" s="687"/>
      <c r="AL82" s="687"/>
      <c r="AM82" s="1235"/>
      <c r="AN82" s="1236"/>
      <c r="AO82" s="1237"/>
      <c r="AP82" s="688"/>
      <c r="AQ82" s="689"/>
      <c r="AR82" s="690"/>
    </row>
    <row r="83" spans="1:44" ht="14.1" customHeight="1" x14ac:dyDescent="0.15">
      <c r="A83" s="691"/>
      <c r="B83" s="725"/>
      <c r="C83" s="723"/>
      <c r="D83" s="723"/>
      <c r="E83" s="723"/>
      <c r="F83" s="723"/>
      <c r="G83" s="724"/>
      <c r="H83" s="725"/>
      <c r="I83" s="726"/>
      <c r="J83" s="726"/>
      <c r="K83" s="724"/>
      <c r="L83" s="1172"/>
      <c r="M83" s="1173"/>
      <c r="N83" s="645"/>
      <c r="O83" s="647"/>
      <c r="P83" s="692"/>
      <c r="Q83" s="693"/>
      <c r="R83" s="646"/>
      <c r="S83" s="646"/>
      <c r="T83" s="646"/>
      <c r="U83" s="725"/>
      <c r="V83" s="724"/>
      <c r="W83" s="725"/>
      <c r="X83" s="724"/>
      <c r="Y83" s="727"/>
      <c r="Z83" s="728"/>
      <c r="AA83" s="726"/>
      <c r="AB83" s="726"/>
      <c r="AC83" s="726"/>
      <c r="AD83" s="725"/>
      <c r="AE83" s="724"/>
      <c r="AF83" s="725"/>
      <c r="AG83" s="724"/>
      <c r="AH83" s="727"/>
      <c r="AI83" s="728"/>
      <c r="AJ83" s="726"/>
      <c r="AK83" s="726"/>
      <c r="AL83" s="726"/>
      <c r="AM83" s="729"/>
      <c r="AN83" s="730"/>
      <c r="AO83" s="731"/>
      <c r="AP83" s="723"/>
      <c r="AQ83" s="723"/>
      <c r="AR83" s="724"/>
    </row>
    <row r="84" spans="1:44" ht="14.1" customHeight="1" x14ac:dyDescent="0.15">
      <c r="A84" s="697"/>
      <c r="B84" s="740"/>
      <c r="C84" s="689"/>
      <c r="D84" s="689"/>
      <c r="E84" s="689"/>
      <c r="F84" s="689"/>
      <c r="G84" s="732"/>
      <c r="H84" s="684"/>
      <c r="I84" s="685"/>
      <c r="J84" s="685"/>
      <c r="K84" s="686"/>
      <c r="L84" s="1218"/>
      <c r="M84" s="1219"/>
      <c r="N84" s="1164"/>
      <c r="O84" s="1165"/>
      <c r="P84" s="1214"/>
      <c r="Q84" s="1215"/>
      <c r="R84" s="662"/>
      <c r="S84" s="662"/>
      <c r="T84" s="662"/>
      <c r="U84" s="1238"/>
      <c r="V84" s="1239"/>
      <c r="W84" s="1240"/>
      <c r="X84" s="1241"/>
      <c r="Y84" s="1238"/>
      <c r="Z84" s="1239"/>
      <c r="AA84" s="687"/>
      <c r="AB84" s="687"/>
      <c r="AC84" s="687"/>
      <c r="AD84" s="1238"/>
      <c r="AE84" s="1239"/>
      <c r="AF84" s="1240"/>
      <c r="AG84" s="1241"/>
      <c r="AH84" s="1238"/>
      <c r="AI84" s="1239"/>
      <c r="AJ84" s="687"/>
      <c r="AK84" s="687"/>
      <c r="AL84" s="687"/>
      <c r="AM84" s="1235"/>
      <c r="AN84" s="1236"/>
      <c r="AO84" s="1237"/>
      <c r="AP84" s="688"/>
      <c r="AQ84" s="689"/>
      <c r="AR84" s="690"/>
    </row>
    <row r="85" spans="1:44" ht="14.1" customHeight="1" x14ac:dyDescent="0.15">
      <c r="A85" s="707"/>
      <c r="B85" s="733"/>
      <c r="C85" s="667"/>
      <c r="D85" s="667"/>
      <c r="E85" s="667"/>
      <c r="F85" s="667"/>
      <c r="G85" s="668"/>
      <c r="H85" s="733"/>
      <c r="I85" s="734"/>
      <c r="J85" s="734"/>
      <c r="K85" s="668"/>
      <c r="L85" s="1172"/>
      <c r="M85" s="1173"/>
      <c r="N85" s="645"/>
      <c r="O85" s="647"/>
      <c r="P85" s="692"/>
      <c r="Q85" s="693"/>
      <c r="R85" s="646"/>
      <c r="S85" s="646"/>
      <c r="T85" s="646"/>
      <c r="U85" s="733"/>
      <c r="V85" s="668"/>
      <c r="W85" s="733"/>
      <c r="X85" s="668"/>
      <c r="Y85" s="735"/>
      <c r="Z85" s="736"/>
      <c r="AA85" s="734"/>
      <c r="AB85" s="734"/>
      <c r="AC85" s="734"/>
      <c r="AD85" s="733"/>
      <c r="AE85" s="668"/>
      <c r="AF85" s="733"/>
      <c r="AG85" s="668"/>
      <c r="AH85" s="735"/>
      <c r="AI85" s="736"/>
      <c r="AJ85" s="734"/>
      <c r="AK85" s="734"/>
      <c r="AL85" s="734"/>
      <c r="AM85" s="737"/>
      <c r="AN85" s="738"/>
      <c r="AO85" s="683"/>
      <c r="AP85" s="667"/>
      <c r="AQ85" s="667"/>
      <c r="AR85" s="668"/>
    </row>
    <row r="86" spans="1:44" ht="14.1" customHeight="1" x14ac:dyDescent="0.15">
      <c r="A86" s="707"/>
      <c r="B86" s="733"/>
      <c r="C86" s="667"/>
      <c r="D86" s="667"/>
      <c r="E86" s="667"/>
      <c r="F86" s="667"/>
      <c r="G86" s="683"/>
      <c r="H86" s="737"/>
      <c r="I86" s="734"/>
      <c r="J86" s="734"/>
      <c r="K86" s="736"/>
      <c r="L86" s="1218"/>
      <c r="M86" s="1219"/>
      <c r="N86" s="1164"/>
      <c r="O86" s="1165"/>
      <c r="P86" s="1214"/>
      <c r="Q86" s="1215"/>
      <c r="R86" s="662"/>
      <c r="S86" s="662"/>
      <c r="T86" s="662"/>
      <c r="U86" s="1263"/>
      <c r="V86" s="1264"/>
      <c r="W86" s="1265"/>
      <c r="X86" s="1266"/>
      <c r="Y86" s="1263"/>
      <c r="Z86" s="1264"/>
      <c r="AA86" s="739"/>
      <c r="AB86" s="739"/>
      <c r="AC86" s="739"/>
      <c r="AD86" s="1263"/>
      <c r="AE86" s="1264"/>
      <c r="AF86" s="1265"/>
      <c r="AG86" s="1266"/>
      <c r="AH86" s="1263"/>
      <c r="AI86" s="1264"/>
      <c r="AJ86" s="739"/>
      <c r="AK86" s="739"/>
      <c r="AL86" s="739"/>
      <c r="AM86" s="1235"/>
      <c r="AN86" s="1236"/>
      <c r="AO86" s="1237"/>
      <c r="AP86" s="738"/>
      <c r="AQ86" s="667"/>
      <c r="AR86" s="668"/>
    </row>
    <row r="87" spans="1:44" ht="14.1" customHeight="1" x14ac:dyDescent="0.15">
      <c r="A87" s="691"/>
      <c r="B87" s="725"/>
      <c r="C87" s="723"/>
      <c r="D87" s="723"/>
      <c r="E87" s="723"/>
      <c r="F87" s="723"/>
      <c r="G87" s="724"/>
      <c r="H87" s="725"/>
      <c r="I87" s="726"/>
      <c r="J87" s="726"/>
      <c r="K87" s="724"/>
      <c r="L87" s="1172"/>
      <c r="M87" s="1173"/>
      <c r="N87" s="645"/>
      <c r="O87" s="647"/>
      <c r="P87" s="692"/>
      <c r="Q87" s="693"/>
      <c r="R87" s="646"/>
      <c r="S87" s="646"/>
      <c r="T87" s="646"/>
      <c r="U87" s="725"/>
      <c r="V87" s="724"/>
      <c r="W87" s="725"/>
      <c r="X87" s="724"/>
      <c r="Y87" s="727"/>
      <c r="Z87" s="728"/>
      <c r="AA87" s="726"/>
      <c r="AB87" s="726"/>
      <c r="AC87" s="726"/>
      <c r="AD87" s="725"/>
      <c r="AE87" s="724"/>
      <c r="AF87" s="725"/>
      <c r="AG87" s="724"/>
      <c r="AH87" s="727"/>
      <c r="AI87" s="728"/>
      <c r="AJ87" s="726"/>
      <c r="AK87" s="726"/>
      <c r="AL87" s="726"/>
      <c r="AM87" s="729"/>
      <c r="AN87" s="730"/>
      <c r="AO87" s="731"/>
      <c r="AP87" s="723"/>
      <c r="AQ87" s="723"/>
      <c r="AR87" s="724"/>
    </row>
    <row r="88" spans="1:44" ht="14.1" customHeight="1" x14ac:dyDescent="0.15">
      <c r="A88" s="697"/>
      <c r="B88" s="740"/>
      <c r="C88" s="689"/>
      <c r="D88" s="689"/>
      <c r="E88" s="689"/>
      <c r="F88" s="689"/>
      <c r="G88" s="732"/>
      <c r="H88" s="684"/>
      <c r="I88" s="685"/>
      <c r="J88" s="685"/>
      <c r="K88" s="686"/>
      <c r="L88" s="1218"/>
      <c r="M88" s="1219"/>
      <c r="N88" s="1164"/>
      <c r="O88" s="1165"/>
      <c r="P88" s="1214"/>
      <c r="Q88" s="1215"/>
      <c r="R88" s="662"/>
      <c r="S88" s="662"/>
      <c r="T88" s="662"/>
      <c r="U88" s="1238"/>
      <c r="V88" s="1239"/>
      <c r="W88" s="1240"/>
      <c r="X88" s="1241"/>
      <c r="Y88" s="1238"/>
      <c r="Z88" s="1239"/>
      <c r="AA88" s="687"/>
      <c r="AB88" s="687"/>
      <c r="AC88" s="687"/>
      <c r="AD88" s="1238"/>
      <c r="AE88" s="1239"/>
      <c r="AF88" s="1240"/>
      <c r="AG88" s="1241"/>
      <c r="AH88" s="1238"/>
      <c r="AI88" s="1239"/>
      <c r="AJ88" s="687"/>
      <c r="AK88" s="687"/>
      <c r="AL88" s="687"/>
      <c r="AM88" s="1235"/>
      <c r="AN88" s="1236"/>
      <c r="AO88" s="1237"/>
      <c r="AP88" s="688"/>
      <c r="AQ88" s="689"/>
      <c r="AR88" s="690"/>
    </row>
    <row r="89" spans="1:44" ht="14.1" customHeight="1" x14ac:dyDescent="0.15">
      <c r="A89" s="707"/>
      <c r="B89" s="666"/>
      <c r="C89" s="667"/>
      <c r="D89" s="667"/>
      <c r="E89" s="667"/>
      <c r="F89" s="667"/>
      <c r="G89" s="668"/>
      <c r="H89" s="733"/>
      <c r="I89" s="734"/>
      <c r="J89" s="734"/>
      <c r="K89" s="668"/>
      <c r="L89" s="645"/>
      <c r="M89" s="647"/>
      <c r="N89" s="645"/>
      <c r="O89" s="647"/>
      <c r="P89" s="692"/>
      <c r="Q89" s="693"/>
      <c r="R89" s="646"/>
      <c r="S89" s="646"/>
      <c r="T89" s="646"/>
      <c r="U89" s="733"/>
      <c r="V89" s="668"/>
      <c r="W89" s="733"/>
      <c r="X89" s="668"/>
      <c r="Y89" s="735"/>
      <c r="Z89" s="736"/>
      <c r="AA89" s="734"/>
      <c r="AB89" s="734"/>
      <c r="AC89" s="734"/>
      <c r="AD89" s="733"/>
      <c r="AE89" s="668"/>
      <c r="AF89" s="733"/>
      <c r="AG89" s="668"/>
      <c r="AH89" s="735"/>
      <c r="AI89" s="736"/>
      <c r="AJ89" s="734"/>
      <c r="AK89" s="734"/>
      <c r="AL89" s="734"/>
      <c r="AM89" s="737"/>
      <c r="AN89" s="738"/>
      <c r="AO89" s="683"/>
      <c r="AP89" s="667"/>
      <c r="AQ89" s="667"/>
      <c r="AR89" s="668"/>
    </row>
    <row r="90" spans="1:44" ht="14.1" customHeight="1" x14ac:dyDescent="0.15">
      <c r="A90" s="707"/>
      <c r="B90" s="741"/>
      <c r="C90" s="667"/>
      <c r="D90" s="667"/>
      <c r="E90" s="667"/>
      <c r="F90" s="667"/>
      <c r="G90" s="683"/>
      <c r="H90" s="737"/>
      <c r="I90" s="734"/>
      <c r="J90" s="734"/>
      <c r="K90" s="736"/>
      <c r="L90" s="903"/>
      <c r="M90" s="904"/>
      <c r="N90" s="659"/>
      <c r="O90" s="661"/>
      <c r="P90" s="715"/>
      <c r="Q90" s="680"/>
      <c r="R90" s="662"/>
      <c r="S90" s="662"/>
      <c r="T90" s="662"/>
      <c r="U90" s="735"/>
      <c r="V90" s="736"/>
      <c r="W90" s="733"/>
      <c r="X90" s="668"/>
      <c r="Y90" s="735"/>
      <c r="Z90" s="736"/>
      <c r="AA90" s="739"/>
      <c r="AB90" s="739"/>
      <c r="AC90" s="739"/>
      <c r="AD90" s="735"/>
      <c r="AE90" s="736"/>
      <c r="AF90" s="733"/>
      <c r="AG90" s="668"/>
      <c r="AH90" s="735"/>
      <c r="AI90" s="736"/>
      <c r="AJ90" s="739"/>
      <c r="AK90" s="739"/>
      <c r="AL90" s="739"/>
      <c r="AM90" s="875"/>
      <c r="AN90" s="876"/>
      <c r="AO90" s="877"/>
      <c r="AP90" s="738"/>
      <c r="AQ90" s="667"/>
      <c r="AR90" s="668"/>
    </row>
    <row r="91" spans="1:44" ht="14.1" customHeight="1" x14ac:dyDescent="0.15">
      <c r="A91" s="742"/>
      <c r="B91" s="743"/>
      <c r="C91" s="744"/>
      <c r="D91" s="744"/>
      <c r="E91" s="744"/>
      <c r="F91" s="744"/>
      <c r="G91" s="745"/>
      <c r="H91" s="743"/>
      <c r="I91" s="746"/>
      <c r="J91" s="746"/>
      <c r="K91" s="745"/>
      <c r="L91" s="743"/>
      <c r="M91" s="745"/>
      <c r="N91" s="743"/>
      <c r="O91" s="745"/>
      <c r="P91" s="747"/>
      <c r="Q91" s="748"/>
      <c r="R91" s="746"/>
      <c r="S91" s="746"/>
      <c r="T91" s="748"/>
      <c r="U91" s="743"/>
      <c r="V91" s="745"/>
      <c r="W91" s="743"/>
      <c r="X91" s="745"/>
      <c r="Y91" s="747"/>
      <c r="Z91" s="748"/>
      <c r="AA91" s="746"/>
      <c r="AB91" s="746"/>
      <c r="AC91" s="746"/>
      <c r="AD91" s="743"/>
      <c r="AE91" s="745"/>
      <c r="AF91" s="743"/>
      <c r="AG91" s="745"/>
      <c r="AH91" s="747"/>
      <c r="AI91" s="748"/>
      <c r="AJ91" s="746"/>
      <c r="AK91" s="746"/>
      <c r="AL91" s="746"/>
      <c r="AM91" s="749"/>
      <c r="AN91" s="750"/>
      <c r="AO91" s="751"/>
      <c r="AP91" s="744"/>
      <c r="AQ91" s="744"/>
      <c r="AR91" s="745"/>
    </row>
    <row r="92" spans="1:44" ht="14.1" customHeight="1" x14ac:dyDescent="0.15">
      <c r="A92" s="752"/>
      <c r="B92" s="1252"/>
      <c r="C92" s="1254"/>
      <c r="D92" s="1254"/>
      <c r="E92" s="1254"/>
      <c r="F92" s="1254"/>
      <c r="G92" s="1253"/>
      <c r="H92" s="753"/>
      <c r="I92" s="754"/>
      <c r="J92" s="754"/>
      <c r="K92" s="755"/>
      <c r="L92" s="1250"/>
      <c r="M92" s="1251"/>
      <c r="N92" s="1252"/>
      <c r="O92" s="1253"/>
      <c r="P92" s="1250"/>
      <c r="Q92" s="1251"/>
      <c r="R92" s="756"/>
      <c r="S92" s="756"/>
      <c r="T92" s="878"/>
      <c r="U92" s="1250"/>
      <c r="V92" s="1251"/>
      <c r="W92" s="1252"/>
      <c r="X92" s="1253"/>
      <c r="Y92" s="1250"/>
      <c r="Z92" s="1251"/>
      <c r="AA92" s="756"/>
      <c r="AB92" s="756"/>
      <c r="AC92" s="756"/>
      <c r="AD92" s="1250"/>
      <c r="AE92" s="1251"/>
      <c r="AF92" s="1252"/>
      <c r="AG92" s="1253"/>
      <c r="AH92" s="1250"/>
      <c r="AI92" s="1251"/>
      <c r="AJ92" s="756"/>
      <c r="AK92" s="756"/>
      <c r="AL92" s="756"/>
      <c r="AM92" s="1255"/>
      <c r="AN92" s="1256"/>
      <c r="AO92" s="1257"/>
      <c r="AP92" s="757"/>
      <c r="AQ92" s="758"/>
      <c r="AR92" s="759"/>
    </row>
    <row r="93" spans="1:44" ht="15" customHeight="1" x14ac:dyDescent="0.15"/>
    <row r="94" spans="1:44" ht="15" customHeight="1" x14ac:dyDescent="0.15">
      <c r="A94" s="1220" t="s">
        <v>1807</v>
      </c>
      <c r="B94" s="1220"/>
      <c r="C94" s="1220"/>
      <c r="D94" s="1220"/>
      <c r="E94" s="1220"/>
      <c r="F94" s="1220"/>
      <c r="G94" s="1220"/>
      <c r="H94" s="1220"/>
      <c r="I94" s="1220"/>
      <c r="J94" s="1220"/>
      <c r="K94" s="1220"/>
      <c r="L94" s="1220"/>
      <c r="M94" s="1220"/>
      <c r="N94" s="1220"/>
      <c r="O94" s="1220"/>
      <c r="P94" s="1220"/>
      <c r="Q94" s="1220"/>
      <c r="R94" s="1220"/>
      <c r="S94" s="1220"/>
      <c r="T94" s="1220"/>
      <c r="U94" s="1220"/>
      <c r="V94" s="1220"/>
      <c r="W94" s="1220"/>
      <c r="X94" s="1220"/>
      <c r="Y94" s="1220"/>
      <c r="Z94" s="1220"/>
      <c r="AA94" s="1220"/>
      <c r="AB94" s="1220"/>
      <c r="AC94" s="1220"/>
      <c r="AD94" s="1220"/>
      <c r="AE94" s="1220"/>
      <c r="AF94" s="1220"/>
      <c r="AG94" s="1220"/>
      <c r="AH94" s="1220"/>
      <c r="AI94" s="1220"/>
      <c r="AJ94" s="1220"/>
      <c r="AK94" s="1220"/>
      <c r="AL94" s="1220"/>
      <c r="AM94" s="1220"/>
      <c r="AN94" s="1220"/>
      <c r="AO94" s="1220"/>
      <c r="AP94" s="1220"/>
      <c r="AQ94" s="1220"/>
      <c r="AR94" s="1220"/>
    </row>
    <row r="95" spans="1:44" ht="15" customHeight="1" x14ac:dyDescent="0.15">
      <c r="A95" s="1220"/>
      <c r="B95" s="1220"/>
      <c r="C95" s="1220"/>
      <c r="D95" s="1220"/>
      <c r="E95" s="1220"/>
      <c r="F95" s="1220"/>
      <c r="G95" s="1220"/>
      <c r="H95" s="1220"/>
      <c r="I95" s="1220"/>
      <c r="J95" s="1220"/>
      <c r="K95" s="1220"/>
      <c r="L95" s="1220"/>
      <c r="M95" s="1220"/>
      <c r="N95" s="1220"/>
      <c r="O95" s="1220"/>
      <c r="P95" s="1220"/>
      <c r="Q95" s="1220"/>
      <c r="R95" s="1220"/>
      <c r="S95" s="1220"/>
      <c r="T95" s="1220"/>
      <c r="U95" s="1220"/>
      <c r="V95" s="1220"/>
      <c r="W95" s="1220"/>
      <c r="X95" s="1220"/>
      <c r="Y95" s="1220"/>
      <c r="Z95" s="1220"/>
      <c r="AA95" s="1220"/>
      <c r="AB95" s="1220"/>
      <c r="AC95" s="1220"/>
      <c r="AD95" s="1220"/>
      <c r="AE95" s="1220"/>
      <c r="AF95" s="1220"/>
      <c r="AG95" s="1220"/>
      <c r="AH95" s="1220"/>
      <c r="AI95" s="1220"/>
      <c r="AJ95" s="1220"/>
      <c r="AK95" s="1220"/>
      <c r="AL95" s="1220"/>
      <c r="AM95" s="1220"/>
      <c r="AN95" s="1220"/>
      <c r="AO95" s="1220"/>
      <c r="AP95" s="1220"/>
      <c r="AQ95" s="1220"/>
      <c r="AR95" s="1220"/>
    </row>
    <row r="96" spans="1:44" ht="15" customHeight="1" x14ac:dyDescent="0.15">
      <c r="B96" s="642" t="s">
        <v>2241</v>
      </c>
      <c r="AP96" s="643"/>
      <c r="AQ96" s="644" t="s">
        <v>1118</v>
      </c>
      <c r="AR96" s="636">
        <v>3</v>
      </c>
    </row>
    <row r="97" spans="1:44" ht="14.1" customHeight="1" x14ac:dyDescent="0.15">
      <c r="A97" s="1272" t="s">
        <v>580</v>
      </c>
      <c r="B97" s="1269" t="s">
        <v>1119</v>
      </c>
      <c r="C97" s="1270"/>
      <c r="D97" s="1270"/>
      <c r="E97" s="1270"/>
      <c r="F97" s="1270"/>
      <c r="G97" s="1270"/>
      <c r="H97" s="1269" t="s">
        <v>1120</v>
      </c>
      <c r="I97" s="1270"/>
      <c r="J97" s="1270"/>
      <c r="K97" s="1271"/>
      <c r="L97" s="1247" t="s">
        <v>1734</v>
      </c>
      <c r="M97" s="1248"/>
      <c r="N97" s="1248"/>
      <c r="O97" s="1248"/>
      <c r="P97" s="1248"/>
      <c r="Q97" s="1248"/>
      <c r="R97" s="1248"/>
      <c r="S97" s="1248"/>
      <c r="T97" s="1249"/>
      <c r="U97" s="1247" t="s">
        <v>1121</v>
      </c>
      <c r="V97" s="1248"/>
      <c r="W97" s="1248"/>
      <c r="X97" s="1248"/>
      <c r="Y97" s="1248"/>
      <c r="Z97" s="1248"/>
      <c r="AA97" s="1248"/>
      <c r="AB97" s="1248"/>
      <c r="AC97" s="1249"/>
      <c r="AD97" s="1247" t="s">
        <v>1122</v>
      </c>
      <c r="AE97" s="1248"/>
      <c r="AF97" s="1248"/>
      <c r="AG97" s="1248"/>
      <c r="AH97" s="1248"/>
      <c r="AI97" s="1248"/>
      <c r="AJ97" s="1248"/>
      <c r="AK97" s="1248"/>
      <c r="AL97" s="1249"/>
      <c r="AM97" s="1274"/>
      <c r="AN97" s="1275"/>
      <c r="AO97" s="1276"/>
      <c r="AP97" s="1269" t="s">
        <v>1123</v>
      </c>
      <c r="AQ97" s="1270"/>
      <c r="AR97" s="1271"/>
    </row>
    <row r="98" spans="1:44" ht="14.1" customHeight="1" x14ac:dyDescent="0.15">
      <c r="A98" s="1273"/>
      <c r="B98" s="1242"/>
      <c r="C98" s="1244"/>
      <c r="D98" s="1244"/>
      <c r="E98" s="1244"/>
      <c r="F98" s="1244"/>
      <c r="G98" s="1244"/>
      <c r="H98" s="1242"/>
      <c r="I98" s="1244"/>
      <c r="J98" s="1244"/>
      <c r="K98" s="1243"/>
      <c r="L98" s="1242" t="s">
        <v>1124</v>
      </c>
      <c r="M98" s="1243"/>
      <c r="N98" s="1244" t="s">
        <v>1125</v>
      </c>
      <c r="O98" s="1244"/>
      <c r="P98" s="1227"/>
      <c r="Q98" s="1229"/>
      <c r="R98" s="1227"/>
      <c r="S98" s="1228"/>
      <c r="T98" s="1229"/>
      <c r="U98" s="1242" t="s">
        <v>1124</v>
      </c>
      <c r="V98" s="1243"/>
      <c r="W98" s="1242" t="s">
        <v>1125</v>
      </c>
      <c r="X98" s="1243"/>
      <c r="Y98" s="1227"/>
      <c r="Z98" s="1229"/>
      <c r="AA98" s="1227"/>
      <c r="AB98" s="1228"/>
      <c r="AC98" s="1229"/>
      <c r="AD98" s="1242" t="s">
        <v>1124</v>
      </c>
      <c r="AE98" s="1243"/>
      <c r="AF98" s="1242" t="s">
        <v>1125</v>
      </c>
      <c r="AG98" s="1243"/>
      <c r="AH98" s="1227"/>
      <c r="AI98" s="1229"/>
      <c r="AJ98" s="1227"/>
      <c r="AK98" s="1228"/>
      <c r="AL98" s="1229"/>
      <c r="AM98" s="1277"/>
      <c r="AN98" s="1278"/>
      <c r="AO98" s="1279"/>
      <c r="AP98" s="1242"/>
      <c r="AQ98" s="1244"/>
      <c r="AR98" s="1243"/>
    </row>
    <row r="99" spans="1:44" ht="14.1" customHeight="1" x14ac:dyDescent="0.15">
      <c r="A99" s="665"/>
      <c r="B99" s="666"/>
      <c r="C99" s="667"/>
      <c r="D99" s="667"/>
      <c r="E99" s="667"/>
      <c r="F99" s="667"/>
      <c r="G99" s="668"/>
      <c r="H99" s="669"/>
      <c r="I99" s="670"/>
      <c r="J99" s="670"/>
      <c r="K99" s="672"/>
      <c r="L99" s="669"/>
      <c r="M99" s="672"/>
      <c r="N99" s="669"/>
      <c r="O99" s="672"/>
      <c r="P99" s="673"/>
      <c r="Q99" s="674"/>
      <c r="R99" s="671"/>
      <c r="S99" s="671"/>
      <c r="T99" s="671"/>
      <c r="U99" s="669"/>
      <c r="V99" s="672"/>
      <c r="W99" s="669"/>
      <c r="X99" s="672"/>
      <c r="Y99" s="673"/>
      <c r="Z99" s="674"/>
      <c r="AA99" s="670"/>
      <c r="AB99" s="670"/>
      <c r="AC99" s="670"/>
      <c r="AD99" s="669"/>
      <c r="AE99" s="672"/>
      <c r="AF99" s="669"/>
      <c r="AG99" s="672"/>
      <c r="AH99" s="673"/>
      <c r="AI99" s="674"/>
      <c r="AJ99" s="670"/>
      <c r="AK99" s="670"/>
      <c r="AL99" s="670"/>
      <c r="AM99" s="675"/>
      <c r="AN99" s="676"/>
      <c r="AO99" s="677"/>
      <c r="AP99" s="671"/>
      <c r="AQ99" s="671"/>
      <c r="AR99" s="672"/>
    </row>
    <row r="100" spans="1:44" ht="14.1" customHeight="1" x14ac:dyDescent="0.15">
      <c r="A100" s="681">
        <v>3</v>
      </c>
      <c r="B100" s="682" t="s">
        <v>1146</v>
      </c>
      <c r="C100" s="667"/>
      <c r="D100" s="667"/>
      <c r="E100" s="667"/>
      <c r="F100" s="667"/>
      <c r="G100" s="683"/>
      <c r="H100" s="684"/>
      <c r="I100" s="685"/>
      <c r="J100" s="685"/>
      <c r="K100" s="686"/>
      <c r="L100" s="1245"/>
      <c r="M100" s="1246"/>
      <c r="N100" s="1240"/>
      <c r="O100" s="1241"/>
      <c r="P100" s="1238"/>
      <c r="Q100" s="1239"/>
      <c r="R100" s="685"/>
      <c r="S100" s="685"/>
      <c r="T100" s="685"/>
      <c r="U100" s="1245"/>
      <c r="V100" s="1246"/>
      <c r="W100" s="1240"/>
      <c r="X100" s="1241"/>
      <c r="Y100" s="1238"/>
      <c r="Z100" s="1239"/>
      <c r="AA100" s="687"/>
      <c r="AB100" s="687"/>
      <c r="AC100" s="687"/>
      <c r="AD100" s="1245"/>
      <c r="AE100" s="1246"/>
      <c r="AF100" s="1240"/>
      <c r="AG100" s="1241"/>
      <c r="AH100" s="1238"/>
      <c r="AI100" s="1239"/>
      <c r="AJ100" s="687"/>
      <c r="AK100" s="687"/>
      <c r="AL100" s="687"/>
      <c r="AM100" s="1235"/>
      <c r="AN100" s="1236"/>
      <c r="AO100" s="1237"/>
      <c r="AP100" s="688"/>
      <c r="AQ100" s="689"/>
      <c r="AR100" s="690"/>
    </row>
    <row r="101" spans="1:44" ht="14.1" customHeight="1" x14ac:dyDescent="0.15">
      <c r="A101" s="691"/>
      <c r="B101" s="645"/>
      <c r="C101" s="646"/>
      <c r="D101" s="646"/>
      <c r="E101" s="646"/>
      <c r="F101" s="646"/>
      <c r="G101" s="647"/>
      <c r="H101" s="645" t="s">
        <v>1581</v>
      </c>
      <c r="I101" s="648"/>
      <c r="J101" s="648"/>
      <c r="K101" s="647"/>
      <c r="L101" s="1172"/>
      <c r="M101" s="1173"/>
      <c r="N101" s="645"/>
      <c r="O101" s="647"/>
      <c r="P101" s="692"/>
      <c r="Q101" s="693"/>
      <c r="R101" s="646"/>
      <c r="S101" s="646"/>
      <c r="T101" s="646"/>
      <c r="U101" s="1172"/>
      <c r="V101" s="1173"/>
      <c r="W101" s="645"/>
      <c r="X101" s="647"/>
      <c r="Y101" s="692"/>
      <c r="Z101" s="693"/>
      <c r="AA101" s="648"/>
      <c r="AB101" s="648"/>
      <c r="AC101" s="648"/>
      <c r="AD101" s="1172"/>
      <c r="AE101" s="1173"/>
      <c r="AF101" s="645"/>
      <c r="AG101" s="647"/>
      <c r="AH101" s="692"/>
      <c r="AI101" s="693"/>
      <c r="AJ101" s="648"/>
      <c r="AK101" s="648"/>
      <c r="AL101" s="648"/>
      <c r="AM101" s="694"/>
      <c r="AN101" s="695"/>
      <c r="AO101" s="696"/>
      <c r="AP101" s="660"/>
      <c r="AQ101" s="660"/>
      <c r="AR101" s="661"/>
    </row>
    <row r="102" spans="1:44" ht="14.1" customHeight="1" x14ac:dyDescent="0.15">
      <c r="A102" s="697"/>
      <c r="B102" s="651" t="s">
        <v>603</v>
      </c>
      <c r="C102" s="652"/>
      <c r="D102" s="652"/>
      <c r="E102" s="652"/>
      <c r="F102" s="698"/>
      <c r="G102" s="678"/>
      <c r="H102" s="679" t="s">
        <v>1132</v>
      </c>
      <c r="I102" s="662"/>
      <c r="J102" s="662"/>
      <c r="K102" s="656"/>
      <c r="L102" s="1218" t="s">
        <v>724</v>
      </c>
      <c r="M102" s="1219"/>
      <c r="N102" s="1164" t="s">
        <v>737</v>
      </c>
      <c r="O102" s="1165"/>
      <c r="P102" s="1157"/>
      <c r="Q102" s="1158"/>
      <c r="R102" s="1159"/>
      <c r="S102" s="1160"/>
      <c r="T102" s="1161"/>
      <c r="U102" s="1162" t="s">
        <v>1374</v>
      </c>
      <c r="V102" s="1163"/>
      <c r="W102" s="1164" t="s">
        <v>1133</v>
      </c>
      <c r="X102" s="1165"/>
      <c r="Y102" s="1157"/>
      <c r="Z102" s="1158"/>
      <c r="AA102" s="1159"/>
      <c r="AB102" s="1160"/>
      <c r="AC102" s="1161"/>
      <c r="AD102" s="1230">
        <v>6.4</v>
      </c>
      <c r="AE102" s="1231"/>
      <c r="AF102" s="1164" t="s">
        <v>1130</v>
      </c>
      <c r="AG102" s="1165"/>
      <c r="AH102" s="1157"/>
      <c r="AI102" s="1158"/>
      <c r="AJ102" s="1159"/>
      <c r="AK102" s="1160"/>
      <c r="AL102" s="1161"/>
      <c r="AM102" s="1159"/>
      <c r="AN102" s="1160"/>
      <c r="AO102" s="1161"/>
      <c r="AP102" s="654" t="s">
        <v>1547</v>
      </c>
      <c r="AQ102" s="660"/>
      <c r="AR102" s="661"/>
    </row>
    <row r="103" spans="1:44" ht="14.1" customHeight="1" x14ac:dyDescent="0.15">
      <c r="A103" s="707"/>
      <c r="B103" s="645" t="s">
        <v>1147</v>
      </c>
      <c r="C103" s="646"/>
      <c r="D103" s="646"/>
      <c r="E103" s="646"/>
      <c r="F103" s="646"/>
      <c r="G103" s="647"/>
      <c r="H103" s="645" t="s">
        <v>1581</v>
      </c>
      <c r="I103" s="648"/>
      <c r="J103" s="648"/>
      <c r="K103" s="647"/>
      <c r="L103" s="1172"/>
      <c r="M103" s="1173"/>
      <c r="N103" s="645"/>
      <c r="O103" s="647"/>
      <c r="P103" s="692"/>
      <c r="Q103" s="693"/>
      <c r="R103" s="646"/>
      <c r="S103" s="646"/>
      <c r="T103" s="646"/>
      <c r="U103" s="1172"/>
      <c r="V103" s="1173"/>
      <c r="W103" s="645"/>
      <c r="X103" s="647"/>
      <c r="Y103" s="692"/>
      <c r="Z103" s="693"/>
      <c r="AA103" s="648"/>
      <c r="AB103" s="648"/>
      <c r="AC103" s="648"/>
      <c r="AD103" s="1172"/>
      <c r="AE103" s="1173"/>
      <c r="AF103" s="645"/>
      <c r="AG103" s="647"/>
      <c r="AH103" s="692"/>
      <c r="AI103" s="693"/>
      <c r="AJ103" s="648"/>
      <c r="AK103" s="648"/>
      <c r="AL103" s="648"/>
      <c r="AM103" s="694"/>
      <c r="AN103" s="695"/>
      <c r="AO103" s="696"/>
      <c r="AP103" s="660"/>
      <c r="AQ103" s="646"/>
      <c r="AR103" s="647"/>
    </row>
    <row r="104" spans="1:44" ht="14.1" customHeight="1" x14ac:dyDescent="0.15">
      <c r="A104" s="707"/>
      <c r="B104" s="651" t="s">
        <v>1148</v>
      </c>
      <c r="C104" s="652"/>
      <c r="D104" s="652"/>
      <c r="E104" s="652"/>
      <c r="F104" s="698"/>
      <c r="G104" s="678"/>
      <c r="H104" s="679" t="s">
        <v>1132</v>
      </c>
      <c r="I104" s="662"/>
      <c r="J104" s="662"/>
      <c r="K104" s="656"/>
      <c r="L104" s="1218" t="s">
        <v>724</v>
      </c>
      <c r="M104" s="1219"/>
      <c r="N104" s="1164" t="s">
        <v>737</v>
      </c>
      <c r="O104" s="1165"/>
      <c r="P104" s="1157"/>
      <c r="Q104" s="1158"/>
      <c r="R104" s="1159"/>
      <c r="S104" s="1160"/>
      <c r="T104" s="1161"/>
      <c r="U104" s="1230">
        <v>0.84</v>
      </c>
      <c r="V104" s="1231"/>
      <c r="W104" s="1164" t="s">
        <v>1133</v>
      </c>
      <c r="X104" s="1165"/>
      <c r="Y104" s="1157"/>
      <c r="Z104" s="1158"/>
      <c r="AA104" s="1159"/>
      <c r="AB104" s="1160"/>
      <c r="AC104" s="1161"/>
      <c r="AD104" s="1162" t="s">
        <v>1374</v>
      </c>
      <c r="AE104" s="1163"/>
      <c r="AF104" s="1164" t="s">
        <v>1130</v>
      </c>
      <c r="AG104" s="1165"/>
      <c r="AH104" s="1157"/>
      <c r="AI104" s="1158"/>
      <c r="AJ104" s="1159"/>
      <c r="AK104" s="1160"/>
      <c r="AL104" s="1161"/>
      <c r="AM104" s="1159"/>
      <c r="AN104" s="1160"/>
      <c r="AO104" s="1161"/>
      <c r="AP104" s="654" t="s">
        <v>1547</v>
      </c>
      <c r="AQ104" s="652"/>
      <c r="AR104" s="713"/>
    </row>
    <row r="105" spans="1:44" ht="14.1" customHeight="1" x14ac:dyDescent="0.15">
      <c r="A105" s="691"/>
      <c r="B105" s="645"/>
      <c r="C105" s="646"/>
      <c r="D105" s="646"/>
      <c r="E105" s="646"/>
      <c r="F105" s="646"/>
      <c r="G105" s="647"/>
      <c r="H105" s="645"/>
      <c r="I105" s="648"/>
      <c r="J105" s="648"/>
      <c r="K105" s="647"/>
      <c r="L105" s="1172"/>
      <c r="M105" s="1173"/>
      <c r="N105" s="645"/>
      <c r="O105" s="647"/>
      <c r="P105" s="692"/>
      <c r="Q105" s="693"/>
      <c r="R105" s="646"/>
      <c r="S105" s="646"/>
      <c r="T105" s="646"/>
      <c r="U105" s="1172"/>
      <c r="V105" s="1173"/>
      <c r="W105" s="645"/>
      <c r="X105" s="647"/>
      <c r="Y105" s="692"/>
      <c r="Z105" s="693"/>
      <c r="AA105" s="648"/>
      <c r="AB105" s="648"/>
      <c r="AC105" s="648"/>
      <c r="AD105" s="1172"/>
      <c r="AE105" s="1173"/>
      <c r="AF105" s="645"/>
      <c r="AG105" s="647"/>
      <c r="AH105" s="692"/>
      <c r="AI105" s="693"/>
      <c r="AJ105" s="648"/>
      <c r="AK105" s="648"/>
      <c r="AL105" s="648"/>
      <c r="AM105" s="694"/>
      <c r="AN105" s="695"/>
      <c r="AO105" s="696"/>
      <c r="AP105" s="660"/>
      <c r="AQ105" s="660"/>
      <c r="AR105" s="661"/>
    </row>
    <row r="106" spans="1:44" ht="14.1" customHeight="1" x14ac:dyDescent="0.15">
      <c r="A106" s="707"/>
      <c r="B106" s="659"/>
      <c r="C106" s="660"/>
      <c r="D106" s="660"/>
      <c r="E106" s="660"/>
      <c r="F106" s="698"/>
      <c r="G106" s="678"/>
      <c r="H106" s="679"/>
      <c r="I106" s="662"/>
      <c r="J106" s="662"/>
      <c r="K106" s="680"/>
      <c r="L106" s="1218"/>
      <c r="M106" s="1219"/>
      <c r="N106" s="1164"/>
      <c r="O106" s="1165"/>
      <c r="P106" s="1214"/>
      <c r="Q106" s="1215"/>
      <c r="R106" s="662"/>
      <c r="S106" s="662"/>
      <c r="T106" s="662"/>
      <c r="U106" s="1162"/>
      <c r="V106" s="1163"/>
      <c r="W106" s="1164"/>
      <c r="X106" s="1165"/>
      <c r="Y106" s="1157"/>
      <c r="Z106" s="1158"/>
      <c r="AA106" s="1180"/>
      <c r="AB106" s="1259"/>
      <c r="AC106" s="1181"/>
      <c r="AD106" s="1162"/>
      <c r="AE106" s="1163"/>
      <c r="AF106" s="1164"/>
      <c r="AG106" s="1165"/>
      <c r="AH106" s="1157"/>
      <c r="AI106" s="1158"/>
      <c r="AJ106" s="1159"/>
      <c r="AK106" s="1160"/>
      <c r="AL106" s="1161"/>
      <c r="AM106" s="1159"/>
      <c r="AN106" s="1160"/>
      <c r="AO106" s="1161"/>
      <c r="AP106" s="654"/>
      <c r="AQ106" s="660"/>
      <c r="AR106" s="661"/>
    </row>
    <row r="107" spans="1:44" ht="14.1" customHeight="1" x14ac:dyDescent="0.15">
      <c r="A107" s="691"/>
      <c r="B107" s="645"/>
      <c r="C107" s="646"/>
      <c r="D107" s="646"/>
      <c r="E107" s="646"/>
      <c r="F107" s="646"/>
      <c r="G107" s="647"/>
      <c r="H107" s="645"/>
      <c r="I107" s="648"/>
      <c r="J107" s="648"/>
      <c r="K107" s="647"/>
      <c r="L107" s="1172"/>
      <c r="M107" s="1173"/>
      <c r="N107" s="645"/>
      <c r="O107" s="647"/>
      <c r="P107" s="692"/>
      <c r="Q107" s="693"/>
      <c r="R107" s="646"/>
      <c r="S107" s="646"/>
      <c r="T107" s="646"/>
      <c r="U107" s="645"/>
      <c r="V107" s="647"/>
      <c r="W107" s="645"/>
      <c r="X107" s="647"/>
      <c r="Y107" s="692"/>
      <c r="Z107" s="693"/>
      <c r="AA107" s="648"/>
      <c r="AB107" s="648"/>
      <c r="AC107" s="648"/>
      <c r="AD107" s="645"/>
      <c r="AE107" s="647"/>
      <c r="AF107" s="645"/>
      <c r="AG107" s="647"/>
      <c r="AH107" s="692"/>
      <c r="AI107" s="693"/>
      <c r="AJ107" s="648"/>
      <c r="AK107" s="648"/>
      <c r="AL107" s="648"/>
      <c r="AM107" s="694"/>
      <c r="AN107" s="695"/>
      <c r="AO107" s="696"/>
      <c r="AP107" s="646"/>
      <c r="AQ107" s="646"/>
      <c r="AR107" s="647"/>
    </row>
    <row r="108" spans="1:44" ht="14.1" customHeight="1" x14ac:dyDescent="0.15">
      <c r="A108" s="697"/>
      <c r="B108" s="651" t="s">
        <v>1600</v>
      </c>
      <c r="C108" s="652"/>
      <c r="D108" s="652"/>
      <c r="E108" s="652"/>
      <c r="F108" s="708"/>
      <c r="G108" s="653"/>
      <c r="H108" s="654"/>
      <c r="I108" s="655"/>
      <c r="J108" s="655"/>
      <c r="K108" s="656"/>
      <c r="L108" s="1218" t="s">
        <v>724</v>
      </c>
      <c r="M108" s="1219"/>
      <c r="N108" s="1164" t="s">
        <v>737</v>
      </c>
      <c r="O108" s="1165"/>
      <c r="P108" s="1214"/>
      <c r="Q108" s="1215"/>
      <c r="R108" s="1159"/>
      <c r="S108" s="1160"/>
      <c r="T108" s="1161"/>
      <c r="U108" s="1230">
        <v>0.84</v>
      </c>
      <c r="V108" s="1231"/>
      <c r="W108" s="1174" t="s">
        <v>1133</v>
      </c>
      <c r="X108" s="1175"/>
      <c r="Y108" s="1157"/>
      <c r="Z108" s="1158"/>
      <c r="AA108" s="1159"/>
      <c r="AB108" s="1160"/>
      <c r="AC108" s="1161"/>
      <c r="AD108" s="1230">
        <v>6.4</v>
      </c>
      <c r="AE108" s="1231"/>
      <c r="AF108" s="1174" t="s">
        <v>1130</v>
      </c>
      <c r="AG108" s="1175"/>
      <c r="AH108" s="1157"/>
      <c r="AI108" s="1158"/>
      <c r="AJ108" s="1159"/>
      <c r="AK108" s="1160"/>
      <c r="AL108" s="1161"/>
      <c r="AM108" s="1159"/>
      <c r="AN108" s="1160"/>
      <c r="AO108" s="1161"/>
      <c r="AP108" s="654"/>
      <c r="AQ108" s="652"/>
      <c r="AR108" s="713"/>
    </row>
    <row r="109" spans="1:44" ht="14.1" customHeight="1" x14ac:dyDescent="0.15">
      <c r="A109" s="707"/>
      <c r="B109" s="659"/>
      <c r="C109" s="660"/>
      <c r="D109" s="660"/>
      <c r="E109" s="660"/>
      <c r="F109" s="646"/>
      <c r="G109" s="661"/>
      <c r="H109" s="645"/>
      <c r="I109" s="662"/>
      <c r="J109" s="662"/>
      <c r="K109" s="661"/>
      <c r="L109" s="1172"/>
      <c r="M109" s="1173"/>
      <c r="N109" s="645"/>
      <c r="O109" s="647"/>
      <c r="P109" s="692"/>
      <c r="Q109" s="693"/>
      <c r="R109" s="646"/>
      <c r="S109" s="646"/>
      <c r="T109" s="646"/>
      <c r="U109" s="1172"/>
      <c r="V109" s="1173"/>
      <c r="W109" s="645"/>
      <c r="X109" s="647"/>
      <c r="Y109" s="692"/>
      <c r="Z109" s="693"/>
      <c r="AA109" s="648"/>
      <c r="AB109" s="648"/>
      <c r="AC109" s="648"/>
      <c r="AD109" s="1172"/>
      <c r="AE109" s="1173"/>
      <c r="AF109" s="645"/>
      <c r="AG109" s="647"/>
      <c r="AH109" s="692"/>
      <c r="AI109" s="693"/>
      <c r="AJ109" s="648"/>
      <c r="AK109" s="648"/>
      <c r="AL109" s="648"/>
      <c r="AM109" s="694"/>
      <c r="AN109" s="695"/>
      <c r="AO109" s="696"/>
      <c r="AP109" s="660"/>
      <c r="AQ109" s="660"/>
      <c r="AR109" s="661"/>
    </row>
    <row r="110" spans="1:44" ht="14.1" customHeight="1" x14ac:dyDescent="0.15">
      <c r="A110" s="707"/>
      <c r="B110" s="659"/>
      <c r="C110" s="660"/>
      <c r="D110" s="660"/>
      <c r="E110" s="660"/>
      <c r="F110" s="660"/>
      <c r="G110" s="678"/>
      <c r="H110" s="679"/>
      <c r="I110" s="662"/>
      <c r="J110" s="662"/>
      <c r="K110" s="680"/>
      <c r="L110" s="1218"/>
      <c r="M110" s="1219"/>
      <c r="N110" s="1164"/>
      <c r="O110" s="1165"/>
      <c r="P110" s="1214"/>
      <c r="Q110" s="1215"/>
      <c r="R110" s="662"/>
      <c r="S110" s="662"/>
      <c r="T110" s="662"/>
      <c r="U110" s="1218"/>
      <c r="V110" s="1219"/>
      <c r="W110" s="1164"/>
      <c r="X110" s="1165"/>
      <c r="Y110" s="1214"/>
      <c r="Z110" s="1215"/>
      <c r="AA110" s="1178"/>
      <c r="AB110" s="1258"/>
      <c r="AC110" s="1179"/>
      <c r="AD110" s="1218"/>
      <c r="AE110" s="1219"/>
      <c r="AF110" s="1164"/>
      <c r="AG110" s="1165"/>
      <c r="AH110" s="1214"/>
      <c r="AI110" s="1215"/>
      <c r="AJ110" s="1194"/>
      <c r="AK110" s="1195"/>
      <c r="AL110" s="1196"/>
      <c r="AM110" s="1194"/>
      <c r="AN110" s="1195"/>
      <c r="AO110" s="1196"/>
      <c r="AP110" s="679"/>
      <c r="AQ110" s="660"/>
      <c r="AR110" s="661"/>
    </row>
    <row r="111" spans="1:44" ht="14.1" customHeight="1" x14ac:dyDescent="0.15">
      <c r="A111" s="691"/>
      <c r="B111" s="645"/>
      <c r="C111" s="646"/>
      <c r="D111" s="646"/>
      <c r="E111" s="646"/>
      <c r="F111" s="646"/>
      <c r="G111" s="696"/>
      <c r="H111" s="694"/>
      <c r="I111" s="648"/>
      <c r="J111" s="648"/>
      <c r="K111" s="693"/>
      <c r="L111" s="1172"/>
      <c r="M111" s="1173"/>
      <c r="N111" s="645"/>
      <c r="O111" s="647"/>
      <c r="P111" s="692"/>
      <c r="Q111" s="693"/>
      <c r="R111" s="646"/>
      <c r="S111" s="646"/>
      <c r="T111" s="646"/>
      <c r="U111" s="765"/>
      <c r="V111" s="767"/>
      <c r="W111" s="649"/>
      <c r="X111" s="650"/>
      <c r="Y111" s="717"/>
      <c r="Z111" s="719"/>
      <c r="AA111" s="768"/>
      <c r="AB111" s="768"/>
      <c r="AC111" s="768"/>
      <c r="AD111" s="765"/>
      <c r="AE111" s="767"/>
      <c r="AF111" s="649"/>
      <c r="AG111" s="650"/>
      <c r="AH111" s="717"/>
      <c r="AI111" s="719"/>
      <c r="AJ111" s="721"/>
      <c r="AK111" s="721"/>
      <c r="AL111" s="721"/>
      <c r="AM111" s="720"/>
      <c r="AN111" s="721"/>
      <c r="AO111" s="722"/>
      <c r="AP111" s="695"/>
      <c r="AQ111" s="646"/>
      <c r="AR111" s="647"/>
    </row>
    <row r="112" spans="1:44" ht="14.1" customHeight="1" x14ac:dyDescent="0.15">
      <c r="A112" s="707"/>
      <c r="B112" s="659"/>
      <c r="C112" s="660"/>
      <c r="D112" s="660"/>
      <c r="E112" s="660"/>
      <c r="F112" s="660"/>
      <c r="G112" s="678"/>
      <c r="H112" s="679"/>
      <c r="I112" s="662"/>
      <c r="J112" s="662"/>
      <c r="K112" s="680"/>
      <c r="L112" s="1218"/>
      <c r="M112" s="1219"/>
      <c r="N112" s="1164"/>
      <c r="O112" s="1165"/>
      <c r="P112" s="1214"/>
      <c r="Q112" s="1215"/>
      <c r="R112" s="662"/>
      <c r="S112" s="662"/>
      <c r="T112" s="662"/>
      <c r="U112" s="709"/>
      <c r="V112" s="761"/>
      <c r="W112" s="663"/>
      <c r="X112" s="664"/>
      <c r="Y112" s="710"/>
      <c r="Z112" s="711"/>
      <c r="AA112" s="902"/>
      <c r="AB112" s="902"/>
      <c r="AC112" s="902"/>
      <c r="AD112" s="709"/>
      <c r="AE112" s="761"/>
      <c r="AF112" s="663"/>
      <c r="AG112" s="664"/>
      <c r="AH112" s="710"/>
      <c r="AI112" s="711"/>
      <c r="AJ112" s="763"/>
      <c r="AK112" s="763"/>
      <c r="AL112" s="763"/>
      <c r="AM112" s="762"/>
      <c r="AN112" s="763"/>
      <c r="AO112" s="764"/>
      <c r="AP112" s="716"/>
      <c r="AQ112" s="660"/>
      <c r="AR112" s="661"/>
    </row>
    <row r="113" spans="1:44" ht="14.1" customHeight="1" x14ac:dyDescent="0.15">
      <c r="A113" s="691"/>
      <c r="B113" s="645"/>
      <c r="C113" s="646"/>
      <c r="D113" s="646"/>
      <c r="E113" s="646"/>
      <c r="F113" s="646"/>
      <c r="G113" s="696"/>
      <c r="H113" s="694"/>
      <c r="I113" s="648"/>
      <c r="J113" s="648"/>
      <c r="K113" s="693"/>
      <c r="L113" s="1172"/>
      <c r="M113" s="1173"/>
      <c r="N113" s="645"/>
      <c r="O113" s="647"/>
      <c r="P113" s="692"/>
      <c r="Q113" s="693"/>
      <c r="R113" s="646"/>
      <c r="S113" s="646"/>
      <c r="T113" s="646"/>
      <c r="U113" s="765"/>
      <c r="V113" s="767"/>
      <c r="W113" s="649"/>
      <c r="X113" s="650"/>
      <c r="Y113" s="717"/>
      <c r="Z113" s="719"/>
      <c r="AA113" s="768"/>
      <c r="AB113" s="768"/>
      <c r="AC113" s="768"/>
      <c r="AD113" s="765"/>
      <c r="AE113" s="767"/>
      <c r="AF113" s="649"/>
      <c r="AG113" s="650"/>
      <c r="AH113" s="717"/>
      <c r="AI113" s="719"/>
      <c r="AJ113" s="721"/>
      <c r="AK113" s="721"/>
      <c r="AL113" s="721"/>
      <c r="AM113" s="720"/>
      <c r="AN113" s="721"/>
      <c r="AO113" s="722"/>
      <c r="AP113" s="695"/>
      <c r="AQ113" s="646"/>
      <c r="AR113" s="647"/>
    </row>
    <row r="114" spans="1:44" ht="14.1" customHeight="1" x14ac:dyDescent="0.15">
      <c r="A114" s="697"/>
      <c r="B114" s="651"/>
      <c r="C114" s="652"/>
      <c r="D114" s="652"/>
      <c r="E114" s="652"/>
      <c r="F114" s="652"/>
      <c r="G114" s="653"/>
      <c r="H114" s="654"/>
      <c r="I114" s="655"/>
      <c r="J114" s="655"/>
      <c r="K114" s="656"/>
      <c r="L114" s="1162"/>
      <c r="M114" s="1163"/>
      <c r="N114" s="1174"/>
      <c r="O114" s="1175"/>
      <c r="P114" s="1157"/>
      <c r="Q114" s="1158"/>
      <c r="R114" s="655"/>
      <c r="S114" s="655"/>
      <c r="T114" s="655"/>
      <c r="U114" s="699"/>
      <c r="V114" s="700"/>
      <c r="W114" s="657"/>
      <c r="X114" s="658"/>
      <c r="Y114" s="701"/>
      <c r="Z114" s="702"/>
      <c r="AA114" s="760"/>
      <c r="AB114" s="760"/>
      <c r="AC114" s="760"/>
      <c r="AD114" s="699"/>
      <c r="AE114" s="700"/>
      <c r="AF114" s="657"/>
      <c r="AG114" s="658"/>
      <c r="AH114" s="701"/>
      <c r="AI114" s="702"/>
      <c r="AJ114" s="704"/>
      <c r="AK114" s="704"/>
      <c r="AL114" s="704"/>
      <c r="AM114" s="703"/>
      <c r="AN114" s="704"/>
      <c r="AO114" s="705"/>
      <c r="AP114" s="706"/>
      <c r="AQ114" s="652"/>
      <c r="AR114" s="713"/>
    </row>
    <row r="115" spans="1:44" ht="14.1" customHeight="1" x14ac:dyDescent="0.15">
      <c r="A115" s="691"/>
      <c r="B115" s="645"/>
      <c r="C115" s="646"/>
      <c r="D115" s="646"/>
      <c r="E115" s="646"/>
      <c r="F115" s="646"/>
      <c r="G115" s="696"/>
      <c r="H115" s="694"/>
      <c r="I115" s="648"/>
      <c r="J115" s="648"/>
      <c r="K115" s="693"/>
      <c r="L115" s="1172"/>
      <c r="M115" s="1173"/>
      <c r="N115" s="645"/>
      <c r="O115" s="647"/>
      <c r="P115" s="692"/>
      <c r="Q115" s="693"/>
      <c r="R115" s="646"/>
      <c r="S115" s="646"/>
      <c r="T115" s="646"/>
      <c r="U115" s="765"/>
      <c r="V115" s="767"/>
      <c r="W115" s="649"/>
      <c r="X115" s="650"/>
      <c r="Y115" s="717"/>
      <c r="Z115" s="719"/>
      <c r="AA115" s="768"/>
      <c r="AB115" s="768"/>
      <c r="AC115" s="768"/>
      <c r="AD115" s="765"/>
      <c r="AE115" s="767"/>
      <c r="AF115" s="649"/>
      <c r="AG115" s="650"/>
      <c r="AH115" s="717"/>
      <c r="AI115" s="719"/>
      <c r="AJ115" s="721"/>
      <c r="AK115" s="721"/>
      <c r="AL115" s="721"/>
      <c r="AM115" s="720"/>
      <c r="AN115" s="721"/>
      <c r="AO115" s="722"/>
      <c r="AP115" s="695"/>
      <c r="AQ115" s="646"/>
      <c r="AR115" s="647"/>
    </row>
    <row r="116" spans="1:44" ht="14.1" customHeight="1" x14ac:dyDescent="0.15">
      <c r="A116" s="697"/>
      <c r="B116" s="651"/>
      <c r="C116" s="652"/>
      <c r="D116" s="652"/>
      <c r="E116" s="652"/>
      <c r="F116" s="652"/>
      <c r="G116" s="653"/>
      <c r="H116" s="654"/>
      <c r="I116" s="655"/>
      <c r="J116" s="655"/>
      <c r="K116" s="656"/>
      <c r="L116" s="1218"/>
      <c r="M116" s="1219"/>
      <c r="N116" s="1164"/>
      <c r="O116" s="1165"/>
      <c r="P116" s="1214"/>
      <c r="Q116" s="1215"/>
      <c r="R116" s="662"/>
      <c r="S116" s="662"/>
      <c r="T116" s="662"/>
      <c r="U116" s="699"/>
      <c r="V116" s="700"/>
      <c r="W116" s="657"/>
      <c r="X116" s="658"/>
      <c r="Y116" s="701"/>
      <c r="Z116" s="702"/>
      <c r="AA116" s="760"/>
      <c r="AB116" s="760"/>
      <c r="AC116" s="760"/>
      <c r="AD116" s="699"/>
      <c r="AE116" s="700"/>
      <c r="AF116" s="657"/>
      <c r="AG116" s="658"/>
      <c r="AH116" s="701"/>
      <c r="AI116" s="702"/>
      <c r="AJ116" s="704"/>
      <c r="AK116" s="704"/>
      <c r="AL116" s="704"/>
      <c r="AM116" s="703"/>
      <c r="AN116" s="704"/>
      <c r="AO116" s="705"/>
      <c r="AP116" s="706"/>
      <c r="AQ116" s="652"/>
      <c r="AR116" s="713"/>
    </row>
    <row r="117" spans="1:44" ht="14.1" customHeight="1" x14ac:dyDescent="0.15">
      <c r="A117" s="691"/>
      <c r="B117" s="645"/>
      <c r="C117" s="646"/>
      <c r="D117" s="646"/>
      <c r="E117" s="646"/>
      <c r="F117" s="646"/>
      <c r="G117" s="696"/>
      <c r="H117" s="694"/>
      <c r="I117" s="648"/>
      <c r="J117" s="648"/>
      <c r="K117" s="693"/>
      <c r="L117" s="1172"/>
      <c r="M117" s="1173"/>
      <c r="N117" s="645"/>
      <c r="O117" s="647"/>
      <c r="P117" s="692"/>
      <c r="Q117" s="693"/>
      <c r="R117" s="646"/>
      <c r="S117" s="646"/>
      <c r="T117" s="646"/>
      <c r="U117" s="765"/>
      <c r="V117" s="767"/>
      <c r="W117" s="649"/>
      <c r="X117" s="650"/>
      <c r="Y117" s="717"/>
      <c r="Z117" s="719"/>
      <c r="AA117" s="768"/>
      <c r="AB117" s="768"/>
      <c r="AC117" s="768"/>
      <c r="AD117" s="765"/>
      <c r="AE117" s="767"/>
      <c r="AF117" s="649"/>
      <c r="AG117" s="650"/>
      <c r="AH117" s="717"/>
      <c r="AI117" s="719"/>
      <c r="AJ117" s="721"/>
      <c r="AK117" s="721"/>
      <c r="AL117" s="721"/>
      <c r="AM117" s="720"/>
      <c r="AN117" s="721"/>
      <c r="AO117" s="722"/>
      <c r="AP117" s="695"/>
      <c r="AQ117" s="646"/>
      <c r="AR117" s="647"/>
    </row>
    <row r="118" spans="1:44" ht="14.1" customHeight="1" x14ac:dyDescent="0.15">
      <c r="A118" s="697"/>
      <c r="B118" s="651"/>
      <c r="C118" s="652"/>
      <c r="D118" s="652"/>
      <c r="E118" s="652"/>
      <c r="F118" s="652"/>
      <c r="G118" s="653"/>
      <c r="H118" s="654"/>
      <c r="I118" s="655"/>
      <c r="J118" s="655"/>
      <c r="K118" s="656"/>
      <c r="L118" s="1218"/>
      <c r="M118" s="1219"/>
      <c r="N118" s="1164"/>
      <c r="O118" s="1165"/>
      <c r="P118" s="1214"/>
      <c r="Q118" s="1215"/>
      <c r="R118" s="662"/>
      <c r="S118" s="662"/>
      <c r="T118" s="662"/>
      <c r="U118" s="699"/>
      <c r="V118" s="700"/>
      <c r="W118" s="657"/>
      <c r="X118" s="658"/>
      <c r="Y118" s="701"/>
      <c r="Z118" s="702"/>
      <c r="AA118" s="760"/>
      <c r="AB118" s="760"/>
      <c r="AC118" s="760"/>
      <c r="AD118" s="699"/>
      <c r="AE118" s="700"/>
      <c r="AF118" s="657"/>
      <c r="AG118" s="658"/>
      <c r="AH118" s="701"/>
      <c r="AI118" s="702"/>
      <c r="AJ118" s="704"/>
      <c r="AK118" s="704"/>
      <c r="AL118" s="704"/>
      <c r="AM118" s="703"/>
      <c r="AN118" s="704"/>
      <c r="AO118" s="705"/>
      <c r="AP118" s="706"/>
      <c r="AQ118" s="652"/>
      <c r="AR118" s="713"/>
    </row>
    <row r="119" spans="1:44" ht="14.1" customHeight="1" x14ac:dyDescent="0.15">
      <c r="A119" s="691"/>
      <c r="B119" s="645"/>
      <c r="C119" s="646"/>
      <c r="D119" s="646"/>
      <c r="E119" s="646"/>
      <c r="F119" s="646"/>
      <c r="G119" s="696"/>
      <c r="H119" s="694"/>
      <c r="I119" s="648"/>
      <c r="J119" s="648"/>
      <c r="K119" s="693"/>
      <c r="L119" s="1172"/>
      <c r="M119" s="1173"/>
      <c r="N119" s="645"/>
      <c r="O119" s="647"/>
      <c r="P119" s="692"/>
      <c r="Q119" s="693"/>
      <c r="R119" s="646"/>
      <c r="S119" s="646"/>
      <c r="T119" s="646"/>
      <c r="U119" s="765"/>
      <c r="V119" s="767"/>
      <c r="W119" s="649"/>
      <c r="X119" s="650"/>
      <c r="Y119" s="717"/>
      <c r="Z119" s="719"/>
      <c r="AA119" s="768"/>
      <c r="AB119" s="768"/>
      <c r="AC119" s="768"/>
      <c r="AD119" s="765"/>
      <c r="AE119" s="767"/>
      <c r="AF119" s="649"/>
      <c r="AG119" s="650"/>
      <c r="AH119" s="717"/>
      <c r="AI119" s="719"/>
      <c r="AJ119" s="721"/>
      <c r="AK119" s="721"/>
      <c r="AL119" s="721"/>
      <c r="AM119" s="720"/>
      <c r="AN119" s="721"/>
      <c r="AO119" s="722"/>
      <c r="AP119" s="695"/>
      <c r="AQ119" s="646"/>
      <c r="AR119" s="647"/>
    </row>
    <row r="120" spans="1:44" ht="14.1" customHeight="1" x14ac:dyDescent="0.15">
      <c r="A120" s="697"/>
      <c r="B120" s="651"/>
      <c r="C120" s="652"/>
      <c r="D120" s="652"/>
      <c r="E120" s="652"/>
      <c r="F120" s="652"/>
      <c r="G120" s="653"/>
      <c r="H120" s="654"/>
      <c r="I120" s="655"/>
      <c r="J120" s="655"/>
      <c r="K120" s="656"/>
      <c r="L120" s="1218"/>
      <c r="M120" s="1219"/>
      <c r="N120" s="1164"/>
      <c r="O120" s="1165"/>
      <c r="P120" s="1214"/>
      <c r="Q120" s="1215"/>
      <c r="R120" s="662"/>
      <c r="S120" s="662"/>
      <c r="T120" s="662"/>
      <c r="U120" s="699"/>
      <c r="V120" s="700"/>
      <c r="W120" s="657"/>
      <c r="X120" s="658"/>
      <c r="Y120" s="701"/>
      <c r="Z120" s="702"/>
      <c r="AA120" s="760"/>
      <c r="AB120" s="760"/>
      <c r="AC120" s="760"/>
      <c r="AD120" s="699"/>
      <c r="AE120" s="700"/>
      <c r="AF120" s="657"/>
      <c r="AG120" s="658"/>
      <c r="AH120" s="701"/>
      <c r="AI120" s="702"/>
      <c r="AJ120" s="704"/>
      <c r="AK120" s="704"/>
      <c r="AL120" s="704"/>
      <c r="AM120" s="703"/>
      <c r="AN120" s="704"/>
      <c r="AO120" s="705"/>
      <c r="AP120" s="706"/>
      <c r="AQ120" s="652"/>
      <c r="AR120" s="713"/>
    </row>
    <row r="121" spans="1:44" ht="14.1" customHeight="1" x14ac:dyDescent="0.15">
      <c r="A121" s="691"/>
      <c r="B121" s="645"/>
      <c r="C121" s="646"/>
      <c r="D121" s="646"/>
      <c r="E121" s="646"/>
      <c r="F121" s="646"/>
      <c r="G121" s="696"/>
      <c r="H121" s="694"/>
      <c r="I121" s="648"/>
      <c r="J121" s="648"/>
      <c r="K121" s="693"/>
      <c r="L121" s="1172"/>
      <c r="M121" s="1173"/>
      <c r="N121" s="645"/>
      <c r="O121" s="647"/>
      <c r="P121" s="692"/>
      <c r="Q121" s="693"/>
      <c r="R121" s="646"/>
      <c r="S121" s="646"/>
      <c r="T121" s="646"/>
      <c r="U121" s="765"/>
      <c r="V121" s="767"/>
      <c r="W121" s="649"/>
      <c r="X121" s="650"/>
      <c r="Y121" s="717"/>
      <c r="Z121" s="719"/>
      <c r="AA121" s="768"/>
      <c r="AB121" s="768"/>
      <c r="AC121" s="768"/>
      <c r="AD121" s="765"/>
      <c r="AE121" s="767"/>
      <c r="AF121" s="649"/>
      <c r="AG121" s="650"/>
      <c r="AH121" s="717"/>
      <c r="AI121" s="719"/>
      <c r="AJ121" s="721"/>
      <c r="AK121" s="721"/>
      <c r="AL121" s="721"/>
      <c r="AM121" s="720"/>
      <c r="AN121" s="721"/>
      <c r="AO121" s="722"/>
      <c r="AP121" s="695"/>
      <c r="AQ121" s="646"/>
      <c r="AR121" s="647"/>
    </row>
    <row r="122" spans="1:44" ht="14.1" customHeight="1" x14ac:dyDescent="0.15">
      <c r="A122" s="697"/>
      <c r="B122" s="651"/>
      <c r="C122" s="652"/>
      <c r="D122" s="652"/>
      <c r="E122" s="652"/>
      <c r="F122" s="652"/>
      <c r="G122" s="653"/>
      <c r="H122" s="654"/>
      <c r="I122" s="655"/>
      <c r="J122" s="655"/>
      <c r="K122" s="656"/>
      <c r="L122" s="1218"/>
      <c r="M122" s="1219"/>
      <c r="N122" s="1164"/>
      <c r="O122" s="1165"/>
      <c r="P122" s="1214"/>
      <c r="Q122" s="1215"/>
      <c r="R122" s="662"/>
      <c r="S122" s="662"/>
      <c r="T122" s="662"/>
      <c r="U122" s="699"/>
      <c r="V122" s="700"/>
      <c r="W122" s="657"/>
      <c r="X122" s="658"/>
      <c r="Y122" s="701"/>
      <c r="Z122" s="702"/>
      <c r="AA122" s="760"/>
      <c r="AB122" s="760"/>
      <c r="AC122" s="760"/>
      <c r="AD122" s="699"/>
      <c r="AE122" s="700"/>
      <c r="AF122" s="657"/>
      <c r="AG122" s="658"/>
      <c r="AH122" s="701"/>
      <c r="AI122" s="702"/>
      <c r="AJ122" s="704"/>
      <c r="AK122" s="704"/>
      <c r="AL122" s="704"/>
      <c r="AM122" s="703"/>
      <c r="AN122" s="704"/>
      <c r="AO122" s="705"/>
      <c r="AP122" s="706"/>
      <c r="AQ122" s="652"/>
      <c r="AR122" s="713"/>
    </row>
    <row r="123" spans="1:44" ht="14.1" customHeight="1" x14ac:dyDescent="0.15">
      <c r="A123" s="691"/>
      <c r="B123" s="645"/>
      <c r="C123" s="646"/>
      <c r="D123" s="646"/>
      <c r="E123" s="646"/>
      <c r="F123" s="646"/>
      <c r="G123" s="696"/>
      <c r="H123" s="694"/>
      <c r="I123" s="648"/>
      <c r="J123" s="648"/>
      <c r="K123" s="693"/>
      <c r="L123" s="1172"/>
      <c r="M123" s="1173"/>
      <c r="N123" s="645"/>
      <c r="O123" s="647"/>
      <c r="P123" s="692"/>
      <c r="Q123" s="693"/>
      <c r="R123" s="646"/>
      <c r="S123" s="646"/>
      <c r="T123" s="646"/>
      <c r="U123" s="765"/>
      <c r="V123" s="767"/>
      <c r="W123" s="649"/>
      <c r="X123" s="650"/>
      <c r="Y123" s="717"/>
      <c r="Z123" s="719"/>
      <c r="AA123" s="768"/>
      <c r="AB123" s="768"/>
      <c r="AC123" s="768"/>
      <c r="AD123" s="765"/>
      <c r="AE123" s="767"/>
      <c r="AF123" s="649"/>
      <c r="AG123" s="650"/>
      <c r="AH123" s="717"/>
      <c r="AI123" s="719"/>
      <c r="AJ123" s="721"/>
      <c r="AK123" s="721"/>
      <c r="AL123" s="721"/>
      <c r="AM123" s="720"/>
      <c r="AN123" s="721"/>
      <c r="AO123" s="722"/>
      <c r="AP123" s="695"/>
      <c r="AQ123" s="646"/>
      <c r="AR123" s="647"/>
    </row>
    <row r="124" spans="1:44" ht="14.1" customHeight="1" x14ac:dyDescent="0.15">
      <c r="A124" s="697"/>
      <c r="B124" s="651"/>
      <c r="C124" s="652"/>
      <c r="D124" s="652"/>
      <c r="E124" s="652"/>
      <c r="F124" s="652"/>
      <c r="G124" s="653"/>
      <c r="H124" s="654"/>
      <c r="I124" s="655"/>
      <c r="J124" s="655"/>
      <c r="K124" s="656"/>
      <c r="L124" s="1218"/>
      <c r="M124" s="1219"/>
      <c r="N124" s="1164"/>
      <c r="O124" s="1165"/>
      <c r="P124" s="1214"/>
      <c r="Q124" s="1215"/>
      <c r="R124" s="662"/>
      <c r="S124" s="662"/>
      <c r="T124" s="662"/>
      <c r="U124" s="699"/>
      <c r="V124" s="700"/>
      <c r="W124" s="657"/>
      <c r="X124" s="658"/>
      <c r="Y124" s="701"/>
      <c r="Z124" s="702"/>
      <c r="AA124" s="760"/>
      <c r="AB124" s="760"/>
      <c r="AC124" s="760"/>
      <c r="AD124" s="699"/>
      <c r="AE124" s="700"/>
      <c r="AF124" s="657"/>
      <c r="AG124" s="658"/>
      <c r="AH124" s="701"/>
      <c r="AI124" s="702"/>
      <c r="AJ124" s="704"/>
      <c r="AK124" s="704"/>
      <c r="AL124" s="704"/>
      <c r="AM124" s="703"/>
      <c r="AN124" s="704"/>
      <c r="AO124" s="705"/>
      <c r="AP124" s="706"/>
      <c r="AQ124" s="652"/>
      <c r="AR124" s="713"/>
    </row>
    <row r="125" spans="1:44" ht="14.1" customHeight="1" x14ac:dyDescent="0.15">
      <c r="A125" s="691"/>
      <c r="B125" s="645"/>
      <c r="C125" s="646"/>
      <c r="D125" s="646"/>
      <c r="E125" s="646"/>
      <c r="F125" s="646"/>
      <c r="G125" s="696"/>
      <c r="H125" s="694"/>
      <c r="I125" s="648"/>
      <c r="J125" s="648"/>
      <c r="K125" s="693"/>
      <c r="L125" s="1172"/>
      <c r="M125" s="1173"/>
      <c r="N125" s="645"/>
      <c r="O125" s="647"/>
      <c r="P125" s="692"/>
      <c r="Q125" s="693"/>
      <c r="R125" s="646"/>
      <c r="S125" s="646"/>
      <c r="T125" s="646"/>
      <c r="U125" s="765"/>
      <c r="V125" s="767"/>
      <c r="W125" s="649"/>
      <c r="X125" s="650"/>
      <c r="Y125" s="717"/>
      <c r="Z125" s="719"/>
      <c r="AA125" s="768"/>
      <c r="AB125" s="768"/>
      <c r="AC125" s="768"/>
      <c r="AD125" s="765"/>
      <c r="AE125" s="767"/>
      <c r="AF125" s="649"/>
      <c r="AG125" s="650"/>
      <c r="AH125" s="717"/>
      <c r="AI125" s="719"/>
      <c r="AJ125" s="721"/>
      <c r="AK125" s="721"/>
      <c r="AL125" s="721"/>
      <c r="AM125" s="720"/>
      <c r="AN125" s="721"/>
      <c r="AO125" s="722"/>
      <c r="AP125" s="695"/>
      <c r="AQ125" s="646"/>
      <c r="AR125" s="647"/>
    </row>
    <row r="126" spans="1:44" ht="14.1" customHeight="1" x14ac:dyDescent="0.15">
      <c r="A126" s="697"/>
      <c r="B126" s="651"/>
      <c r="C126" s="652"/>
      <c r="D126" s="652"/>
      <c r="E126" s="652"/>
      <c r="F126" s="652"/>
      <c r="G126" s="653"/>
      <c r="H126" s="654"/>
      <c r="I126" s="655"/>
      <c r="J126" s="655"/>
      <c r="K126" s="656"/>
      <c r="L126" s="1218"/>
      <c r="M126" s="1219"/>
      <c r="N126" s="1164"/>
      <c r="O126" s="1165"/>
      <c r="P126" s="1214"/>
      <c r="Q126" s="1215"/>
      <c r="R126" s="662"/>
      <c r="S126" s="662"/>
      <c r="T126" s="662"/>
      <c r="U126" s="699"/>
      <c r="V126" s="700"/>
      <c r="W126" s="657"/>
      <c r="X126" s="658"/>
      <c r="Y126" s="701"/>
      <c r="Z126" s="702"/>
      <c r="AA126" s="760"/>
      <c r="AB126" s="760"/>
      <c r="AC126" s="760"/>
      <c r="AD126" s="699"/>
      <c r="AE126" s="700"/>
      <c r="AF126" s="657"/>
      <c r="AG126" s="658"/>
      <c r="AH126" s="701"/>
      <c r="AI126" s="702"/>
      <c r="AJ126" s="704"/>
      <c r="AK126" s="704"/>
      <c r="AL126" s="704"/>
      <c r="AM126" s="703"/>
      <c r="AN126" s="704"/>
      <c r="AO126" s="705"/>
      <c r="AP126" s="706"/>
      <c r="AQ126" s="652"/>
      <c r="AR126" s="713"/>
    </row>
    <row r="127" spans="1:44" ht="14.1" customHeight="1" x14ac:dyDescent="0.15">
      <c r="A127" s="691"/>
      <c r="B127" s="645"/>
      <c r="C127" s="646"/>
      <c r="D127" s="646"/>
      <c r="E127" s="646"/>
      <c r="F127" s="646"/>
      <c r="G127" s="696"/>
      <c r="H127" s="694"/>
      <c r="I127" s="648"/>
      <c r="J127" s="648"/>
      <c r="K127" s="693"/>
      <c r="L127" s="1172"/>
      <c r="M127" s="1173"/>
      <c r="N127" s="645"/>
      <c r="O127" s="647"/>
      <c r="P127" s="692"/>
      <c r="Q127" s="693"/>
      <c r="R127" s="646"/>
      <c r="S127" s="646"/>
      <c r="T127" s="646"/>
      <c r="U127" s="765"/>
      <c r="V127" s="767"/>
      <c r="W127" s="649"/>
      <c r="X127" s="650"/>
      <c r="Y127" s="717"/>
      <c r="Z127" s="719"/>
      <c r="AA127" s="768"/>
      <c r="AB127" s="768"/>
      <c r="AC127" s="768"/>
      <c r="AD127" s="765"/>
      <c r="AE127" s="767"/>
      <c r="AF127" s="649"/>
      <c r="AG127" s="650"/>
      <c r="AH127" s="717"/>
      <c r="AI127" s="719"/>
      <c r="AJ127" s="721"/>
      <c r="AK127" s="721"/>
      <c r="AL127" s="721"/>
      <c r="AM127" s="720"/>
      <c r="AN127" s="721"/>
      <c r="AO127" s="722"/>
      <c r="AP127" s="695"/>
      <c r="AQ127" s="646"/>
      <c r="AR127" s="647"/>
    </row>
    <row r="128" spans="1:44" ht="14.1" customHeight="1" x14ac:dyDescent="0.15">
      <c r="A128" s="697"/>
      <c r="B128" s="651"/>
      <c r="C128" s="652"/>
      <c r="D128" s="652"/>
      <c r="E128" s="652"/>
      <c r="F128" s="652"/>
      <c r="G128" s="653"/>
      <c r="H128" s="654"/>
      <c r="I128" s="655"/>
      <c r="J128" s="655"/>
      <c r="K128" s="656"/>
      <c r="L128" s="1218"/>
      <c r="M128" s="1219"/>
      <c r="N128" s="1164"/>
      <c r="O128" s="1165"/>
      <c r="P128" s="1214"/>
      <c r="Q128" s="1215"/>
      <c r="R128" s="662"/>
      <c r="S128" s="662"/>
      <c r="T128" s="662"/>
      <c r="U128" s="699"/>
      <c r="V128" s="700"/>
      <c r="W128" s="657"/>
      <c r="X128" s="658"/>
      <c r="Y128" s="701"/>
      <c r="Z128" s="702"/>
      <c r="AA128" s="760"/>
      <c r="AB128" s="760"/>
      <c r="AC128" s="760"/>
      <c r="AD128" s="699"/>
      <c r="AE128" s="700"/>
      <c r="AF128" s="657"/>
      <c r="AG128" s="658"/>
      <c r="AH128" s="701"/>
      <c r="AI128" s="702"/>
      <c r="AJ128" s="704"/>
      <c r="AK128" s="704"/>
      <c r="AL128" s="704"/>
      <c r="AM128" s="703"/>
      <c r="AN128" s="704"/>
      <c r="AO128" s="705"/>
      <c r="AP128" s="706"/>
      <c r="AQ128" s="652"/>
      <c r="AR128" s="713"/>
    </row>
    <row r="129" spans="1:44" ht="14.1" customHeight="1" x14ac:dyDescent="0.15">
      <c r="A129" s="691"/>
      <c r="B129" s="645"/>
      <c r="C129" s="646"/>
      <c r="D129" s="646"/>
      <c r="E129" s="646"/>
      <c r="F129" s="646"/>
      <c r="G129" s="696"/>
      <c r="H129" s="694"/>
      <c r="I129" s="648"/>
      <c r="J129" s="648"/>
      <c r="K129" s="693"/>
      <c r="L129" s="1172"/>
      <c r="M129" s="1173"/>
      <c r="N129" s="645"/>
      <c r="O129" s="647"/>
      <c r="P129" s="692"/>
      <c r="Q129" s="693"/>
      <c r="R129" s="646"/>
      <c r="S129" s="646"/>
      <c r="T129" s="646"/>
      <c r="U129" s="765"/>
      <c r="V129" s="767"/>
      <c r="W129" s="649"/>
      <c r="X129" s="650"/>
      <c r="Y129" s="717"/>
      <c r="Z129" s="719"/>
      <c r="AA129" s="768"/>
      <c r="AB129" s="768"/>
      <c r="AC129" s="768"/>
      <c r="AD129" s="765"/>
      <c r="AE129" s="767"/>
      <c r="AF129" s="649"/>
      <c r="AG129" s="650"/>
      <c r="AH129" s="717"/>
      <c r="AI129" s="719"/>
      <c r="AJ129" s="721"/>
      <c r="AK129" s="721"/>
      <c r="AL129" s="721"/>
      <c r="AM129" s="720"/>
      <c r="AN129" s="721"/>
      <c r="AO129" s="722"/>
      <c r="AP129" s="695"/>
      <c r="AQ129" s="646"/>
      <c r="AR129" s="647"/>
    </row>
    <row r="130" spans="1:44" ht="14.1" customHeight="1" x14ac:dyDescent="0.15">
      <c r="A130" s="697"/>
      <c r="B130" s="651"/>
      <c r="C130" s="652"/>
      <c r="D130" s="652"/>
      <c r="E130" s="652"/>
      <c r="F130" s="652"/>
      <c r="G130" s="653"/>
      <c r="H130" s="654"/>
      <c r="I130" s="655"/>
      <c r="J130" s="655"/>
      <c r="K130" s="656"/>
      <c r="L130" s="1218"/>
      <c r="M130" s="1219"/>
      <c r="N130" s="1164"/>
      <c r="O130" s="1165"/>
      <c r="P130" s="1214"/>
      <c r="Q130" s="1215"/>
      <c r="R130" s="662"/>
      <c r="S130" s="662"/>
      <c r="T130" s="662"/>
      <c r="U130" s="699"/>
      <c r="V130" s="700"/>
      <c r="W130" s="657"/>
      <c r="X130" s="658"/>
      <c r="Y130" s="701"/>
      <c r="Z130" s="702"/>
      <c r="AA130" s="760"/>
      <c r="AB130" s="760"/>
      <c r="AC130" s="760"/>
      <c r="AD130" s="699"/>
      <c r="AE130" s="700"/>
      <c r="AF130" s="657"/>
      <c r="AG130" s="658"/>
      <c r="AH130" s="701"/>
      <c r="AI130" s="702"/>
      <c r="AJ130" s="704"/>
      <c r="AK130" s="704"/>
      <c r="AL130" s="704"/>
      <c r="AM130" s="703"/>
      <c r="AN130" s="704"/>
      <c r="AO130" s="705"/>
      <c r="AP130" s="706"/>
      <c r="AQ130" s="652"/>
      <c r="AR130" s="713"/>
    </row>
    <row r="131" spans="1:44" ht="14.1" customHeight="1" x14ac:dyDescent="0.15">
      <c r="A131" s="691"/>
      <c r="B131" s="645"/>
      <c r="C131" s="646"/>
      <c r="D131" s="646"/>
      <c r="E131" s="646"/>
      <c r="F131" s="646"/>
      <c r="G131" s="696"/>
      <c r="H131" s="694"/>
      <c r="I131" s="648"/>
      <c r="J131" s="648"/>
      <c r="K131" s="693"/>
      <c r="L131" s="1172"/>
      <c r="M131" s="1173"/>
      <c r="N131" s="645"/>
      <c r="O131" s="647"/>
      <c r="P131" s="692"/>
      <c r="Q131" s="693"/>
      <c r="R131" s="646"/>
      <c r="S131" s="646"/>
      <c r="T131" s="646"/>
      <c r="U131" s="765"/>
      <c r="V131" s="767"/>
      <c r="W131" s="649"/>
      <c r="X131" s="650"/>
      <c r="Y131" s="717"/>
      <c r="Z131" s="719"/>
      <c r="AA131" s="768"/>
      <c r="AB131" s="768"/>
      <c r="AC131" s="768"/>
      <c r="AD131" s="765"/>
      <c r="AE131" s="767"/>
      <c r="AF131" s="649"/>
      <c r="AG131" s="650"/>
      <c r="AH131" s="717"/>
      <c r="AI131" s="719"/>
      <c r="AJ131" s="721"/>
      <c r="AK131" s="721"/>
      <c r="AL131" s="721"/>
      <c r="AM131" s="720"/>
      <c r="AN131" s="721"/>
      <c r="AO131" s="722"/>
      <c r="AP131" s="695"/>
      <c r="AQ131" s="646"/>
      <c r="AR131" s="647"/>
    </row>
    <row r="132" spans="1:44" ht="14.1" customHeight="1" x14ac:dyDescent="0.15">
      <c r="A132" s="697"/>
      <c r="B132" s="651"/>
      <c r="C132" s="652"/>
      <c r="D132" s="652"/>
      <c r="E132" s="652"/>
      <c r="F132" s="652"/>
      <c r="G132" s="653"/>
      <c r="H132" s="654"/>
      <c r="I132" s="655"/>
      <c r="J132" s="655"/>
      <c r="K132" s="656"/>
      <c r="L132" s="1218"/>
      <c r="M132" s="1219"/>
      <c r="N132" s="1164"/>
      <c r="O132" s="1165"/>
      <c r="P132" s="1214"/>
      <c r="Q132" s="1215"/>
      <c r="R132" s="662"/>
      <c r="S132" s="662"/>
      <c r="T132" s="662"/>
      <c r="U132" s="699"/>
      <c r="V132" s="700"/>
      <c r="W132" s="657"/>
      <c r="X132" s="658"/>
      <c r="Y132" s="701"/>
      <c r="Z132" s="702"/>
      <c r="AA132" s="760"/>
      <c r="AB132" s="760"/>
      <c r="AC132" s="760"/>
      <c r="AD132" s="699"/>
      <c r="AE132" s="700"/>
      <c r="AF132" s="657"/>
      <c r="AG132" s="658"/>
      <c r="AH132" s="701"/>
      <c r="AI132" s="702"/>
      <c r="AJ132" s="704"/>
      <c r="AK132" s="704"/>
      <c r="AL132" s="704"/>
      <c r="AM132" s="703"/>
      <c r="AN132" s="704"/>
      <c r="AO132" s="705"/>
      <c r="AP132" s="706"/>
      <c r="AQ132" s="652"/>
      <c r="AR132" s="713"/>
    </row>
    <row r="133" spans="1:44" ht="14.1" customHeight="1" x14ac:dyDescent="0.15">
      <c r="A133" s="691"/>
      <c r="B133" s="645"/>
      <c r="C133" s="646"/>
      <c r="D133" s="646"/>
      <c r="E133" s="646"/>
      <c r="F133" s="646"/>
      <c r="G133" s="696"/>
      <c r="H133" s="694"/>
      <c r="I133" s="648"/>
      <c r="J133" s="648"/>
      <c r="K133" s="693"/>
      <c r="L133" s="1172"/>
      <c r="M133" s="1173"/>
      <c r="N133" s="645"/>
      <c r="O133" s="647"/>
      <c r="P133" s="692"/>
      <c r="Q133" s="693"/>
      <c r="R133" s="646"/>
      <c r="S133" s="646"/>
      <c r="T133" s="646"/>
      <c r="U133" s="765"/>
      <c r="V133" s="767"/>
      <c r="W133" s="649"/>
      <c r="X133" s="650"/>
      <c r="Y133" s="717"/>
      <c r="Z133" s="719"/>
      <c r="AA133" s="768"/>
      <c r="AB133" s="768"/>
      <c r="AC133" s="768"/>
      <c r="AD133" s="765"/>
      <c r="AE133" s="767"/>
      <c r="AF133" s="649"/>
      <c r="AG133" s="650"/>
      <c r="AH133" s="717"/>
      <c r="AI133" s="719"/>
      <c r="AJ133" s="721"/>
      <c r="AK133" s="721"/>
      <c r="AL133" s="721"/>
      <c r="AM133" s="720"/>
      <c r="AN133" s="721"/>
      <c r="AO133" s="722"/>
      <c r="AP133" s="695"/>
      <c r="AQ133" s="646"/>
      <c r="AR133" s="647"/>
    </row>
    <row r="134" spans="1:44" ht="14.1" customHeight="1" x14ac:dyDescent="0.15">
      <c r="A134" s="697"/>
      <c r="B134" s="651"/>
      <c r="C134" s="652"/>
      <c r="D134" s="652"/>
      <c r="E134" s="652"/>
      <c r="F134" s="652"/>
      <c r="G134" s="653"/>
      <c r="H134" s="654"/>
      <c r="I134" s="655"/>
      <c r="J134" s="655"/>
      <c r="K134" s="656"/>
      <c r="L134" s="1218"/>
      <c r="M134" s="1219"/>
      <c r="N134" s="1164"/>
      <c r="O134" s="1165"/>
      <c r="P134" s="1214"/>
      <c r="Q134" s="1215"/>
      <c r="R134" s="662"/>
      <c r="S134" s="662"/>
      <c r="T134" s="662"/>
      <c r="U134" s="699"/>
      <c r="V134" s="700"/>
      <c r="W134" s="657"/>
      <c r="X134" s="658"/>
      <c r="Y134" s="701"/>
      <c r="Z134" s="702"/>
      <c r="AA134" s="760"/>
      <c r="AB134" s="760"/>
      <c r="AC134" s="760"/>
      <c r="AD134" s="699"/>
      <c r="AE134" s="700"/>
      <c r="AF134" s="657"/>
      <c r="AG134" s="658"/>
      <c r="AH134" s="701"/>
      <c r="AI134" s="702"/>
      <c r="AJ134" s="704"/>
      <c r="AK134" s="704"/>
      <c r="AL134" s="704"/>
      <c r="AM134" s="703"/>
      <c r="AN134" s="704"/>
      <c r="AO134" s="705"/>
      <c r="AP134" s="706"/>
      <c r="AQ134" s="652"/>
      <c r="AR134" s="713"/>
    </row>
    <row r="135" spans="1:44" ht="14.1" customHeight="1" x14ac:dyDescent="0.15">
      <c r="A135" s="707"/>
      <c r="B135" s="666"/>
      <c r="C135" s="667"/>
      <c r="D135" s="667"/>
      <c r="E135" s="667"/>
      <c r="F135" s="667"/>
      <c r="G135" s="668"/>
      <c r="H135" s="733"/>
      <c r="I135" s="734"/>
      <c r="J135" s="734"/>
      <c r="K135" s="668"/>
      <c r="L135" s="645"/>
      <c r="M135" s="647"/>
      <c r="N135" s="645"/>
      <c r="O135" s="647"/>
      <c r="P135" s="692"/>
      <c r="Q135" s="693"/>
      <c r="R135" s="646"/>
      <c r="S135" s="646"/>
      <c r="T135" s="646"/>
      <c r="U135" s="733"/>
      <c r="V135" s="668"/>
      <c r="W135" s="733"/>
      <c r="X135" s="668"/>
      <c r="Y135" s="735"/>
      <c r="Z135" s="736"/>
      <c r="AA135" s="734"/>
      <c r="AB135" s="734"/>
      <c r="AC135" s="734"/>
      <c r="AD135" s="733"/>
      <c r="AE135" s="668"/>
      <c r="AF135" s="733"/>
      <c r="AG135" s="668"/>
      <c r="AH135" s="735"/>
      <c r="AI135" s="736"/>
      <c r="AJ135" s="734"/>
      <c r="AK135" s="734"/>
      <c r="AL135" s="734"/>
      <c r="AM135" s="737"/>
      <c r="AN135" s="738"/>
      <c r="AO135" s="683"/>
      <c r="AP135" s="667"/>
      <c r="AQ135" s="667"/>
      <c r="AR135" s="668"/>
    </row>
    <row r="136" spans="1:44" ht="14.1" customHeight="1" x14ac:dyDescent="0.15">
      <c r="A136" s="707"/>
      <c r="B136" s="741"/>
      <c r="C136" s="667"/>
      <c r="D136" s="667"/>
      <c r="E136" s="667"/>
      <c r="F136" s="667"/>
      <c r="G136" s="683"/>
      <c r="H136" s="737"/>
      <c r="I136" s="734"/>
      <c r="J136" s="734"/>
      <c r="K136" s="736"/>
      <c r="L136" s="903"/>
      <c r="M136" s="904"/>
      <c r="N136" s="659"/>
      <c r="O136" s="661"/>
      <c r="P136" s="715"/>
      <c r="Q136" s="680"/>
      <c r="R136" s="662"/>
      <c r="S136" s="662"/>
      <c r="T136" s="662"/>
      <c r="U136" s="735"/>
      <c r="V136" s="736"/>
      <c r="W136" s="733"/>
      <c r="X136" s="668"/>
      <c r="Y136" s="735"/>
      <c r="Z136" s="736"/>
      <c r="AA136" s="739"/>
      <c r="AB136" s="739"/>
      <c r="AC136" s="739"/>
      <c r="AD136" s="735"/>
      <c r="AE136" s="736"/>
      <c r="AF136" s="733"/>
      <c r="AG136" s="668"/>
      <c r="AH136" s="735"/>
      <c r="AI136" s="736"/>
      <c r="AJ136" s="739"/>
      <c r="AK136" s="739"/>
      <c r="AL136" s="739"/>
      <c r="AM136" s="875"/>
      <c r="AN136" s="876"/>
      <c r="AO136" s="877"/>
      <c r="AP136" s="738"/>
      <c r="AQ136" s="667"/>
      <c r="AR136" s="668"/>
    </row>
    <row r="137" spans="1:44" ht="14.1" customHeight="1" x14ac:dyDescent="0.15">
      <c r="A137" s="742"/>
      <c r="B137" s="743"/>
      <c r="C137" s="744"/>
      <c r="D137" s="744"/>
      <c r="E137" s="744"/>
      <c r="F137" s="744"/>
      <c r="G137" s="745"/>
      <c r="H137" s="743"/>
      <c r="I137" s="746"/>
      <c r="J137" s="746"/>
      <c r="K137" s="745"/>
      <c r="L137" s="743"/>
      <c r="M137" s="745"/>
      <c r="N137" s="743"/>
      <c r="O137" s="745"/>
      <c r="P137" s="747"/>
      <c r="Q137" s="748"/>
      <c r="R137" s="746"/>
      <c r="S137" s="746"/>
      <c r="T137" s="748"/>
      <c r="U137" s="743"/>
      <c r="V137" s="745"/>
      <c r="W137" s="743"/>
      <c r="X137" s="745"/>
      <c r="Y137" s="747"/>
      <c r="Z137" s="748"/>
      <c r="AA137" s="746"/>
      <c r="AB137" s="746"/>
      <c r="AC137" s="746"/>
      <c r="AD137" s="743"/>
      <c r="AE137" s="745"/>
      <c r="AF137" s="743"/>
      <c r="AG137" s="745"/>
      <c r="AH137" s="747"/>
      <c r="AI137" s="748"/>
      <c r="AJ137" s="746"/>
      <c r="AK137" s="746"/>
      <c r="AL137" s="746"/>
      <c r="AM137" s="749"/>
      <c r="AN137" s="750"/>
      <c r="AO137" s="751"/>
      <c r="AP137" s="744"/>
      <c r="AQ137" s="744"/>
      <c r="AR137" s="745"/>
    </row>
    <row r="138" spans="1:44" ht="14.1" customHeight="1" x14ac:dyDescent="0.15">
      <c r="A138" s="752"/>
      <c r="B138" s="1252"/>
      <c r="C138" s="1254"/>
      <c r="D138" s="1254"/>
      <c r="E138" s="1254"/>
      <c r="F138" s="1254"/>
      <c r="G138" s="1253"/>
      <c r="H138" s="753"/>
      <c r="I138" s="754"/>
      <c r="J138" s="754"/>
      <c r="K138" s="755"/>
      <c r="L138" s="1250"/>
      <c r="M138" s="1251"/>
      <c r="N138" s="1252"/>
      <c r="O138" s="1253"/>
      <c r="P138" s="1250"/>
      <c r="Q138" s="1251"/>
      <c r="R138" s="756"/>
      <c r="S138" s="756"/>
      <c r="T138" s="878"/>
      <c r="U138" s="1250"/>
      <c r="V138" s="1251"/>
      <c r="W138" s="1252"/>
      <c r="X138" s="1253"/>
      <c r="Y138" s="1250"/>
      <c r="Z138" s="1251"/>
      <c r="AA138" s="756"/>
      <c r="AB138" s="756"/>
      <c r="AC138" s="756"/>
      <c r="AD138" s="1250"/>
      <c r="AE138" s="1251"/>
      <c r="AF138" s="1252"/>
      <c r="AG138" s="1253"/>
      <c r="AH138" s="1250"/>
      <c r="AI138" s="1251"/>
      <c r="AJ138" s="756"/>
      <c r="AK138" s="756"/>
      <c r="AL138" s="756"/>
      <c r="AM138" s="1255"/>
      <c r="AN138" s="1256"/>
      <c r="AO138" s="1257"/>
      <c r="AP138" s="757"/>
      <c r="AQ138" s="758"/>
      <c r="AR138" s="759"/>
    </row>
    <row r="139" spans="1:44" ht="15" customHeight="1" x14ac:dyDescent="0.15"/>
    <row r="140" spans="1:44" ht="15" customHeight="1" x14ac:dyDescent="0.15">
      <c r="A140" s="1220" t="s">
        <v>1807</v>
      </c>
      <c r="B140" s="1220"/>
      <c r="C140" s="1220"/>
      <c r="D140" s="1220"/>
      <c r="E140" s="1220"/>
      <c r="F140" s="1220"/>
      <c r="G140" s="1220"/>
      <c r="H140" s="1220"/>
      <c r="I140" s="1220"/>
      <c r="J140" s="1220"/>
      <c r="K140" s="1220"/>
      <c r="L140" s="1220"/>
      <c r="M140" s="1220"/>
      <c r="N140" s="1220"/>
      <c r="O140" s="1220"/>
      <c r="P140" s="1220"/>
      <c r="Q140" s="1220"/>
      <c r="R140" s="1220"/>
      <c r="S140" s="1220"/>
      <c r="T140" s="1220"/>
      <c r="U140" s="1220"/>
      <c r="V140" s="1220"/>
      <c r="W140" s="1220"/>
      <c r="X140" s="1220"/>
      <c r="Y140" s="1220"/>
      <c r="Z140" s="1220"/>
      <c r="AA140" s="1220"/>
      <c r="AB140" s="1220"/>
      <c r="AC140" s="1220"/>
      <c r="AD140" s="1220"/>
      <c r="AE140" s="1220"/>
      <c r="AF140" s="1220"/>
      <c r="AG140" s="1220"/>
      <c r="AH140" s="1220"/>
      <c r="AI140" s="1220"/>
      <c r="AJ140" s="1220"/>
      <c r="AK140" s="1220"/>
      <c r="AL140" s="1220"/>
      <c r="AM140" s="1220"/>
      <c r="AN140" s="1220"/>
      <c r="AO140" s="1220"/>
      <c r="AP140" s="1220"/>
      <c r="AQ140" s="1220"/>
      <c r="AR140" s="1220"/>
    </row>
    <row r="141" spans="1:44" ht="15" customHeight="1" x14ac:dyDescent="0.15">
      <c r="A141" s="1220"/>
      <c r="B141" s="1220"/>
      <c r="C141" s="1220"/>
      <c r="D141" s="1220"/>
      <c r="E141" s="1220"/>
      <c r="F141" s="1220"/>
      <c r="G141" s="1220"/>
      <c r="H141" s="1220"/>
      <c r="I141" s="1220"/>
      <c r="J141" s="1220"/>
      <c r="K141" s="1220"/>
      <c r="L141" s="1220"/>
      <c r="M141" s="1220"/>
      <c r="N141" s="1220"/>
      <c r="O141" s="1220"/>
      <c r="P141" s="1220"/>
      <c r="Q141" s="1220"/>
      <c r="R141" s="1220"/>
      <c r="S141" s="1220"/>
      <c r="T141" s="1220"/>
      <c r="U141" s="1220"/>
      <c r="V141" s="1220"/>
      <c r="W141" s="1220"/>
      <c r="X141" s="1220"/>
      <c r="Y141" s="1220"/>
      <c r="Z141" s="1220"/>
      <c r="AA141" s="1220"/>
      <c r="AB141" s="1220"/>
      <c r="AC141" s="1220"/>
      <c r="AD141" s="1220"/>
      <c r="AE141" s="1220"/>
      <c r="AF141" s="1220"/>
      <c r="AG141" s="1220"/>
      <c r="AH141" s="1220"/>
      <c r="AI141" s="1220"/>
      <c r="AJ141" s="1220"/>
      <c r="AK141" s="1220"/>
      <c r="AL141" s="1220"/>
      <c r="AM141" s="1220"/>
      <c r="AN141" s="1220"/>
      <c r="AO141" s="1220"/>
      <c r="AP141" s="1220"/>
      <c r="AQ141" s="1220"/>
      <c r="AR141" s="1220"/>
    </row>
    <row r="142" spans="1:44" ht="15" customHeight="1" x14ac:dyDescent="0.15">
      <c r="B142" s="642" t="s">
        <v>2241</v>
      </c>
      <c r="AP142" s="643"/>
      <c r="AQ142" s="644" t="s">
        <v>1118</v>
      </c>
      <c r="AR142" s="636">
        <v>4</v>
      </c>
    </row>
    <row r="143" spans="1:44" ht="14.1" customHeight="1" x14ac:dyDescent="0.15">
      <c r="A143" s="1272" t="s">
        <v>580</v>
      </c>
      <c r="B143" s="1269" t="s">
        <v>1119</v>
      </c>
      <c r="C143" s="1270"/>
      <c r="D143" s="1270"/>
      <c r="E143" s="1270"/>
      <c r="F143" s="1270"/>
      <c r="G143" s="1270"/>
      <c r="H143" s="1269" t="s">
        <v>1120</v>
      </c>
      <c r="I143" s="1270"/>
      <c r="J143" s="1270"/>
      <c r="K143" s="1271"/>
      <c r="L143" s="1247" t="s">
        <v>1734</v>
      </c>
      <c r="M143" s="1248"/>
      <c r="N143" s="1248"/>
      <c r="O143" s="1248"/>
      <c r="P143" s="1248"/>
      <c r="Q143" s="1248"/>
      <c r="R143" s="1248"/>
      <c r="S143" s="1248"/>
      <c r="T143" s="1249"/>
      <c r="U143" s="1247" t="s">
        <v>1121</v>
      </c>
      <c r="V143" s="1248"/>
      <c r="W143" s="1248"/>
      <c r="X143" s="1248"/>
      <c r="Y143" s="1248"/>
      <c r="Z143" s="1248"/>
      <c r="AA143" s="1248"/>
      <c r="AB143" s="1248"/>
      <c r="AC143" s="1249"/>
      <c r="AD143" s="1247" t="s">
        <v>1122</v>
      </c>
      <c r="AE143" s="1248"/>
      <c r="AF143" s="1248"/>
      <c r="AG143" s="1248"/>
      <c r="AH143" s="1248"/>
      <c r="AI143" s="1248"/>
      <c r="AJ143" s="1248"/>
      <c r="AK143" s="1248"/>
      <c r="AL143" s="1249"/>
      <c r="AM143" s="1274"/>
      <c r="AN143" s="1275"/>
      <c r="AO143" s="1276"/>
      <c r="AP143" s="1269" t="s">
        <v>1123</v>
      </c>
      <c r="AQ143" s="1270"/>
      <c r="AR143" s="1271"/>
    </row>
    <row r="144" spans="1:44" ht="14.1" customHeight="1" x14ac:dyDescent="0.15">
      <c r="A144" s="1273"/>
      <c r="B144" s="1242"/>
      <c r="C144" s="1244"/>
      <c r="D144" s="1244"/>
      <c r="E144" s="1244"/>
      <c r="F144" s="1244"/>
      <c r="G144" s="1244"/>
      <c r="H144" s="1242"/>
      <c r="I144" s="1244"/>
      <c r="J144" s="1244"/>
      <c r="K144" s="1243"/>
      <c r="L144" s="1242" t="s">
        <v>1124</v>
      </c>
      <c r="M144" s="1243"/>
      <c r="N144" s="1244" t="s">
        <v>1125</v>
      </c>
      <c r="O144" s="1244"/>
      <c r="P144" s="1227"/>
      <c r="Q144" s="1229"/>
      <c r="R144" s="1227"/>
      <c r="S144" s="1228"/>
      <c r="T144" s="1229"/>
      <c r="U144" s="1242" t="s">
        <v>1124</v>
      </c>
      <c r="V144" s="1243"/>
      <c r="W144" s="1242" t="s">
        <v>1125</v>
      </c>
      <c r="X144" s="1243"/>
      <c r="Y144" s="1227"/>
      <c r="Z144" s="1229"/>
      <c r="AA144" s="1227"/>
      <c r="AB144" s="1228"/>
      <c r="AC144" s="1229"/>
      <c r="AD144" s="1242" t="s">
        <v>1124</v>
      </c>
      <c r="AE144" s="1243"/>
      <c r="AF144" s="1242" t="s">
        <v>1125</v>
      </c>
      <c r="AG144" s="1243"/>
      <c r="AH144" s="1227"/>
      <c r="AI144" s="1229"/>
      <c r="AJ144" s="1227"/>
      <c r="AK144" s="1228"/>
      <c r="AL144" s="1229"/>
      <c r="AM144" s="1277"/>
      <c r="AN144" s="1278"/>
      <c r="AO144" s="1279"/>
      <c r="AP144" s="1242"/>
      <c r="AQ144" s="1244"/>
      <c r="AR144" s="1243"/>
    </row>
    <row r="145" spans="1:44" ht="14.1" customHeight="1" x14ac:dyDescent="0.15">
      <c r="A145" s="665"/>
      <c r="B145" s="666"/>
      <c r="C145" s="667"/>
      <c r="D145" s="667"/>
      <c r="E145" s="667"/>
      <c r="F145" s="667"/>
      <c r="G145" s="668"/>
      <c r="H145" s="669"/>
      <c r="I145" s="670"/>
      <c r="J145" s="670"/>
      <c r="K145" s="672"/>
      <c r="L145" s="669"/>
      <c r="M145" s="672"/>
      <c r="N145" s="669"/>
      <c r="O145" s="672"/>
      <c r="P145" s="673"/>
      <c r="Q145" s="674"/>
      <c r="R145" s="671"/>
      <c r="S145" s="671"/>
      <c r="T145" s="671"/>
      <c r="U145" s="669"/>
      <c r="V145" s="672"/>
      <c r="W145" s="669"/>
      <c r="X145" s="672"/>
      <c r="Y145" s="673"/>
      <c r="Z145" s="674"/>
      <c r="AA145" s="670"/>
      <c r="AB145" s="670"/>
      <c r="AC145" s="670"/>
      <c r="AD145" s="669"/>
      <c r="AE145" s="672"/>
      <c r="AF145" s="669"/>
      <c r="AG145" s="672"/>
      <c r="AH145" s="673"/>
      <c r="AI145" s="674"/>
      <c r="AJ145" s="670"/>
      <c r="AK145" s="670"/>
      <c r="AL145" s="670"/>
      <c r="AM145" s="675"/>
      <c r="AN145" s="676"/>
      <c r="AO145" s="677"/>
      <c r="AP145" s="671"/>
      <c r="AQ145" s="671"/>
      <c r="AR145" s="672"/>
    </row>
    <row r="146" spans="1:44" ht="14.1" customHeight="1" x14ac:dyDescent="0.15">
      <c r="A146" s="681">
        <v>4</v>
      </c>
      <c r="B146" s="682" t="s">
        <v>1157</v>
      </c>
      <c r="C146" s="667"/>
      <c r="D146" s="667"/>
      <c r="E146" s="667"/>
      <c r="F146" s="667"/>
      <c r="G146" s="683"/>
      <c r="H146" s="684"/>
      <c r="I146" s="685"/>
      <c r="J146" s="685"/>
      <c r="K146" s="686"/>
      <c r="L146" s="1245"/>
      <c r="M146" s="1246"/>
      <c r="N146" s="1240"/>
      <c r="O146" s="1241"/>
      <c r="P146" s="1238"/>
      <c r="Q146" s="1239"/>
      <c r="R146" s="685"/>
      <c r="S146" s="685"/>
      <c r="T146" s="685"/>
      <c r="U146" s="1245"/>
      <c r="V146" s="1246"/>
      <c r="W146" s="1240"/>
      <c r="X146" s="1241"/>
      <c r="Y146" s="1238"/>
      <c r="Z146" s="1239"/>
      <c r="AA146" s="687"/>
      <c r="AB146" s="687"/>
      <c r="AC146" s="687"/>
      <c r="AD146" s="1245"/>
      <c r="AE146" s="1246"/>
      <c r="AF146" s="1240"/>
      <c r="AG146" s="1241"/>
      <c r="AH146" s="1238"/>
      <c r="AI146" s="1239"/>
      <c r="AJ146" s="687"/>
      <c r="AK146" s="687"/>
      <c r="AL146" s="687"/>
      <c r="AM146" s="1235"/>
      <c r="AN146" s="1236"/>
      <c r="AO146" s="1237"/>
      <c r="AP146" s="688"/>
      <c r="AQ146" s="689"/>
      <c r="AR146" s="690"/>
    </row>
    <row r="147" spans="1:44" ht="14.1" customHeight="1" x14ac:dyDescent="0.15">
      <c r="A147" s="691"/>
      <c r="B147" s="645"/>
      <c r="C147" s="646"/>
      <c r="D147" s="646"/>
      <c r="E147" s="646"/>
      <c r="F147" s="646"/>
      <c r="G147" s="647"/>
      <c r="H147" s="645" t="s">
        <v>1596</v>
      </c>
      <c r="I147" s="648"/>
      <c r="J147" s="648"/>
      <c r="K147" s="647"/>
      <c r="L147" s="1172"/>
      <c r="M147" s="1173"/>
      <c r="N147" s="645"/>
      <c r="O147" s="647"/>
      <c r="P147" s="692"/>
      <c r="Q147" s="693"/>
      <c r="R147" s="646"/>
      <c r="S147" s="646"/>
      <c r="T147" s="646"/>
      <c r="U147" s="1172"/>
      <c r="V147" s="1173"/>
      <c r="W147" s="645"/>
      <c r="X147" s="647"/>
      <c r="Y147" s="692"/>
      <c r="Z147" s="693"/>
      <c r="AA147" s="648"/>
      <c r="AB147" s="648"/>
      <c r="AC147" s="648"/>
      <c r="AD147" s="1172"/>
      <c r="AE147" s="1173"/>
      <c r="AF147" s="645"/>
      <c r="AG147" s="647"/>
      <c r="AH147" s="692"/>
      <c r="AI147" s="693"/>
      <c r="AJ147" s="648"/>
      <c r="AK147" s="648"/>
      <c r="AL147" s="648"/>
      <c r="AM147" s="694"/>
      <c r="AN147" s="695"/>
      <c r="AO147" s="696"/>
      <c r="AP147" s="660" t="s">
        <v>1599</v>
      </c>
      <c r="AQ147" s="660"/>
      <c r="AR147" s="661"/>
    </row>
    <row r="148" spans="1:44" ht="14.1" customHeight="1" x14ac:dyDescent="0.15">
      <c r="A148" s="697"/>
      <c r="B148" s="651" t="s">
        <v>1158</v>
      </c>
      <c r="C148" s="652"/>
      <c r="D148" s="652"/>
      <c r="E148" s="652"/>
      <c r="F148" s="698"/>
      <c r="G148" s="678"/>
      <c r="H148" s="679" t="s">
        <v>1597</v>
      </c>
      <c r="I148" s="662"/>
      <c r="J148" s="662"/>
      <c r="K148" s="656"/>
      <c r="L148" s="1218" t="s">
        <v>724</v>
      </c>
      <c r="M148" s="1219"/>
      <c r="N148" s="1164" t="s">
        <v>737</v>
      </c>
      <c r="O148" s="1165"/>
      <c r="P148" s="1157"/>
      <c r="Q148" s="1158"/>
      <c r="R148" s="1159"/>
      <c r="S148" s="1160"/>
      <c r="T148" s="1161"/>
      <c r="U148" s="1162" t="s">
        <v>727</v>
      </c>
      <c r="V148" s="1163"/>
      <c r="W148" s="1164" t="s">
        <v>1133</v>
      </c>
      <c r="X148" s="1165"/>
      <c r="Y148" s="1157"/>
      <c r="Z148" s="1158"/>
      <c r="AA148" s="1159"/>
      <c r="AB148" s="1160"/>
      <c r="AC148" s="1161"/>
      <c r="AD148" s="1230">
        <v>443.2</v>
      </c>
      <c r="AE148" s="1231"/>
      <c r="AF148" s="1164" t="s">
        <v>1130</v>
      </c>
      <c r="AG148" s="1165"/>
      <c r="AH148" s="1157"/>
      <c r="AI148" s="1158"/>
      <c r="AJ148" s="1159"/>
      <c r="AK148" s="1160"/>
      <c r="AL148" s="1161"/>
      <c r="AM148" s="1159"/>
      <c r="AN148" s="1160"/>
      <c r="AO148" s="1161"/>
      <c r="AP148" s="654" t="s">
        <v>1547</v>
      </c>
      <c r="AQ148" s="660"/>
      <c r="AR148" s="661"/>
    </row>
    <row r="149" spans="1:44" ht="14.1" customHeight="1" x14ac:dyDescent="0.15">
      <c r="A149" s="707"/>
      <c r="B149" s="645"/>
      <c r="C149" s="646"/>
      <c r="D149" s="646"/>
      <c r="E149" s="646"/>
      <c r="F149" s="646"/>
      <c r="G149" s="647"/>
      <c r="H149" s="645" t="s">
        <v>1581</v>
      </c>
      <c r="I149" s="648"/>
      <c r="J149" s="648"/>
      <c r="K149" s="647"/>
      <c r="L149" s="1172"/>
      <c r="M149" s="1173"/>
      <c r="N149" s="645"/>
      <c r="O149" s="647"/>
      <c r="P149" s="692"/>
      <c r="Q149" s="693"/>
      <c r="R149" s="646"/>
      <c r="S149" s="646"/>
      <c r="T149" s="646"/>
      <c r="U149" s="1172"/>
      <c r="V149" s="1173"/>
      <c r="W149" s="645"/>
      <c r="X149" s="647"/>
      <c r="Y149" s="692"/>
      <c r="Z149" s="693"/>
      <c r="AA149" s="648"/>
      <c r="AB149" s="648"/>
      <c r="AC149" s="648"/>
      <c r="AD149" s="1172"/>
      <c r="AE149" s="1173"/>
      <c r="AF149" s="645"/>
      <c r="AG149" s="647"/>
      <c r="AH149" s="692"/>
      <c r="AI149" s="693"/>
      <c r="AJ149" s="648"/>
      <c r="AK149" s="648"/>
      <c r="AL149" s="648"/>
      <c r="AM149" s="694"/>
      <c r="AN149" s="695"/>
      <c r="AO149" s="696"/>
      <c r="AP149" s="660"/>
      <c r="AQ149" s="646"/>
      <c r="AR149" s="647"/>
    </row>
    <row r="150" spans="1:44" ht="14.1" customHeight="1" x14ac:dyDescent="0.15">
      <c r="A150" s="707"/>
      <c r="B150" s="651" t="s">
        <v>1158</v>
      </c>
      <c r="C150" s="652"/>
      <c r="D150" s="652"/>
      <c r="E150" s="652"/>
      <c r="F150" s="698"/>
      <c r="G150" s="678"/>
      <c r="H150" s="679" t="s">
        <v>1598</v>
      </c>
      <c r="I150" s="662"/>
      <c r="J150" s="662"/>
      <c r="K150" s="656"/>
      <c r="L150" s="1218" t="s">
        <v>724</v>
      </c>
      <c r="M150" s="1219"/>
      <c r="N150" s="1164" t="s">
        <v>737</v>
      </c>
      <c r="O150" s="1165"/>
      <c r="P150" s="1214"/>
      <c r="Q150" s="1215"/>
      <c r="R150" s="1159"/>
      <c r="S150" s="1160"/>
      <c r="T150" s="1161"/>
      <c r="U150" s="1162" t="s">
        <v>727</v>
      </c>
      <c r="V150" s="1163"/>
      <c r="W150" s="1164" t="s">
        <v>1133</v>
      </c>
      <c r="X150" s="1165"/>
      <c r="Y150" s="1157"/>
      <c r="Z150" s="1158"/>
      <c r="AA150" s="1159"/>
      <c r="AB150" s="1160"/>
      <c r="AC150" s="1161"/>
      <c r="AD150" s="1230">
        <v>443.2</v>
      </c>
      <c r="AE150" s="1231"/>
      <c r="AF150" s="1164" t="s">
        <v>1130</v>
      </c>
      <c r="AG150" s="1165"/>
      <c r="AH150" s="1157"/>
      <c r="AI150" s="1158"/>
      <c r="AJ150" s="1159"/>
      <c r="AK150" s="1160"/>
      <c r="AL150" s="1161"/>
      <c r="AM150" s="1159"/>
      <c r="AN150" s="1160"/>
      <c r="AO150" s="1161"/>
      <c r="AP150" s="654" t="s">
        <v>1547</v>
      </c>
      <c r="AQ150" s="652"/>
      <c r="AR150" s="713"/>
    </row>
    <row r="151" spans="1:44" ht="14.1" customHeight="1" x14ac:dyDescent="0.15">
      <c r="A151" s="691"/>
      <c r="B151" s="645"/>
      <c r="C151" s="646"/>
      <c r="D151" s="646"/>
      <c r="E151" s="646"/>
      <c r="F151" s="646"/>
      <c r="G151" s="647"/>
      <c r="H151" s="645"/>
      <c r="I151" s="648"/>
      <c r="J151" s="648"/>
      <c r="K151" s="647"/>
      <c r="L151" s="1172"/>
      <c r="M151" s="1173"/>
      <c r="N151" s="645"/>
      <c r="O151" s="647"/>
      <c r="P151" s="692"/>
      <c r="Q151" s="693"/>
      <c r="R151" s="646"/>
      <c r="S151" s="646"/>
      <c r="T151" s="646"/>
      <c r="U151" s="1172"/>
      <c r="V151" s="1173"/>
      <c r="W151" s="645"/>
      <c r="X151" s="647"/>
      <c r="Y151" s="692"/>
      <c r="Z151" s="693"/>
      <c r="AA151" s="648"/>
      <c r="AB151" s="648"/>
      <c r="AC151" s="648"/>
      <c r="AD151" s="1172"/>
      <c r="AE151" s="1173"/>
      <c r="AF151" s="645"/>
      <c r="AG151" s="647"/>
      <c r="AH151" s="692"/>
      <c r="AI151" s="693"/>
      <c r="AJ151" s="648"/>
      <c r="AK151" s="648"/>
      <c r="AL151" s="648"/>
      <c r="AM151" s="694"/>
      <c r="AN151" s="695"/>
      <c r="AO151" s="696"/>
      <c r="AP151" s="660"/>
      <c r="AQ151" s="660"/>
      <c r="AR151" s="661"/>
    </row>
    <row r="152" spans="1:44" ht="14.1" customHeight="1" x14ac:dyDescent="0.15">
      <c r="A152" s="707"/>
      <c r="B152" s="659"/>
      <c r="C152" s="660"/>
      <c r="D152" s="660"/>
      <c r="E152" s="660"/>
      <c r="F152" s="698"/>
      <c r="G152" s="678"/>
      <c r="H152" s="679"/>
      <c r="I152" s="662"/>
      <c r="J152" s="662"/>
      <c r="K152" s="680"/>
      <c r="L152" s="1218"/>
      <c r="M152" s="1219"/>
      <c r="N152" s="1164"/>
      <c r="O152" s="1165"/>
      <c r="P152" s="1214"/>
      <c r="Q152" s="1215"/>
      <c r="R152" s="662"/>
      <c r="S152" s="662"/>
      <c r="T152" s="662"/>
      <c r="U152" s="1162"/>
      <c r="V152" s="1163"/>
      <c r="W152" s="1164"/>
      <c r="X152" s="1165"/>
      <c r="Y152" s="1157"/>
      <c r="Z152" s="1158"/>
      <c r="AA152" s="1180"/>
      <c r="AB152" s="1259"/>
      <c r="AC152" s="1181"/>
      <c r="AD152" s="1162"/>
      <c r="AE152" s="1163"/>
      <c r="AF152" s="1164"/>
      <c r="AG152" s="1165"/>
      <c r="AH152" s="1157"/>
      <c r="AI152" s="1158"/>
      <c r="AJ152" s="1159"/>
      <c r="AK152" s="1160"/>
      <c r="AL152" s="1161"/>
      <c r="AM152" s="1159"/>
      <c r="AN152" s="1160"/>
      <c r="AO152" s="1161"/>
      <c r="AP152" s="654"/>
      <c r="AQ152" s="660"/>
      <c r="AR152" s="661"/>
    </row>
    <row r="153" spans="1:44" ht="14.1" customHeight="1" x14ac:dyDescent="0.15">
      <c r="A153" s="691"/>
      <c r="B153" s="645"/>
      <c r="C153" s="646"/>
      <c r="D153" s="646"/>
      <c r="E153" s="646"/>
      <c r="F153" s="646"/>
      <c r="G153" s="647"/>
      <c r="H153" s="645"/>
      <c r="I153" s="648"/>
      <c r="J153" s="648"/>
      <c r="K153" s="647"/>
      <c r="L153" s="1172"/>
      <c r="M153" s="1173"/>
      <c r="N153" s="645"/>
      <c r="O153" s="647"/>
      <c r="P153" s="692"/>
      <c r="Q153" s="693"/>
      <c r="R153" s="646"/>
      <c r="S153" s="646"/>
      <c r="T153" s="646"/>
      <c r="U153" s="1172"/>
      <c r="V153" s="1173"/>
      <c r="W153" s="645"/>
      <c r="X153" s="647"/>
      <c r="Y153" s="692"/>
      <c r="Z153" s="693"/>
      <c r="AA153" s="648"/>
      <c r="AB153" s="648"/>
      <c r="AC153" s="648"/>
      <c r="AD153" s="645"/>
      <c r="AE153" s="647"/>
      <c r="AF153" s="645"/>
      <c r="AG153" s="647"/>
      <c r="AH153" s="692"/>
      <c r="AI153" s="693"/>
      <c r="AJ153" s="648"/>
      <c r="AK153" s="648"/>
      <c r="AL153" s="648"/>
      <c r="AM153" s="694"/>
      <c r="AN153" s="695"/>
      <c r="AO153" s="696"/>
      <c r="AP153" s="723"/>
      <c r="AQ153" s="723"/>
      <c r="AR153" s="724"/>
    </row>
    <row r="154" spans="1:44" ht="14.1" customHeight="1" x14ac:dyDescent="0.15">
      <c r="A154" s="697"/>
      <c r="B154" s="651" t="s">
        <v>1600</v>
      </c>
      <c r="C154" s="652"/>
      <c r="D154" s="652"/>
      <c r="E154" s="652"/>
      <c r="F154" s="708"/>
      <c r="G154" s="653"/>
      <c r="H154" s="654"/>
      <c r="I154" s="655"/>
      <c r="J154" s="655"/>
      <c r="K154" s="656"/>
      <c r="L154" s="1218" t="s">
        <v>724</v>
      </c>
      <c r="M154" s="1219"/>
      <c r="N154" s="1164" t="s">
        <v>737</v>
      </c>
      <c r="O154" s="1165"/>
      <c r="P154" s="1157"/>
      <c r="Q154" s="1158"/>
      <c r="R154" s="1159"/>
      <c r="S154" s="1160"/>
      <c r="T154" s="1161"/>
      <c r="U154" s="1162" t="s">
        <v>727</v>
      </c>
      <c r="V154" s="1163"/>
      <c r="W154" s="1174" t="s">
        <v>1133</v>
      </c>
      <c r="X154" s="1175"/>
      <c r="Y154" s="1157"/>
      <c r="Z154" s="1158"/>
      <c r="AA154" s="1159"/>
      <c r="AB154" s="1160"/>
      <c r="AC154" s="1161"/>
      <c r="AD154" s="1230">
        <v>443.2</v>
      </c>
      <c r="AE154" s="1231"/>
      <c r="AF154" s="1174" t="s">
        <v>1130</v>
      </c>
      <c r="AG154" s="1175"/>
      <c r="AH154" s="1157"/>
      <c r="AI154" s="1158"/>
      <c r="AJ154" s="1159"/>
      <c r="AK154" s="1160"/>
      <c r="AL154" s="1161"/>
      <c r="AM154" s="1159"/>
      <c r="AN154" s="1160"/>
      <c r="AO154" s="1161"/>
      <c r="AP154" s="706"/>
      <c r="AQ154" s="689"/>
      <c r="AR154" s="690"/>
    </row>
    <row r="155" spans="1:44" ht="14.1" customHeight="1" x14ac:dyDescent="0.15">
      <c r="A155" s="707"/>
      <c r="B155" s="659"/>
      <c r="C155" s="660"/>
      <c r="D155" s="660"/>
      <c r="E155" s="660"/>
      <c r="F155" s="646"/>
      <c r="G155" s="661"/>
      <c r="H155" s="645"/>
      <c r="I155" s="662"/>
      <c r="J155" s="662"/>
      <c r="K155" s="661"/>
      <c r="L155" s="1172"/>
      <c r="M155" s="1173"/>
      <c r="N155" s="645"/>
      <c r="O155" s="647"/>
      <c r="P155" s="692"/>
      <c r="Q155" s="693"/>
      <c r="R155" s="646"/>
      <c r="S155" s="646"/>
      <c r="T155" s="646"/>
      <c r="U155" s="1172"/>
      <c r="V155" s="1173"/>
      <c r="W155" s="645"/>
      <c r="X155" s="647"/>
      <c r="Y155" s="692"/>
      <c r="Z155" s="693"/>
      <c r="AA155" s="648"/>
      <c r="AB155" s="648"/>
      <c r="AC155" s="648"/>
      <c r="AD155" s="1172"/>
      <c r="AE155" s="1173"/>
      <c r="AF155" s="645"/>
      <c r="AG155" s="647"/>
      <c r="AH155" s="692"/>
      <c r="AI155" s="693"/>
      <c r="AJ155" s="648"/>
      <c r="AK155" s="648"/>
      <c r="AL155" s="648"/>
      <c r="AM155" s="694"/>
      <c r="AN155" s="695"/>
      <c r="AO155" s="696"/>
      <c r="AP155" s="660"/>
      <c r="AQ155" s="660"/>
      <c r="AR155" s="661"/>
    </row>
    <row r="156" spans="1:44" ht="14.1" customHeight="1" x14ac:dyDescent="0.15">
      <c r="A156" s="707"/>
      <c r="B156" s="659"/>
      <c r="C156" s="660"/>
      <c r="D156" s="660"/>
      <c r="E156" s="660"/>
      <c r="F156" s="660"/>
      <c r="G156" s="678"/>
      <c r="H156" s="679"/>
      <c r="I156" s="662"/>
      <c r="J156" s="662"/>
      <c r="K156" s="680"/>
      <c r="L156" s="1218"/>
      <c r="M156" s="1219"/>
      <c r="N156" s="1164"/>
      <c r="O156" s="1165"/>
      <c r="P156" s="1214"/>
      <c r="Q156" s="1215"/>
      <c r="R156" s="662"/>
      <c r="S156" s="662"/>
      <c r="T156" s="662"/>
      <c r="U156" s="1218"/>
      <c r="V156" s="1219"/>
      <c r="W156" s="1164"/>
      <c r="X156" s="1165"/>
      <c r="Y156" s="1214"/>
      <c r="Z156" s="1215"/>
      <c r="AA156" s="1178"/>
      <c r="AB156" s="1258"/>
      <c r="AC156" s="1179"/>
      <c r="AD156" s="1218"/>
      <c r="AE156" s="1219"/>
      <c r="AF156" s="1164"/>
      <c r="AG156" s="1165"/>
      <c r="AH156" s="1214"/>
      <c r="AI156" s="1215"/>
      <c r="AJ156" s="1194"/>
      <c r="AK156" s="1195"/>
      <c r="AL156" s="1196"/>
      <c r="AM156" s="1194"/>
      <c r="AN156" s="1195"/>
      <c r="AO156" s="1196"/>
      <c r="AP156" s="679"/>
      <c r="AQ156" s="660"/>
      <c r="AR156" s="661"/>
    </row>
    <row r="157" spans="1:44" ht="14.1" customHeight="1" x14ac:dyDescent="0.15">
      <c r="A157" s="691"/>
      <c r="B157" s="645"/>
      <c r="C157" s="646"/>
      <c r="D157" s="646"/>
      <c r="E157" s="646"/>
      <c r="F157" s="646"/>
      <c r="G157" s="696"/>
      <c r="H157" s="694"/>
      <c r="I157" s="648"/>
      <c r="J157" s="648"/>
      <c r="K157" s="693"/>
      <c r="L157" s="1172"/>
      <c r="M157" s="1173"/>
      <c r="N157" s="645"/>
      <c r="O157" s="647"/>
      <c r="P157" s="692"/>
      <c r="Q157" s="693"/>
      <c r="R157" s="646"/>
      <c r="S157" s="646"/>
      <c r="T157" s="646"/>
      <c r="U157" s="765"/>
      <c r="V157" s="767"/>
      <c r="W157" s="649"/>
      <c r="X157" s="650"/>
      <c r="Y157" s="717"/>
      <c r="Z157" s="719"/>
      <c r="AA157" s="768"/>
      <c r="AB157" s="768"/>
      <c r="AC157" s="768"/>
      <c r="AD157" s="765"/>
      <c r="AE157" s="767"/>
      <c r="AF157" s="649"/>
      <c r="AG157" s="650"/>
      <c r="AH157" s="717"/>
      <c r="AI157" s="719"/>
      <c r="AJ157" s="721"/>
      <c r="AK157" s="721"/>
      <c r="AL157" s="721"/>
      <c r="AM157" s="720"/>
      <c r="AN157" s="721"/>
      <c r="AO157" s="722"/>
      <c r="AP157" s="695"/>
      <c r="AQ157" s="646"/>
      <c r="AR157" s="647"/>
    </row>
    <row r="158" spans="1:44" ht="14.1" customHeight="1" x14ac:dyDescent="0.15">
      <c r="A158" s="707"/>
      <c r="B158" s="659"/>
      <c r="C158" s="660"/>
      <c r="D158" s="660"/>
      <c r="E158" s="660"/>
      <c r="F158" s="660"/>
      <c r="G158" s="678"/>
      <c r="H158" s="679"/>
      <c r="I158" s="662"/>
      <c r="J158" s="662"/>
      <c r="K158" s="680"/>
      <c r="L158" s="1218"/>
      <c r="M158" s="1219"/>
      <c r="N158" s="1164"/>
      <c r="O158" s="1165"/>
      <c r="P158" s="1214"/>
      <c r="Q158" s="1215"/>
      <c r="R158" s="662"/>
      <c r="S158" s="662"/>
      <c r="T158" s="662"/>
      <c r="U158" s="709"/>
      <c r="V158" s="761"/>
      <c r="W158" s="663"/>
      <c r="X158" s="664"/>
      <c r="Y158" s="710"/>
      <c r="Z158" s="711"/>
      <c r="AA158" s="902"/>
      <c r="AB158" s="902"/>
      <c r="AC158" s="902"/>
      <c r="AD158" s="709"/>
      <c r="AE158" s="761"/>
      <c r="AF158" s="663"/>
      <c r="AG158" s="664"/>
      <c r="AH158" s="710"/>
      <c r="AI158" s="711"/>
      <c r="AJ158" s="763"/>
      <c r="AK158" s="763"/>
      <c r="AL158" s="763"/>
      <c r="AM158" s="762"/>
      <c r="AN158" s="763"/>
      <c r="AO158" s="764"/>
      <c r="AP158" s="716"/>
      <c r="AQ158" s="660"/>
      <c r="AR158" s="661"/>
    </row>
    <row r="159" spans="1:44" ht="14.1" customHeight="1" x14ac:dyDescent="0.15">
      <c r="A159" s="691"/>
      <c r="B159" s="645"/>
      <c r="C159" s="646"/>
      <c r="D159" s="646"/>
      <c r="E159" s="646"/>
      <c r="F159" s="646"/>
      <c r="G159" s="696"/>
      <c r="H159" s="694"/>
      <c r="I159" s="648"/>
      <c r="J159" s="648"/>
      <c r="K159" s="693"/>
      <c r="L159" s="1172"/>
      <c r="M159" s="1173"/>
      <c r="N159" s="645"/>
      <c r="O159" s="647"/>
      <c r="P159" s="692"/>
      <c r="Q159" s="693"/>
      <c r="R159" s="646"/>
      <c r="S159" s="646"/>
      <c r="T159" s="646"/>
      <c r="U159" s="765"/>
      <c r="V159" s="767"/>
      <c r="W159" s="649"/>
      <c r="X159" s="650"/>
      <c r="Y159" s="717"/>
      <c r="Z159" s="719"/>
      <c r="AA159" s="768"/>
      <c r="AB159" s="768"/>
      <c r="AC159" s="768"/>
      <c r="AD159" s="765"/>
      <c r="AE159" s="767"/>
      <c r="AF159" s="649"/>
      <c r="AG159" s="650"/>
      <c r="AH159" s="717"/>
      <c r="AI159" s="719"/>
      <c r="AJ159" s="721"/>
      <c r="AK159" s="721"/>
      <c r="AL159" s="721"/>
      <c r="AM159" s="720"/>
      <c r="AN159" s="721"/>
      <c r="AO159" s="722"/>
      <c r="AP159" s="695"/>
      <c r="AQ159" s="646"/>
      <c r="AR159" s="647"/>
    </row>
    <row r="160" spans="1:44" ht="14.1" customHeight="1" x14ac:dyDescent="0.15">
      <c r="A160" s="697"/>
      <c r="B160" s="651"/>
      <c r="C160" s="652"/>
      <c r="D160" s="652"/>
      <c r="E160" s="652"/>
      <c r="F160" s="652"/>
      <c r="G160" s="653"/>
      <c r="H160" s="654"/>
      <c r="I160" s="655"/>
      <c r="J160" s="655"/>
      <c r="K160" s="656"/>
      <c r="L160" s="1162"/>
      <c r="M160" s="1163"/>
      <c r="N160" s="1174"/>
      <c r="O160" s="1175"/>
      <c r="P160" s="1157"/>
      <c r="Q160" s="1158"/>
      <c r="R160" s="655"/>
      <c r="S160" s="655"/>
      <c r="T160" s="655"/>
      <c r="U160" s="699"/>
      <c r="V160" s="700"/>
      <c r="W160" s="657"/>
      <c r="X160" s="658"/>
      <c r="Y160" s="701"/>
      <c r="Z160" s="702"/>
      <c r="AA160" s="760"/>
      <c r="AB160" s="760"/>
      <c r="AC160" s="760"/>
      <c r="AD160" s="699"/>
      <c r="AE160" s="700"/>
      <c r="AF160" s="657"/>
      <c r="AG160" s="658"/>
      <c r="AH160" s="701"/>
      <c r="AI160" s="702"/>
      <c r="AJ160" s="704"/>
      <c r="AK160" s="704"/>
      <c r="AL160" s="704"/>
      <c r="AM160" s="703"/>
      <c r="AN160" s="704"/>
      <c r="AO160" s="705"/>
      <c r="AP160" s="706"/>
      <c r="AQ160" s="652"/>
      <c r="AR160" s="713"/>
    </row>
    <row r="161" spans="1:44" ht="14.1" customHeight="1" x14ac:dyDescent="0.15">
      <c r="A161" s="691"/>
      <c r="B161" s="645"/>
      <c r="C161" s="646"/>
      <c r="D161" s="646"/>
      <c r="E161" s="646"/>
      <c r="F161" s="646"/>
      <c r="G161" s="696"/>
      <c r="H161" s="694"/>
      <c r="I161" s="648"/>
      <c r="J161" s="648"/>
      <c r="K161" s="693"/>
      <c r="L161" s="1172"/>
      <c r="M161" s="1173"/>
      <c r="N161" s="645"/>
      <c r="O161" s="647"/>
      <c r="P161" s="692"/>
      <c r="Q161" s="693"/>
      <c r="R161" s="646"/>
      <c r="S161" s="646"/>
      <c r="T161" s="646"/>
      <c r="U161" s="765"/>
      <c r="V161" s="767"/>
      <c r="W161" s="649"/>
      <c r="X161" s="650"/>
      <c r="Y161" s="717"/>
      <c r="Z161" s="719"/>
      <c r="AA161" s="768"/>
      <c r="AB161" s="768"/>
      <c r="AC161" s="768"/>
      <c r="AD161" s="765"/>
      <c r="AE161" s="767"/>
      <c r="AF161" s="649"/>
      <c r="AG161" s="650"/>
      <c r="AH161" s="717"/>
      <c r="AI161" s="719"/>
      <c r="AJ161" s="721"/>
      <c r="AK161" s="721"/>
      <c r="AL161" s="721"/>
      <c r="AM161" s="720"/>
      <c r="AN161" s="721"/>
      <c r="AO161" s="722"/>
      <c r="AP161" s="695"/>
      <c r="AQ161" s="646"/>
      <c r="AR161" s="647"/>
    </row>
    <row r="162" spans="1:44" ht="14.1" customHeight="1" x14ac:dyDescent="0.15">
      <c r="A162" s="697"/>
      <c r="B162" s="651"/>
      <c r="C162" s="652"/>
      <c r="D162" s="652"/>
      <c r="E162" s="652"/>
      <c r="F162" s="652"/>
      <c r="G162" s="653"/>
      <c r="H162" s="654"/>
      <c r="I162" s="655"/>
      <c r="J162" s="655"/>
      <c r="K162" s="656"/>
      <c r="L162" s="1218"/>
      <c r="M162" s="1219"/>
      <c r="N162" s="1164"/>
      <c r="O162" s="1165"/>
      <c r="P162" s="1214"/>
      <c r="Q162" s="1215"/>
      <c r="R162" s="662"/>
      <c r="S162" s="662"/>
      <c r="T162" s="662"/>
      <c r="U162" s="699"/>
      <c r="V162" s="700"/>
      <c r="W162" s="657"/>
      <c r="X162" s="658"/>
      <c r="Y162" s="701"/>
      <c r="Z162" s="702"/>
      <c r="AA162" s="760"/>
      <c r="AB162" s="760"/>
      <c r="AC162" s="760"/>
      <c r="AD162" s="699"/>
      <c r="AE162" s="700"/>
      <c r="AF162" s="657"/>
      <c r="AG162" s="658"/>
      <c r="AH162" s="701"/>
      <c r="AI162" s="702"/>
      <c r="AJ162" s="704"/>
      <c r="AK162" s="704"/>
      <c r="AL162" s="704"/>
      <c r="AM162" s="703"/>
      <c r="AN162" s="704"/>
      <c r="AO162" s="705"/>
      <c r="AP162" s="706"/>
      <c r="AQ162" s="652"/>
      <c r="AR162" s="713"/>
    </row>
    <row r="163" spans="1:44" ht="14.1" customHeight="1" x14ac:dyDescent="0.15">
      <c r="A163" s="691"/>
      <c r="B163" s="645"/>
      <c r="C163" s="646"/>
      <c r="D163" s="646"/>
      <c r="E163" s="646"/>
      <c r="F163" s="646"/>
      <c r="G163" s="696"/>
      <c r="H163" s="694"/>
      <c r="I163" s="648"/>
      <c r="J163" s="648"/>
      <c r="K163" s="693"/>
      <c r="L163" s="1172"/>
      <c r="M163" s="1173"/>
      <c r="N163" s="645"/>
      <c r="O163" s="647"/>
      <c r="P163" s="692"/>
      <c r="Q163" s="693"/>
      <c r="R163" s="646"/>
      <c r="S163" s="646"/>
      <c r="T163" s="646"/>
      <c r="U163" s="765"/>
      <c r="V163" s="767"/>
      <c r="W163" s="649"/>
      <c r="X163" s="650"/>
      <c r="Y163" s="717"/>
      <c r="Z163" s="719"/>
      <c r="AA163" s="768"/>
      <c r="AB163" s="768"/>
      <c r="AC163" s="768"/>
      <c r="AD163" s="765"/>
      <c r="AE163" s="767"/>
      <c r="AF163" s="649"/>
      <c r="AG163" s="650"/>
      <c r="AH163" s="717"/>
      <c r="AI163" s="719"/>
      <c r="AJ163" s="721"/>
      <c r="AK163" s="721"/>
      <c r="AL163" s="721"/>
      <c r="AM163" s="720"/>
      <c r="AN163" s="721"/>
      <c r="AO163" s="722"/>
      <c r="AP163" s="695"/>
      <c r="AQ163" s="646"/>
      <c r="AR163" s="647"/>
    </row>
    <row r="164" spans="1:44" ht="14.1" customHeight="1" x14ac:dyDescent="0.15">
      <c r="A164" s="697"/>
      <c r="B164" s="651"/>
      <c r="C164" s="652"/>
      <c r="D164" s="652"/>
      <c r="E164" s="652"/>
      <c r="F164" s="652"/>
      <c r="G164" s="653"/>
      <c r="H164" s="654"/>
      <c r="I164" s="655"/>
      <c r="J164" s="655"/>
      <c r="K164" s="656"/>
      <c r="L164" s="1218"/>
      <c r="M164" s="1219"/>
      <c r="N164" s="1164"/>
      <c r="O164" s="1165"/>
      <c r="P164" s="1214"/>
      <c r="Q164" s="1215"/>
      <c r="R164" s="662"/>
      <c r="S164" s="662"/>
      <c r="T164" s="662"/>
      <c r="U164" s="699"/>
      <c r="V164" s="700"/>
      <c r="W164" s="657"/>
      <c r="X164" s="658"/>
      <c r="Y164" s="701"/>
      <c r="Z164" s="702"/>
      <c r="AA164" s="760"/>
      <c r="AB164" s="760"/>
      <c r="AC164" s="760"/>
      <c r="AD164" s="699"/>
      <c r="AE164" s="700"/>
      <c r="AF164" s="657"/>
      <c r="AG164" s="658"/>
      <c r="AH164" s="701"/>
      <c r="AI164" s="702"/>
      <c r="AJ164" s="704"/>
      <c r="AK164" s="704"/>
      <c r="AL164" s="704"/>
      <c r="AM164" s="703"/>
      <c r="AN164" s="704"/>
      <c r="AO164" s="705"/>
      <c r="AP164" s="706"/>
      <c r="AQ164" s="652"/>
      <c r="AR164" s="713"/>
    </row>
    <row r="165" spans="1:44" ht="14.1" customHeight="1" x14ac:dyDescent="0.15">
      <c r="A165" s="691"/>
      <c r="B165" s="645"/>
      <c r="C165" s="646"/>
      <c r="D165" s="646"/>
      <c r="E165" s="646"/>
      <c r="F165" s="646"/>
      <c r="G165" s="696"/>
      <c r="H165" s="694"/>
      <c r="I165" s="648"/>
      <c r="J165" s="648"/>
      <c r="K165" s="693"/>
      <c r="L165" s="1172"/>
      <c r="M165" s="1173"/>
      <c r="N165" s="645"/>
      <c r="O165" s="647"/>
      <c r="P165" s="692"/>
      <c r="Q165" s="693"/>
      <c r="R165" s="646"/>
      <c r="S165" s="646"/>
      <c r="T165" s="646"/>
      <c r="U165" s="765"/>
      <c r="V165" s="767"/>
      <c r="W165" s="649"/>
      <c r="X165" s="650"/>
      <c r="Y165" s="717"/>
      <c r="Z165" s="719"/>
      <c r="AA165" s="768"/>
      <c r="AB165" s="768"/>
      <c r="AC165" s="768"/>
      <c r="AD165" s="765"/>
      <c r="AE165" s="767"/>
      <c r="AF165" s="649"/>
      <c r="AG165" s="650"/>
      <c r="AH165" s="717"/>
      <c r="AI165" s="719"/>
      <c r="AJ165" s="721"/>
      <c r="AK165" s="721"/>
      <c r="AL165" s="721"/>
      <c r="AM165" s="720"/>
      <c r="AN165" s="721"/>
      <c r="AO165" s="722"/>
      <c r="AP165" s="695"/>
      <c r="AQ165" s="646"/>
      <c r="AR165" s="647"/>
    </row>
    <row r="166" spans="1:44" ht="14.1" customHeight="1" x14ac:dyDescent="0.15">
      <c r="A166" s="697"/>
      <c r="B166" s="651"/>
      <c r="C166" s="652"/>
      <c r="D166" s="652"/>
      <c r="E166" s="652"/>
      <c r="F166" s="652"/>
      <c r="G166" s="653"/>
      <c r="H166" s="654"/>
      <c r="I166" s="655"/>
      <c r="J166" s="655"/>
      <c r="K166" s="656"/>
      <c r="L166" s="1218"/>
      <c r="M166" s="1219"/>
      <c r="N166" s="1164"/>
      <c r="O166" s="1165"/>
      <c r="P166" s="1214"/>
      <c r="Q166" s="1215"/>
      <c r="R166" s="662"/>
      <c r="S166" s="662"/>
      <c r="T166" s="662"/>
      <c r="U166" s="699"/>
      <c r="V166" s="700"/>
      <c r="W166" s="657"/>
      <c r="X166" s="658"/>
      <c r="Y166" s="701"/>
      <c r="Z166" s="702"/>
      <c r="AA166" s="760"/>
      <c r="AB166" s="760"/>
      <c r="AC166" s="760"/>
      <c r="AD166" s="699"/>
      <c r="AE166" s="700"/>
      <c r="AF166" s="657"/>
      <c r="AG166" s="658"/>
      <c r="AH166" s="701"/>
      <c r="AI166" s="702"/>
      <c r="AJ166" s="704"/>
      <c r="AK166" s="704"/>
      <c r="AL166" s="704"/>
      <c r="AM166" s="703"/>
      <c r="AN166" s="704"/>
      <c r="AO166" s="705"/>
      <c r="AP166" s="706"/>
      <c r="AQ166" s="652"/>
      <c r="AR166" s="713"/>
    </row>
    <row r="167" spans="1:44" ht="14.1" customHeight="1" x14ac:dyDescent="0.15">
      <c r="A167" s="691"/>
      <c r="B167" s="645"/>
      <c r="C167" s="646"/>
      <c r="D167" s="646"/>
      <c r="E167" s="646"/>
      <c r="F167" s="646"/>
      <c r="G167" s="696"/>
      <c r="H167" s="694"/>
      <c r="I167" s="648"/>
      <c r="J167" s="648"/>
      <c r="K167" s="693"/>
      <c r="L167" s="1172"/>
      <c r="M167" s="1173"/>
      <c r="N167" s="645"/>
      <c r="O167" s="647"/>
      <c r="P167" s="692"/>
      <c r="Q167" s="693"/>
      <c r="R167" s="646"/>
      <c r="S167" s="646"/>
      <c r="T167" s="646"/>
      <c r="U167" s="765"/>
      <c r="V167" s="767"/>
      <c r="W167" s="649"/>
      <c r="X167" s="650"/>
      <c r="Y167" s="717"/>
      <c r="Z167" s="719"/>
      <c r="AA167" s="768"/>
      <c r="AB167" s="768"/>
      <c r="AC167" s="768"/>
      <c r="AD167" s="765"/>
      <c r="AE167" s="767"/>
      <c r="AF167" s="649"/>
      <c r="AG167" s="650"/>
      <c r="AH167" s="717"/>
      <c r="AI167" s="719"/>
      <c r="AJ167" s="721"/>
      <c r="AK167" s="721"/>
      <c r="AL167" s="721"/>
      <c r="AM167" s="720"/>
      <c r="AN167" s="721"/>
      <c r="AO167" s="722"/>
      <c r="AP167" s="695"/>
      <c r="AQ167" s="646"/>
      <c r="AR167" s="647"/>
    </row>
    <row r="168" spans="1:44" ht="14.1" customHeight="1" x14ac:dyDescent="0.15">
      <c r="A168" s="697"/>
      <c r="B168" s="651"/>
      <c r="C168" s="652"/>
      <c r="D168" s="652"/>
      <c r="E168" s="652"/>
      <c r="F168" s="652"/>
      <c r="G168" s="653"/>
      <c r="H168" s="654"/>
      <c r="I168" s="655"/>
      <c r="J168" s="655"/>
      <c r="K168" s="656"/>
      <c r="L168" s="1218"/>
      <c r="M168" s="1219"/>
      <c r="N168" s="1164"/>
      <c r="O168" s="1165"/>
      <c r="P168" s="1214"/>
      <c r="Q168" s="1215"/>
      <c r="R168" s="662"/>
      <c r="S168" s="662"/>
      <c r="T168" s="662"/>
      <c r="U168" s="699"/>
      <c r="V168" s="700"/>
      <c r="W168" s="657"/>
      <c r="X168" s="658"/>
      <c r="Y168" s="701"/>
      <c r="Z168" s="702"/>
      <c r="AA168" s="760"/>
      <c r="AB168" s="760"/>
      <c r="AC168" s="760"/>
      <c r="AD168" s="699"/>
      <c r="AE168" s="700"/>
      <c r="AF168" s="657"/>
      <c r="AG168" s="658"/>
      <c r="AH168" s="701"/>
      <c r="AI168" s="702"/>
      <c r="AJ168" s="704"/>
      <c r="AK168" s="704"/>
      <c r="AL168" s="704"/>
      <c r="AM168" s="703"/>
      <c r="AN168" s="704"/>
      <c r="AO168" s="705"/>
      <c r="AP168" s="706"/>
      <c r="AQ168" s="652"/>
      <c r="AR168" s="713"/>
    </row>
    <row r="169" spans="1:44" ht="14.1" customHeight="1" x14ac:dyDescent="0.15">
      <c r="A169" s="691"/>
      <c r="B169" s="645"/>
      <c r="C169" s="646"/>
      <c r="D169" s="646"/>
      <c r="E169" s="646"/>
      <c r="F169" s="646"/>
      <c r="G169" s="696"/>
      <c r="H169" s="694"/>
      <c r="I169" s="648"/>
      <c r="J169" s="648"/>
      <c r="K169" s="693"/>
      <c r="L169" s="1172"/>
      <c r="M169" s="1173"/>
      <c r="N169" s="645"/>
      <c r="O169" s="647"/>
      <c r="P169" s="692"/>
      <c r="Q169" s="693"/>
      <c r="R169" s="646"/>
      <c r="S169" s="646"/>
      <c r="T169" s="646"/>
      <c r="U169" s="765"/>
      <c r="V169" s="767"/>
      <c r="W169" s="649"/>
      <c r="X169" s="650"/>
      <c r="Y169" s="717"/>
      <c r="Z169" s="719"/>
      <c r="AA169" s="768"/>
      <c r="AB169" s="768"/>
      <c r="AC169" s="768"/>
      <c r="AD169" s="765"/>
      <c r="AE169" s="767"/>
      <c r="AF169" s="649"/>
      <c r="AG169" s="650"/>
      <c r="AH169" s="717"/>
      <c r="AI169" s="719"/>
      <c r="AJ169" s="721"/>
      <c r="AK169" s="721"/>
      <c r="AL169" s="721"/>
      <c r="AM169" s="720"/>
      <c r="AN169" s="721"/>
      <c r="AO169" s="722"/>
      <c r="AP169" s="695"/>
      <c r="AQ169" s="646"/>
      <c r="AR169" s="647"/>
    </row>
    <row r="170" spans="1:44" ht="14.1" customHeight="1" x14ac:dyDescent="0.15">
      <c r="A170" s="697"/>
      <c r="B170" s="651"/>
      <c r="C170" s="652"/>
      <c r="D170" s="652"/>
      <c r="E170" s="652"/>
      <c r="F170" s="652"/>
      <c r="G170" s="653"/>
      <c r="H170" s="654"/>
      <c r="I170" s="655"/>
      <c r="J170" s="655"/>
      <c r="K170" s="656"/>
      <c r="L170" s="1218"/>
      <c r="M170" s="1219"/>
      <c r="N170" s="1164"/>
      <c r="O170" s="1165"/>
      <c r="P170" s="1214"/>
      <c r="Q170" s="1215"/>
      <c r="R170" s="662"/>
      <c r="S170" s="662"/>
      <c r="T170" s="662"/>
      <c r="U170" s="699"/>
      <c r="V170" s="700"/>
      <c r="W170" s="657"/>
      <c r="X170" s="658"/>
      <c r="Y170" s="701"/>
      <c r="Z170" s="702"/>
      <c r="AA170" s="760"/>
      <c r="AB170" s="760"/>
      <c r="AC170" s="760"/>
      <c r="AD170" s="699"/>
      <c r="AE170" s="700"/>
      <c r="AF170" s="657"/>
      <c r="AG170" s="658"/>
      <c r="AH170" s="701"/>
      <c r="AI170" s="702"/>
      <c r="AJ170" s="704"/>
      <c r="AK170" s="704"/>
      <c r="AL170" s="704"/>
      <c r="AM170" s="703"/>
      <c r="AN170" s="704"/>
      <c r="AO170" s="705"/>
      <c r="AP170" s="706"/>
      <c r="AQ170" s="652"/>
      <c r="AR170" s="713"/>
    </row>
    <row r="171" spans="1:44" ht="14.1" customHeight="1" x14ac:dyDescent="0.15">
      <c r="A171" s="691"/>
      <c r="B171" s="645"/>
      <c r="C171" s="646"/>
      <c r="D171" s="646"/>
      <c r="E171" s="646"/>
      <c r="F171" s="646"/>
      <c r="G171" s="696"/>
      <c r="H171" s="694"/>
      <c r="I171" s="648"/>
      <c r="J171" s="648"/>
      <c r="K171" s="693"/>
      <c r="L171" s="1172"/>
      <c r="M171" s="1173"/>
      <c r="N171" s="645"/>
      <c r="O171" s="647"/>
      <c r="P171" s="692"/>
      <c r="Q171" s="693"/>
      <c r="R171" s="646"/>
      <c r="S171" s="646"/>
      <c r="T171" s="646"/>
      <c r="U171" s="765"/>
      <c r="V171" s="767"/>
      <c r="W171" s="649"/>
      <c r="X171" s="650"/>
      <c r="Y171" s="717"/>
      <c r="Z171" s="719"/>
      <c r="AA171" s="768"/>
      <c r="AB171" s="768"/>
      <c r="AC171" s="768"/>
      <c r="AD171" s="765"/>
      <c r="AE171" s="767"/>
      <c r="AF171" s="649"/>
      <c r="AG171" s="650"/>
      <c r="AH171" s="717"/>
      <c r="AI171" s="719"/>
      <c r="AJ171" s="721"/>
      <c r="AK171" s="721"/>
      <c r="AL171" s="721"/>
      <c r="AM171" s="720"/>
      <c r="AN171" s="721"/>
      <c r="AO171" s="722"/>
      <c r="AP171" s="695"/>
      <c r="AQ171" s="646"/>
      <c r="AR171" s="647"/>
    </row>
    <row r="172" spans="1:44" ht="14.1" customHeight="1" x14ac:dyDescent="0.15">
      <c r="A172" s="697"/>
      <c r="B172" s="651"/>
      <c r="C172" s="652"/>
      <c r="D172" s="652"/>
      <c r="E172" s="652"/>
      <c r="F172" s="652"/>
      <c r="G172" s="653"/>
      <c r="H172" s="654"/>
      <c r="I172" s="655"/>
      <c r="J172" s="655"/>
      <c r="K172" s="656"/>
      <c r="L172" s="1218"/>
      <c r="M172" s="1219"/>
      <c r="N172" s="1164"/>
      <c r="O172" s="1165"/>
      <c r="P172" s="1214"/>
      <c r="Q172" s="1215"/>
      <c r="R172" s="662"/>
      <c r="S172" s="662"/>
      <c r="T172" s="662"/>
      <c r="U172" s="699"/>
      <c r="V172" s="700"/>
      <c r="W172" s="657"/>
      <c r="X172" s="658"/>
      <c r="Y172" s="701"/>
      <c r="Z172" s="702"/>
      <c r="AA172" s="760"/>
      <c r="AB172" s="760"/>
      <c r="AC172" s="760"/>
      <c r="AD172" s="699"/>
      <c r="AE172" s="700"/>
      <c r="AF172" s="657"/>
      <c r="AG172" s="658"/>
      <c r="AH172" s="701"/>
      <c r="AI172" s="702"/>
      <c r="AJ172" s="704"/>
      <c r="AK172" s="704"/>
      <c r="AL172" s="704"/>
      <c r="AM172" s="703"/>
      <c r="AN172" s="704"/>
      <c r="AO172" s="705"/>
      <c r="AP172" s="706"/>
      <c r="AQ172" s="652"/>
      <c r="AR172" s="713"/>
    </row>
    <row r="173" spans="1:44" ht="14.1" customHeight="1" x14ac:dyDescent="0.15">
      <c r="A173" s="691"/>
      <c r="B173" s="645"/>
      <c r="C173" s="646"/>
      <c r="D173" s="646"/>
      <c r="E173" s="646"/>
      <c r="F173" s="646"/>
      <c r="G173" s="696"/>
      <c r="H173" s="694"/>
      <c r="I173" s="648"/>
      <c r="J173" s="648"/>
      <c r="K173" s="693"/>
      <c r="L173" s="1172"/>
      <c r="M173" s="1173"/>
      <c r="N173" s="645"/>
      <c r="O173" s="647"/>
      <c r="P173" s="692"/>
      <c r="Q173" s="693"/>
      <c r="R173" s="646"/>
      <c r="S173" s="646"/>
      <c r="T173" s="646"/>
      <c r="U173" s="765"/>
      <c r="V173" s="767"/>
      <c r="W173" s="649"/>
      <c r="X173" s="650"/>
      <c r="Y173" s="717"/>
      <c r="Z173" s="719"/>
      <c r="AA173" s="768"/>
      <c r="AB173" s="768"/>
      <c r="AC173" s="768"/>
      <c r="AD173" s="765"/>
      <c r="AE173" s="767"/>
      <c r="AF173" s="649"/>
      <c r="AG173" s="650"/>
      <c r="AH173" s="717"/>
      <c r="AI173" s="719"/>
      <c r="AJ173" s="721"/>
      <c r="AK173" s="721"/>
      <c r="AL173" s="721"/>
      <c r="AM173" s="720"/>
      <c r="AN173" s="721"/>
      <c r="AO173" s="722"/>
      <c r="AP173" s="695"/>
      <c r="AQ173" s="646"/>
      <c r="AR173" s="647"/>
    </row>
    <row r="174" spans="1:44" ht="14.1" customHeight="1" x14ac:dyDescent="0.15">
      <c r="A174" s="697"/>
      <c r="B174" s="651"/>
      <c r="C174" s="652"/>
      <c r="D174" s="652"/>
      <c r="E174" s="652"/>
      <c r="F174" s="652"/>
      <c r="G174" s="653"/>
      <c r="H174" s="654"/>
      <c r="I174" s="655"/>
      <c r="J174" s="655"/>
      <c r="K174" s="656"/>
      <c r="L174" s="1218"/>
      <c r="M174" s="1219"/>
      <c r="N174" s="1164"/>
      <c r="O174" s="1165"/>
      <c r="P174" s="1214"/>
      <c r="Q174" s="1215"/>
      <c r="R174" s="662"/>
      <c r="S174" s="662"/>
      <c r="T174" s="662"/>
      <c r="U174" s="699"/>
      <c r="V174" s="700"/>
      <c r="W174" s="657"/>
      <c r="X174" s="658"/>
      <c r="Y174" s="701"/>
      <c r="Z174" s="702"/>
      <c r="AA174" s="760"/>
      <c r="AB174" s="760"/>
      <c r="AC174" s="760"/>
      <c r="AD174" s="699"/>
      <c r="AE174" s="700"/>
      <c r="AF174" s="657"/>
      <c r="AG174" s="658"/>
      <c r="AH174" s="701"/>
      <c r="AI174" s="702"/>
      <c r="AJ174" s="704"/>
      <c r="AK174" s="704"/>
      <c r="AL174" s="704"/>
      <c r="AM174" s="703"/>
      <c r="AN174" s="704"/>
      <c r="AO174" s="705"/>
      <c r="AP174" s="706"/>
      <c r="AQ174" s="652"/>
      <c r="AR174" s="713"/>
    </row>
    <row r="175" spans="1:44" ht="14.1" customHeight="1" x14ac:dyDescent="0.15">
      <c r="A175" s="691"/>
      <c r="B175" s="645"/>
      <c r="C175" s="646"/>
      <c r="D175" s="646"/>
      <c r="E175" s="646"/>
      <c r="F175" s="646"/>
      <c r="G175" s="696"/>
      <c r="H175" s="694"/>
      <c r="I175" s="648"/>
      <c r="J175" s="648"/>
      <c r="K175" s="693"/>
      <c r="L175" s="1172"/>
      <c r="M175" s="1173"/>
      <c r="N175" s="645"/>
      <c r="O175" s="647"/>
      <c r="P175" s="692"/>
      <c r="Q175" s="693"/>
      <c r="R175" s="646"/>
      <c r="S175" s="646"/>
      <c r="T175" s="646"/>
      <c r="U175" s="765"/>
      <c r="V175" s="767"/>
      <c r="W175" s="649"/>
      <c r="X175" s="650"/>
      <c r="Y175" s="717"/>
      <c r="Z175" s="719"/>
      <c r="AA175" s="768"/>
      <c r="AB175" s="768"/>
      <c r="AC175" s="768"/>
      <c r="AD175" s="765"/>
      <c r="AE175" s="767"/>
      <c r="AF175" s="649"/>
      <c r="AG175" s="650"/>
      <c r="AH175" s="717"/>
      <c r="AI175" s="719"/>
      <c r="AJ175" s="721"/>
      <c r="AK175" s="721"/>
      <c r="AL175" s="721"/>
      <c r="AM175" s="720"/>
      <c r="AN175" s="721"/>
      <c r="AO175" s="722"/>
      <c r="AP175" s="695"/>
      <c r="AQ175" s="646"/>
      <c r="AR175" s="647"/>
    </row>
    <row r="176" spans="1:44" ht="14.1" customHeight="1" x14ac:dyDescent="0.15">
      <c r="A176" s="697"/>
      <c r="B176" s="651"/>
      <c r="C176" s="652"/>
      <c r="D176" s="652"/>
      <c r="E176" s="652"/>
      <c r="F176" s="652"/>
      <c r="G176" s="653"/>
      <c r="H176" s="654"/>
      <c r="I176" s="655"/>
      <c r="J176" s="655"/>
      <c r="K176" s="656"/>
      <c r="L176" s="1218"/>
      <c r="M176" s="1219"/>
      <c r="N176" s="1164"/>
      <c r="O176" s="1165"/>
      <c r="P176" s="1214"/>
      <c r="Q176" s="1215"/>
      <c r="R176" s="662"/>
      <c r="S176" s="662"/>
      <c r="T176" s="662"/>
      <c r="U176" s="699"/>
      <c r="V176" s="700"/>
      <c r="W176" s="657"/>
      <c r="X176" s="658"/>
      <c r="Y176" s="701"/>
      <c r="Z176" s="702"/>
      <c r="AA176" s="760"/>
      <c r="AB176" s="760"/>
      <c r="AC176" s="760"/>
      <c r="AD176" s="699"/>
      <c r="AE176" s="700"/>
      <c r="AF176" s="657"/>
      <c r="AG176" s="658"/>
      <c r="AH176" s="701"/>
      <c r="AI176" s="702"/>
      <c r="AJ176" s="704"/>
      <c r="AK176" s="704"/>
      <c r="AL176" s="704"/>
      <c r="AM176" s="703"/>
      <c r="AN176" s="704"/>
      <c r="AO176" s="705"/>
      <c r="AP176" s="706"/>
      <c r="AQ176" s="652"/>
      <c r="AR176" s="713"/>
    </row>
    <row r="177" spans="1:44" ht="14.1" customHeight="1" x14ac:dyDescent="0.15">
      <c r="A177" s="691"/>
      <c r="B177" s="645"/>
      <c r="C177" s="646"/>
      <c r="D177" s="646"/>
      <c r="E177" s="646"/>
      <c r="F177" s="646"/>
      <c r="G177" s="696"/>
      <c r="H177" s="694"/>
      <c r="I177" s="648"/>
      <c r="J177" s="648"/>
      <c r="K177" s="693"/>
      <c r="L177" s="1172"/>
      <c r="M177" s="1173"/>
      <c r="N177" s="645"/>
      <c r="O177" s="647"/>
      <c r="P177" s="692"/>
      <c r="Q177" s="693"/>
      <c r="R177" s="646"/>
      <c r="S177" s="646"/>
      <c r="T177" s="646"/>
      <c r="U177" s="765"/>
      <c r="V177" s="767"/>
      <c r="W177" s="649"/>
      <c r="X177" s="650"/>
      <c r="Y177" s="717"/>
      <c r="Z177" s="719"/>
      <c r="AA177" s="768"/>
      <c r="AB177" s="768"/>
      <c r="AC177" s="768"/>
      <c r="AD177" s="765"/>
      <c r="AE177" s="767"/>
      <c r="AF177" s="649"/>
      <c r="AG177" s="650"/>
      <c r="AH177" s="717"/>
      <c r="AI177" s="719"/>
      <c r="AJ177" s="721"/>
      <c r="AK177" s="721"/>
      <c r="AL177" s="721"/>
      <c r="AM177" s="720"/>
      <c r="AN177" s="721"/>
      <c r="AO177" s="722"/>
      <c r="AP177" s="695"/>
      <c r="AQ177" s="646"/>
      <c r="AR177" s="647"/>
    </row>
    <row r="178" spans="1:44" ht="14.1" customHeight="1" x14ac:dyDescent="0.15">
      <c r="A178" s="697"/>
      <c r="B178" s="651"/>
      <c r="C178" s="652"/>
      <c r="D178" s="652"/>
      <c r="E178" s="652"/>
      <c r="F178" s="652"/>
      <c r="G178" s="653"/>
      <c r="H178" s="654"/>
      <c r="I178" s="655"/>
      <c r="J178" s="655"/>
      <c r="K178" s="656"/>
      <c r="L178" s="1218"/>
      <c r="M178" s="1219"/>
      <c r="N178" s="1164"/>
      <c r="O178" s="1165"/>
      <c r="P178" s="1214"/>
      <c r="Q178" s="1215"/>
      <c r="R178" s="662"/>
      <c r="S178" s="662"/>
      <c r="T178" s="662"/>
      <c r="U178" s="699"/>
      <c r="V178" s="700"/>
      <c r="W178" s="657"/>
      <c r="X178" s="658"/>
      <c r="Y178" s="701"/>
      <c r="Z178" s="702"/>
      <c r="AA178" s="760"/>
      <c r="AB178" s="760"/>
      <c r="AC178" s="760"/>
      <c r="AD178" s="699"/>
      <c r="AE178" s="700"/>
      <c r="AF178" s="657"/>
      <c r="AG178" s="658"/>
      <c r="AH178" s="701"/>
      <c r="AI178" s="702"/>
      <c r="AJ178" s="704"/>
      <c r="AK178" s="704"/>
      <c r="AL178" s="704"/>
      <c r="AM178" s="703"/>
      <c r="AN178" s="704"/>
      <c r="AO178" s="705"/>
      <c r="AP178" s="706"/>
      <c r="AQ178" s="652"/>
      <c r="AR178" s="713"/>
    </row>
    <row r="179" spans="1:44" ht="14.1" customHeight="1" x14ac:dyDescent="0.15">
      <c r="A179" s="691"/>
      <c r="B179" s="645"/>
      <c r="C179" s="646"/>
      <c r="D179" s="646"/>
      <c r="E179" s="646"/>
      <c r="F179" s="646"/>
      <c r="G179" s="696"/>
      <c r="H179" s="694"/>
      <c r="I179" s="648"/>
      <c r="J179" s="648"/>
      <c r="K179" s="693"/>
      <c r="L179" s="1172"/>
      <c r="M179" s="1173"/>
      <c r="N179" s="645"/>
      <c r="O179" s="647"/>
      <c r="P179" s="692"/>
      <c r="Q179" s="693"/>
      <c r="R179" s="646"/>
      <c r="S179" s="646"/>
      <c r="T179" s="646"/>
      <c r="U179" s="765"/>
      <c r="V179" s="767"/>
      <c r="W179" s="649"/>
      <c r="X179" s="650"/>
      <c r="Y179" s="717"/>
      <c r="Z179" s="719"/>
      <c r="AA179" s="768"/>
      <c r="AB179" s="768"/>
      <c r="AC179" s="768"/>
      <c r="AD179" s="765"/>
      <c r="AE179" s="767"/>
      <c r="AF179" s="649"/>
      <c r="AG179" s="650"/>
      <c r="AH179" s="717"/>
      <c r="AI179" s="719"/>
      <c r="AJ179" s="721"/>
      <c r="AK179" s="721"/>
      <c r="AL179" s="721"/>
      <c r="AM179" s="720"/>
      <c r="AN179" s="721"/>
      <c r="AO179" s="722"/>
      <c r="AP179" s="695"/>
      <c r="AQ179" s="646"/>
      <c r="AR179" s="647"/>
    </row>
    <row r="180" spans="1:44" ht="14.1" customHeight="1" x14ac:dyDescent="0.15">
      <c r="A180" s="697"/>
      <c r="B180" s="651"/>
      <c r="C180" s="652"/>
      <c r="D180" s="652"/>
      <c r="E180" s="652"/>
      <c r="F180" s="652"/>
      <c r="G180" s="653"/>
      <c r="H180" s="654"/>
      <c r="I180" s="655"/>
      <c r="J180" s="655"/>
      <c r="K180" s="656"/>
      <c r="L180" s="1218"/>
      <c r="M180" s="1219"/>
      <c r="N180" s="1164"/>
      <c r="O180" s="1165"/>
      <c r="P180" s="1214"/>
      <c r="Q180" s="1215"/>
      <c r="R180" s="662"/>
      <c r="S180" s="662"/>
      <c r="T180" s="662"/>
      <c r="U180" s="699"/>
      <c r="V180" s="700"/>
      <c r="W180" s="657"/>
      <c r="X180" s="658"/>
      <c r="Y180" s="701"/>
      <c r="Z180" s="702"/>
      <c r="AA180" s="760"/>
      <c r="AB180" s="760"/>
      <c r="AC180" s="760"/>
      <c r="AD180" s="699"/>
      <c r="AE180" s="700"/>
      <c r="AF180" s="657"/>
      <c r="AG180" s="658"/>
      <c r="AH180" s="701"/>
      <c r="AI180" s="702"/>
      <c r="AJ180" s="704"/>
      <c r="AK180" s="704"/>
      <c r="AL180" s="704"/>
      <c r="AM180" s="703"/>
      <c r="AN180" s="704"/>
      <c r="AO180" s="705"/>
      <c r="AP180" s="706"/>
      <c r="AQ180" s="652"/>
      <c r="AR180" s="713"/>
    </row>
    <row r="181" spans="1:44" ht="14.1" customHeight="1" x14ac:dyDescent="0.15">
      <c r="A181" s="707"/>
      <c r="B181" s="666"/>
      <c r="C181" s="667"/>
      <c r="D181" s="667"/>
      <c r="E181" s="667"/>
      <c r="F181" s="667"/>
      <c r="G181" s="668"/>
      <c r="H181" s="733"/>
      <c r="I181" s="734"/>
      <c r="J181" s="734"/>
      <c r="K181" s="668"/>
      <c r="L181" s="645"/>
      <c r="M181" s="647"/>
      <c r="N181" s="645"/>
      <c r="O181" s="647"/>
      <c r="P181" s="692"/>
      <c r="Q181" s="693"/>
      <c r="R181" s="646"/>
      <c r="S181" s="646"/>
      <c r="T181" s="646"/>
      <c r="U181" s="733"/>
      <c r="V181" s="668"/>
      <c r="W181" s="733"/>
      <c r="X181" s="668"/>
      <c r="Y181" s="735"/>
      <c r="Z181" s="736"/>
      <c r="AA181" s="734"/>
      <c r="AB181" s="734"/>
      <c r="AC181" s="734"/>
      <c r="AD181" s="733"/>
      <c r="AE181" s="668"/>
      <c r="AF181" s="733"/>
      <c r="AG181" s="668"/>
      <c r="AH181" s="735"/>
      <c r="AI181" s="736"/>
      <c r="AJ181" s="734"/>
      <c r="AK181" s="734"/>
      <c r="AL181" s="734"/>
      <c r="AM181" s="737"/>
      <c r="AN181" s="738"/>
      <c r="AO181" s="683"/>
      <c r="AP181" s="667"/>
      <c r="AQ181" s="667"/>
      <c r="AR181" s="668"/>
    </row>
    <row r="182" spans="1:44" ht="14.1" customHeight="1" x14ac:dyDescent="0.15">
      <c r="A182" s="707"/>
      <c r="B182" s="741"/>
      <c r="C182" s="667"/>
      <c r="D182" s="667"/>
      <c r="E182" s="667"/>
      <c r="F182" s="667"/>
      <c r="G182" s="683"/>
      <c r="H182" s="737"/>
      <c r="I182" s="734"/>
      <c r="J182" s="734"/>
      <c r="K182" s="736"/>
      <c r="L182" s="903"/>
      <c r="M182" s="904"/>
      <c r="N182" s="659"/>
      <c r="O182" s="661"/>
      <c r="P182" s="715"/>
      <c r="Q182" s="680"/>
      <c r="R182" s="662"/>
      <c r="S182" s="662"/>
      <c r="T182" s="662"/>
      <c r="U182" s="735"/>
      <c r="V182" s="736"/>
      <c r="W182" s="733"/>
      <c r="X182" s="668"/>
      <c r="Y182" s="735"/>
      <c r="Z182" s="736"/>
      <c r="AA182" s="739"/>
      <c r="AB182" s="739"/>
      <c r="AC182" s="739"/>
      <c r="AD182" s="735"/>
      <c r="AE182" s="736"/>
      <c r="AF182" s="733"/>
      <c r="AG182" s="668"/>
      <c r="AH182" s="735"/>
      <c r="AI182" s="736"/>
      <c r="AJ182" s="739"/>
      <c r="AK182" s="739"/>
      <c r="AL182" s="739"/>
      <c r="AM182" s="875"/>
      <c r="AN182" s="876"/>
      <c r="AO182" s="877"/>
      <c r="AP182" s="738"/>
      <c r="AQ182" s="667"/>
      <c r="AR182" s="668"/>
    </row>
    <row r="183" spans="1:44" ht="14.1" customHeight="1" x14ac:dyDescent="0.15">
      <c r="A183" s="742"/>
      <c r="B183" s="743"/>
      <c r="C183" s="744"/>
      <c r="D183" s="744"/>
      <c r="E183" s="744"/>
      <c r="F183" s="744"/>
      <c r="G183" s="745"/>
      <c r="H183" s="743"/>
      <c r="I183" s="746"/>
      <c r="J183" s="746"/>
      <c r="K183" s="745"/>
      <c r="L183" s="743"/>
      <c r="M183" s="745"/>
      <c r="N183" s="743"/>
      <c r="O183" s="745"/>
      <c r="P183" s="747"/>
      <c r="Q183" s="748"/>
      <c r="R183" s="746"/>
      <c r="S183" s="746"/>
      <c r="T183" s="748"/>
      <c r="U183" s="743"/>
      <c r="V183" s="745"/>
      <c r="W183" s="743"/>
      <c r="X183" s="745"/>
      <c r="Y183" s="747"/>
      <c r="Z183" s="748"/>
      <c r="AA183" s="746"/>
      <c r="AB183" s="746"/>
      <c r="AC183" s="746"/>
      <c r="AD183" s="743"/>
      <c r="AE183" s="745"/>
      <c r="AF183" s="743"/>
      <c r="AG183" s="745"/>
      <c r="AH183" s="747"/>
      <c r="AI183" s="748"/>
      <c r="AJ183" s="746"/>
      <c r="AK183" s="746"/>
      <c r="AL183" s="746"/>
      <c r="AM183" s="749"/>
      <c r="AN183" s="750"/>
      <c r="AO183" s="751"/>
      <c r="AP183" s="744"/>
      <c r="AQ183" s="744"/>
      <c r="AR183" s="745"/>
    </row>
    <row r="184" spans="1:44" ht="14.1" customHeight="1" x14ac:dyDescent="0.15">
      <c r="A184" s="752"/>
      <c r="B184" s="1252"/>
      <c r="C184" s="1254"/>
      <c r="D184" s="1254"/>
      <c r="E184" s="1254"/>
      <c r="F184" s="1254"/>
      <c r="G184" s="1253"/>
      <c r="H184" s="753"/>
      <c r="I184" s="754"/>
      <c r="J184" s="754"/>
      <c r="K184" s="755"/>
      <c r="L184" s="1250"/>
      <c r="M184" s="1251"/>
      <c r="N184" s="1252"/>
      <c r="O184" s="1253"/>
      <c r="P184" s="1250"/>
      <c r="Q184" s="1251"/>
      <c r="R184" s="756"/>
      <c r="S184" s="756"/>
      <c r="T184" s="878"/>
      <c r="U184" s="1250"/>
      <c r="V184" s="1251"/>
      <c r="W184" s="1252"/>
      <c r="X184" s="1253"/>
      <c r="Y184" s="1250"/>
      <c r="Z184" s="1251"/>
      <c r="AA184" s="756"/>
      <c r="AB184" s="756"/>
      <c r="AC184" s="756"/>
      <c r="AD184" s="1250"/>
      <c r="AE184" s="1251"/>
      <c r="AF184" s="1252"/>
      <c r="AG184" s="1253"/>
      <c r="AH184" s="1250"/>
      <c r="AI184" s="1251"/>
      <c r="AJ184" s="756"/>
      <c r="AK184" s="756"/>
      <c r="AL184" s="756"/>
      <c r="AM184" s="1255"/>
      <c r="AN184" s="1256"/>
      <c r="AO184" s="1257"/>
      <c r="AP184" s="757"/>
      <c r="AQ184" s="758"/>
      <c r="AR184" s="759"/>
    </row>
    <row r="185" spans="1:44" ht="15" customHeight="1" x14ac:dyDescent="0.15"/>
    <row r="186" spans="1:44" ht="15" customHeight="1" x14ac:dyDescent="0.15">
      <c r="A186" s="1220" t="s">
        <v>1807</v>
      </c>
      <c r="B186" s="1220"/>
      <c r="C186" s="1220"/>
      <c r="D186" s="1220"/>
      <c r="E186" s="1220"/>
      <c r="F186" s="1220"/>
      <c r="G186" s="1220"/>
      <c r="H186" s="1220"/>
      <c r="I186" s="1220"/>
      <c r="J186" s="1220"/>
      <c r="K186" s="1220"/>
      <c r="L186" s="1220"/>
      <c r="M186" s="1220"/>
      <c r="N186" s="1220"/>
      <c r="O186" s="1220"/>
      <c r="P186" s="1220"/>
      <c r="Q186" s="1220"/>
      <c r="R186" s="1220"/>
      <c r="S186" s="1220"/>
      <c r="T186" s="1220"/>
      <c r="U186" s="1220"/>
      <c r="V186" s="1220"/>
      <c r="W186" s="1220"/>
      <c r="X186" s="1220"/>
      <c r="Y186" s="1220"/>
      <c r="Z186" s="1220"/>
      <c r="AA186" s="1220"/>
      <c r="AB186" s="1220"/>
      <c r="AC186" s="1220"/>
      <c r="AD186" s="1220"/>
      <c r="AE186" s="1220"/>
      <c r="AF186" s="1220"/>
      <c r="AG186" s="1220"/>
      <c r="AH186" s="1220"/>
      <c r="AI186" s="1220"/>
      <c r="AJ186" s="1220"/>
      <c r="AK186" s="1220"/>
      <c r="AL186" s="1220"/>
      <c r="AM186" s="1220"/>
      <c r="AN186" s="1220"/>
      <c r="AO186" s="1220"/>
      <c r="AP186" s="1220"/>
      <c r="AQ186" s="1220"/>
      <c r="AR186" s="1220"/>
    </row>
    <row r="187" spans="1:44" ht="15" customHeight="1" x14ac:dyDescent="0.15">
      <c r="A187" s="1220"/>
      <c r="B187" s="1220"/>
      <c r="C187" s="1220"/>
      <c r="D187" s="1220"/>
      <c r="E187" s="1220"/>
      <c r="F187" s="1220"/>
      <c r="G187" s="1220"/>
      <c r="H187" s="1220"/>
      <c r="I187" s="1220"/>
      <c r="J187" s="1220"/>
      <c r="K187" s="1220"/>
      <c r="L187" s="1220"/>
      <c r="M187" s="1220"/>
      <c r="N187" s="1220"/>
      <c r="O187" s="1220"/>
      <c r="P187" s="1220"/>
      <c r="Q187" s="1220"/>
      <c r="R187" s="1220"/>
      <c r="S187" s="1220"/>
      <c r="T187" s="1220"/>
      <c r="U187" s="1220"/>
      <c r="V187" s="1220"/>
      <c r="W187" s="1220"/>
      <c r="X187" s="1220"/>
      <c r="Y187" s="1220"/>
      <c r="Z187" s="1220"/>
      <c r="AA187" s="1220"/>
      <c r="AB187" s="1220"/>
      <c r="AC187" s="1220"/>
      <c r="AD187" s="1220"/>
      <c r="AE187" s="1220"/>
      <c r="AF187" s="1220"/>
      <c r="AG187" s="1220"/>
      <c r="AH187" s="1220"/>
      <c r="AI187" s="1220"/>
      <c r="AJ187" s="1220"/>
      <c r="AK187" s="1220"/>
      <c r="AL187" s="1220"/>
      <c r="AM187" s="1220"/>
      <c r="AN187" s="1220"/>
      <c r="AO187" s="1220"/>
      <c r="AP187" s="1220"/>
      <c r="AQ187" s="1220"/>
      <c r="AR187" s="1220"/>
    </row>
    <row r="188" spans="1:44" ht="15" customHeight="1" x14ac:dyDescent="0.15">
      <c r="B188" s="642" t="s">
        <v>2241</v>
      </c>
      <c r="AP188" s="643"/>
      <c r="AQ188" s="644" t="s">
        <v>1118</v>
      </c>
      <c r="AR188" s="636">
        <v>5</v>
      </c>
    </row>
    <row r="189" spans="1:44" ht="14.1" customHeight="1" x14ac:dyDescent="0.15">
      <c r="A189" s="1272" t="s">
        <v>580</v>
      </c>
      <c r="B189" s="1269" t="s">
        <v>1119</v>
      </c>
      <c r="C189" s="1270"/>
      <c r="D189" s="1270"/>
      <c r="E189" s="1270"/>
      <c r="F189" s="1270"/>
      <c r="G189" s="1270"/>
      <c r="H189" s="1269" t="s">
        <v>1120</v>
      </c>
      <c r="I189" s="1270"/>
      <c r="J189" s="1270"/>
      <c r="K189" s="1271"/>
      <c r="L189" s="1247" t="s">
        <v>1734</v>
      </c>
      <c r="M189" s="1248"/>
      <c r="N189" s="1248"/>
      <c r="O189" s="1248"/>
      <c r="P189" s="1248"/>
      <c r="Q189" s="1248"/>
      <c r="R189" s="1248"/>
      <c r="S189" s="1248"/>
      <c r="T189" s="1249"/>
      <c r="U189" s="1247" t="s">
        <v>1121</v>
      </c>
      <c r="V189" s="1248"/>
      <c r="W189" s="1248"/>
      <c r="X189" s="1248"/>
      <c r="Y189" s="1248"/>
      <c r="Z189" s="1248"/>
      <c r="AA189" s="1248"/>
      <c r="AB189" s="1248"/>
      <c r="AC189" s="1249"/>
      <c r="AD189" s="1247" t="s">
        <v>1122</v>
      </c>
      <c r="AE189" s="1248"/>
      <c r="AF189" s="1248"/>
      <c r="AG189" s="1248"/>
      <c r="AH189" s="1248"/>
      <c r="AI189" s="1248"/>
      <c r="AJ189" s="1248"/>
      <c r="AK189" s="1248"/>
      <c r="AL189" s="1249"/>
      <c r="AM189" s="1274"/>
      <c r="AN189" s="1275"/>
      <c r="AO189" s="1276"/>
      <c r="AP189" s="1269" t="s">
        <v>1123</v>
      </c>
      <c r="AQ189" s="1270"/>
      <c r="AR189" s="1271"/>
    </row>
    <row r="190" spans="1:44" ht="14.1" customHeight="1" x14ac:dyDescent="0.15">
      <c r="A190" s="1273"/>
      <c r="B190" s="1242"/>
      <c r="C190" s="1244"/>
      <c r="D190" s="1244"/>
      <c r="E190" s="1244"/>
      <c r="F190" s="1244"/>
      <c r="G190" s="1244"/>
      <c r="H190" s="1242"/>
      <c r="I190" s="1244"/>
      <c r="J190" s="1244"/>
      <c r="K190" s="1243"/>
      <c r="L190" s="1242" t="s">
        <v>1124</v>
      </c>
      <c r="M190" s="1243"/>
      <c r="N190" s="1244" t="s">
        <v>1125</v>
      </c>
      <c r="O190" s="1244"/>
      <c r="P190" s="1227"/>
      <c r="Q190" s="1229"/>
      <c r="R190" s="1227"/>
      <c r="S190" s="1228"/>
      <c r="T190" s="1229"/>
      <c r="U190" s="1242" t="s">
        <v>1124</v>
      </c>
      <c r="V190" s="1243"/>
      <c r="W190" s="1242" t="s">
        <v>1125</v>
      </c>
      <c r="X190" s="1243"/>
      <c r="Y190" s="1227"/>
      <c r="Z190" s="1229"/>
      <c r="AA190" s="1227"/>
      <c r="AB190" s="1228"/>
      <c r="AC190" s="1229"/>
      <c r="AD190" s="1242" t="s">
        <v>1124</v>
      </c>
      <c r="AE190" s="1243"/>
      <c r="AF190" s="1242" t="s">
        <v>1125</v>
      </c>
      <c r="AG190" s="1243"/>
      <c r="AH190" s="1227"/>
      <c r="AI190" s="1229"/>
      <c r="AJ190" s="1227"/>
      <c r="AK190" s="1228"/>
      <c r="AL190" s="1229"/>
      <c r="AM190" s="1277"/>
      <c r="AN190" s="1278"/>
      <c r="AO190" s="1279"/>
      <c r="AP190" s="1242"/>
      <c r="AQ190" s="1244"/>
      <c r="AR190" s="1243"/>
    </row>
    <row r="191" spans="1:44" ht="14.1" customHeight="1" x14ac:dyDescent="0.15">
      <c r="A191" s="665"/>
      <c r="B191" s="666"/>
      <c r="C191" s="667"/>
      <c r="D191" s="667"/>
      <c r="E191" s="667"/>
      <c r="F191" s="667"/>
      <c r="G191" s="668"/>
      <c r="H191" s="669"/>
      <c r="I191" s="670"/>
      <c r="J191" s="670"/>
      <c r="K191" s="672"/>
      <c r="L191" s="669"/>
      <c r="M191" s="672"/>
      <c r="N191" s="669"/>
      <c r="O191" s="672"/>
      <c r="P191" s="673"/>
      <c r="Q191" s="674"/>
      <c r="R191" s="671"/>
      <c r="S191" s="671"/>
      <c r="T191" s="671"/>
      <c r="U191" s="669"/>
      <c r="V191" s="672"/>
      <c r="W191" s="669"/>
      <c r="X191" s="672"/>
      <c r="Y191" s="673"/>
      <c r="Z191" s="674"/>
      <c r="AA191" s="670"/>
      <c r="AB191" s="670"/>
      <c r="AC191" s="670"/>
      <c r="AD191" s="669"/>
      <c r="AE191" s="672"/>
      <c r="AF191" s="669"/>
      <c r="AG191" s="672"/>
      <c r="AH191" s="673"/>
      <c r="AI191" s="674"/>
      <c r="AJ191" s="670"/>
      <c r="AK191" s="670"/>
      <c r="AL191" s="670"/>
      <c r="AM191" s="675"/>
      <c r="AN191" s="676"/>
      <c r="AO191" s="677"/>
      <c r="AP191" s="671"/>
      <c r="AQ191" s="671"/>
      <c r="AR191" s="672"/>
    </row>
    <row r="192" spans="1:44" ht="14.1" customHeight="1" x14ac:dyDescent="0.15">
      <c r="A192" s="681">
        <v>5</v>
      </c>
      <c r="B192" s="682" t="s">
        <v>1149</v>
      </c>
      <c r="C192" s="667"/>
      <c r="D192" s="667"/>
      <c r="E192" s="667"/>
      <c r="F192" s="667"/>
      <c r="G192" s="683"/>
      <c r="H192" s="684"/>
      <c r="I192" s="685"/>
      <c r="J192" s="685"/>
      <c r="K192" s="686"/>
      <c r="L192" s="1245"/>
      <c r="M192" s="1246"/>
      <c r="N192" s="1240"/>
      <c r="O192" s="1241"/>
      <c r="P192" s="1238"/>
      <c r="Q192" s="1239"/>
      <c r="R192" s="685"/>
      <c r="S192" s="685"/>
      <c r="T192" s="685"/>
      <c r="U192" s="1245"/>
      <c r="V192" s="1246"/>
      <c r="W192" s="1240"/>
      <c r="X192" s="1241"/>
      <c r="Y192" s="1238"/>
      <c r="Z192" s="1239"/>
      <c r="AA192" s="687"/>
      <c r="AB192" s="687"/>
      <c r="AC192" s="687"/>
      <c r="AD192" s="1245"/>
      <c r="AE192" s="1246"/>
      <c r="AF192" s="1240"/>
      <c r="AG192" s="1241"/>
      <c r="AH192" s="1238"/>
      <c r="AI192" s="1239"/>
      <c r="AJ192" s="687"/>
      <c r="AK192" s="687"/>
      <c r="AL192" s="687"/>
      <c r="AM192" s="1235"/>
      <c r="AN192" s="1236"/>
      <c r="AO192" s="1237"/>
      <c r="AP192" s="688"/>
      <c r="AQ192" s="689"/>
      <c r="AR192" s="690"/>
    </row>
    <row r="193" spans="1:44" ht="14.1" customHeight="1" x14ac:dyDescent="0.15">
      <c r="A193" s="691"/>
      <c r="B193" s="645"/>
      <c r="C193" s="646"/>
      <c r="D193" s="646"/>
      <c r="E193" s="646"/>
      <c r="F193" s="646"/>
      <c r="G193" s="647"/>
      <c r="H193" s="645" t="s">
        <v>1581</v>
      </c>
      <c r="I193" s="648"/>
      <c r="J193" s="648"/>
      <c r="K193" s="647"/>
      <c r="L193" s="1172"/>
      <c r="M193" s="1173"/>
      <c r="N193" s="645"/>
      <c r="O193" s="647"/>
      <c r="P193" s="692"/>
      <c r="Q193" s="693"/>
      <c r="R193" s="646"/>
      <c r="S193" s="646"/>
      <c r="T193" s="646"/>
      <c r="U193" s="1172"/>
      <c r="V193" s="1173"/>
      <c r="W193" s="645"/>
      <c r="X193" s="647"/>
      <c r="Y193" s="692"/>
      <c r="Z193" s="693"/>
      <c r="AA193" s="648"/>
      <c r="AB193" s="648"/>
      <c r="AC193" s="648"/>
      <c r="AD193" s="1172"/>
      <c r="AE193" s="1173"/>
      <c r="AF193" s="645"/>
      <c r="AG193" s="647"/>
      <c r="AH193" s="692"/>
      <c r="AI193" s="693"/>
      <c r="AJ193" s="648"/>
      <c r="AK193" s="648"/>
      <c r="AL193" s="648"/>
      <c r="AM193" s="694"/>
      <c r="AN193" s="695"/>
      <c r="AO193" s="696"/>
      <c r="AP193" s="660"/>
      <c r="AQ193" s="660"/>
      <c r="AR193" s="661"/>
    </row>
    <row r="194" spans="1:44" ht="14.1" customHeight="1" x14ac:dyDescent="0.15">
      <c r="A194" s="697"/>
      <c r="B194" s="651" t="s">
        <v>1150</v>
      </c>
      <c r="C194" s="652"/>
      <c r="D194" s="652"/>
      <c r="E194" s="652"/>
      <c r="F194" s="698"/>
      <c r="G194" s="678"/>
      <c r="H194" s="679" t="s">
        <v>1132</v>
      </c>
      <c r="I194" s="662"/>
      <c r="J194" s="662"/>
      <c r="K194" s="656"/>
      <c r="L194" s="1218" t="s">
        <v>724</v>
      </c>
      <c r="M194" s="1219"/>
      <c r="N194" s="1164" t="s">
        <v>737</v>
      </c>
      <c r="O194" s="1165"/>
      <c r="P194" s="1157"/>
      <c r="Q194" s="1158"/>
      <c r="R194" s="1159"/>
      <c r="S194" s="1160"/>
      <c r="T194" s="1161"/>
      <c r="U194" s="1162" t="s">
        <v>1374</v>
      </c>
      <c r="V194" s="1163"/>
      <c r="W194" s="1164" t="s">
        <v>1133</v>
      </c>
      <c r="X194" s="1165"/>
      <c r="Y194" s="1157"/>
      <c r="Z194" s="1158"/>
      <c r="AA194" s="1159"/>
      <c r="AB194" s="1160"/>
      <c r="AC194" s="1161"/>
      <c r="AD194" s="1230">
        <v>161.29</v>
      </c>
      <c r="AE194" s="1231"/>
      <c r="AF194" s="1164" t="s">
        <v>1130</v>
      </c>
      <c r="AG194" s="1165"/>
      <c r="AH194" s="1157"/>
      <c r="AI194" s="1158"/>
      <c r="AJ194" s="1159"/>
      <c r="AK194" s="1160"/>
      <c r="AL194" s="1161"/>
      <c r="AM194" s="1159"/>
      <c r="AN194" s="1160"/>
      <c r="AO194" s="1161"/>
      <c r="AP194" s="654" t="s">
        <v>1384</v>
      </c>
      <c r="AQ194" s="660"/>
      <c r="AR194" s="661"/>
    </row>
    <row r="195" spans="1:44" ht="14.1" customHeight="1" x14ac:dyDescent="0.15">
      <c r="A195" s="707"/>
      <c r="B195" s="645"/>
      <c r="C195" s="646"/>
      <c r="D195" s="646"/>
      <c r="E195" s="660"/>
      <c r="F195" s="646"/>
      <c r="G195" s="647"/>
      <c r="H195" s="645" t="s">
        <v>1581</v>
      </c>
      <c r="I195" s="648"/>
      <c r="J195" s="648"/>
      <c r="K195" s="647"/>
      <c r="L195" s="1172"/>
      <c r="M195" s="1173"/>
      <c r="N195" s="645"/>
      <c r="O195" s="647"/>
      <c r="P195" s="692"/>
      <c r="Q195" s="693"/>
      <c r="R195" s="646"/>
      <c r="S195" s="646"/>
      <c r="T195" s="646"/>
      <c r="U195" s="1172"/>
      <c r="V195" s="1173"/>
      <c r="W195" s="645"/>
      <c r="X195" s="647"/>
      <c r="Y195" s="692"/>
      <c r="Z195" s="693"/>
      <c r="AA195" s="648"/>
      <c r="AB195" s="648"/>
      <c r="AC195" s="648"/>
      <c r="AD195" s="1172"/>
      <c r="AE195" s="1173"/>
      <c r="AF195" s="645"/>
      <c r="AG195" s="647"/>
      <c r="AH195" s="692"/>
      <c r="AI195" s="693"/>
      <c r="AJ195" s="648"/>
      <c r="AK195" s="648"/>
      <c r="AL195" s="648"/>
      <c r="AM195" s="694"/>
      <c r="AN195" s="695"/>
      <c r="AO195" s="696"/>
      <c r="AP195" s="660"/>
      <c r="AQ195" s="646"/>
      <c r="AR195" s="647"/>
    </row>
    <row r="196" spans="1:44" ht="14.1" customHeight="1" x14ac:dyDescent="0.15">
      <c r="A196" s="707"/>
      <c r="B196" s="659" t="s">
        <v>1151</v>
      </c>
      <c r="C196" s="660"/>
      <c r="D196" s="660"/>
      <c r="E196" s="660"/>
      <c r="F196" s="708"/>
      <c r="G196" s="653"/>
      <c r="H196" s="679" t="s">
        <v>1132</v>
      </c>
      <c r="I196" s="662"/>
      <c r="J196" s="662"/>
      <c r="K196" s="656"/>
      <c r="L196" s="1218" t="s">
        <v>724</v>
      </c>
      <c r="M196" s="1219"/>
      <c r="N196" s="1164" t="s">
        <v>737</v>
      </c>
      <c r="O196" s="1165"/>
      <c r="P196" s="1157"/>
      <c r="Q196" s="1158"/>
      <c r="R196" s="1159"/>
      <c r="S196" s="1160"/>
      <c r="T196" s="1161"/>
      <c r="U196" s="1162" t="s">
        <v>1374</v>
      </c>
      <c r="V196" s="1163"/>
      <c r="W196" s="1164" t="s">
        <v>1133</v>
      </c>
      <c r="X196" s="1165"/>
      <c r="Y196" s="1157"/>
      <c r="Z196" s="1158"/>
      <c r="AA196" s="1159"/>
      <c r="AB196" s="1160"/>
      <c r="AC196" s="1161"/>
      <c r="AD196" s="1230">
        <v>50.25</v>
      </c>
      <c r="AE196" s="1231"/>
      <c r="AF196" s="1164" t="s">
        <v>1130</v>
      </c>
      <c r="AG196" s="1165"/>
      <c r="AH196" s="1157"/>
      <c r="AI196" s="1158"/>
      <c r="AJ196" s="1159"/>
      <c r="AK196" s="1160"/>
      <c r="AL196" s="1161"/>
      <c r="AM196" s="1159"/>
      <c r="AN196" s="1160"/>
      <c r="AO196" s="1161"/>
      <c r="AP196" s="654" t="s">
        <v>1384</v>
      </c>
      <c r="AQ196" s="652"/>
      <c r="AR196" s="713"/>
    </row>
    <row r="197" spans="1:44" ht="14.1" customHeight="1" x14ac:dyDescent="0.15">
      <c r="A197" s="691"/>
      <c r="B197" s="645"/>
      <c r="C197" s="646"/>
      <c r="D197" s="646"/>
      <c r="E197" s="646"/>
      <c r="F197" s="646"/>
      <c r="G197" s="647"/>
      <c r="H197" s="645" t="s">
        <v>1581</v>
      </c>
      <c r="I197" s="648"/>
      <c r="J197" s="648"/>
      <c r="K197" s="647"/>
      <c r="L197" s="1172"/>
      <c r="M197" s="1173"/>
      <c r="N197" s="645"/>
      <c r="O197" s="647"/>
      <c r="P197" s="692"/>
      <c r="Q197" s="693"/>
      <c r="R197" s="646"/>
      <c r="S197" s="646"/>
      <c r="T197" s="646"/>
      <c r="U197" s="1172"/>
      <c r="V197" s="1173"/>
      <c r="W197" s="645"/>
      <c r="X197" s="647"/>
      <c r="Y197" s="692"/>
      <c r="Z197" s="693"/>
      <c r="AA197" s="648"/>
      <c r="AB197" s="648"/>
      <c r="AC197" s="648"/>
      <c r="AD197" s="1172"/>
      <c r="AE197" s="1173"/>
      <c r="AF197" s="645"/>
      <c r="AG197" s="647"/>
      <c r="AH197" s="692"/>
      <c r="AI197" s="693"/>
      <c r="AJ197" s="648"/>
      <c r="AK197" s="648"/>
      <c r="AL197" s="648"/>
      <c r="AM197" s="694"/>
      <c r="AN197" s="695"/>
      <c r="AO197" s="696"/>
      <c r="AP197" s="660"/>
      <c r="AQ197" s="660"/>
      <c r="AR197" s="661"/>
    </row>
    <row r="198" spans="1:44" ht="14.1" customHeight="1" x14ac:dyDescent="0.15">
      <c r="A198" s="707"/>
      <c r="B198" s="659" t="s">
        <v>1152</v>
      </c>
      <c r="C198" s="660"/>
      <c r="D198" s="660"/>
      <c r="E198" s="660"/>
      <c r="F198" s="698"/>
      <c r="G198" s="678"/>
      <c r="H198" s="679" t="s">
        <v>1132</v>
      </c>
      <c r="I198" s="662"/>
      <c r="J198" s="662"/>
      <c r="K198" s="656"/>
      <c r="L198" s="1218" t="s">
        <v>724</v>
      </c>
      <c r="M198" s="1219"/>
      <c r="N198" s="1164" t="s">
        <v>737</v>
      </c>
      <c r="O198" s="1165"/>
      <c r="P198" s="1157"/>
      <c r="Q198" s="1158"/>
      <c r="R198" s="1159"/>
      <c r="S198" s="1160"/>
      <c r="T198" s="1161"/>
      <c r="U198" s="1162" t="s">
        <v>1374</v>
      </c>
      <c r="V198" s="1163"/>
      <c r="W198" s="1164" t="s">
        <v>1133</v>
      </c>
      <c r="X198" s="1165"/>
      <c r="Y198" s="1157"/>
      <c r="Z198" s="1158"/>
      <c r="AA198" s="1159"/>
      <c r="AB198" s="1160"/>
      <c r="AC198" s="1161"/>
      <c r="AD198" s="1230">
        <v>37.69</v>
      </c>
      <c r="AE198" s="1231"/>
      <c r="AF198" s="1164" t="s">
        <v>1130</v>
      </c>
      <c r="AG198" s="1165"/>
      <c r="AH198" s="1157"/>
      <c r="AI198" s="1158"/>
      <c r="AJ198" s="1159"/>
      <c r="AK198" s="1160"/>
      <c r="AL198" s="1161"/>
      <c r="AM198" s="1159"/>
      <c r="AN198" s="1160"/>
      <c r="AO198" s="1161"/>
      <c r="AP198" s="654" t="s">
        <v>1384</v>
      </c>
      <c r="AQ198" s="660"/>
      <c r="AR198" s="661"/>
    </row>
    <row r="199" spans="1:44" ht="14.1" customHeight="1" x14ac:dyDescent="0.15">
      <c r="A199" s="691"/>
      <c r="B199" s="645"/>
      <c r="C199" s="646"/>
      <c r="D199" s="646"/>
      <c r="E199" s="646"/>
      <c r="F199" s="646"/>
      <c r="G199" s="647"/>
      <c r="H199" s="645" t="s">
        <v>1581</v>
      </c>
      <c r="I199" s="648"/>
      <c r="J199" s="648"/>
      <c r="K199" s="647"/>
      <c r="L199" s="1172"/>
      <c r="M199" s="1173"/>
      <c r="N199" s="645"/>
      <c r="O199" s="647"/>
      <c r="P199" s="692"/>
      <c r="Q199" s="693"/>
      <c r="R199" s="646"/>
      <c r="S199" s="646"/>
      <c r="T199" s="646"/>
      <c r="U199" s="1172"/>
      <c r="V199" s="1173"/>
      <c r="W199" s="645"/>
      <c r="X199" s="647"/>
      <c r="Y199" s="692"/>
      <c r="Z199" s="693"/>
      <c r="AA199" s="648"/>
      <c r="AB199" s="648"/>
      <c r="AC199" s="648"/>
      <c r="AD199" s="1172"/>
      <c r="AE199" s="1173"/>
      <c r="AF199" s="645"/>
      <c r="AG199" s="647"/>
      <c r="AH199" s="692"/>
      <c r="AI199" s="693"/>
      <c r="AJ199" s="648"/>
      <c r="AK199" s="648"/>
      <c r="AL199" s="648"/>
      <c r="AM199" s="694"/>
      <c r="AN199" s="695"/>
      <c r="AO199" s="696"/>
      <c r="AP199" s="660"/>
      <c r="AQ199" s="646"/>
      <c r="AR199" s="647"/>
    </row>
    <row r="200" spans="1:44" ht="14.1" customHeight="1" x14ac:dyDescent="0.15">
      <c r="A200" s="697"/>
      <c r="B200" s="651" t="s">
        <v>1153</v>
      </c>
      <c r="C200" s="652"/>
      <c r="D200" s="652"/>
      <c r="E200" s="652"/>
      <c r="F200" s="660"/>
      <c r="G200" s="653"/>
      <c r="H200" s="679" t="s">
        <v>1132</v>
      </c>
      <c r="I200" s="662"/>
      <c r="J200" s="662"/>
      <c r="K200" s="656"/>
      <c r="L200" s="1218" t="s">
        <v>724</v>
      </c>
      <c r="M200" s="1219"/>
      <c r="N200" s="1164" t="s">
        <v>737</v>
      </c>
      <c r="O200" s="1165"/>
      <c r="P200" s="1157"/>
      <c r="Q200" s="1158"/>
      <c r="R200" s="1159"/>
      <c r="S200" s="1160"/>
      <c r="T200" s="1161"/>
      <c r="U200" s="1162" t="s">
        <v>1374</v>
      </c>
      <c r="V200" s="1163"/>
      <c r="W200" s="1164" t="s">
        <v>1133</v>
      </c>
      <c r="X200" s="1165"/>
      <c r="Y200" s="1157"/>
      <c r="Z200" s="1158"/>
      <c r="AA200" s="1159"/>
      <c r="AB200" s="1160"/>
      <c r="AC200" s="1161"/>
      <c r="AD200" s="1230">
        <v>430.9</v>
      </c>
      <c r="AE200" s="1231"/>
      <c r="AF200" s="1164" t="s">
        <v>1130</v>
      </c>
      <c r="AG200" s="1165"/>
      <c r="AH200" s="1157"/>
      <c r="AI200" s="1158"/>
      <c r="AJ200" s="1159"/>
      <c r="AK200" s="1160"/>
      <c r="AL200" s="1161"/>
      <c r="AM200" s="1159"/>
      <c r="AN200" s="1160"/>
      <c r="AO200" s="1161"/>
      <c r="AP200" s="654" t="s">
        <v>1384</v>
      </c>
      <c r="AQ200" s="652"/>
      <c r="AR200" s="713"/>
    </row>
    <row r="201" spans="1:44" ht="14.1" customHeight="1" x14ac:dyDescent="0.15">
      <c r="A201" s="707"/>
      <c r="B201" s="659"/>
      <c r="C201" s="660"/>
      <c r="D201" s="660"/>
      <c r="E201" s="660"/>
      <c r="F201" s="646"/>
      <c r="G201" s="661"/>
      <c r="H201" s="645" t="s">
        <v>1581</v>
      </c>
      <c r="I201" s="648"/>
      <c r="J201" s="648"/>
      <c r="K201" s="647"/>
      <c r="L201" s="1172"/>
      <c r="M201" s="1173"/>
      <c r="N201" s="645"/>
      <c r="O201" s="647"/>
      <c r="P201" s="692"/>
      <c r="Q201" s="693"/>
      <c r="R201" s="646"/>
      <c r="S201" s="646"/>
      <c r="T201" s="646"/>
      <c r="U201" s="1172"/>
      <c r="V201" s="1173"/>
      <c r="W201" s="645"/>
      <c r="X201" s="647"/>
      <c r="Y201" s="692"/>
      <c r="Z201" s="693"/>
      <c r="AA201" s="648"/>
      <c r="AB201" s="648"/>
      <c r="AC201" s="648"/>
      <c r="AD201" s="1172"/>
      <c r="AE201" s="1173"/>
      <c r="AF201" s="645"/>
      <c r="AG201" s="647"/>
      <c r="AH201" s="692"/>
      <c r="AI201" s="693"/>
      <c r="AJ201" s="648"/>
      <c r="AK201" s="648"/>
      <c r="AL201" s="648"/>
      <c r="AM201" s="694"/>
      <c r="AN201" s="695"/>
      <c r="AO201" s="696"/>
      <c r="AP201" s="660"/>
      <c r="AQ201" s="660"/>
      <c r="AR201" s="661"/>
    </row>
    <row r="202" spans="1:44" ht="14.1" customHeight="1" x14ac:dyDescent="0.15">
      <c r="A202" s="707"/>
      <c r="B202" s="659" t="s">
        <v>1154</v>
      </c>
      <c r="C202" s="660"/>
      <c r="D202" s="660"/>
      <c r="E202" s="660"/>
      <c r="F202" s="660"/>
      <c r="G202" s="678"/>
      <c r="H202" s="679" t="s">
        <v>1132</v>
      </c>
      <c r="I202" s="662"/>
      <c r="J202" s="662"/>
      <c r="K202" s="656"/>
      <c r="L202" s="1218" t="s">
        <v>724</v>
      </c>
      <c r="M202" s="1219"/>
      <c r="N202" s="1164" t="s">
        <v>737</v>
      </c>
      <c r="O202" s="1165"/>
      <c r="P202" s="1157"/>
      <c r="Q202" s="1158"/>
      <c r="R202" s="1159"/>
      <c r="S202" s="1160"/>
      <c r="T202" s="1161"/>
      <c r="U202" s="1162" t="s">
        <v>1374</v>
      </c>
      <c r="V202" s="1163"/>
      <c r="W202" s="1164" t="s">
        <v>1133</v>
      </c>
      <c r="X202" s="1165"/>
      <c r="Y202" s="1157"/>
      <c r="Z202" s="1158"/>
      <c r="AA202" s="1159"/>
      <c r="AB202" s="1160"/>
      <c r="AC202" s="1161"/>
      <c r="AD202" s="1230">
        <v>134.59</v>
      </c>
      <c r="AE202" s="1231"/>
      <c r="AF202" s="1164" t="s">
        <v>1130</v>
      </c>
      <c r="AG202" s="1165"/>
      <c r="AH202" s="1157"/>
      <c r="AI202" s="1158"/>
      <c r="AJ202" s="1159"/>
      <c r="AK202" s="1160"/>
      <c r="AL202" s="1161"/>
      <c r="AM202" s="1159"/>
      <c r="AN202" s="1160"/>
      <c r="AO202" s="1161"/>
      <c r="AP202" s="654" t="s">
        <v>1384</v>
      </c>
      <c r="AQ202" s="652"/>
      <c r="AR202" s="713"/>
    </row>
    <row r="203" spans="1:44" ht="14.1" customHeight="1" x14ac:dyDescent="0.15">
      <c r="A203" s="691"/>
      <c r="B203" s="645"/>
      <c r="C203" s="646"/>
      <c r="D203" s="646"/>
      <c r="E203" s="646"/>
      <c r="F203" s="646"/>
      <c r="G203" s="647"/>
      <c r="H203" s="645" t="s">
        <v>1581</v>
      </c>
      <c r="I203" s="648"/>
      <c r="J203" s="648"/>
      <c r="K203" s="647"/>
      <c r="L203" s="1172"/>
      <c r="M203" s="1173"/>
      <c r="N203" s="645"/>
      <c r="O203" s="647"/>
      <c r="P203" s="692"/>
      <c r="Q203" s="693"/>
      <c r="R203" s="646"/>
      <c r="S203" s="646"/>
      <c r="T203" s="646"/>
      <c r="U203" s="1172"/>
      <c r="V203" s="1173"/>
      <c r="W203" s="645"/>
      <c r="X203" s="647"/>
      <c r="Y203" s="692"/>
      <c r="Z203" s="693"/>
      <c r="AA203" s="648"/>
      <c r="AB203" s="648"/>
      <c r="AC203" s="648"/>
      <c r="AD203" s="1172"/>
      <c r="AE203" s="1173"/>
      <c r="AF203" s="645"/>
      <c r="AG203" s="647"/>
      <c r="AH203" s="692"/>
      <c r="AI203" s="693"/>
      <c r="AJ203" s="648"/>
      <c r="AK203" s="648"/>
      <c r="AL203" s="648"/>
      <c r="AM203" s="694"/>
      <c r="AN203" s="695"/>
      <c r="AO203" s="696"/>
      <c r="AP203" s="660"/>
      <c r="AQ203" s="646"/>
      <c r="AR203" s="647"/>
    </row>
    <row r="204" spans="1:44" ht="14.1" customHeight="1" x14ac:dyDescent="0.15">
      <c r="A204" s="707"/>
      <c r="B204" s="659" t="s">
        <v>1155</v>
      </c>
      <c r="C204" s="660"/>
      <c r="D204" s="660"/>
      <c r="E204" s="660"/>
      <c r="F204" s="660"/>
      <c r="G204" s="678"/>
      <c r="H204" s="679" t="s">
        <v>1132</v>
      </c>
      <c r="I204" s="662"/>
      <c r="J204" s="662"/>
      <c r="K204" s="680"/>
      <c r="L204" s="1218" t="s">
        <v>724</v>
      </c>
      <c r="M204" s="1219"/>
      <c r="N204" s="1164" t="s">
        <v>737</v>
      </c>
      <c r="O204" s="1165"/>
      <c r="P204" s="1157"/>
      <c r="Q204" s="1158"/>
      <c r="R204" s="1159"/>
      <c r="S204" s="1160"/>
      <c r="T204" s="1161"/>
      <c r="U204" s="1218" t="s">
        <v>724</v>
      </c>
      <c r="V204" s="1219"/>
      <c r="W204" s="1164" t="s">
        <v>1133</v>
      </c>
      <c r="X204" s="1165"/>
      <c r="Y204" s="1157"/>
      <c r="Z204" s="1158"/>
      <c r="AA204" s="1194"/>
      <c r="AB204" s="1195"/>
      <c r="AC204" s="1196"/>
      <c r="AD204" s="1221">
        <v>0.53800000000000003</v>
      </c>
      <c r="AE204" s="1222"/>
      <c r="AF204" s="1164" t="s">
        <v>1130</v>
      </c>
      <c r="AG204" s="1165"/>
      <c r="AH204" s="1157"/>
      <c r="AI204" s="1158"/>
      <c r="AJ204" s="1194"/>
      <c r="AK204" s="1195"/>
      <c r="AL204" s="1196"/>
      <c r="AM204" s="1194"/>
      <c r="AN204" s="1195"/>
      <c r="AO204" s="1196"/>
      <c r="AP204" s="679" t="s">
        <v>1547</v>
      </c>
      <c r="AQ204" s="660"/>
      <c r="AR204" s="661"/>
    </row>
    <row r="205" spans="1:44" ht="14.1" customHeight="1" x14ac:dyDescent="0.15">
      <c r="A205" s="691"/>
      <c r="B205" s="645"/>
      <c r="C205" s="646"/>
      <c r="D205" s="646"/>
      <c r="E205" s="646"/>
      <c r="F205" s="646"/>
      <c r="G205" s="647"/>
      <c r="H205" s="645" t="s">
        <v>1581</v>
      </c>
      <c r="I205" s="648"/>
      <c r="J205" s="648"/>
      <c r="K205" s="647"/>
      <c r="L205" s="1172"/>
      <c r="M205" s="1173"/>
      <c r="N205" s="645"/>
      <c r="O205" s="647"/>
      <c r="P205" s="692"/>
      <c r="Q205" s="693"/>
      <c r="R205" s="646"/>
      <c r="S205" s="646"/>
      <c r="T205" s="646"/>
      <c r="U205" s="1172"/>
      <c r="V205" s="1173"/>
      <c r="W205" s="645"/>
      <c r="X205" s="647"/>
      <c r="Y205" s="692"/>
      <c r="Z205" s="693"/>
      <c r="AA205" s="648"/>
      <c r="AB205" s="648"/>
      <c r="AC205" s="648"/>
      <c r="AD205" s="1172"/>
      <c r="AE205" s="1173"/>
      <c r="AF205" s="645"/>
      <c r="AG205" s="647"/>
      <c r="AH205" s="692"/>
      <c r="AI205" s="693"/>
      <c r="AJ205" s="648"/>
      <c r="AK205" s="648"/>
      <c r="AL205" s="648"/>
      <c r="AM205" s="694"/>
      <c r="AN205" s="695"/>
      <c r="AO205" s="696"/>
      <c r="AP205" s="646"/>
      <c r="AQ205" s="646"/>
      <c r="AR205" s="647"/>
    </row>
    <row r="206" spans="1:44" ht="14.1" customHeight="1" x14ac:dyDescent="0.15">
      <c r="A206" s="697"/>
      <c r="B206" s="651" t="s">
        <v>1156</v>
      </c>
      <c r="C206" s="652"/>
      <c r="D206" s="652"/>
      <c r="E206" s="652"/>
      <c r="F206" s="652"/>
      <c r="G206" s="653"/>
      <c r="H206" s="679" t="s">
        <v>1132</v>
      </c>
      <c r="I206" s="655"/>
      <c r="J206" s="655"/>
      <c r="K206" s="656"/>
      <c r="L206" s="1162" t="s">
        <v>724</v>
      </c>
      <c r="M206" s="1163"/>
      <c r="N206" s="1174" t="s">
        <v>737</v>
      </c>
      <c r="O206" s="1175"/>
      <c r="P206" s="1157"/>
      <c r="Q206" s="1158"/>
      <c r="R206" s="1159"/>
      <c r="S206" s="1160"/>
      <c r="T206" s="1161"/>
      <c r="U206" s="1162" t="s">
        <v>1374</v>
      </c>
      <c r="V206" s="1163"/>
      <c r="W206" s="1174" t="s">
        <v>1133</v>
      </c>
      <c r="X206" s="1175"/>
      <c r="Y206" s="1157"/>
      <c r="Z206" s="1158"/>
      <c r="AA206" s="1159"/>
      <c r="AB206" s="1160"/>
      <c r="AC206" s="1161"/>
      <c r="AD206" s="1230">
        <v>64.599999999999994</v>
      </c>
      <c r="AE206" s="1231"/>
      <c r="AF206" s="1174" t="s">
        <v>1130</v>
      </c>
      <c r="AG206" s="1175"/>
      <c r="AH206" s="1157"/>
      <c r="AI206" s="1158"/>
      <c r="AJ206" s="1159"/>
      <c r="AK206" s="1160"/>
      <c r="AL206" s="1161"/>
      <c r="AM206" s="1159"/>
      <c r="AN206" s="1160"/>
      <c r="AO206" s="1161"/>
      <c r="AP206" s="654" t="s">
        <v>1384</v>
      </c>
      <c r="AQ206" s="652"/>
      <c r="AR206" s="713"/>
    </row>
    <row r="207" spans="1:44" ht="14.1" customHeight="1" x14ac:dyDescent="0.15">
      <c r="A207" s="707"/>
      <c r="B207" s="659"/>
      <c r="C207" s="660"/>
      <c r="D207" s="660"/>
      <c r="E207" s="660"/>
      <c r="F207" s="660"/>
      <c r="G207" s="661"/>
      <c r="H207" s="645" t="s">
        <v>1581</v>
      </c>
      <c r="I207" s="662"/>
      <c r="J207" s="662"/>
      <c r="K207" s="661"/>
      <c r="L207" s="1164"/>
      <c r="M207" s="1165"/>
      <c r="N207" s="659"/>
      <c r="O207" s="661"/>
      <c r="P207" s="692"/>
      <c r="Q207" s="693"/>
      <c r="R207" s="646"/>
      <c r="S207" s="646"/>
      <c r="T207" s="646"/>
      <c r="U207" s="1164"/>
      <c r="V207" s="1165"/>
      <c r="W207" s="659"/>
      <c r="X207" s="661"/>
      <c r="Y207" s="692"/>
      <c r="Z207" s="693"/>
      <c r="AA207" s="662"/>
      <c r="AB207" s="662"/>
      <c r="AC207" s="662"/>
      <c r="AD207" s="1164"/>
      <c r="AE207" s="1165"/>
      <c r="AF207" s="659"/>
      <c r="AG207" s="661"/>
      <c r="AH207" s="692"/>
      <c r="AI207" s="693"/>
      <c r="AJ207" s="662"/>
      <c r="AK207" s="662"/>
      <c r="AL207" s="662"/>
      <c r="AM207" s="679"/>
      <c r="AN207" s="716"/>
      <c r="AO207" s="678"/>
      <c r="AP207" s="660"/>
      <c r="AQ207" s="660"/>
      <c r="AR207" s="661"/>
    </row>
    <row r="208" spans="1:44" ht="14.1" customHeight="1" x14ac:dyDescent="0.15">
      <c r="A208" s="697"/>
      <c r="B208" s="651" t="s">
        <v>1385</v>
      </c>
      <c r="C208" s="652"/>
      <c r="D208" s="652"/>
      <c r="E208" s="652"/>
      <c r="F208" s="652"/>
      <c r="G208" s="653"/>
      <c r="H208" s="679" t="s">
        <v>1132</v>
      </c>
      <c r="I208" s="662"/>
      <c r="J208" s="662"/>
      <c r="K208" s="656"/>
      <c r="L208" s="1218" t="s">
        <v>724</v>
      </c>
      <c r="M208" s="1219"/>
      <c r="N208" s="1164" t="s">
        <v>737</v>
      </c>
      <c r="O208" s="1165"/>
      <c r="P208" s="1157"/>
      <c r="Q208" s="1158"/>
      <c r="R208" s="1159"/>
      <c r="S208" s="1160"/>
      <c r="T208" s="1161"/>
      <c r="U208" s="1162" t="s">
        <v>1374</v>
      </c>
      <c r="V208" s="1163"/>
      <c r="W208" s="1164" t="s">
        <v>1133</v>
      </c>
      <c r="X208" s="1165"/>
      <c r="Y208" s="1157"/>
      <c r="Z208" s="1158"/>
      <c r="AA208" s="1159"/>
      <c r="AB208" s="1160"/>
      <c r="AC208" s="1161"/>
      <c r="AD208" s="1162" t="s">
        <v>724</v>
      </c>
      <c r="AE208" s="1163"/>
      <c r="AF208" s="1164" t="s">
        <v>1130</v>
      </c>
      <c r="AG208" s="1165"/>
      <c r="AH208" s="1157"/>
      <c r="AI208" s="1158"/>
      <c r="AJ208" s="1159"/>
      <c r="AK208" s="1160"/>
      <c r="AL208" s="1161"/>
      <c r="AM208" s="1159"/>
      <c r="AN208" s="1160"/>
      <c r="AO208" s="1161"/>
      <c r="AP208" s="654" t="s">
        <v>1547</v>
      </c>
      <c r="AQ208" s="660"/>
      <c r="AR208" s="661"/>
    </row>
    <row r="209" spans="1:44" ht="14.1" customHeight="1" x14ac:dyDescent="0.15">
      <c r="A209" s="707"/>
      <c r="B209" s="645" t="s">
        <v>1548</v>
      </c>
      <c r="C209" s="646"/>
      <c r="D209" s="646"/>
      <c r="E209" s="646"/>
      <c r="F209" s="646"/>
      <c r="G209" s="696"/>
      <c r="H209" s="645"/>
      <c r="I209" s="648"/>
      <c r="J209" s="648"/>
      <c r="K209" s="647"/>
      <c r="L209" s="1172"/>
      <c r="M209" s="1173"/>
      <c r="N209" s="645"/>
      <c r="O209" s="647"/>
      <c r="P209" s="692"/>
      <c r="Q209" s="693"/>
      <c r="R209" s="646"/>
      <c r="S209" s="646"/>
      <c r="T209" s="646"/>
      <c r="U209" s="1172"/>
      <c r="V209" s="1173"/>
      <c r="W209" s="645"/>
      <c r="X209" s="647"/>
      <c r="Y209" s="692"/>
      <c r="Z209" s="693"/>
      <c r="AA209" s="648"/>
      <c r="AB209" s="648"/>
      <c r="AC209" s="648"/>
      <c r="AD209" s="1172"/>
      <c r="AE209" s="1173"/>
      <c r="AF209" s="645"/>
      <c r="AG209" s="647"/>
      <c r="AH209" s="692"/>
      <c r="AI209" s="693"/>
      <c r="AJ209" s="648"/>
      <c r="AK209" s="648"/>
      <c r="AL209" s="648"/>
      <c r="AM209" s="694"/>
      <c r="AN209" s="695"/>
      <c r="AO209" s="696"/>
      <c r="AP209" s="645"/>
      <c r="AQ209" s="646"/>
      <c r="AR209" s="647"/>
    </row>
    <row r="210" spans="1:44" ht="14.1" customHeight="1" x14ac:dyDescent="0.15">
      <c r="A210" s="707"/>
      <c r="B210" s="651" t="s">
        <v>1549</v>
      </c>
      <c r="C210" s="652"/>
      <c r="D210" s="652"/>
      <c r="E210" s="652"/>
      <c r="F210" s="652"/>
      <c r="G210" s="653"/>
      <c r="H210" s="679" t="s">
        <v>600</v>
      </c>
      <c r="I210" s="662"/>
      <c r="J210" s="662"/>
      <c r="K210" s="656"/>
      <c r="L210" s="1218" t="s">
        <v>724</v>
      </c>
      <c r="M210" s="1219"/>
      <c r="N210" s="1164" t="s">
        <v>737</v>
      </c>
      <c r="O210" s="1165"/>
      <c r="P210" s="1157"/>
      <c r="Q210" s="1158"/>
      <c r="R210" s="1159"/>
      <c r="S210" s="1160"/>
      <c r="T210" s="1161"/>
      <c r="U210" s="1162" t="s">
        <v>724</v>
      </c>
      <c r="V210" s="1163"/>
      <c r="W210" s="1164" t="s">
        <v>1133</v>
      </c>
      <c r="X210" s="1165"/>
      <c r="Y210" s="1157"/>
      <c r="Z210" s="1158"/>
      <c r="AA210" s="1159"/>
      <c r="AB210" s="1160"/>
      <c r="AC210" s="1161"/>
      <c r="AD210" s="1162" t="s">
        <v>724</v>
      </c>
      <c r="AE210" s="1163"/>
      <c r="AF210" s="1164" t="s">
        <v>1130</v>
      </c>
      <c r="AG210" s="1165"/>
      <c r="AH210" s="1157"/>
      <c r="AI210" s="1158"/>
      <c r="AJ210" s="1159"/>
      <c r="AK210" s="1160"/>
      <c r="AL210" s="1161"/>
      <c r="AM210" s="1159"/>
      <c r="AN210" s="1160"/>
      <c r="AO210" s="1161"/>
      <c r="AP210" s="881" t="s">
        <v>1393</v>
      </c>
      <c r="AQ210" s="652"/>
      <c r="AR210" s="713"/>
    </row>
    <row r="211" spans="1:44" ht="14.1" customHeight="1" x14ac:dyDescent="0.15">
      <c r="A211" s="691"/>
      <c r="B211" s="645"/>
      <c r="C211" s="646"/>
      <c r="D211" s="646"/>
      <c r="E211" s="646"/>
      <c r="F211" s="646"/>
      <c r="G211" s="696"/>
      <c r="H211" s="645"/>
      <c r="I211" s="648"/>
      <c r="J211" s="648"/>
      <c r="K211" s="647"/>
      <c r="L211" s="1172"/>
      <c r="M211" s="1173"/>
      <c r="N211" s="645"/>
      <c r="O211" s="647"/>
      <c r="P211" s="692"/>
      <c r="Q211" s="693"/>
      <c r="R211" s="646"/>
      <c r="S211" s="646"/>
      <c r="T211" s="646"/>
      <c r="U211" s="1172"/>
      <c r="V211" s="1173"/>
      <c r="W211" s="645"/>
      <c r="X211" s="647"/>
      <c r="Y211" s="692"/>
      <c r="Z211" s="693"/>
      <c r="AA211" s="648"/>
      <c r="AB211" s="648"/>
      <c r="AC211" s="648"/>
      <c r="AD211" s="1172"/>
      <c r="AE211" s="1173"/>
      <c r="AF211" s="645"/>
      <c r="AG211" s="647"/>
      <c r="AH211" s="692"/>
      <c r="AI211" s="693"/>
      <c r="AJ211" s="648"/>
      <c r="AK211" s="648"/>
      <c r="AL211" s="648"/>
      <c r="AM211" s="694"/>
      <c r="AN211" s="695"/>
      <c r="AO211" s="696"/>
      <c r="AP211" s="645"/>
      <c r="AQ211" s="646"/>
      <c r="AR211" s="647"/>
    </row>
    <row r="212" spans="1:44" ht="14.1" customHeight="1" x14ac:dyDescent="0.15">
      <c r="A212" s="697"/>
      <c r="B212" s="651"/>
      <c r="C212" s="652"/>
      <c r="D212" s="652"/>
      <c r="E212" s="652"/>
      <c r="F212" s="652"/>
      <c r="G212" s="653"/>
      <c r="H212" s="679"/>
      <c r="I212" s="662"/>
      <c r="J212" s="662"/>
      <c r="K212" s="656"/>
      <c r="L212" s="1218"/>
      <c r="M212" s="1219"/>
      <c r="N212" s="1164"/>
      <c r="O212" s="1165"/>
      <c r="P212" s="1214"/>
      <c r="Q212" s="1215"/>
      <c r="R212" s="662"/>
      <c r="S212" s="662"/>
      <c r="T212" s="662"/>
      <c r="U212" s="1162"/>
      <c r="V212" s="1163"/>
      <c r="W212" s="1164"/>
      <c r="X212" s="1165"/>
      <c r="Y212" s="1157"/>
      <c r="Z212" s="1158"/>
      <c r="AA212" s="1159"/>
      <c r="AB212" s="1160"/>
      <c r="AC212" s="1161"/>
      <c r="AD212" s="1162"/>
      <c r="AE212" s="1163"/>
      <c r="AF212" s="1164"/>
      <c r="AG212" s="1165"/>
      <c r="AH212" s="1157"/>
      <c r="AI212" s="1158"/>
      <c r="AJ212" s="1159"/>
      <c r="AK212" s="1160"/>
      <c r="AL212" s="1161"/>
      <c r="AM212" s="1159"/>
      <c r="AN212" s="1160"/>
      <c r="AO212" s="1161"/>
      <c r="AP212" s="881"/>
      <c r="AQ212" s="652"/>
      <c r="AR212" s="713"/>
    </row>
    <row r="213" spans="1:44" ht="14.1" customHeight="1" x14ac:dyDescent="0.15">
      <c r="A213" s="691"/>
      <c r="B213" s="645"/>
      <c r="C213" s="646"/>
      <c r="D213" s="646"/>
      <c r="E213" s="646"/>
      <c r="F213" s="646"/>
      <c r="G213" s="647"/>
      <c r="H213" s="645"/>
      <c r="I213" s="648"/>
      <c r="J213" s="648"/>
      <c r="K213" s="647"/>
      <c r="L213" s="1172"/>
      <c r="M213" s="1173"/>
      <c r="N213" s="645"/>
      <c r="O213" s="647"/>
      <c r="P213" s="692"/>
      <c r="Q213" s="693"/>
      <c r="R213" s="646"/>
      <c r="S213" s="646"/>
      <c r="T213" s="646"/>
      <c r="U213" s="1172"/>
      <c r="V213" s="1173"/>
      <c r="W213" s="645"/>
      <c r="X213" s="647"/>
      <c r="Y213" s="692"/>
      <c r="Z213" s="693"/>
      <c r="AA213" s="648"/>
      <c r="AB213" s="648"/>
      <c r="AC213" s="648"/>
      <c r="AD213" s="645"/>
      <c r="AE213" s="647"/>
      <c r="AF213" s="645"/>
      <c r="AG213" s="647"/>
      <c r="AH213" s="692"/>
      <c r="AI213" s="693"/>
      <c r="AJ213" s="648"/>
      <c r="AK213" s="648"/>
      <c r="AL213" s="648"/>
      <c r="AM213" s="694"/>
      <c r="AN213" s="695"/>
      <c r="AO213" s="696"/>
      <c r="AP213" s="723"/>
      <c r="AQ213" s="723"/>
      <c r="AR213" s="724"/>
    </row>
    <row r="214" spans="1:44" ht="14.1" customHeight="1" x14ac:dyDescent="0.15">
      <c r="A214" s="697"/>
      <c r="B214" s="651" t="s">
        <v>1600</v>
      </c>
      <c r="C214" s="652"/>
      <c r="D214" s="652"/>
      <c r="E214" s="652"/>
      <c r="F214" s="708"/>
      <c r="G214" s="653"/>
      <c r="H214" s="654"/>
      <c r="I214" s="655"/>
      <c r="J214" s="655"/>
      <c r="K214" s="656"/>
      <c r="L214" s="1218" t="s">
        <v>724</v>
      </c>
      <c r="M214" s="1219"/>
      <c r="N214" s="1164" t="s">
        <v>737</v>
      </c>
      <c r="O214" s="1165"/>
      <c r="P214" s="1157"/>
      <c r="Q214" s="1158"/>
      <c r="R214" s="1159"/>
      <c r="S214" s="1160"/>
      <c r="T214" s="1161"/>
      <c r="U214" s="1162" t="s">
        <v>727</v>
      </c>
      <c r="V214" s="1163"/>
      <c r="W214" s="1174" t="s">
        <v>1133</v>
      </c>
      <c r="X214" s="1175"/>
      <c r="Y214" s="1157"/>
      <c r="Z214" s="1158"/>
      <c r="AA214" s="1159"/>
      <c r="AB214" s="1160"/>
      <c r="AC214" s="1161"/>
      <c r="AD214" s="1230">
        <v>879.85800000000006</v>
      </c>
      <c r="AE214" s="1231"/>
      <c r="AF214" s="1174" t="s">
        <v>1130</v>
      </c>
      <c r="AG214" s="1175"/>
      <c r="AH214" s="1157"/>
      <c r="AI214" s="1158"/>
      <c r="AJ214" s="1159"/>
      <c r="AK214" s="1160"/>
      <c r="AL214" s="1161"/>
      <c r="AM214" s="1159"/>
      <c r="AN214" s="1160"/>
      <c r="AO214" s="1161"/>
      <c r="AP214" s="706"/>
      <c r="AQ214" s="689"/>
      <c r="AR214" s="690"/>
    </row>
    <row r="215" spans="1:44" ht="14.1" customHeight="1" x14ac:dyDescent="0.15">
      <c r="A215" s="707"/>
      <c r="B215" s="733"/>
      <c r="C215" s="667"/>
      <c r="D215" s="667"/>
      <c r="E215" s="667"/>
      <c r="F215" s="667"/>
      <c r="G215" s="668"/>
      <c r="H215" s="733"/>
      <c r="I215" s="734"/>
      <c r="J215" s="734"/>
      <c r="K215" s="668"/>
      <c r="L215" s="1172"/>
      <c r="M215" s="1173"/>
      <c r="N215" s="645"/>
      <c r="O215" s="647"/>
      <c r="P215" s="692"/>
      <c r="Q215" s="693"/>
      <c r="R215" s="646"/>
      <c r="S215" s="646"/>
      <c r="T215" s="646"/>
      <c r="U215" s="733"/>
      <c r="V215" s="668"/>
      <c r="W215" s="733"/>
      <c r="X215" s="668"/>
      <c r="Y215" s="735"/>
      <c r="Z215" s="736"/>
      <c r="AA215" s="734"/>
      <c r="AB215" s="734"/>
      <c r="AC215" s="734"/>
      <c r="AD215" s="733"/>
      <c r="AE215" s="668"/>
      <c r="AF215" s="733"/>
      <c r="AG215" s="668"/>
      <c r="AH215" s="735"/>
      <c r="AI215" s="736"/>
      <c r="AJ215" s="734"/>
      <c r="AK215" s="734"/>
      <c r="AL215" s="734"/>
      <c r="AM215" s="737"/>
      <c r="AN215" s="738"/>
      <c r="AO215" s="683"/>
      <c r="AP215" s="667"/>
      <c r="AQ215" s="667"/>
      <c r="AR215" s="668"/>
    </row>
    <row r="216" spans="1:44" ht="14.1" customHeight="1" x14ac:dyDescent="0.15">
      <c r="A216" s="707"/>
      <c r="B216" s="733"/>
      <c r="C216" s="667"/>
      <c r="D216" s="667"/>
      <c r="E216" s="667"/>
      <c r="F216" s="667"/>
      <c r="G216" s="683"/>
      <c r="H216" s="737"/>
      <c r="I216" s="734"/>
      <c r="J216" s="734"/>
      <c r="K216" s="736"/>
      <c r="L216" s="1218"/>
      <c r="M216" s="1219"/>
      <c r="N216" s="1164"/>
      <c r="O216" s="1165"/>
      <c r="P216" s="1214"/>
      <c r="Q216" s="1215"/>
      <c r="R216" s="662"/>
      <c r="S216" s="662"/>
      <c r="T216" s="662"/>
      <c r="U216" s="1263"/>
      <c r="V216" s="1264"/>
      <c r="W216" s="1265"/>
      <c r="X216" s="1266"/>
      <c r="Y216" s="1263"/>
      <c r="Z216" s="1264"/>
      <c r="AA216" s="739"/>
      <c r="AB216" s="739"/>
      <c r="AC216" s="739"/>
      <c r="AD216" s="1263"/>
      <c r="AE216" s="1264"/>
      <c r="AF216" s="1265"/>
      <c r="AG216" s="1266"/>
      <c r="AH216" s="1263"/>
      <c r="AI216" s="1264"/>
      <c r="AJ216" s="739"/>
      <c r="AK216" s="739"/>
      <c r="AL216" s="739"/>
      <c r="AM216" s="1235"/>
      <c r="AN216" s="1236"/>
      <c r="AO216" s="1237"/>
      <c r="AP216" s="738"/>
      <c r="AQ216" s="667"/>
      <c r="AR216" s="668"/>
    </row>
    <row r="217" spans="1:44" ht="14.1" customHeight="1" x14ac:dyDescent="0.15">
      <c r="A217" s="691"/>
      <c r="B217" s="725"/>
      <c r="C217" s="723"/>
      <c r="D217" s="723"/>
      <c r="E217" s="723"/>
      <c r="F217" s="723"/>
      <c r="G217" s="724"/>
      <c r="H217" s="725"/>
      <c r="I217" s="726"/>
      <c r="J217" s="726"/>
      <c r="K217" s="724"/>
      <c r="L217" s="1172"/>
      <c r="M217" s="1173"/>
      <c r="N217" s="645"/>
      <c r="O217" s="647"/>
      <c r="P217" s="692"/>
      <c r="Q217" s="693"/>
      <c r="R217" s="646"/>
      <c r="S217" s="646"/>
      <c r="T217" s="646"/>
      <c r="U217" s="725"/>
      <c r="V217" s="724"/>
      <c r="W217" s="725"/>
      <c r="X217" s="724"/>
      <c r="Y217" s="727"/>
      <c r="Z217" s="728"/>
      <c r="AA217" s="726"/>
      <c r="AB217" s="726"/>
      <c r="AC217" s="726"/>
      <c r="AD217" s="725"/>
      <c r="AE217" s="724"/>
      <c r="AF217" s="725"/>
      <c r="AG217" s="724"/>
      <c r="AH217" s="727"/>
      <c r="AI217" s="728"/>
      <c r="AJ217" s="726"/>
      <c r="AK217" s="726"/>
      <c r="AL217" s="726"/>
      <c r="AM217" s="729"/>
      <c r="AN217" s="730"/>
      <c r="AO217" s="731"/>
      <c r="AP217" s="723"/>
      <c r="AQ217" s="723"/>
      <c r="AR217" s="724"/>
    </row>
    <row r="218" spans="1:44" ht="14.1" customHeight="1" x14ac:dyDescent="0.15">
      <c r="A218" s="697"/>
      <c r="B218" s="740"/>
      <c r="C218" s="689"/>
      <c r="D218" s="689"/>
      <c r="E218" s="689"/>
      <c r="F218" s="689"/>
      <c r="G218" s="732"/>
      <c r="H218" s="684"/>
      <c r="I218" s="685"/>
      <c r="J218" s="685"/>
      <c r="K218" s="686"/>
      <c r="L218" s="1218"/>
      <c r="M218" s="1219"/>
      <c r="N218" s="1164"/>
      <c r="O218" s="1165"/>
      <c r="P218" s="1214"/>
      <c r="Q218" s="1215"/>
      <c r="R218" s="662"/>
      <c r="S218" s="662"/>
      <c r="T218" s="662"/>
      <c r="U218" s="1238"/>
      <c r="V218" s="1239"/>
      <c r="W218" s="1240"/>
      <c r="X218" s="1241"/>
      <c r="Y218" s="1238"/>
      <c r="Z218" s="1239"/>
      <c r="AA218" s="687"/>
      <c r="AB218" s="687"/>
      <c r="AC218" s="687"/>
      <c r="AD218" s="1238"/>
      <c r="AE218" s="1239"/>
      <c r="AF218" s="1240"/>
      <c r="AG218" s="1241"/>
      <c r="AH218" s="1238"/>
      <c r="AI218" s="1239"/>
      <c r="AJ218" s="687"/>
      <c r="AK218" s="687"/>
      <c r="AL218" s="687"/>
      <c r="AM218" s="1235"/>
      <c r="AN218" s="1236"/>
      <c r="AO218" s="1237"/>
      <c r="AP218" s="688"/>
      <c r="AQ218" s="689"/>
      <c r="AR218" s="690"/>
    </row>
    <row r="219" spans="1:44" ht="14.1" customHeight="1" x14ac:dyDescent="0.15">
      <c r="A219" s="707"/>
      <c r="B219" s="733"/>
      <c r="C219" s="667"/>
      <c r="D219" s="667"/>
      <c r="E219" s="667"/>
      <c r="F219" s="667"/>
      <c r="G219" s="668"/>
      <c r="H219" s="733"/>
      <c r="I219" s="734"/>
      <c r="J219" s="734"/>
      <c r="K219" s="668"/>
      <c r="L219" s="1172"/>
      <c r="M219" s="1173"/>
      <c r="N219" s="645"/>
      <c r="O219" s="647"/>
      <c r="P219" s="692"/>
      <c r="Q219" s="693"/>
      <c r="R219" s="646"/>
      <c r="S219" s="646"/>
      <c r="T219" s="646"/>
      <c r="U219" s="733"/>
      <c r="V219" s="668"/>
      <c r="W219" s="733"/>
      <c r="X219" s="668"/>
      <c r="Y219" s="735"/>
      <c r="Z219" s="736"/>
      <c r="AA219" s="734"/>
      <c r="AB219" s="734"/>
      <c r="AC219" s="734"/>
      <c r="AD219" s="733"/>
      <c r="AE219" s="668"/>
      <c r="AF219" s="733"/>
      <c r="AG219" s="668"/>
      <c r="AH219" s="735"/>
      <c r="AI219" s="736"/>
      <c r="AJ219" s="734"/>
      <c r="AK219" s="734"/>
      <c r="AL219" s="734"/>
      <c r="AM219" s="737"/>
      <c r="AN219" s="738"/>
      <c r="AO219" s="683"/>
      <c r="AP219" s="667"/>
      <c r="AQ219" s="667"/>
      <c r="AR219" s="668"/>
    </row>
    <row r="220" spans="1:44" ht="14.1" customHeight="1" x14ac:dyDescent="0.15">
      <c r="A220" s="707"/>
      <c r="B220" s="733"/>
      <c r="C220" s="667"/>
      <c r="D220" s="667"/>
      <c r="E220" s="667"/>
      <c r="F220" s="667"/>
      <c r="G220" s="683"/>
      <c r="H220" s="737"/>
      <c r="I220" s="734"/>
      <c r="J220" s="734"/>
      <c r="K220" s="736"/>
      <c r="L220" s="1218"/>
      <c r="M220" s="1219"/>
      <c r="N220" s="1164"/>
      <c r="O220" s="1165"/>
      <c r="P220" s="1214"/>
      <c r="Q220" s="1215"/>
      <c r="R220" s="662"/>
      <c r="S220" s="662"/>
      <c r="T220" s="662"/>
      <c r="U220" s="1263"/>
      <c r="V220" s="1264"/>
      <c r="W220" s="1265"/>
      <c r="X220" s="1266"/>
      <c r="Y220" s="1263"/>
      <c r="Z220" s="1264"/>
      <c r="AA220" s="739"/>
      <c r="AB220" s="739"/>
      <c r="AC220" s="739"/>
      <c r="AD220" s="1263"/>
      <c r="AE220" s="1264"/>
      <c r="AF220" s="1265"/>
      <c r="AG220" s="1266"/>
      <c r="AH220" s="1263"/>
      <c r="AI220" s="1264"/>
      <c r="AJ220" s="739"/>
      <c r="AK220" s="739"/>
      <c r="AL220" s="739"/>
      <c r="AM220" s="1235"/>
      <c r="AN220" s="1236"/>
      <c r="AO220" s="1237"/>
      <c r="AP220" s="738"/>
      <c r="AQ220" s="667"/>
      <c r="AR220" s="668"/>
    </row>
    <row r="221" spans="1:44" ht="14.1" customHeight="1" x14ac:dyDescent="0.15">
      <c r="A221" s="691"/>
      <c r="B221" s="725"/>
      <c r="C221" s="723"/>
      <c r="D221" s="723"/>
      <c r="E221" s="723"/>
      <c r="F221" s="723"/>
      <c r="G221" s="724"/>
      <c r="H221" s="725"/>
      <c r="I221" s="726"/>
      <c r="J221" s="726"/>
      <c r="K221" s="724"/>
      <c r="L221" s="1172"/>
      <c r="M221" s="1173"/>
      <c r="N221" s="645"/>
      <c r="O221" s="647"/>
      <c r="P221" s="692"/>
      <c r="Q221" s="693"/>
      <c r="R221" s="646"/>
      <c r="S221" s="646"/>
      <c r="T221" s="646"/>
      <c r="U221" s="725"/>
      <c r="V221" s="724"/>
      <c r="W221" s="725"/>
      <c r="X221" s="724"/>
      <c r="Y221" s="727"/>
      <c r="Z221" s="728"/>
      <c r="AA221" s="726"/>
      <c r="AB221" s="726"/>
      <c r="AC221" s="726"/>
      <c r="AD221" s="725"/>
      <c r="AE221" s="724"/>
      <c r="AF221" s="725"/>
      <c r="AG221" s="724"/>
      <c r="AH221" s="727"/>
      <c r="AI221" s="728"/>
      <c r="AJ221" s="726"/>
      <c r="AK221" s="726"/>
      <c r="AL221" s="726"/>
      <c r="AM221" s="729"/>
      <c r="AN221" s="730"/>
      <c r="AO221" s="731"/>
      <c r="AP221" s="723"/>
      <c r="AQ221" s="723"/>
      <c r="AR221" s="724"/>
    </row>
    <row r="222" spans="1:44" ht="14.1" customHeight="1" x14ac:dyDescent="0.15">
      <c r="A222" s="697"/>
      <c r="B222" s="740"/>
      <c r="C222" s="689"/>
      <c r="D222" s="689"/>
      <c r="E222" s="689"/>
      <c r="F222" s="689"/>
      <c r="G222" s="732"/>
      <c r="H222" s="684"/>
      <c r="I222" s="685"/>
      <c r="J222" s="685"/>
      <c r="K222" s="686"/>
      <c r="L222" s="1218"/>
      <c r="M222" s="1219"/>
      <c r="N222" s="1164"/>
      <c r="O222" s="1165"/>
      <c r="P222" s="1214"/>
      <c r="Q222" s="1215"/>
      <c r="R222" s="662"/>
      <c r="S222" s="662"/>
      <c r="T222" s="662"/>
      <c r="U222" s="1238"/>
      <c r="V222" s="1239"/>
      <c r="W222" s="1240"/>
      <c r="X222" s="1241"/>
      <c r="Y222" s="1238"/>
      <c r="Z222" s="1239"/>
      <c r="AA222" s="687"/>
      <c r="AB222" s="687"/>
      <c r="AC222" s="687"/>
      <c r="AD222" s="1238"/>
      <c r="AE222" s="1239"/>
      <c r="AF222" s="1240"/>
      <c r="AG222" s="1241"/>
      <c r="AH222" s="1238"/>
      <c r="AI222" s="1239"/>
      <c r="AJ222" s="687"/>
      <c r="AK222" s="687"/>
      <c r="AL222" s="687"/>
      <c r="AM222" s="1235"/>
      <c r="AN222" s="1236"/>
      <c r="AO222" s="1237"/>
      <c r="AP222" s="688"/>
      <c r="AQ222" s="689"/>
      <c r="AR222" s="690"/>
    </row>
    <row r="223" spans="1:44" ht="14.1" customHeight="1" x14ac:dyDescent="0.15">
      <c r="A223" s="707"/>
      <c r="B223" s="733"/>
      <c r="C223" s="667"/>
      <c r="D223" s="667"/>
      <c r="E223" s="667"/>
      <c r="F223" s="667"/>
      <c r="G223" s="668"/>
      <c r="H223" s="733"/>
      <c r="I223" s="734"/>
      <c r="J223" s="734"/>
      <c r="K223" s="668"/>
      <c r="L223" s="1172"/>
      <c r="M223" s="1173"/>
      <c r="N223" s="645"/>
      <c r="O223" s="647"/>
      <c r="P223" s="692"/>
      <c r="Q223" s="693"/>
      <c r="R223" s="646"/>
      <c r="S223" s="646"/>
      <c r="T223" s="646"/>
      <c r="U223" s="733"/>
      <c r="V223" s="668"/>
      <c r="W223" s="733"/>
      <c r="X223" s="668"/>
      <c r="Y223" s="735"/>
      <c r="Z223" s="736"/>
      <c r="AA223" s="734"/>
      <c r="AB223" s="734"/>
      <c r="AC223" s="734"/>
      <c r="AD223" s="733"/>
      <c r="AE223" s="668"/>
      <c r="AF223" s="733"/>
      <c r="AG223" s="668"/>
      <c r="AH223" s="735"/>
      <c r="AI223" s="736"/>
      <c r="AJ223" s="734"/>
      <c r="AK223" s="734"/>
      <c r="AL223" s="734"/>
      <c r="AM223" s="737"/>
      <c r="AN223" s="738"/>
      <c r="AO223" s="683"/>
      <c r="AP223" s="667"/>
      <c r="AQ223" s="667"/>
      <c r="AR223" s="668"/>
    </row>
    <row r="224" spans="1:44" ht="14.1" customHeight="1" x14ac:dyDescent="0.15">
      <c r="A224" s="707"/>
      <c r="B224" s="733"/>
      <c r="C224" s="667"/>
      <c r="D224" s="667"/>
      <c r="E224" s="667"/>
      <c r="F224" s="667"/>
      <c r="G224" s="683"/>
      <c r="H224" s="737"/>
      <c r="I224" s="734"/>
      <c r="J224" s="734"/>
      <c r="K224" s="736"/>
      <c r="L224" s="1218"/>
      <c r="M224" s="1219"/>
      <c r="N224" s="1164"/>
      <c r="O224" s="1165"/>
      <c r="P224" s="1214"/>
      <c r="Q224" s="1215"/>
      <c r="R224" s="662"/>
      <c r="S224" s="662"/>
      <c r="T224" s="662"/>
      <c r="U224" s="1263"/>
      <c r="V224" s="1264"/>
      <c r="W224" s="1265"/>
      <c r="X224" s="1266"/>
      <c r="Y224" s="1263"/>
      <c r="Z224" s="1264"/>
      <c r="AA224" s="739"/>
      <c r="AB224" s="739"/>
      <c r="AC224" s="739"/>
      <c r="AD224" s="1263"/>
      <c r="AE224" s="1264"/>
      <c r="AF224" s="1265"/>
      <c r="AG224" s="1266"/>
      <c r="AH224" s="1263"/>
      <c r="AI224" s="1264"/>
      <c r="AJ224" s="739"/>
      <c r="AK224" s="739"/>
      <c r="AL224" s="739"/>
      <c r="AM224" s="1235"/>
      <c r="AN224" s="1236"/>
      <c r="AO224" s="1237"/>
      <c r="AP224" s="738"/>
      <c r="AQ224" s="667"/>
      <c r="AR224" s="668"/>
    </row>
    <row r="225" spans="1:44" ht="14.1" customHeight="1" x14ac:dyDescent="0.15">
      <c r="A225" s="691"/>
      <c r="B225" s="725"/>
      <c r="C225" s="723"/>
      <c r="D225" s="723"/>
      <c r="E225" s="723"/>
      <c r="F225" s="723"/>
      <c r="G225" s="724"/>
      <c r="H225" s="725"/>
      <c r="I225" s="726"/>
      <c r="J225" s="726"/>
      <c r="K225" s="724"/>
      <c r="L225" s="1172"/>
      <c r="M225" s="1173"/>
      <c r="N225" s="645"/>
      <c r="O225" s="647"/>
      <c r="P225" s="692"/>
      <c r="Q225" s="693"/>
      <c r="R225" s="646"/>
      <c r="S225" s="646"/>
      <c r="T225" s="646"/>
      <c r="U225" s="725"/>
      <c r="V225" s="724"/>
      <c r="W225" s="725"/>
      <c r="X225" s="724"/>
      <c r="Y225" s="727"/>
      <c r="Z225" s="728"/>
      <c r="AA225" s="726"/>
      <c r="AB225" s="726"/>
      <c r="AC225" s="726"/>
      <c r="AD225" s="725"/>
      <c r="AE225" s="724"/>
      <c r="AF225" s="725"/>
      <c r="AG225" s="724"/>
      <c r="AH225" s="727"/>
      <c r="AI225" s="728"/>
      <c r="AJ225" s="726"/>
      <c r="AK225" s="726"/>
      <c r="AL225" s="726"/>
      <c r="AM225" s="729"/>
      <c r="AN225" s="730"/>
      <c r="AO225" s="731"/>
      <c r="AP225" s="723"/>
      <c r="AQ225" s="723"/>
      <c r="AR225" s="724"/>
    </row>
    <row r="226" spans="1:44" ht="14.1" customHeight="1" x14ac:dyDescent="0.15">
      <c r="A226" s="697"/>
      <c r="B226" s="740"/>
      <c r="C226" s="689"/>
      <c r="D226" s="689"/>
      <c r="E226" s="689"/>
      <c r="F226" s="689"/>
      <c r="G226" s="732"/>
      <c r="H226" s="684"/>
      <c r="I226" s="685"/>
      <c r="J226" s="685"/>
      <c r="K226" s="686"/>
      <c r="L226" s="1218"/>
      <c r="M226" s="1219"/>
      <c r="N226" s="1164"/>
      <c r="O226" s="1165"/>
      <c r="P226" s="1214"/>
      <c r="Q226" s="1215"/>
      <c r="R226" s="662"/>
      <c r="S226" s="662"/>
      <c r="T226" s="662"/>
      <c r="U226" s="1238"/>
      <c r="V226" s="1239"/>
      <c r="W226" s="1240"/>
      <c r="X226" s="1241"/>
      <c r="Y226" s="1238"/>
      <c r="Z226" s="1239"/>
      <c r="AA226" s="687"/>
      <c r="AB226" s="687"/>
      <c r="AC226" s="687"/>
      <c r="AD226" s="1238"/>
      <c r="AE226" s="1239"/>
      <c r="AF226" s="1240"/>
      <c r="AG226" s="1241"/>
      <c r="AH226" s="1238"/>
      <c r="AI226" s="1239"/>
      <c r="AJ226" s="687"/>
      <c r="AK226" s="687"/>
      <c r="AL226" s="687"/>
      <c r="AM226" s="1235"/>
      <c r="AN226" s="1236"/>
      <c r="AO226" s="1237"/>
      <c r="AP226" s="688"/>
      <c r="AQ226" s="689"/>
      <c r="AR226" s="690"/>
    </row>
    <row r="227" spans="1:44" ht="14.1" customHeight="1" x14ac:dyDescent="0.15">
      <c r="A227" s="707"/>
      <c r="B227" s="666"/>
      <c r="C227" s="667"/>
      <c r="D227" s="667"/>
      <c r="E227" s="667"/>
      <c r="F227" s="667"/>
      <c r="G227" s="668"/>
      <c r="H227" s="733"/>
      <c r="I227" s="734"/>
      <c r="J227" s="734"/>
      <c r="K227" s="668"/>
      <c r="L227" s="645"/>
      <c r="M227" s="647"/>
      <c r="N227" s="645"/>
      <c r="O227" s="647"/>
      <c r="P227" s="692"/>
      <c r="Q227" s="693"/>
      <c r="R227" s="646"/>
      <c r="S227" s="646"/>
      <c r="T227" s="646"/>
      <c r="U227" s="733"/>
      <c r="V227" s="668"/>
      <c r="W227" s="733"/>
      <c r="X227" s="668"/>
      <c r="Y227" s="735"/>
      <c r="Z227" s="736"/>
      <c r="AA227" s="734"/>
      <c r="AB227" s="734"/>
      <c r="AC227" s="734"/>
      <c r="AD227" s="733"/>
      <c r="AE227" s="668"/>
      <c r="AF227" s="733"/>
      <c r="AG227" s="668"/>
      <c r="AH227" s="735"/>
      <c r="AI227" s="736"/>
      <c r="AJ227" s="734"/>
      <c r="AK227" s="734"/>
      <c r="AL227" s="734"/>
      <c r="AM227" s="737"/>
      <c r="AN227" s="738"/>
      <c r="AO227" s="683"/>
      <c r="AP227" s="667"/>
      <c r="AQ227" s="667"/>
      <c r="AR227" s="668"/>
    </row>
    <row r="228" spans="1:44" ht="14.1" customHeight="1" x14ac:dyDescent="0.15">
      <c r="A228" s="707"/>
      <c r="B228" s="741"/>
      <c r="C228" s="667"/>
      <c r="D228" s="667"/>
      <c r="E228" s="667"/>
      <c r="F228" s="667"/>
      <c r="G228" s="683"/>
      <c r="H228" s="737"/>
      <c r="I228" s="734"/>
      <c r="J228" s="734"/>
      <c r="K228" s="736"/>
      <c r="L228" s="903"/>
      <c r="M228" s="904"/>
      <c r="N228" s="659"/>
      <c r="O228" s="661"/>
      <c r="P228" s="715"/>
      <c r="Q228" s="680"/>
      <c r="R228" s="662"/>
      <c r="S228" s="662"/>
      <c r="T228" s="662"/>
      <c r="U228" s="1263"/>
      <c r="V228" s="1264"/>
      <c r="W228" s="1265"/>
      <c r="X228" s="1266"/>
      <c r="Y228" s="1263"/>
      <c r="Z228" s="1264"/>
      <c r="AA228" s="739"/>
      <c r="AB228" s="739"/>
      <c r="AC228" s="739"/>
      <c r="AD228" s="1263"/>
      <c r="AE228" s="1264"/>
      <c r="AF228" s="1265"/>
      <c r="AG228" s="1266"/>
      <c r="AH228" s="1263"/>
      <c r="AI228" s="1264"/>
      <c r="AJ228" s="739"/>
      <c r="AK228" s="739"/>
      <c r="AL228" s="739"/>
      <c r="AM228" s="1232"/>
      <c r="AN228" s="1233"/>
      <c r="AO228" s="1234"/>
      <c r="AP228" s="738"/>
      <c r="AQ228" s="667"/>
      <c r="AR228" s="668"/>
    </row>
    <row r="229" spans="1:44" ht="14.1" customHeight="1" x14ac:dyDescent="0.15">
      <c r="A229" s="742"/>
      <c r="B229" s="743"/>
      <c r="C229" s="744"/>
      <c r="D229" s="744"/>
      <c r="E229" s="744"/>
      <c r="F229" s="744"/>
      <c r="G229" s="745"/>
      <c r="H229" s="743"/>
      <c r="I229" s="746"/>
      <c r="J229" s="746"/>
      <c r="K229" s="745"/>
      <c r="L229" s="743"/>
      <c r="M229" s="745"/>
      <c r="N229" s="743"/>
      <c r="O229" s="745"/>
      <c r="P229" s="747"/>
      <c r="Q229" s="748"/>
      <c r="R229" s="746"/>
      <c r="S229" s="746"/>
      <c r="T229" s="748"/>
      <c r="U229" s="743"/>
      <c r="V229" s="745"/>
      <c r="W229" s="743"/>
      <c r="X229" s="745"/>
      <c r="Y229" s="747"/>
      <c r="Z229" s="748"/>
      <c r="AA229" s="746"/>
      <c r="AB229" s="746"/>
      <c r="AC229" s="746"/>
      <c r="AD229" s="743"/>
      <c r="AE229" s="745"/>
      <c r="AF229" s="743"/>
      <c r="AG229" s="745"/>
      <c r="AH229" s="747"/>
      <c r="AI229" s="748"/>
      <c r="AJ229" s="746"/>
      <c r="AK229" s="746"/>
      <c r="AL229" s="746"/>
      <c r="AM229" s="749"/>
      <c r="AN229" s="750"/>
      <c r="AO229" s="751"/>
      <c r="AP229" s="744"/>
      <c r="AQ229" s="744"/>
      <c r="AR229" s="745"/>
    </row>
    <row r="230" spans="1:44" ht="14.1" customHeight="1" x14ac:dyDescent="0.15">
      <c r="A230" s="752"/>
      <c r="B230" s="1252"/>
      <c r="C230" s="1254"/>
      <c r="D230" s="1254"/>
      <c r="E230" s="1254"/>
      <c r="F230" s="1254"/>
      <c r="G230" s="1253"/>
      <c r="H230" s="753"/>
      <c r="I230" s="754"/>
      <c r="J230" s="754"/>
      <c r="K230" s="755"/>
      <c r="L230" s="1250"/>
      <c r="M230" s="1251"/>
      <c r="N230" s="1252"/>
      <c r="O230" s="1253"/>
      <c r="P230" s="1250"/>
      <c r="Q230" s="1251"/>
      <c r="R230" s="756"/>
      <c r="S230" s="756"/>
      <c r="T230" s="878"/>
      <c r="U230" s="1250"/>
      <c r="V230" s="1251"/>
      <c r="W230" s="1252"/>
      <c r="X230" s="1253"/>
      <c r="Y230" s="1250"/>
      <c r="Z230" s="1251"/>
      <c r="AA230" s="756"/>
      <c r="AB230" s="756"/>
      <c r="AC230" s="756"/>
      <c r="AD230" s="1250"/>
      <c r="AE230" s="1251"/>
      <c r="AF230" s="1252"/>
      <c r="AG230" s="1253"/>
      <c r="AH230" s="1250"/>
      <c r="AI230" s="1251"/>
      <c r="AJ230" s="756"/>
      <c r="AK230" s="756"/>
      <c r="AL230" s="756"/>
      <c r="AM230" s="1255"/>
      <c r="AN230" s="1256"/>
      <c r="AO230" s="1257"/>
      <c r="AP230" s="757"/>
      <c r="AQ230" s="758"/>
      <c r="AR230" s="759"/>
    </row>
    <row r="231" spans="1:44" ht="15" customHeight="1" x14ac:dyDescent="0.15"/>
    <row r="232" spans="1:44" ht="15" customHeight="1" x14ac:dyDescent="0.15">
      <c r="A232" s="1220" t="s">
        <v>1807</v>
      </c>
      <c r="B232" s="1220"/>
      <c r="C232" s="1220"/>
      <c r="D232" s="1220"/>
      <c r="E232" s="1220"/>
      <c r="F232" s="1220"/>
      <c r="G232" s="1220"/>
      <c r="H232" s="1220"/>
      <c r="I232" s="1220"/>
      <c r="J232" s="1220"/>
      <c r="K232" s="1220"/>
      <c r="L232" s="1220"/>
      <c r="M232" s="1220"/>
      <c r="N232" s="1220"/>
      <c r="O232" s="1220"/>
      <c r="P232" s="1220"/>
      <c r="Q232" s="1220"/>
      <c r="R232" s="1220"/>
      <c r="S232" s="1220"/>
      <c r="T232" s="1220"/>
      <c r="U232" s="1220"/>
      <c r="V232" s="1220"/>
      <c r="W232" s="1220"/>
      <c r="X232" s="1220"/>
      <c r="Y232" s="1220"/>
      <c r="Z232" s="1220"/>
      <c r="AA232" s="1220"/>
      <c r="AB232" s="1220"/>
      <c r="AC232" s="1220"/>
      <c r="AD232" s="1220"/>
      <c r="AE232" s="1220"/>
      <c r="AF232" s="1220"/>
      <c r="AG232" s="1220"/>
      <c r="AH232" s="1220"/>
      <c r="AI232" s="1220"/>
      <c r="AJ232" s="1220"/>
      <c r="AK232" s="1220"/>
      <c r="AL232" s="1220"/>
      <c r="AM232" s="1220"/>
      <c r="AN232" s="1220"/>
      <c r="AO232" s="1220"/>
      <c r="AP232" s="1220"/>
      <c r="AQ232" s="1220"/>
      <c r="AR232" s="1220"/>
    </row>
    <row r="233" spans="1:44" ht="15" customHeight="1" x14ac:dyDescent="0.15">
      <c r="A233" s="1220"/>
      <c r="B233" s="1220"/>
      <c r="C233" s="1220"/>
      <c r="D233" s="1220"/>
      <c r="E233" s="1220"/>
      <c r="F233" s="1220"/>
      <c r="G233" s="1220"/>
      <c r="H233" s="1220"/>
      <c r="I233" s="1220"/>
      <c r="J233" s="1220"/>
      <c r="K233" s="1220"/>
      <c r="L233" s="1220"/>
      <c r="M233" s="1220"/>
      <c r="N233" s="1220"/>
      <c r="O233" s="1220"/>
      <c r="P233" s="1220"/>
      <c r="Q233" s="1220"/>
      <c r="R233" s="1220"/>
      <c r="S233" s="1220"/>
      <c r="T233" s="1220"/>
      <c r="U233" s="1220"/>
      <c r="V233" s="1220"/>
      <c r="W233" s="1220"/>
      <c r="X233" s="1220"/>
      <c r="Y233" s="1220"/>
      <c r="Z233" s="1220"/>
      <c r="AA233" s="1220"/>
      <c r="AB233" s="1220"/>
      <c r="AC233" s="1220"/>
      <c r="AD233" s="1220"/>
      <c r="AE233" s="1220"/>
      <c r="AF233" s="1220"/>
      <c r="AG233" s="1220"/>
      <c r="AH233" s="1220"/>
      <c r="AI233" s="1220"/>
      <c r="AJ233" s="1220"/>
      <c r="AK233" s="1220"/>
      <c r="AL233" s="1220"/>
      <c r="AM233" s="1220"/>
      <c r="AN233" s="1220"/>
      <c r="AO233" s="1220"/>
      <c r="AP233" s="1220"/>
      <c r="AQ233" s="1220"/>
      <c r="AR233" s="1220"/>
    </row>
    <row r="234" spans="1:44" ht="15" customHeight="1" x14ac:dyDescent="0.15">
      <c r="B234" s="642" t="s">
        <v>2241</v>
      </c>
      <c r="AP234" s="643"/>
      <c r="AQ234" s="644" t="s">
        <v>1118</v>
      </c>
      <c r="AR234" s="636">
        <v>6</v>
      </c>
    </row>
    <row r="235" spans="1:44" ht="14.1" customHeight="1" x14ac:dyDescent="0.15">
      <c r="A235" s="1272" t="s">
        <v>580</v>
      </c>
      <c r="B235" s="1269" t="s">
        <v>1119</v>
      </c>
      <c r="C235" s="1270"/>
      <c r="D235" s="1270"/>
      <c r="E235" s="1270"/>
      <c r="F235" s="1270"/>
      <c r="G235" s="1270"/>
      <c r="H235" s="1269" t="s">
        <v>1120</v>
      </c>
      <c r="I235" s="1270"/>
      <c r="J235" s="1270"/>
      <c r="K235" s="1271"/>
      <c r="L235" s="1247" t="s">
        <v>1734</v>
      </c>
      <c r="M235" s="1248"/>
      <c r="N235" s="1248"/>
      <c r="O235" s="1248"/>
      <c r="P235" s="1248"/>
      <c r="Q235" s="1248"/>
      <c r="R235" s="1248"/>
      <c r="S235" s="1248"/>
      <c r="T235" s="1249"/>
      <c r="U235" s="1247" t="s">
        <v>1121</v>
      </c>
      <c r="V235" s="1248"/>
      <c r="W235" s="1248"/>
      <c r="X235" s="1248"/>
      <c r="Y235" s="1248"/>
      <c r="Z235" s="1248"/>
      <c r="AA235" s="1248"/>
      <c r="AB235" s="1248"/>
      <c r="AC235" s="1249"/>
      <c r="AD235" s="1247" t="s">
        <v>1122</v>
      </c>
      <c r="AE235" s="1248"/>
      <c r="AF235" s="1248"/>
      <c r="AG235" s="1248"/>
      <c r="AH235" s="1248"/>
      <c r="AI235" s="1248"/>
      <c r="AJ235" s="1248"/>
      <c r="AK235" s="1248"/>
      <c r="AL235" s="1249"/>
      <c r="AM235" s="1274"/>
      <c r="AN235" s="1275"/>
      <c r="AO235" s="1276"/>
      <c r="AP235" s="1269" t="s">
        <v>1123</v>
      </c>
      <c r="AQ235" s="1270"/>
      <c r="AR235" s="1271"/>
    </row>
    <row r="236" spans="1:44" ht="14.1" customHeight="1" x14ac:dyDescent="0.15">
      <c r="A236" s="1273"/>
      <c r="B236" s="1242"/>
      <c r="C236" s="1244"/>
      <c r="D236" s="1244"/>
      <c r="E236" s="1244"/>
      <c r="F236" s="1244"/>
      <c r="G236" s="1244"/>
      <c r="H236" s="1242"/>
      <c r="I236" s="1244"/>
      <c r="J236" s="1244"/>
      <c r="K236" s="1243"/>
      <c r="L236" s="1242" t="s">
        <v>1124</v>
      </c>
      <c r="M236" s="1243"/>
      <c r="N236" s="1244" t="s">
        <v>1125</v>
      </c>
      <c r="O236" s="1244"/>
      <c r="P236" s="1227"/>
      <c r="Q236" s="1229"/>
      <c r="R236" s="1227"/>
      <c r="S236" s="1228"/>
      <c r="T236" s="1229"/>
      <c r="U236" s="1242" t="s">
        <v>1124</v>
      </c>
      <c r="V236" s="1243"/>
      <c r="W236" s="1242" t="s">
        <v>1125</v>
      </c>
      <c r="X236" s="1243"/>
      <c r="Y236" s="1227"/>
      <c r="Z236" s="1229"/>
      <c r="AA236" s="1227"/>
      <c r="AB236" s="1228"/>
      <c r="AC236" s="1229"/>
      <c r="AD236" s="1242" t="s">
        <v>1124</v>
      </c>
      <c r="AE236" s="1243"/>
      <c r="AF236" s="1242" t="s">
        <v>1125</v>
      </c>
      <c r="AG236" s="1243"/>
      <c r="AH236" s="1227"/>
      <c r="AI236" s="1229"/>
      <c r="AJ236" s="1227"/>
      <c r="AK236" s="1228"/>
      <c r="AL236" s="1229"/>
      <c r="AM236" s="1277"/>
      <c r="AN236" s="1278"/>
      <c r="AO236" s="1279"/>
      <c r="AP236" s="1242"/>
      <c r="AQ236" s="1244"/>
      <c r="AR236" s="1243"/>
    </row>
    <row r="237" spans="1:44" ht="14.1" customHeight="1" x14ac:dyDescent="0.15">
      <c r="A237" s="665"/>
      <c r="B237" s="666"/>
      <c r="C237" s="667"/>
      <c r="D237" s="667"/>
      <c r="E237" s="667"/>
      <c r="F237" s="667"/>
      <c r="G237" s="668"/>
      <c r="H237" s="669"/>
      <c r="I237" s="670"/>
      <c r="J237" s="670"/>
      <c r="K237" s="672"/>
      <c r="L237" s="669"/>
      <c r="M237" s="672"/>
      <c r="N237" s="669"/>
      <c r="O237" s="672"/>
      <c r="P237" s="673"/>
      <c r="Q237" s="674"/>
      <c r="R237" s="671"/>
      <c r="S237" s="671"/>
      <c r="T237" s="671"/>
      <c r="U237" s="669"/>
      <c r="V237" s="672"/>
      <c r="W237" s="669"/>
      <c r="X237" s="672"/>
      <c r="Y237" s="673"/>
      <c r="Z237" s="674"/>
      <c r="AA237" s="670"/>
      <c r="AB237" s="670"/>
      <c r="AC237" s="670"/>
      <c r="AD237" s="669"/>
      <c r="AE237" s="672"/>
      <c r="AF237" s="669"/>
      <c r="AG237" s="672"/>
      <c r="AH237" s="673"/>
      <c r="AI237" s="674"/>
      <c r="AJ237" s="670"/>
      <c r="AK237" s="670"/>
      <c r="AL237" s="670"/>
      <c r="AM237" s="675"/>
      <c r="AN237" s="676"/>
      <c r="AO237" s="677"/>
      <c r="AP237" s="671"/>
      <c r="AQ237" s="671"/>
      <c r="AR237" s="672"/>
    </row>
    <row r="238" spans="1:44" ht="14.1" customHeight="1" x14ac:dyDescent="0.15">
      <c r="A238" s="780" t="s">
        <v>1055</v>
      </c>
      <c r="B238" s="682" t="s">
        <v>1159</v>
      </c>
      <c r="C238" s="667"/>
      <c r="D238" s="667"/>
      <c r="E238" s="667"/>
      <c r="F238" s="667"/>
      <c r="G238" s="683"/>
      <c r="H238" s="684"/>
      <c r="I238" s="685"/>
      <c r="J238" s="685"/>
      <c r="K238" s="686"/>
      <c r="L238" s="1245"/>
      <c r="M238" s="1246"/>
      <c r="N238" s="1240"/>
      <c r="O238" s="1241"/>
      <c r="P238" s="1238"/>
      <c r="Q238" s="1239"/>
      <c r="R238" s="685"/>
      <c r="S238" s="685"/>
      <c r="T238" s="685"/>
      <c r="U238" s="1245"/>
      <c r="V238" s="1246"/>
      <c r="W238" s="1240"/>
      <c r="X238" s="1241"/>
      <c r="Y238" s="1238"/>
      <c r="Z238" s="1239"/>
      <c r="AA238" s="687"/>
      <c r="AB238" s="687"/>
      <c r="AC238" s="687"/>
      <c r="AD238" s="1245"/>
      <c r="AE238" s="1246"/>
      <c r="AF238" s="1240"/>
      <c r="AG238" s="1241"/>
      <c r="AH238" s="1238"/>
      <c r="AI238" s="1239"/>
      <c r="AJ238" s="687"/>
      <c r="AK238" s="687"/>
      <c r="AL238" s="687"/>
      <c r="AM238" s="1235"/>
      <c r="AN238" s="1236"/>
      <c r="AO238" s="1237"/>
      <c r="AP238" s="688"/>
      <c r="AQ238" s="689"/>
      <c r="AR238" s="690"/>
    </row>
    <row r="239" spans="1:44" ht="14.1" customHeight="1" x14ac:dyDescent="0.15">
      <c r="A239" s="691"/>
      <c r="B239" s="645" t="s">
        <v>629</v>
      </c>
      <c r="C239" s="646"/>
      <c r="D239" s="646"/>
      <c r="E239" s="646"/>
      <c r="F239" s="646"/>
      <c r="G239" s="647"/>
      <c r="H239" s="645"/>
      <c r="I239" s="648"/>
      <c r="J239" s="648"/>
      <c r="K239" s="647"/>
      <c r="L239" s="1172"/>
      <c r="M239" s="1173"/>
      <c r="N239" s="645"/>
      <c r="O239" s="647"/>
      <c r="P239" s="692"/>
      <c r="Q239" s="693"/>
      <c r="R239" s="646"/>
      <c r="S239" s="646"/>
      <c r="T239" s="646"/>
      <c r="U239" s="1172"/>
      <c r="V239" s="1173"/>
      <c r="W239" s="645"/>
      <c r="X239" s="647"/>
      <c r="Y239" s="692"/>
      <c r="Z239" s="693"/>
      <c r="AA239" s="648"/>
      <c r="AB239" s="648"/>
      <c r="AC239" s="648"/>
      <c r="AD239" s="1172"/>
      <c r="AE239" s="1173"/>
      <c r="AF239" s="645"/>
      <c r="AG239" s="647"/>
      <c r="AH239" s="692"/>
      <c r="AI239" s="693"/>
      <c r="AJ239" s="648"/>
      <c r="AK239" s="648"/>
      <c r="AL239" s="648"/>
      <c r="AM239" s="694"/>
      <c r="AN239" s="695"/>
      <c r="AO239" s="696"/>
      <c r="AP239" s="645"/>
      <c r="AQ239" s="646"/>
      <c r="AR239" s="647"/>
    </row>
    <row r="240" spans="1:44" ht="14.1" customHeight="1" x14ac:dyDescent="0.15">
      <c r="A240" s="707"/>
      <c r="B240" s="659" t="s">
        <v>636</v>
      </c>
      <c r="C240" s="660"/>
      <c r="D240" s="660"/>
      <c r="E240" s="660"/>
      <c r="F240" s="698"/>
      <c r="G240" s="678"/>
      <c r="H240" s="679" t="s">
        <v>600</v>
      </c>
      <c r="I240" s="662"/>
      <c r="J240" s="662"/>
      <c r="K240" s="656"/>
      <c r="L240" s="1218" t="s">
        <v>724</v>
      </c>
      <c r="M240" s="1219"/>
      <c r="N240" s="1164" t="s">
        <v>737</v>
      </c>
      <c r="O240" s="1165"/>
      <c r="P240" s="1157"/>
      <c r="Q240" s="1158"/>
      <c r="R240" s="1159"/>
      <c r="S240" s="1160"/>
      <c r="T240" s="1161"/>
      <c r="U240" s="1162" t="s">
        <v>724</v>
      </c>
      <c r="V240" s="1163"/>
      <c r="W240" s="1164" t="s">
        <v>1133</v>
      </c>
      <c r="X240" s="1165"/>
      <c r="Y240" s="1157"/>
      <c r="Z240" s="1158"/>
      <c r="AA240" s="1159"/>
      <c r="AB240" s="1160"/>
      <c r="AC240" s="1161"/>
      <c r="AD240" s="1162" t="s">
        <v>724</v>
      </c>
      <c r="AE240" s="1163"/>
      <c r="AF240" s="1164" t="s">
        <v>1130</v>
      </c>
      <c r="AG240" s="1165"/>
      <c r="AH240" s="1157"/>
      <c r="AI240" s="1158"/>
      <c r="AJ240" s="1159"/>
      <c r="AK240" s="1160"/>
      <c r="AL240" s="1161"/>
      <c r="AM240" s="1159"/>
      <c r="AN240" s="1160"/>
      <c r="AO240" s="1161"/>
      <c r="AP240" s="881" t="s">
        <v>1393</v>
      </c>
      <c r="AQ240" s="652"/>
      <c r="AR240" s="713"/>
    </row>
    <row r="241" spans="1:44" ht="14.1" customHeight="1" x14ac:dyDescent="0.15">
      <c r="A241" s="691"/>
      <c r="B241" s="645" t="s">
        <v>632</v>
      </c>
      <c r="C241" s="646"/>
      <c r="D241" s="646"/>
      <c r="E241" s="646"/>
      <c r="F241" s="646"/>
      <c r="G241" s="647"/>
      <c r="H241" s="645"/>
      <c r="I241" s="648"/>
      <c r="J241" s="648"/>
      <c r="K241" s="647"/>
      <c r="L241" s="1172"/>
      <c r="M241" s="1173"/>
      <c r="N241" s="645"/>
      <c r="O241" s="647"/>
      <c r="P241" s="692"/>
      <c r="Q241" s="693"/>
      <c r="R241" s="646"/>
      <c r="S241" s="646"/>
      <c r="T241" s="646"/>
      <c r="U241" s="1172"/>
      <c r="V241" s="1173"/>
      <c r="W241" s="645"/>
      <c r="X241" s="647"/>
      <c r="Y241" s="692"/>
      <c r="Z241" s="693"/>
      <c r="AA241" s="648"/>
      <c r="AB241" s="648"/>
      <c r="AC241" s="648"/>
      <c r="AD241" s="1172"/>
      <c r="AE241" s="1173"/>
      <c r="AF241" s="645"/>
      <c r="AG241" s="647"/>
      <c r="AH241" s="692"/>
      <c r="AI241" s="693"/>
      <c r="AJ241" s="648"/>
      <c r="AK241" s="648"/>
      <c r="AL241" s="648"/>
      <c r="AM241" s="694"/>
      <c r="AN241" s="695"/>
      <c r="AO241" s="696"/>
      <c r="AP241" s="645"/>
      <c r="AQ241" s="646"/>
      <c r="AR241" s="647"/>
    </row>
    <row r="242" spans="1:44" ht="14.1" customHeight="1" x14ac:dyDescent="0.15">
      <c r="A242" s="697"/>
      <c r="B242" s="651" t="s">
        <v>636</v>
      </c>
      <c r="C242" s="652"/>
      <c r="D242" s="652"/>
      <c r="E242" s="652"/>
      <c r="F242" s="660"/>
      <c r="G242" s="653"/>
      <c r="H242" s="679" t="s">
        <v>600</v>
      </c>
      <c r="I242" s="662"/>
      <c r="J242" s="662"/>
      <c r="K242" s="656"/>
      <c r="L242" s="1218" t="s">
        <v>724</v>
      </c>
      <c r="M242" s="1219"/>
      <c r="N242" s="1164" t="s">
        <v>737</v>
      </c>
      <c r="O242" s="1165"/>
      <c r="P242" s="1157"/>
      <c r="Q242" s="1158"/>
      <c r="R242" s="1159"/>
      <c r="S242" s="1160"/>
      <c r="T242" s="1161"/>
      <c r="U242" s="1162" t="s">
        <v>724</v>
      </c>
      <c r="V242" s="1163"/>
      <c r="W242" s="1164" t="s">
        <v>1133</v>
      </c>
      <c r="X242" s="1165"/>
      <c r="Y242" s="1157"/>
      <c r="Z242" s="1158"/>
      <c r="AA242" s="1159"/>
      <c r="AB242" s="1160"/>
      <c r="AC242" s="1161"/>
      <c r="AD242" s="1162" t="s">
        <v>724</v>
      </c>
      <c r="AE242" s="1163"/>
      <c r="AF242" s="1164" t="s">
        <v>1130</v>
      </c>
      <c r="AG242" s="1165"/>
      <c r="AH242" s="1157"/>
      <c r="AI242" s="1158"/>
      <c r="AJ242" s="1159"/>
      <c r="AK242" s="1160"/>
      <c r="AL242" s="1161"/>
      <c r="AM242" s="1159"/>
      <c r="AN242" s="1160"/>
      <c r="AO242" s="1161"/>
      <c r="AP242" s="881" t="s">
        <v>1393</v>
      </c>
      <c r="AQ242" s="652"/>
      <c r="AR242" s="713"/>
    </row>
    <row r="243" spans="1:44" ht="14.1" customHeight="1" x14ac:dyDescent="0.15">
      <c r="A243" s="707"/>
      <c r="B243" s="659" t="s">
        <v>638</v>
      </c>
      <c r="C243" s="660"/>
      <c r="D243" s="660"/>
      <c r="E243" s="660"/>
      <c r="F243" s="646"/>
      <c r="G243" s="661"/>
      <c r="H243" s="645"/>
      <c r="I243" s="648"/>
      <c r="J243" s="648"/>
      <c r="K243" s="647"/>
      <c r="L243" s="1172"/>
      <c r="M243" s="1173"/>
      <c r="N243" s="645"/>
      <c r="O243" s="647"/>
      <c r="P243" s="692"/>
      <c r="Q243" s="693"/>
      <c r="R243" s="646"/>
      <c r="S243" s="646"/>
      <c r="T243" s="646"/>
      <c r="U243" s="1172"/>
      <c r="V243" s="1173"/>
      <c r="W243" s="645"/>
      <c r="X243" s="647"/>
      <c r="Y243" s="692"/>
      <c r="Z243" s="693"/>
      <c r="AA243" s="648"/>
      <c r="AB243" s="648"/>
      <c r="AC243" s="648"/>
      <c r="AD243" s="1172"/>
      <c r="AE243" s="1173"/>
      <c r="AF243" s="645"/>
      <c r="AG243" s="647"/>
      <c r="AH243" s="692"/>
      <c r="AI243" s="693"/>
      <c r="AJ243" s="648"/>
      <c r="AK243" s="648"/>
      <c r="AL243" s="648"/>
      <c r="AM243" s="694"/>
      <c r="AN243" s="695"/>
      <c r="AO243" s="696"/>
      <c r="AP243" s="645"/>
      <c r="AQ243" s="646"/>
      <c r="AR243" s="647"/>
    </row>
    <row r="244" spans="1:44" ht="14.1" customHeight="1" x14ac:dyDescent="0.15">
      <c r="A244" s="707"/>
      <c r="B244" s="659" t="s">
        <v>637</v>
      </c>
      <c r="C244" s="660"/>
      <c r="D244" s="660"/>
      <c r="E244" s="660"/>
      <c r="F244" s="660"/>
      <c r="G244" s="678"/>
      <c r="H244" s="679" t="s">
        <v>600</v>
      </c>
      <c r="I244" s="662"/>
      <c r="J244" s="662"/>
      <c r="K244" s="656"/>
      <c r="L244" s="1218" t="s">
        <v>724</v>
      </c>
      <c r="M244" s="1219"/>
      <c r="N244" s="1164" t="s">
        <v>737</v>
      </c>
      <c r="O244" s="1165"/>
      <c r="P244" s="1157"/>
      <c r="Q244" s="1158"/>
      <c r="R244" s="1159"/>
      <c r="S244" s="1160"/>
      <c r="T244" s="1161"/>
      <c r="U244" s="1162" t="s">
        <v>724</v>
      </c>
      <c r="V244" s="1163"/>
      <c r="W244" s="1164" t="s">
        <v>1133</v>
      </c>
      <c r="X244" s="1165"/>
      <c r="Y244" s="1157"/>
      <c r="Z244" s="1158"/>
      <c r="AA244" s="1159"/>
      <c r="AB244" s="1160"/>
      <c r="AC244" s="1161"/>
      <c r="AD244" s="1162" t="s">
        <v>724</v>
      </c>
      <c r="AE244" s="1163"/>
      <c r="AF244" s="1164" t="s">
        <v>1130</v>
      </c>
      <c r="AG244" s="1165"/>
      <c r="AH244" s="1157"/>
      <c r="AI244" s="1158"/>
      <c r="AJ244" s="1159"/>
      <c r="AK244" s="1160"/>
      <c r="AL244" s="1161"/>
      <c r="AM244" s="1159"/>
      <c r="AN244" s="1160"/>
      <c r="AO244" s="1161"/>
      <c r="AP244" s="881" t="s">
        <v>1393</v>
      </c>
      <c r="AQ244" s="652"/>
      <c r="AR244" s="713"/>
    </row>
    <row r="245" spans="1:44" ht="14.1" customHeight="1" x14ac:dyDescent="0.15">
      <c r="A245" s="691"/>
      <c r="B245" s="645" t="s">
        <v>1589</v>
      </c>
      <c r="C245" s="646"/>
      <c r="D245" s="646"/>
      <c r="E245" s="646"/>
      <c r="F245" s="646"/>
      <c r="G245" s="647"/>
      <c r="H245" s="645" t="s">
        <v>1582</v>
      </c>
      <c r="I245" s="648"/>
      <c r="J245" s="648"/>
      <c r="K245" s="647"/>
      <c r="L245" s="1172"/>
      <c r="M245" s="1173"/>
      <c r="N245" s="645"/>
      <c r="O245" s="647"/>
      <c r="P245" s="692"/>
      <c r="Q245" s="693"/>
      <c r="R245" s="646"/>
      <c r="S245" s="646"/>
      <c r="T245" s="646"/>
      <c r="U245" s="1172"/>
      <c r="V245" s="1173"/>
      <c r="W245" s="645"/>
      <c r="X245" s="647"/>
      <c r="Y245" s="692"/>
      <c r="Z245" s="693"/>
      <c r="AA245" s="648"/>
      <c r="AB245" s="648"/>
      <c r="AC245" s="648"/>
      <c r="AD245" s="1172"/>
      <c r="AE245" s="1173"/>
      <c r="AF245" s="645"/>
      <c r="AG245" s="647"/>
      <c r="AH245" s="692"/>
      <c r="AI245" s="693"/>
      <c r="AJ245" s="648"/>
      <c r="AK245" s="648"/>
      <c r="AL245" s="648"/>
      <c r="AM245" s="694"/>
      <c r="AN245" s="695"/>
      <c r="AO245" s="696"/>
      <c r="AP245" s="660"/>
      <c r="AQ245" s="646"/>
      <c r="AR245" s="647"/>
    </row>
    <row r="246" spans="1:44" ht="14.1" customHeight="1" x14ac:dyDescent="0.15">
      <c r="A246" s="707"/>
      <c r="B246" s="659" t="s">
        <v>1391</v>
      </c>
      <c r="C246" s="660"/>
      <c r="D246" s="660"/>
      <c r="E246" s="660"/>
      <c r="F246" s="660"/>
      <c r="G246" s="678"/>
      <c r="H246" s="679" t="s">
        <v>1132</v>
      </c>
      <c r="I246" s="662"/>
      <c r="J246" s="662"/>
      <c r="K246" s="680"/>
      <c r="L246" s="1218" t="s">
        <v>724</v>
      </c>
      <c r="M246" s="1219"/>
      <c r="N246" s="1164" t="s">
        <v>737</v>
      </c>
      <c r="O246" s="1165"/>
      <c r="P246" s="1157"/>
      <c r="Q246" s="1158"/>
      <c r="R246" s="1159"/>
      <c r="S246" s="1160"/>
      <c r="T246" s="1161"/>
      <c r="U246" s="1218" t="s">
        <v>1374</v>
      </c>
      <c r="V246" s="1219"/>
      <c r="W246" s="1164" t="s">
        <v>1133</v>
      </c>
      <c r="X246" s="1165"/>
      <c r="Y246" s="1157"/>
      <c r="Z246" s="1158"/>
      <c r="AA246" s="1194"/>
      <c r="AB246" s="1195"/>
      <c r="AC246" s="1196"/>
      <c r="AD246" s="1221">
        <v>0.05</v>
      </c>
      <c r="AE246" s="1222"/>
      <c r="AF246" s="1164" t="s">
        <v>1130</v>
      </c>
      <c r="AG246" s="1165"/>
      <c r="AH246" s="1157"/>
      <c r="AI246" s="1158"/>
      <c r="AJ246" s="1194"/>
      <c r="AK246" s="1195"/>
      <c r="AL246" s="1196"/>
      <c r="AM246" s="1194"/>
      <c r="AN246" s="1195"/>
      <c r="AO246" s="1196"/>
      <c r="AP246" s="679" t="s">
        <v>1547</v>
      </c>
      <c r="AQ246" s="660"/>
      <c r="AR246" s="661"/>
    </row>
    <row r="247" spans="1:44" ht="14.1" customHeight="1" x14ac:dyDescent="0.15">
      <c r="A247" s="691"/>
      <c r="B247" s="645" t="s">
        <v>1398</v>
      </c>
      <c r="C247" s="646"/>
      <c r="D247" s="646"/>
      <c r="E247" s="646"/>
      <c r="F247" s="646"/>
      <c r="G247" s="647"/>
      <c r="H247" s="645" t="s">
        <v>1582</v>
      </c>
      <c r="I247" s="648"/>
      <c r="J247" s="648"/>
      <c r="K247" s="647"/>
      <c r="L247" s="1172"/>
      <c r="M247" s="1173"/>
      <c r="N247" s="645"/>
      <c r="O247" s="647"/>
      <c r="P247" s="692"/>
      <c r="Q247" s="693"/>
      <c r="R247" s="646"/>
      <c r="S247" s="646"/>
      <c r="T247" s="646"/>
      <c r="U247" s="1172"/>
      <c r="V247" s="1173"/>
      <c r="W247" s="645"/>
      <c r="X247" s="647"/>
      <c r="Y247" s="692"/>
      <c r="Z247" s="693"/>
      <c r="AA247" s="648"/>
      <c r="AB247" s="648"/>
      <c r="AC247" s="648"/>
      <c r="AD247" s="1172"/>
      <c r="AE247" s="1173"/>
      <c r="AF247" s="645"/>
      <c r="AG247" s="647"/>
      <c r="AH247" s="692"/>
      <c r="AI247" s="693"/>
      <c r="AJ247" s="648"/>
      <c r="AK247" s="648"/>
      <c r="AL247" s="648"/>
      <c r="AM247" s="694"/>
      <c r="AN247" s="695"/>
      <c r="AO247" s="696"/>
      <c r="AP247" s="646"/>
      <c r="AQ247" s="646"/>
      <c r="AR247" s="647"/>
    </row>
    <row r="248" spans="1:44" ht="14.1" customHeight="1" x14ac:dyDescent="0.15">
      <c r="A248" s="697"/>
      <c r="B248" s="651" t="s">
        <v>1394</v>
      </c>
      <c r="C248" s="652"/>
      <c r="D248" s="652"/>
      <c r="E248" s="652"/>
      <c r="F248" s="652"/>
      <c r="G248" s="653"/>
      <c r="H248" s="654" t="s">
        <v>1132</v>
      </c>
      <c r="I248" s="655"/>
      <c r="J248" s="655"/>
      <c r="K248" s="656"/>
      <c r="L248" s="1162" t="s">
        <v>724</v>
      </c>
      <c r="M248" s="1163"/>
      <c r="N248" s="1174" t="s">
        <v>737</v>
      </c>
      <c r="O248" s="1175"/>
      <c r="P248" s="1157"/>
      <c r="Q248" s="1158"/>
      <c r="R248" s="1159"/>
      <c r="S248" s="1160"/>
      <c r="T248" s="1161"/>
      <c r="U248" s="1162" t="s">
        <v>1374</v>
      </c>
      <c r="V248" s="1163"/>
      <c r="W248" s="1174" t="s">
        <v>1133</v>
      </c>
      <c r="X248" s="1175"/>
      <c r="Y248" s="1157"/>
      <c r="Z248" s="1158"/>
      <c r="AA248" s="1159"/>
      <c r="AB248" s="1160"/>
      <c r="AC248" s="1161"/>
      <c r="AD248" s="1230">
        <v>7.0000000000000007E-2</v>
      </c>
      <c r="AE248" s="1231"/>
      <c r="AF248" s="1174" t="s">
        <v>1130</v>
      </c>
      <c r="AG248" s="1175"/>
      <c r="AH248" s="1157"/>
      <c r="AI248" s="1158"/>
      <c r="AJ248" s="1159"/>
      <c r="AK248" s="1160"/>
      <c r="AL248" s="1161"/>
      <c r="AM248" s="1159"/>
      <c r="AN248" s="1160"/>
      <c r="AO248" s="1161"/>
      <c r="AP248" s="654" t="s">
        <v>1547</v>
      </c>
      <c r="AQ248" s="652"/>
      <c r="AR248" s="713"/>
    </row>
    <row r="249" spans="1:44" ht="14.1" customHeight="1" x14ac:dyDescent="0.15">
      <c r="A249" s="691"/>
      <c r="B249" s="645" t="s">
        <v>1395</v>
      </c>
      <c r="C249" s="646"/>
      <c r="D249" s="646"/>
      <c r="E249" s="646"/>
      <c r="F249" s="646"/>
      <c r="G249" s="647"/>
      <c r="H249" s="645"/>
      <c r="I249" s="648"/>
      <c r="J249" s="648"/>
      <c r="K249" s="647"/>
      <c r="L249" s="1172"/>
      <c r="M249" s="1173"/>
      <c r="N249" s="645"/>
      <c r="O249" s="647"/>
      <c r="P249" s="692"/>
      <c r="Q249" s="693"/>
      <c r="R249" s="646"/>
      <c r="S249" s="646"/>
      <c r="T249" s="646"/>
      <c r="U249" s="1172"/>
      <c r="V249" s="1173"/>
      <c r="W249" s="645"/>
      <c r="X249" s="647"/>
      <c r="Y249" s="692"/>
      <c r="Z249" s="693"/>
      <c r="AA249" s="648"/>
      <c r="AB249" s="648"/>
      <c r="AC249" s="648"/>
      <c r="AD249" s="1172"/>
      <c r="AE249" s="1173"/>
      <c r="AF249" s="645"/>
      <c r="AG249" s="647"/>
      <c r="AH249" s="692"/>
      <c r="AI249" s="693"/>
      <c r="AJ249" s="648"/>
      <c r="AK249" s="648"/>
      <c r="AL249" s="648"/>
      <c r="AM249" s="694"/>
      <c r="AN249" s="695"/>
      <c r="AO249" s="696"/>
      <c r="AP249" s="660"/>
      <c r="AQ249" s="646"/>
      <c r="AR249" s="647"/>
    </row>
    <row r="250" spans="1:44" ht="14.1" customHeight="1" x14ac:dyDescent="0.15">
      <c r="A250" s="697"/>
      <c r="B250" s="651" t="s">
        <v>1394</v>
      </c>
      <c r="C250" s="652"/>
      <c r="D250" s="652"/>
      <c r="E250" s="652"/>
      <c r="F250" s="652"/>
      <c r="G250" s="653"/>
      <c r="H250" s="679" t="s">
        <v>600</v>
      </c>
      <c r="I250" s="662"/>
      <c r="J250" s="662"/>
      <c r="K250" s="656"/>
      <c r="L250" s="1218" t="s">
        <v>724</v>
      </c>
      <c r="M250" s="1219"/>
      <c r="N250" s="1164" t="s">
        <v>737</v>
      </c>
      <c r="O250" s="1165"/>
      <c r="P250" s="1157"/>
      <c r="Q250" s="1158"/>
      <c r="R250" s="1159"/>
      <c r="S250" s="1160"/>
      <c r="T250" s="1161"/>
      <c r="U250" s="1162" t="s">
        <v>724</v>
      </c>
      <c r="V250" s="1163"/>
      <c r="W250" s="1164" t="s">
        <v>1133</v>
      </c>
      <c r="X250" s="1165"/>
      <c r="Y250" s="1157"/>
      <c r="Z250" s="1158"/>
      <c r="AA250" s="1159"/>
      <c r="AB250" s="1160"/>
      <c r="AC250" s="1161"/>
      <c r="AD250" s="1162" t="s">
        <v>724</v>
      </c>
      <c r="AE250" s="1163"/>
      <c r="AF250" s="1164" t="s">
        <v>1130</v>
      </c>
      <c r="AG250" s="1165"/>
      <c r="AH250" s="1157"/>
      <c r="AI250" s="1158"/>
      <c r="AJ250" s="1159"/>
      <c r="AK250" s="1160"/>
      <c r="AL250" s="1161"/>
      <c r="AM250" s="1159"/>
      <c r="AN250" s="1160"/>
      <c r="AO250" s="1161"/>
      <c r="AP250" s="881" t="s">
        <v>1393</v>
      </c>
      <c r="AQ250" s="652"/>
      <c r="AR250" s="713"/>
    </row>
    <row r="251" spans="1:44" ht="14.1" customHeight="1" x14ac:dyDescent="0.15">
      <c r="A251" s="707"/>
      <c r="B251" s="659" t="s">
        <v>1552</v>
      </c>
      <c r="C251" s="660"/>
      <c r="D251" s="660"/>
      <c r="E251" s="660"/>
      <c r="F251" s="660"/>
      <c r="G251" s="661"/>
      <c r="H251" s="645"/>
      <c r="I251" s="648"/>
      <c r="J251" s="648"/>
      <c r="K251" s="647"/>
      <c r="L251" s="1172"/>
      <c r="M251" s="1173"/>
      <c r="N251" s="645"/>
      <c r="O251" s="647"/>
      <c r="P251" s="692"/>
      <c r="Q251" s="693"/>
      <c r="R251" s="646"/>
      <c r="S251" s="646"/>
      <c r="T251" s="646"/>
      <c r="U251" s="1172"/>
      <c r="V251" s="1173"/>
      <c r="W251" s="645"/>
      <c r="X251" s="647"/>
      <c r="Y251" s="692"/>
      <c r="Z251" s="693"/>
      <c r="AA251" s="648"/>
      <c r="AB251" s="648"/>
      <c r="AC251" s="648"/>
      <c r="AD251" s="1172"/>
      <c r="AE251" s="1173"/>
      <c r="AF251" s="645"/>
      <c r="AG251" s="647"/>
      <c r="AH251" s="692"/>
      <c r="AI251" s="693"/>
      <c r="AJ251" s="648"/>
      <c r="AK251" s="648"/>
      <c r="AL251" s="648"/>
      <c r="AM251" s="694"/>
      <c r="AN251" s="695"/>
      <c r="AO251" s="696"/>
      <c r="AP251" s="660"/>
      <c r="AQ251" s="646"/>
      <c r="AR251" s="661"/>
    </row>
    <row r="252" spans="1:44" ht="14.1" customHeight="1" x14ac:dyDescent="0.15">
      <c r="A252" s="707"/>
      <c r="B252" s="659" t="s">
        <v>1553</v>
      </c>
      <c r="C252" s="660"/>
      <c r="D252" s="660"/>
      <c r="E252" s="660"/>
      <c r="F252" s="660"/>
      <c r="G252" s="678"/>
      <c r="H252" s="679" t="s">
        <v>600</v>
      </c>
      <c r="I252" s="662"/>
      <c r="J252" s="662"/>
      <c r="K252" s="656"/>
      <c r="L252" s="1218" t="s">
        <v>724</v>
      </c>
      <c r="M252" s="1219"/>
      <c r="N252" s="1164" t="s">
        <v>737</v>
      </c>
      <c r="O252" s="1165"/>
      <c r="P252" s="1157"/>
      <c r="Q252" s="1158"/>
      <c r="R252" s="1159"/>
      <c r="S252" s="1160"/>
      <c r="T252" s="1161"/>
      <c r="U252" s="1162" t="s">
        <v>724</v>
      </c>
      <c r="V252" s="1163"/>
      <c r="W252" s="1164" t="s">
        <v>1133</v>
      </c>
      <c r="X252" s="1165"/>
      <c r="Y252" s="1157"/>
      <c r="Z252" s="1158"/>
      <c r="AA252" s="1159"/>
      <c r="AB252" s="1160"/>
      <c r="AC252" s="1161"/>
      <c r="AD252" s="1162" t="s">
        <v>724</v>
      </c>
      <c r="AE252" s="1163"/>
      <c r="AF252" s="1164" t="s">
        <v>1130</v>
      </c>
      <c r="AG252" s="1165"/>
      <c r="AH252" s="1157"/>
      <c r="AI252" s="1158"/>
      <c r="AJ252" s="1159"/>
      <c r="AK252" s="1160"/>
      <c r="AL252" s="1161"/>
      <c r="AM252" s="1159"/>
      <c r="AN252" s="1160"/>
      <c r="AO252" s="1161"/>
      <c r="AP252" s="881" t="s">
        <v>1393</v>
      </c>
      <c r="AQ252" s="652"/>
      <c r="AR252" s="661"/>
    </row>
    <row r="253" spans="1:44" ht="14.1" customHeight="1" x14ac:dyDescent="0.15">
      <c r="A253" s="691"/>
      <c r="B253" s="645" t="s">
        <v>1554</v>
      </c>
      <c r="C253" s="723"/>
      <c r="D253" s="723"/>
      <c r="E253" s="723"/>
      <c r="F253" s="723"/>
      <c r="G253" s="724"/>
      <c r="H253" s="645"/>
      <c r="I253" s="648"/>
      <c r="J253" s="648"/>
      <c r="K253" s="647"/>
      <c r="L253" s="1172"/>
      <c r="M253" s="1173"/>
      <c r="N253" s="645"/>
      <c r="O253" s="647"/>
      <c r="P253" s="692"/>
      <c r="Q253" s="693"/>
      <c r="R253" s="646"/>
      <c r="S253" s="646"/>
      <c r="T253" s="646"/>
      <c r="U253" s="1172"/>
      <c r="V253" s="1173"/>
      <c r="W253" s="645"/>
      <c r="X253" s="647"/>
      <c r="Y253" s="692"/>
      <c r="Z253" s="693"/>
      <c r="AA253" s="648"/>
      <c r="AB253" s="648"/>
      <c r="AC253" s="648"/>
      <c r="AD253" s="1172"/>
      <c r="AE253" s="1173"/>
      <c r="AF253" s="645"/>
      <c r="AG253" s="647"/>
      <c r="AH253" s="692"/>
      <c r="AI253" s="693"/>
      <c r="AJ253" s="648"/>
      <c r="AK253" s="648"/>
      <c r="AL253" s="648"/>
      <c r="AM253" s="694"/>
      <c r="AN253" s="695"/>
      <c r="AO253" s="696"/>
      <c r="AP253" s="660"/>
      <c r="AQ253" s="723"/>
      <c r="AR253" s="724"/>
    </row>
    <row r="254" spans="1:44" ht="14.1" customHeight="1" x14ac:dyDescent="0.15">
      <c r="A254" s="697"/>
      <c r="B254" s="651" t="s">
        <v>1553</v>
      </c>
      <c r="C254" s="689"/>
      <c r="D254" s="689"/>
      <c r="E254" s="689"/>
      <c r="F254" s="689"/>
      <c r="G254" s="732"/>
      <c r="H254" s="679" t="s">
        <v>600</v>
      </c>
      <c r="I254" s="662"/>
      <c r="J254" s="662"/>
      <c r="K254" s="656"/>
      <c r="L254" s="1218" t="s">
        <v>724</v>
      </c>
      <c r="M254" s="1219"/>
      <c r="N254" s="1164" t="s">
        <v>737</v>
      </c>
      <c r="O254" s="1165"/>
      <c r="P254" s="1157"/>
      <c r="Q254" s="1158"/>
      <c r="R254" s="1159"/>
      <c r="S254" s="1160"/>
      <c r="T254" s="1161"/>
      <c r="U254" s="1162" t="s">
        <v>724</v>
      </c>
      <c r="V254" s="1163"/>
      <c r="W254" s="1164" t="s">
        <v>1133</v>
      </c>
      <c r="X254" s="1165"/>
      <c r="Y254" s="1157"/>
      <c r="Z254" s="1158"/>
      <c r="AA254" s="1159"/>
      <c r="AB254" s="1160"/>
      <c r="AC254" s="1161"/>
      <c r="AD254" s="1162" t="s">
        <v>724</v>
      </c>
      <c r="AE254" s="1163"/>
      <c r="AF254" s="1164" t="s">
        <v>1130</v>
      </c>
      <c r="AG254" s="1165"/>
      <c r="AH254" s="1157"/>
      <c r="AI254" s="1158"/>
      <c r="AJ254" s="1159"/>
      <c r="AK254" s="1160"/>
      <c r="AL254" s="1161"/>
      <c r="AM254" s="1159"/>
      <c r="AN254" s="1160"/>
      <c r="AO254" s="1161"/>
      <c r="AP254" s="881" t="s">
        <v>1393</v>
      </c>
      <c r="AQ254" s="689"/>
      <c r="AR254" s="690"/>
    </row>
    <row r="255" spans="1:44" ht="14.1" customHeight="1" x14ac:dyDescent="0.15">
      <c r="A255" s="691"/>
      <c r="B255" s="645" t="s">
        <v>1555</v>
      </c>
      <c r="C255" s="723"/>
      <c r="D255" s="723"/>
      <c r="E255" s="723"/>
      <c r="F255" s="723"/>
      <c r="G255" s="724"/>
      <c r="H255" s="645"/>
      <c r="I255" s="648"/>
      <c r="J255" s="648"/>
      <c r="K255" s="647"/>
      <c r="L255" s="1172"/>
      <c r="M255" s="1173"/>
      <c r="N255" s="645"/>
      <c r="O255" s="647"/>
      <c r="P255" s="692"/>
      <c r="Q255" s="693"/>
      <c r="R255" s="646"/>
      <c r="S255" s="646"/>
      <c r="T255" s="646"/>
      <c r="U255" s="1172"/>
      <c r="V255" s="1173"/>
      <c r="W255" s="645"/>
      <c r="X255" s="647"/>
      <c r="Y255" s="692"/>
      <c r="Z255" s="693"/>
      <c r="AA255" s="648"/>
      <c r="AB255" s="648"/>
      <c r="AC255" s="648"/>
      <c r="AD255" s="1172"/>
      <c r="AE255" s="1173"/>
      <c r="AF255" s="645"/>
      <c r="AG255" s="647"/>
      <c r="AH255" s="692"/>
      <c r="AI255" s="693"/>
      <c r="AJ255" s="648"/>
      <c r="AK255" s="648"/>
      <c r="AL255" s="648"/>
      <c r="AM255" s="694"/>
      <c r="AN255" s="695"/>
      <c r="AO255" s="696"/>
      <c r="AP255" s="660"/>
      <c r="AQ255" s="723"/>
      <c r="AR255" s="724"/>
    </row>
    <row r="256" spans="1:44" ht="14.1" customHeight="1" x14ac:dyDescent="0.15">
      <c r="A256" s="697"/>
      <c r="B256" s="651" t="s">
        <v>1553</v>
      </c>
      <c r="C256" s="689"/>
      <c r="D256" s="689"/>
      <c r="E256" s="689"/>
      <c r="F256" s="689"/>
      <c r="G256" s="732"/>
      <c r="H256" s="679" t="s">
        <v>600</v>
      </c>
      <c r="I256" s="662"/>
      <c r="J256" s="662"/>
      <c r="K256" s="656"/>
      <c r="L256" s="1218" t="s">
        <v>724</v>
      </c>
      <c r="M256" s="1219"/>
      <c r="N256" s="1164" t="s">
        <v>737</v>
      </c>
      <c r="O256" s="1165"/>
      <c r="P256" s="1157"/>
      <c r="Q256" s="1158"/>
      <c r="R256" s="1159"/>
      <c r="S256" s="1160"/>
      <c r="T256" s="1161"/>
      <c r="U256" s="1162" t="s">
        <v>724</v>
      </c>
      <c r="V256" s="1163"/>
      <c r="W256" s="1164" t="s">
        <v>1133</v>
      </c>
      <c r="X256" s="1165"/>
      <c r="Y256" s="1157"/>
      <c r="Z256" s="1158"/>
      <c r="AA256" s="1159"/>
      <c r="AB256" s="1160"/>
      <c r="AC256" s="1161"/>
      <c r="AD256" s="1162" t="s">
        <v>724</v>
      </c>
      <c r="AE256" s="1163"/>
      <c r="AF256" s="1164" t="s">
        <v>1130</v>
      </c>
      <c r="AG256" s="1165"/>
      <c r="AH256" s="1157"/>
      <c r="AI256" s="1158"/>
      <c r="AJ256" s="1159"/>
      <c r="AK256" s="1160"/>
      <c r="AL256" s="1161"/>
      <c r="AM256" s="1159"/>
      <c r="AN256" s="1160"/>
      <c r="AO256" s="1161"/>
      <c r="AP256" s="881" t="s">
        <v>1393</v>
      </c>
      <c r="AQ256" s="689"/>
      <c r="AR256" s="690"/>
    </row>
    <row r="257" spans="1:44" ht="14.1" customHeight="1" x14ac:dyDescent="0.15">
      <c r="A257" s="707"/>
      <c r="B257" s="659" t="s">
        <v>1556</v>
      </c>
      <c r="C257" s="667"/>
      <c r="D257" s="667"/>
      <c r="E257" s="667"/>
      <c r="F257" s="667"/>
      <c r="G257" s="683"/>
      <c r="H257" s="645"/>
      <c r="I257" s="648"/>
      <c r="J257" s="648"/>
      <c r="K257" s="647"/>
      <c r="L257" s="1172"/>
      <c r="M257" s="1173"/>
      <c r="N257" s="645"/>
      <c r="O257" s="647"/>
      <c r="P257" s="692"/>
      <c r="Q257" s="693"/>
      <c r="R257" s="646"/>
      <c r="S257" s="646"/>
      <c r="T257" s="646"/>
      <c r="U257" s="1172"/>
      <c r="V257" s="1173"/>
      <c r="W257" s="645"/>
      <c r="X257" s="647"/>
      <c r="Y257" s="692"/>
      <c r="Z257" s="693"/>
      <c r="AA257" s="648"/>
      <c r="AB257" s="648"/>
      <c r="AC257" s="648"/>
      <c r="AD257" s="1172"/>
      <c r="AE257" s="1173"/>
      <c r="AF257" s="645"/>
      <c r="AG257" s="647"/>
      <c r="AH257" s="692"/>
      <c r="AI257" s="693"/>
      <c r="AJ257" s="648"/>
      <c r="AK257" s="648"/>
      <c r="AL257" s="648"/>
      <c r="AM257" s="694"/>
      <c r="AN257" s="695"/>
      <c r="AO257" s="696"/>
      <c r="AP257" s="660"/>
      <c r="AQ257" s="667"/>
      <c r="AR257" s="668"/>
    </row>
    <row r="258" spans="1:44" ht="14.1" customHeight="1" x14ac:dyDescent="0.15">
      <c r="A258" s="707"/>
      <c r="B258" s="659" t="s">
        <v>1333</v>
      </c>
      <c r="C258" s="667"/>
      <c r="D258" s="667"/>
      <c r="E258" s="667"/>
      <c r="F258" s="667"/>
      <c r="G258" s="683"/>
      <c r="H258" s="679" t="s">
        <v>600</v>
      </c>
      <c r="I258" s="662"/>
      <c r="J258" s="662"/>
      <c r="K258" s="656"/>
      <c r="L258" s="1218" t="s">
        <v>724</v>
      </c>
      <c r="M258" s="1219"/>
      <c r="N258" s="1164" t="s">
        <v>737</v>
      </c>
      <c r="O258" s="1165"/>
      <c r="P258" s="1157"/>
      <c r="Q258" s="1158"/>
      <c r="R258" s="1159"/>
      <c r="S258" s="1160"/>
      <c r="T258" s="1161"/>
      <c r="U258" s="1162" t="s">
        <v>724</v>
      </c>
      <c r="V258" s="1163"/>
      <c r="W258" s="1164" t="s">
        <v>1133</v>
      </c>
      <c r="X258" s="1165"/>
      <c r="Y258" s="1157"/>
      <c r="Z258" s="1158"/>
      <c r="AA258" s="1159"/>
      <c r="AB258" s="1160"/>
      <c r="AC258" s="1161"/>
      <c r="AD258" s="1162" t="s">
        <v>724</v>
      </c>
      <c r="AE258" s="1163"/>
      <c r="AF258" s="1164" t="s">
        <v>1130</v>
      </c>
      <c r="AG258" s="1165"/>
      <c r="AH258" s="1157"/>
      <c r="AI258" s="1158"/>
      <c r="AJ258" s="1159"/>
      <c r="AK258" s="1160"/>
      <c r="AL258" s="1161"/>
      <c r="AM258" s="1159"/>
      <c r="AN258" s="1160"/>
      <c r="AO258" s="1161"/>
      <c r="AP258" s="881" t="s">
        <v>1393</v>
      </c>
      <c r="AQ258" s="667"/>
      <c r="AR258" s="668"/>
    </row>
    <row r="259" spans="1:44" ht="14.1" customHeight="1" x14ac:dyDescent="0.15">
      <c r="A259" s="691"/>
      <c r="B259" s="645" t="s">
        <v>1557</v>
      </c>
      <c r="C259" s="723"/>
      <c r="D259" s="723"/>
      <c r="E259" s="723"/>
      <c r="F259" s="723"/>
      <c r="G259" s="724"/>
      <c r="H259" s="645"/>
      <c r="I259" s="648"/>
      <c r="J259" s="648"/>
      <c r="K259" s="647"/>
      <c r="L259" s="1172"/>
      <c r="M259" s="1173"/>
      <c r="N259" s="645"/>
      <c r="O259" s="647"/>
      <c r="P259" s="692"/>
      <c r="Q259" s="693"/>
      <c r="R259" s="646"/>
      <c r="S259" s="646"/>
      <c r="T259" s="646"/>
      <c r="U259" s="1172"/>
      <c r="V259" s="1173"/>
      <c r="W259" s="645"/>
      <c r="X259" s="647"/>
      <c r="Y259" s="692"/>
      <c r="Z259" s="693"/>
      <c r="AA259" s="648"/>
      <c r="AB259" s="648"/>
      <c r="AC259" s="648"/>
      <c r="AD259" s="1172"/>
      <c r="AE259" s="1173"/>
      <c r="AF259" s="645"/>
      <c r="AG259" s="647"/>
      <c r="AH259" s="692"/>
      <c r="AI259" s="693"/>
      <c r="AJ259" s="648"/>
      <c r="AK259" s="648"/>
      <c r="AL259" s="648"/>
      <c r="AM259" s="694"/>
      <c r="AN259" s="695"/>
      <c r="AO259" s="696"/>
      <c r="AP259" s="660"/>
      <c r="AQ259" s="723"/>
      <c r="AR259" s="724"/>
    </row>
    <row r="260" spans="1:44" ht="14.1" customHeight="1" x14ac:dyDescent="0.15">
      <c r="A260" s="697"/>
      <c r="B260" s="651" t="s">
        <v>1333</v>
      </c>
      <c r="C260" s="689"/>
      <c r="D260" s="689"/>
      <c r="E260" s="689"/>
      <c r="F260" s="689"/>
      <c r="G260" s="732"/>
      <c r="H260" s="679" t="s">
        <v>600</v>
      </c>
      <c r="I260" s="662"/>
      <c r="J260" s="662"/>
      <c r="K260" s="656"/>
      <c r="L260" s="1218" t="s">
        <v>724</v>
      </c>
      <c r="M260" s="1219"/>
      <c r="N260" s="1164" t="s">
        <v>737</v>
      </c>
      <c r="O260" s="1165"/>
      <c r="P260" s="1157"/>
      <c r="Q260" s="1158"/>
      <c r="R260" s="1159"/>
      <c r="S260" s="1160"/>
      <c r="T260" s="1161"/>
      <c r="U260" s="1162" t="s">
        <v>724</v>
      </c>
      <c r="V260" s="1163"/>
      <c r="W260" s="1164" t="s">
        <v>1133</v>
      </c>
      <c r="X260" s="1165"/>
      <c r="Y260" s="1157"/>
      <c r="Z260" s="1158"/>
      <c r="AA260" s="1159"/>
      <c r="AB260" s="1160"/>
      <c r="AC260" s="1161"/>
      <c r="AD260" s="1162" t="s">
        <v>724</v>
      </c>
      <c r="AE260" s="1163"/>
      <c r="AF260" s="1164" t="s">
        <v>1130</v>
      </c>
      <c r="AG260" s="1165"/>
      <c r="AH260" s="1157"/>
      <c r="AI260" s="1158"/>
      <c r="AJ260" s="1159"/>
      <c r="AK260" s="1160"/>
      <c r="AL260" s="1161"/>
      <c r="AM260" s="1159"/>
      <c r="AN260" s="1160"/>
      <c r="AO260" s="1161"/>
      <c r="AP260" s="881" t="s">
        <v>1393</v>
      </c>
      <c r="AQ260" s="689"/>
      <c r="AR260" s="690"/>
    </row>
    <row r="261" spans="1:44" ht="14.1" customHeight="1" x14ac:dyDescent="0.15">
      <c r="A261" s="707"/>
      <c r="B261" s="659" t="s">
        <v>1558</v>
      </c>
      <c r="C261" s="660"/>
      <c r="D261" s="660"/>
      <c r="E261" s="660"/>
      <c r="F261" s="646"/>
      <c r="G261" s="661"/>
      <c r="H261" s="645" t="s">
        <v>1582</v>
      </c>
      <c r="I261" s="648"/>
      <c r="J261" s="648"/>
      <c r="K261" s="647"/>
      <c r="L261" s="1172"/>
      <c r="M261" s="1173"/>
      <c r="N261" s="645"/>
      <c r="O261" s="647"/>
      <c r="P261" s="692"/>
      <c r="Q261" s="693"/>
      <c r="R261" s="646"/>
      <c r="S261" s="646"/>
      <c r="T261" s="646"/>
      <c r="U261" s="1172"/>
      <c r="V261" s="1173"/>
      <c r="W261" s="645"/>
      <c r="X261" s="647"/>
      <c r="Y261" s="692"/>
      <c r="Z261" s="693"/>
      <c r="AA261" s="648"/>
      <c r="AB261" s="648"/>
      <c r="AC261" s="648"/>
      <c r="AD261" s="1172"/>
      <c r="AE261" s="1173"/>
      <c r="AF261" s="645"/>
      <c r="AG261" s="647"/>
      <c r="AH261" s="692"/>
      <c r="AI261" s="693"/>
      <c r="AJ261" s="648"/>
      <c r="AK261" s="648"/>
      <c r="AL261" s="648"/>
      <c r="AM261" s="694"/>
      <c r="AN261" s="695"/>
      <c r="AO261" s="696"/>
      <c r="AP261" s="660"/>
      <c r="AQ261" s="646"/>
      <c r="AR261" s="668"/>
    </row>
    <row r="262" spans="1:44" ht="14.1" customHeight="1" x14ac:dyDescent="0.15">
      <c r="A262" s="707"/>
      <c r="B262" s="651" t="s">
        <v>1559</v>
      </c>
      <c r="C262" s="660"/>
      <c r="D262" s="660"/>
      <c r="E262" s="660"/>
      <c r="F262" s="660"/>
      <c r="G262" s="678"/>
      <c r="H262" s="679" t="s">
        <v>1132</v>
      </c>
      <c r="I262" s="662"/>
      <c r="J262" s="662"/>
      <c r="K262" s="680"/>
      <c r="L262" s="1218" t="s">
        <v>724</v>
      </c>
      <c r="M262" s="1219"/>
      <c r="N262" s="1164" t="s">
        <v>737</v>
      </c>
      <c r="O262" s="1165"/>
      <c r="P262" s="1157"/>
      <c r="Q262" s="1158"/>
      <c r="R262" s="1159"/>
      <c r="S262" s="1160"/>
      <c r="T262" s="1161"/>
      <c r="U262" s="1162" t="s">
        <v>724</v>
      </c>
      <c r="V262" s="1163"/>
      <c r="W262" s="1164" t="s">
        <v>1133</v>
      </c>
      <c r="X262" s="1165"/>
      <c r="Y262" s="1157"/>
      <c r="Z262" s="1158"/>
      <c r="AA262" s="1159"/>
      <c r="AB262" s="1160"/>
      <c r="AC262" s="1161"/>
      <c r="AD262" s="1221">
        <v>0.28999999999999998</v>
      </c>
      <c r="AE262" s="1222"/>
      <c r="AF262" s="1164" t="s">
        <v>1130</v>
      </c>
      <c r="AG262" s="1165"/>
      <c r="AH262" s="1157"/>
      <c r="AI262" s="1158"/>
      <c r="AJ262" s="1194"/>
      <c r="AK262" s="1195"/>
      <c r="AL262" s="1196"/>
      <c r="AM262" s="1194"/>
      <c r="AN262" s="1195"/>
      <c r="AO262" s="1196"/>
      <c r="AP262" s="679" t="s">
        <v>1547</v>
      </c>
      <c r="AQ262" s="652"/>
      <c r="AR262" s="668"/>
    </row>
    <row r="263" spans="1:44" ht="14.1" customHeight="1" x14ac:dyDescent="0.15">
      <c r="A263" s="691"/>
      <c r="B263" s="645"/>
      <c r="C263" s="723"/>
      <c r="D263" s="723"/>
      <c r="E263" s="723"/>
      <c r="F263" s="723"/>
      <c r="G263" s="724"/>
      <c r="H263" s="725"/>
      <c r="I263" s="726"/>
      <c r="J263" s="726"/>
      <c r="K263" s="724"/>
      <c r="L263" s="1172"/>
      <c r="M263" s="1173"/>
      <c r="N263" s="645"/>
      <c r="O263" s="647"/>
      <c r="P263" s="692"/>
      <c r="Q263" s="693"/>
      <c r="R263" s="646"/>
      <c r="S263" s="646"/>
      <c r="T263" s="646"/>
      <c r="U263" s="725"/>
      <c r="V263" s="724"/>
      <c r="W263" s="725"/>
      <c r="X263" s="724"/>
      <c r="Y263" s="727"/>
      <c r="Z263" s="728"/>
      <c r="AA263" s="726"/>
      <c r="AB263" s="726"/>
      <c r="AC263" s="726"/>
      <c r="AD263" s="725"/>
      <c r="AE263" s="724"/>
      <c r="AF263" s="725"/>
      <c r="AG263" s="724"/>
      <c r="AH263" s="727"/>
      <c r="AI263" s="728"/>
      <c r="AJ263" s="726"/>
      <c r="AK263" s="726"/>
      <c r="AL263" s="726"/>
      <c r="AM263" s="729"/>
      <c r="AN263" s="730"/>
      <c r="AO263" s="731"/>
      <c r="AP263" s="723"/>
      <c r="AQ263" s="723"/>
      <c r="AR263" s="724"/>
    </row>
    <row r="264" spans="1:44" ht="14.1" customHeight="1" x14ac:dyDescent="0.15">
      <c r="A264" s="697"/>
      <c r="B264" s="651"/>
      <c r="C264" s="689"/>
      <c r="D264" s="689"/>
      <c r="E264" s="689"/>
      <c r="F264" s="689"/>
      <c r="G264" s="732"/>
      <c r="H264" s="684"/>
      <c r="I264" s="685"/>
      <c r="J264" s="685"/>
      <c r="K264" s="686"/>
      <c r="L264" s="1218"/>
      <c r="M264" s="1219"/>
      <c r="N264" s="1164"/>
      <c r="O264" s="1165"/>
      <c r="P264" s="1214"/>
      <c r="Q264" s="1215"/>
      <c r="R264" s="662"/>
      <c r="S264" s="662"/>
      <c r="T264" s="662"/>
      <c r="U264" s="1238"/>
      <c r="V264" s="1239"/>
      <c r="W264" s="1240"/>
      <c r="X264" s="1241"/>
      <c r="Y264" s="1238"/>
      <c r="Z264" s="1239"/>
      <c r="AA264" s="687"/>
      <c r="AB264" s="687"/>
      <c r="AC264" s="687"/>
      <c r="AD264" s="1238"/>
      <c r="AE264" s="1239"/>
      <c r="AF264" s="1240"/>
      <c r="AG264" s="1241"/>
      <c r="AH264" s="1238"/>
      <c r="AI264" s="1239"/>
      <c r="AJ264" s="687"/>
      <c r="AK264" s="687"/>
      <c r="AL264" s="687"/>
      <c r="AM264" s="1235"/>
      <c r="AN264" s="1236"/>
      <c r="AO264" s="1237"/>
      <c r="AP264" s="688"/>
      <c r="AQ264" s="689"/>
      <c r="AR264" s="690"/>
    </row>
    <row r="265" spans="1:44" ht="14.1" customHeight="1" x14ac:dyDescent="0.15">
      <c r="A265" s="691"/>
      <c r="B265" s="645"/>
      <c r="C265" s="646"/>
      <c r="D265" s="646"/>
      <c r="E265" s="646"/>
      <c r="F265" s="646"/>
      <c r="G265" s="647"/>
      <c r="H265" s="645"/>
      <c r="I265" s="648"/>
      <c r="J265" s="648"/>
      <c r="K265" s="647"/>
      <c r="L265" s="1172"/>
      <c r="M265" s="1173"/>
      <c r="N265" s="645"/>
      <c r="O265" s="647"/>
      <c r="P265" s="692"/>
      <c r="Q265" s="693"/>
      <c r="R265" s="646"/>
      <c r="S265" s="646"/>
      <c r="T265" s="646"/>
      <c r="U265" s="1172"/>
      <c r="V265" s="1173"/>
      <c r="W265" s="645"/>
      <c r="X265" s="647"/>
      <c r="Y265" s="692"/>
      <c r="Z265" s="693"/>
      <c r="AA265" s="648"/>
      <c r="AB265" s="648"/>
      <c r="AC265" s="648"/>
      <c r="AD265" s="645"/>
      <c r="AE265" s="647"/>
      <c r="AF265" s="645"/>
      <c r="AG265" s="647"/>
      <c r="AH265" s="692"/>
      <c r="AI265" s="693"/>
      <c r="AJ265" s="648"/>
      <c r="AK265" s="648"/>
      <c r="AL265" s="648"/>
      <c r="AM265" s="694"/>
      <c r="AN265" s="695"/>
      <c r="AO265" s="696"/>
      <c r="AP265" s="723"/>
      <c r="AQ265" s="723"/>
      <c r="AR265" s="724"/>
    </row>
    <row r="266" spans="1:44" ht="14.1" customHeight="1" x14ac:dyDescent="0.15">
      <c r="A266" s="697"/>
      <c r="B266" s="651" t="s">
        <v>1600</v>
      </c>
      <c r="C266" s="652"/>
      <c r="D266" s="652"/>
      <c r="E266" s="652"/>
      <c r="F266" s="708"/>
      <c r="G266" s="653"/>
      <c r="H266" s="654"/>
      <c r="I266" s="655"/>
      <c r="J266" s="655"/>
      <c r="K266" s="656"/>
      <c r="L266" s="1218" t="s">
        <v>724</v>
      </c>
      <c r="M266" s="1219"/>
      <c r="N266" s="1164" t="s">
        <v>737</v>
      </c>
      <c r="O266" s="1165"/>
      <c r="P266" s="1157"/>
      <c r="Q266" s="1158"/>
      <c r="R266" s="1159"/>
      <c r="S266" s="1160"/>
      <c r="T266" s="1161"/>
      <c r="U266" s="1162" t="s">
        <v>727</v>
      </c>
      <c r="V266" s="1163"/>
      <c r="W266" s="1174" t="s">
        <v>1133</v>
      </c>
      <c r="X266" s="1175"/>
      <c r="Y266" s="1157"/>
      <c r="Z266" s="1158"/>
      <c r="AA266" s="1159"/>
      <c r="AB266" s="1160"/>
      <c r="AC266" s="1161"/>
      <c r="AD266" s="1230">
        <v>0.41</v>
      </c>
      <c r="AE266" s="1231"/>
      <c r="AF266" s="1174" t="s">
        <v>1130</v>
      </c>
      <c r="AG266" s="1175"/>
      <c r="AH266" s="1157"/>
      <c r="AI266" s="1158"/>
      <c r="AJ266" s="1159"/>
      <c r="AK266" s="1160"/>
      <c r="AL266" s="1161"/>
      <c r="AM266" s="1159"/>
      <c r="AN266" s="1160"/>
      <c r="AO266" s="1161"/>
      <c r="AP266" s="706"/>
      <c r="AQ266" s="689"/>
      <c r="AR266" s="690"/>
    </row>
    <row r="267" spans="1:44" ht="14.1" customHeight="1" x14ac:dyDescent="0.15">
      <c r="A267" s="691"/>
      <c r="B267" s="645"/>
      <c r="C267" s="723"/>
      <c r="D267" s="723"/>
      <c r="E267" s="723"/>
      <c r="F267" s="723"/>
      <c r="G267" s="724"/>
      <c r="H267" s="725"/>
      <c r="I267" s="726"/>
      <c r="J267" s="726"/>
      <c r="K267" s="724"/>
      <c r="L267" s="1172"/>
      <c r="M267" s="1173"/>
      <c r="N267" s="645"/>
      <c r="O267" s="647"/>
      <c r="P267" s="692"/>
      <c r="Q267" s="693"/>
      <c r="R267" s="646"/>
      <c r="S267" s="646"/>
      <c r="T267" s="646"/>
      <c r="U267" s="725"/>
      <c r="V267" s="724"/>
      <c r="W267" s="725"/>
      <c r="X267" s="724"/>
      <c r="Y267" s="727"/>
      <c r="Z267" s="728"/>
      <c r="AA267" s="726"/>
      <c r="AB267" s="726"/>
      <c r="AC267" s="726"/>
      <c r="AD267" s="725"/>
      <c r="AE267" s="724"/>
      <c r="AF267" s="725"/>
      <c r="AG267" s="724"/>
      <c r="AH267" s="727"/>
      <c r="AI267" s="728"/>
      <c r="AJ267" s="726"/>
      <c r="AK267" s="726"/>
      <c r="AL267" s="726"/>
      <c r="AM267" s="729"/>
      <c r="AN267" s="730"/>
      <c r="AO267" s="731"/>
      <c r="AP267" s="723"/>
      <c r="AQ267" s="723"/>
      <c r="AR267" s="724"/>
    </row>
    <row r="268" spans="1:44" ht="14.1" customHeight="1" x14ac:dyDescent="0.15">
      <c r="A268" s="697"/>
      <c r="B268" s="651"/>
      <c r="C268" s="689"/>
      <c r="D268" s="689"/>
      <c r="E268" s="689"/>
      <c r="F268" s="689"/>
      <c r="G268" s="732"/>
      <c r="H268" s="684"/>
      <c r="I268" s="685"/>
      <c r="J268" s="685"/>
      <c r="K268" s="686"/>
      <c r="L268" s="1218"/>
      <c r="M268" s="1219"/>
      <c r="N268" s="1164"/>
      <c r="O268" s="1165"/>
      <c r="P268" s="1214"/>
      <c r="Q268" s="1215"/>
      <c r="R268" s="662"/>
      <c r="S268" s="662"/>
      <c r="T268" s="662"/>
      <c r="U268" s="1238"/>
      <c r="V268" s="1239"/>
      <c r="W268" s="1240"/>
      <c r="X268" s="1241"/>
      <c r="Y268" s="1238"/>
      <c r="Z268" s="1239"/>
      <c r="AA268" s="687"/>
      <c r="AB268" s="687"/>
      <c r="AC268" s="687"/>
      <c r="AD268" s="1238"/>
      <c r="AE268" s="1239"/>
      <c r="AF268" s="1240"/>
      <c r="AG268" s="1241"/>
      <c r="AH268" s="1238"/>
      <c r="AI268" s="1239"/>
      <c r="AJ268" s="687"/>
      <c r="AK268" s="687"/>
      <c r="AL268" s="687"/>
      <c r="AM268" s="1235"/>
      <c r="AN268" s="1236"/>
      <c r="AO268" s="1237"/>
      <c r="AP268" s="688"/>
      <c r="AQ268" s="689"/>
      <c r="AR268" s="690"/>
    </row>
    <row r="269" spans="1:44" ht="14.1" customHeight="1" x14ac:dyDescent="0.15">
      <c r="A269" s="707"/>
      <c r="B269" s="659"/>
      <c r="C269" s="667"/>
      <c r="D269" s="667"/>
      <c r="E269" s="667"/>
      <c r="F269" s="667"/>
      <c r="G269" s="668"/>
      <c r="H269" s="733"/>
      <c r="I269" s="734"/>
      <c r="J269" s="734"/>
      <c r="K269" s="668"/>
      <c r="L269" s="1172"/>
      <c r="M269" s="1173"/>
      <c r="N269" s="645"/>
      <c r="O269" s="647"/>
      <c r="P269" s="692"/>
      <c r="Q269" s="693"/>
      <c r="R269" s="646"/>
      <c r="S269" s="646"/>
      <c r="T269" s="646"/>
      <c r="U269" s="733"/>
      <c r="V269" s="668"/>
      <c r="W269" s="733"/>
      <c r="X269" s="668"/>
      <c r="Y269" s="735"/>
      <c r="Z269" s="736"/>
      <c r="AA269" s="734"/>
      <c r="AB269" s="734"/>
      <c r="AC269" s="734"/>
      <c r="AD269" s="733"/>
      <c r="AE269" s="668"/>
      <c r="AF269" s="733"/>
      <c r="AG269" s="668"/>
      <c r="AH269" s="735"/>
      <c r="AI269" s="736"/>
      <c r="AJ269" s="734"/>
      <c r="AK269" s="734"/>
      <c r="AL269" s="734"/>
      <c r="AM269" s="737"/>
      <c r="AN269" s="738"/>
      <c r="AO269" s="683"/>
      <c r="AP269" s="667"/>
      <c r="AQ269" s="667"/>
      <c r="AR269" s="668"/>
    </row>
    <row r="270" spans="1:44" ht="14.1" customHeight="1" x14ac:dyDescent="0.15">
      <c r="A270" s="707"/>
      <c r="B270" s="659"/>
      <c r="C270" s="667"/>
      <c r="D270" s="667"/>
      <c r="E270" s="667"/>
      <c r="F270" s="667"/>
      <c r="G270" s="683"/>
      <c r="H270" s="737"/>
      <c r="I270" s="734"/>
      <c r="J270" s="734"/>
      <c r="K270" s="736"/>
      <c r="L270" s="1218"/>
      <c r="M270" s="1219"/>
      <c r="N270" s="1164"/>
      <c r="O270" s="1165"/>
      <c r="P270" s="1214"/>
      <c r="Q270" s="1215"/>
      <c r="R270" s="662"/>
      <c r="S270" s="662"/>
      <c r="T270" s="662"/>
      <c r="U270" s="1263"/>
      <c r="V270" s="1264"/>
      <c r="W270" s="1265"/>
      <c r="X270" s="1266"/>
      <c r="Y270" s="1263"/>
      <c r="Z270" s="1264"/>
      <c r="AA270" s="739"/>
      <c r="AB270" s="739"/>
      <c r="AC270" s="739"/>
      <c r="AD270" s="1263"/>
      <c r="AE270" s="1264"/>
      <c r="AF270" s="1265"/>
      <c r="AG270" s="1266"/>
      <c r="AH270" s="1263"/>
      <c r="AI270" s="1264"/>
      <c r="AJ270" s="739"/>
      <c r="AK270" s="739"/>
      <c r="AL270" s="739"/>
      <c r="AM270" s="1235"/>
      <c r="AN270" s="1236"/>
      <c r="AO270" s="1237"/>
      <c r="AP270" s="738"/>
      <c r="AQ270" s="667"/>
      <c r="AR270" s="668"/>
    </row>
    <row r="271" spans="1:44" ht="14.1" customHeight="1" x14ac:dyDescent="0.15">
      <c r="A271" s="691"/>
      <c r="B271" s="645"/>
      <c r="C271" s="723"/>
      <c r="D271" s="723"/>
      <c r="E271" s="723"/>
      <c r="F271" s="723"/>
      <c r="G271" s="724"/>
      <c r="H271" s="725"/>
      <c r="I271" s="726"/>
      <c r="J271" s="726"/>
      <c r="K271" s="724"/>
      <c r="L271" s="1172"/>
      <c r="M271" s="1173"/>
      <c r="N271" s="645"/>
      <c r="O271" s="647"/>
      <c r="P271" s="692"/>
      <c r="Q271" s="693"/>
      <c r="R271" s="646"/>
      <c r="S271" s="646"/>
      <c r="T271" s="646"/>
      <c r="U271" s="725"/>
      <c r="V271" s="724"/>
      <c r="W271" s="725"/>
      <c r="X271" s="724"/>
      <c r="Y271" s="727"/>
      <c r="Z271" s="728"/>
      <c r="AA271" s="726"/>
      <c r="AB271" s="726"/>
      <c r="AC271" s="726"/>
      <c r="AD271" s="725"/>
      <c r="AE271" s="724"/>
      <c r="AF271" s="725"/>
      <c r="AG271" s="724"/>
      <c r="AH271" s="727"/>
      <c r="AI271" s="728"/>
      <c r="AJ271" s="726"/>
      <c r="AK271" s="726"/>
      <c r="AL271" s="726"/>
      <c r="AM271" s="729"/>
      <c r="AN271" s="730"/>
      <c r="AO271" s="731"/>
      <c r="AP271" s="723"/>
      <c r="AQ271" s="723"/>
      <c r="AR271" s="724"/>
    </row>
    <row r="272" spans="1:44" ht="14.1" customHeight="1" x14ac:dyDescent="0.15">
      <c r="A272" s="697"/>
      <c r="B272" s="651"/>
      <c r="C272" s="689"/>
      <c r="D272" s="689"/>
      <c r="E272" s="689"/>
      <c r="F272" s="689"/>
      <c r="G272" s="732"/>
      <c r="H272" s="684"/>
      <c r="I272" s="685"/>
      <c r="J272" s="685"/>
      <c r="K272" s="686"/>
      <c r="L272" s="1218"/>
      <c r="M272" s="1219"/>
      <c r="N272" s="1164"/>
      <c r="O272" s="1165"/>
      <c r="P272" s="1214"/>
      <c r="Q272" s="1215"/>
      <c r="R272" s="662"/>
      <c r="S272" s="662"/>
      <c r="T272" s="662"/>
      <c r="U272" s="1238"/>
      <c r="V272" s="1239"/>
      <c r="W272" s="1240"/>
      <c r="X272" s="1241"/>
      <c r="Y272" s="1238"/>
      <c r="Z272" s="1239"/>
      <c r="AA272" s="687"/>
      <c r="AB272" s="687"/>
      <c r="AC272" s="687"/>
      <c r="AD272" s="1238"/>
      <c r="AE272" s="1239"/>
      <c r="AF272" s="1240"/>
      <c r="AG272" s="1241"/>
      <c r="AH272" s="1238"/>
      <c r="AI272" s="1239"/>
      <c r="AJ272" s="687"/>
      <c r="AK272" s="687"/>
      <c r="AL272" s="687"/>
      <c r="AM272" s="1235"/>
      <c r="AN272" s="1236"/>
      <c r="AO272" s="1237"/>
      <c r="AP272" s="688"/>
      <c r="AQ272" s="689"/>
      <c r="AR272" s="690"/>
    </row>
    <row r="273" spans="1:44" ht="14.1" customHeight="1" x14ac:dyDescent="0.15">
      <c r="A273" s="707"/>
      <c r="B273" s="666"/>
      <c r="C273" s="667"/>
      <c r="D273" s="667"/>
      <c r="E273" s="667"/>
      <c r="F273" s="667"/>
      <c r="G273" s="668"/>
      <c r="H273" s="733"/>
      <c r="I273" s="734"/>
      <c r="J273" s="734"/>
      <c r="K273" s="668"/>
      <c r="L273" s="645"/>
      <c r="M273" s="647"/>
      <c r="N273" s="645"/>
      <c r="O273" s="647"/>
      <c r="P273" s="692"/>
      <c r="Q273" s="693"/>
      <c r="R273" s="646"/>
      <c r="S273" s="646"/>
      <c r="T273" s="646"/>
      <c r="U273" s="733"/>
      <c r="V273" s="668"/>
      <c r="W273" s="733"/>
      <c r="X273" s="668"/>
      <c r="Y273" s="735"/>
      <c r="Z273" s="736"/>
      <c r="AA273" s="734"/>
      <c r="AB273" s="734"/>
      <c r="AC273" s="734"/>
      <c r="AD273" s="733"/>
      <c r="AE273" s="668"/>
      <c r="AF273" s="733"/>
      <c r="AG273" s="668"/>
      <c r="AH273" s="735"/>
      <c r="AI273" s="736"/>
      <c r="AJ273" s="734"/>
      <c r="AK273" s="734"/>
      <c r="AL273" s="734"/>
      <c r="AM273" s="737"/>
      <c r="AN273" s="738"/>
      <c r="AO273" s="683"/>
      <c r="AP273" s="667"/>
      <c r="AQ273" s="667"/>
      <c r="AR273" s="668"/>
    </row>
    <row r="274" spans="1:44" ht="14.1" customHeight="1" x14ac:dyDescent="0.15">
      <c r="A274" s="707"/>
      <c r="B274" s="741"/>
      <c r="C274" s="667"/>
      <c r="D274" s="667"/>
      <c r="E274" s="667"/>
      <c r="F274" s="667"/>
      <c r="G274" s="683"/>
      <c r="H274" s="737"/>
      <c r="I274" s="734"/>
      <c r="J274" s="734"/>
      <c r="K274" s="736"/>
      <c r="L274" s="903"/>
      <c r="M274" s="904"/>
      <c r="N274" s="659"/>
      <c r="O274" s="661"/>
      <c r="P274" s="715"/>
      <c r="Q274" s="680"/>
      <c r="R274" s="662"/>
      <c r="S274" s="662"/>
      <c r="T274" s="662"/>
      <c r="U274" s="1263"/>
      <c r="V274" s="1264"/>
      <c r="W274" s="1265"/>
      <c r="X274" s="1266"/>
      <c r="Y274" s="1263"/>
      <c r="Z274" s="1264"/>
      <c r="AA274" s="739"/>
      <c r="AB274" s="739"/>
      <c r="AC274" s="739"/>
      <c r="AD274" s="1263"/>
      <c r="AE274" s="1264"/>
      <c r="AF274" s="1265"/>
      <c r="AG274" s="1266"/>
      <c r="AH274" s="1263"/>
      <c r="AI274" s="1264"/>
      <c r="AJ274" s="739"/>
      <c r="AK274" s="739"/>
      <c r="AL274" s="739"/>
      <c r="AM274" s="1232"/>
      <c r="AN274" s="1233"/>
      <c r="AO274" s="1234"/>
      <c r="AP274" s="738"/>
      <c r="AQ274" s="667"/>
      <c r="AR274" s="668"/>
    </row>
    <row r="275" spans="1:44" ht="14.1" customHeight="1" x14ac:dyDescent="0.15">
      <c r="A275" s="742"/>
      <c r="B275" s="743"/>
      <c r="C275" s="744"/>
      <c r="D275" s="744"/>
      <c r="E275" s="744"/>
      <c r="F275" s="744"/>
      <c r="G275" s="745"/>
      <c r="H275" s="743"/>
      <c r="I275" s="746"/>
      <c r="J275" s="746"/>
      <c r="K275" s="745"/>
      <c r="L275" s="743"/>
      <c r="M275" s="745"/>
      <c r="N275" s="743"/>
      <c r="O275" s="745"/>
      <c r="P275" s="747"/>
      <c r="Q275" s="748"/>
      <c r="R275" s="746"/>
      <c r="S275" s="746"/>
      <c r="T275" s="748"/>
      <c r="U275" s="743"/>
      <c r="V275" s="745"/>
      <c r="W275" s="743"/>
      <c r="X275" s="745"/>
      <c r="Y275" s="747"/>
      <c r="Z275" s="748"/>
      <c r="AA275" s="746"/>
      <c r="AB275" s="746"/>
      <c r="AC275" s="746"/>
      <c r="AD275" s="743"/>
      <c r="AE275" s="745"/>
      <c r="AF275" s="743"/>
      <c r="AG275" s="745"/>
      <c r="AH275" s="747"/>
      <c r="AI275" s="748"/>
      <c r="AJ275" s="746"/>
      <c r="AK275" s="746"/>
      <c r="AL275" s="746"/>
      <c r="AM275" s="749"/>
      <c r="AN275" s="750"/>
      <c r="AO275" s="751"/>
      <c r="AP275" s="744"/>
      <c r="AQ275" s="744"/>
      <c r="AR275" s="745"/>
    </row>
    <row r="276" spans="1:44" ht="14.1" customHeight="1" x14ac:dyDescent="0.15">
      <c r="A276" s="752"/>
      <c r="B276" s="1252"/>
      <c r="C276" s="1254"/>
      <c r="D276" s="1254"/>
      <c r="E276" s="1254"/>
      <c r="F276" s="1254"/>
      <c r="G276" s="1253"/>
      <c r="H276" s="753"/>
      <c r="I276" s="754"/>
      <c r="J276" s="754"/>
      <c r="K276" s="755"/>
      <c r="L276" s="1250"/>
      <c r="M276" s="1251"/>
      <c r="N276" s="1252"/>
      <c r="O276" s="1253"/>
      <c r="P276" s="1250"/>
      <c r="Q276" s="1251"/>
      <c r="R276" s="756"/>
      <c r="S276" s="756"/>
      <c r="T276" s="878"/>
      <c r="U276" s="1250"/>
      <c r="V276" s="1251"/>
      <c r="W276" s="1252"/>
      <c r="X276" s="1253"/>
      <c r="Y276" s="1250"/>
      <c r="Z276" s="1251"/>
      <c r="AA276" s="756"/>
      <c r="AB276" s="756"/>
      <c r="AC276" s="756"/>
      <c r="AD276" s="1250"/>
      <c r="AE276" s="1251"/>
      <c r="AF276" s="1252"/>
      <c r="AG276" s="1253"/>
      <c r="AH276" s="1250"/>
      <c r="AI276" s="1251"/>
      <c r="AJ276" s="756"/>
      <c r="AK276" s="756"/>
      <c r="AL276" s="756"/>
      <c r="AM276" s="1260"/>
      <c r="AN276" s="1261"/>
      <c r="AO276" s="1262"/>
      <c r="AP276" s="757"/>
      <c r="AQ276" s="758"/>
      <c r="AR276" s="759"/>
    </row>
    <row r="277" spans="1:44" ht="15" customHeight="1" x14ac:dyDescent="0.15"/>
    <row r="278" spans="1:44" ht="15" customHeight="1" x14ac:dyDescent="0.15">
      <c r="A278" s="1220" t="s">
        <v>1807</v>
      </c>
      <c r="B278" s="1220"/>
      <c r="C278" s="1220"/>
      <c r="D278" s="1220"/>
      <c r="E278" s="1220"/>
      <c r="F278" s="1220"/>
      <c r="G278" s="1220"/>
      <c r="H278" s="1220"/>
      <c r="I278" s="1220"/>
      <c r="J278" s="1220"/>
      <c r="K278" s="1220"/>
      <c r="L278" s="1220"/>
      <c r="M278" s="1220"/>
      <c r="N278" s="1220"/>
      <c r="O278" s="1220"/>
      <c r="P278" s="1220"/>
      <c r="Q278" s="1220"/>
      <c r="R278" s="1220"/>
      <c r="S278" s="1220"/>
      <c r="T278" s="1220"/>
      <c r="U278" s="1220"/>
      <c r="V278" s="1220"/>
      <c r="W278" s="1220"/>
      <c r="X278" s="1220"/>
      <c r="Y278" s="1220"/>
      <c r="Z278" s="1220"/>
      <c r="AA278" s="1220"/>
      <c r="AB278" s="1220"/>
      <c r="AC278" s="1220"/>
      <c r="AD278" s="1220"/>
      <c r="AE278" s="1220"/>
      <c r="AF278" s="1220"/>
      <c r="AG278" s="1220"/>
      <c r="AH278" s="1220"/>
      <c r="AI278" s="1220"/>
      <c r="AJ278" s="1220"/>
      <c r="AK278" s="1220"/>
      <c r="AL278" s="1220"/>
      <c r="AM278" s="1220"/>
      <c r="AN278" s="1220"/>
      <c r="AO278" s="1220"/>
      <c r="AP278" s="1220"/>
      <c r="AQ278" s="1220"/>
      <c r="AR278" s="1220"/>
    </row>
    <row r="279" spans="1:44" ht="15" customHeight="1" x14ac:dyDescent="0.15">
      <c r="A279" s="1220"/>
      <c r="B279" s="1220"/>
      <c r="C279" s="1220"/>
      <c r="D279" s="1220"/>
      <c r="E279" s="1220"/>
      <c r="F279" s="1220"/>
      <c r="G279" s="1220"/>
      <c r="H279" s="1220"/>
      <c r="I279" s="1220"/>
      <c r="J279" s="1220"/>
      <c r="K279" s="1220"/>
      <c r="L279" s="1220"/>
      <c r="M279" s="1220"/>
      <c r="N279" s="1220"/>
      <c r="O279" s="1220"/>
      <c r="P279" s="1220"/>
      <c r="Q279" s="1220"/>
      <c r="R279" s="1220"/>
      <c r="S279" s="1220"/>
      <c r="T279" s="1220"/>
      <c r="U279" s="1220"/>
      <c r="V279" s="1220"/>
      <c r="W279" s="1220"/>
      <c r="X279" s="1220"/>
      <c r="Y279" s="1220"/>
      <c r="Z279" s="1220"/>
      <c r="AA279" s="1220"/>
      <c r="AB279" s="1220"/>
      <c r="AC279" s="1220"/>
      <c r="AD279" s="1220"/>
      <c r="AE279" s="1220"/>
      <c r="AF279" s="1220"/>
      <c r="AG279" s="1220"/>
      <c r="AH279" s="1220"/>
      <c r="AI279" s="1220"/>
      <c r="AJ279" s="1220"/>
      <c r="AK279" s="1220"/>
      <c r="AL279" s="1220"/>
      <c r="AM279" s="1220"/>
      <c r="AN279" s="1220"/>
      <c r="AO279" s="1220"/>
      <c r="AP279" s="1220"/>
      <c r="AQ279" s="1220"/>
      <c r="AR279" s="1220"/>
    </row>
    <row r="280" spans="1:44" ht="15" customHeight="1" x14ac:dyDescent="0.15">
      <c r="B280" s="642" t="s">
        <v>2241</v>
      </c>
      <c r="AP280" s="643"/>
      <c r="AQ280" s="644" t="s">
        <v>1118</v>
      </c>
      <c r="AR280" s="636">
        <v>7</v>
      </c>
    </row>
    <row r="281" spans="1:44" ht="14.1" customHeight="1" x14ac:dyDescent="0.15">
      <c r="A281" s="1272" t="s">
        <v>580</v>
      </c>
      <c r="B281" s="1269" t="s">
        <v>1119</v>
      </c>
      <c r="C281" s="1270"/>
      <c r="D281" s="1270"/>
      <c r="E281" s="1270"/>
      <c r="F281" s="1270"/>
      <c r="G281" s="1270"/>
      <c r="H281" s="1269" t="s">
        <v>1120</v>
      </c>
      <c r="I281" s="1270"/>
      <c r="J281" s="1270"/>
      <c r="K281" s="1271"/>
      <c r="L281" s="1247" t="s">
        <v>1734</v>
      </c>
      <c r="M281" s="1248"/>
      <c r="N281" s="1248"/>
      <c r="O281" s="1248"/>
      <c r="P281" s="1248"/>
      <c r="Q281" s="1248"/>
      <c r="R281" s="1248"/>
      <c r="S281" s="1248"/>
      <c r="T281" s="1249"/>
      <c r="U281" s="1247" t="s">
        <v>1121</v>
      </c>
      <c r="V281" s="1248"/>
      <c r="W281" s="1248"/>
      <c r="X281" s="1248"/>
      <c r="Y281" s="1248"/>
      <c r="Z281" s="1248"/>
      <c r="AA281" s="1248"/>
      <c r="AB281" s="1248"/>
      <c r="AC281" s="1249"/>
      <c r="AD281" s="1247" t="s">
        <v>1122</v>
      </c>
      <c r="AE281" s="1248"/>
      <c r="AF281" s="1248"/>
      <c r="AG281" s="1248"/>
      <c r="AH281" s="1248"/>
      <c r="AI281" s="1248"/>
      <c r="AJ281" s="1248"/>
      <c r="AK281" s="1248"/>
      <c r="AL281" s="1249"/>
      <c r="AM281" s="1274"/>
      <c r="AN281" s="1275"/>
      <c r="AO281" s="1276"/>
      <c r="AP281" s="1269" t="s">
        <v>1123</v>
      </c>
      <c r="AQ281" s="1270"/>
      <c r="AR281" s="1271"/>
    </row>
    <row r="282" spans="1:44" ht="14.1" customHeight="1" x14ac:dyDescent="0.15">
      <c r="A282" s="1273"/>
      <c r="B282" s="1242"/>
      <c r="C282" s="1244"/>
      <c r="D282" s="1244"/>
      <c r="E282" s="1244"/>
      <c r="F282" s="1244"/>
      <c r="G282" s="1244"/>
      <c r="H282" s="1242"/>
      <c r="I282" s="1244"/>
      <c r="J282" s="1244"/>
      <c r="K282" s="1243"/>
      <c r="L282" s="1242" t="s">
        <v>1124</v>
      </c>
      <c r="M282" s="1243"/>
      <c r="N282" s="1244" t="s">
        <v>1125</v>
      </c>
      <c r="O282" s="1244"/>
      <c r="P282" s="1227"/>
      <c r="Q282" s="1229"/>
      <c r="R282" s="1227"/>
      <c r="S282" s="1228"/>
      <c r="T282" s="1229"/>
      <c r="U282" s="1242" t="s">
        <v>1124</v>
      </c>
      <c r="V282" s="1243"/>
      <c r="W282" s="1242" t="s">
        <v>1125</v>
      </c>
      <c r="X282" s="1243"/>
      <c r="Y282" s="1227"/>
      <c r="Z282" s="1229"/>
      <c r="AA282" s="1227"/>
      <c r="AB282" s="1228"/>
      <c r="AC282" s="1229"/>
      <c r="AD282" s="1242" t="s">
        <v>1124</v>
      </c>
      <c r="AE282" s="1243"/>
      <c r="AF282" s="1242" t="s">
        <v>1125</v>
      </c>
      <c r="AG282" s="1243"/>
      <c r="AH282" s="1227"/>
      <c r="AI282" s="1229"/>
      <c r="AJ282" s="1227"/>
      <c r="AK282" s="1228"/>
      <c r="AL282" s="1229"/>
      <c r="AM282" s="1277"/>
      <c r="AN282" s="1278"/>
      <c r="AO282" s="1279"/>
      <c r="AP282" s="1242"/>
      <c r="AQ282" s="1244"/>
      <c r="AR282" s="1243"/>
    </row>
    <row r="283" spans="1:44" ht="14.1" customHeight="1" x14ac:dyDescent="0.15">
      <c r="A283" s="665"/>
      <c r="B283" s="666"/>
      <c r="C283" s="667"/>
      <c r="D283" s="667"/>
      <c r="E283" s="667"/>
      <c r="F283" s="667"/>
      <c r="G283" s="668"/>
      <c r="H283" s="669"/>
      <c r="I283" s="670"/>
      <c r="J283" s="670"/>
      <c r="K283" s="672"/>
      <c r="L283" s="669"/>
      <c r="M283" s="672"/>
      <c r="N283" s="669"/>
      <c r="O283" s="672"/>
      <c r="P283" s="673"/>
      <c r="Q283" s="674"/>
      <c r="R283" s="671"/>
      <c r="S283" s="671"/>
      <c r="T283" s="671"/>
      <c r="U283" s="669"/>
      <c r="V283" s="672"/>
      <c r="W283" s="669"/>
      <c r="X283" s="672"/>
      <c r="Y283" s="673"/>
      <c r="Z283" s="674"/>
      <c r="AA283" s="670"/>
      <c r="AB283" s="670"/>
      <c r="AC283" s="670"/>
      <c r="AD283" s="669"/>
      <c r="AE283" s="672"/>
      <c r="AF283" s="669"/>
      <c r="AG283" s="672"/>
      <c r="AH283" s="673"/>
      <c r="AI283" s="674"/>
      <c r="AJ283" s="670"/>
      <c r="AK283" s="670"/>
      <c r="AL283" s="670"/>
      <c r="AM283" s="675"/>
      <c r="AN283" s="676"/>
      <c r="AO283" s="677"/>
      <c r="AP283" s="671"/>
      <c r="AQ283" s="671"/>
      <c r="AR283" s="672"/>
    </row>
    <row r="284" spans="1:44" ht="14.1" customHeight="1" x14ac:dyDescent="0.15">
      <c r="A284" s="780" t="s">
        <v>1057</v>
      </c>
      <c r="B284" s="682" t="s">
        <v>1161</v>
      </c>
      <c r="C284" s="667"/>
      <c r="D284" s="667"/>
      <c r="E284" s="667"/>
      <c r="F284" s="667"/>
      <c r="G284" s="683"/>
      <c r="H284" s="684"/>
      <c r="I284" s="685"/>
      <c r="J284" s="685"/>
      <c r="K284" s="686"/>
      <c r="L284" s="1245"/>
      <c r="M284" s="1246"/>
      <c r="N284" s="1240"/>
      <c r="O284" s="1241"/>
      <c r="P284" s="1238"/>
      <c r="Q284" s="1239"/>
      <c r="R284" s="685"/>
      <c r="S284" s="685"/>
      <c r="T284" s="685"/>
      <c r="U284" s="1245"/>
      <c r="V284" s="1246"/>
      <c r="W284" s="1240"/>
      <c r="X284" s="1241"/>
      <c r="Y284" s="1238"/>
      <c r="Z284" s="1239"/>
      <c r="AA284" s="687"/>
      <c r="AB284" s="687"/>
      <c r="AC284" s="687"/>
      <c r="AD284" s="1245"/>
      <c r="AE284" s="1246"/>
      <c r="AF284" s="1240"/>
      <c r="AG284" s="1241"/>
      <c r="AH284" s="1238"/>
      <c r="AI284" s="1239"/>
      <c r="AJ284" s="687"/>
      <c r="AK284" s="687"/>
      <c r="AL284" s="687"/>
      <c r="AM284" s="1235"/>
      <c r="AN284" s="1236"/>
      <c r="AO284" s="1237"/>
      <c r="AP284" s="688"/>
      <c r="AQ284" s="689"/>
      <c r="AR284" s="690"/>
    </row>
    <row r="285" spans="1:44" ht="14.1" customHeight="1" x14ac:dyDescent="0.15">
      <c r="A285" s="691"/>
      <c r="B285" s="645" t="s">
        <v>649</v>
      </c>
      <c r="C285" s="646"/>
      <c r="D285" s="646"/>
      <c r="E285" s="646"/>
      <c r="F285" s="646"/>
      <c r="G285" s="647"/>
      <c r="H285" s="645"/>
      <c r="I285" s="648"/>
      <c r="J285" s="648"/>
      <c r="K285" s="647"/>
      <c r="L285" s="1172"/>
      <c r="M285" s="1173"/>
      <c r="N285" s="645"/>
      <c r="O285" s="647"/>
      <c r="P285" s="692"/>
      <c r="Q285" s="693"/>
      <c r="R285" s="646"/>
      <c r="S285" s="646"/>
      <c r="T285" s="646"/>
      <c r="U285" s="1172"/>
      <c r="V285" s="1173"/>
      <c r="W285" s="645"/>
      <c r="X285" s="647"/>
      <c r="Y285" s="692"/>
      <c r="Z285" s="693"/>
      <c r="AA285" s="648"/>
      <c r="AB285" s="648"/>
      <c r="AC285" s="648"/>
      <c r="AD285" s="1172"/>
      <c r="AE285" s="1173"/>
      <c r="AF285" s="645"/>
      <c r="AG285" s="647"/>
      <c r="AH285" s="692"/>
      <c r="AI285" s="693"/>
      <c r="AJ285" s="648"/>
      <c r="AK285" s="648"/>
      <c r="AL285" s="648"/>
      <c r="AM285" s="694"/>
      <c r="AN285" s="695"/>
      <c r="AO285" s="696"/>
      <c r="AP285" s="660"/>
      <c r="AQ285" s="660"/>
      <c r="AR285" s="661"/>
    </row>
    <row r="286" spans="1:44" ht="14.1" customHeight="1" x14ac:dyDescent="0.15">
      <c r="A286" s="697"/>
      <c r="B286" s="659" t="s">
        <v>650</v>
      </c>
      <c r="C286" s="660"/>
      <c r="D286" s="660"/>
      <c r="E286" s="660"/>
      <c r="F286" s="698"/>
      <c r="G286" s="678"/>
      <c r="H286" s="679" t="s">
        <v>600</v>
      </c>
      <c r="I286" s="662"/>
      <c r="J286" s="662"/>
      <c r="K286" s="656"/>
      <c r="L286" s="1218" t="s">
        <v>724</v>
      </c>
      <c r="M286" s="1219"/>
      <c r="N286" s="1164" t="s">
        <v>737</v>
      </c>
      <c r="O286" s="1165"/>
      <c r="P286" s="1157"/>
      <c r="Q286" s="1158"/>
      <c r="R286" s="1159"/>
      <c r="S286" s="1160"/>
      <c r="T286" s="1161"/>
      <c r="U286" s="1162" t="s">
        <v>724</v>
      </c>
      <c r="V286" s="1163"/>
      <c r="W286" s="1164" t="s">
        <v>1133</v>
      </c>
      <c r="X286" s="1165"/>
      <c r="Y286" s="1157"/>
      <c r="Z286" s="1158"/>
      <c r="AA286" s="1159"/>
      <c r="AB286" s="1160"/>
      <c r="AC286" s="1161"/>
      <c r="AD286" s="1162" t="s">
        <v>724</v>
      </c>
      <c r="AE286" s="1163"/>
      <c r="AF286" s="1164" t="s">
        <v>1130</v>
      </c>
      <c r="AG286" s="1165"/>
      <c r="AH286" s="1157"/>
      <c r="AI286" s="1158"/>
      <c r="AJ286" s="1159"/>
      <c r="AK286" s="1160"/>
      <c r="AL286" s="1161"/>
      <c r="AM286" s="1159"/>
      <c r="AN286" s="1160"/>
      <c r="AO286" s="1161"/>
      <c r="AP286" s="881" t="s">
        <v>1393</v>
      </c>
      <c r="AQ286" s="660"/>
      <c r="AR286" s="661"/>
    </row>
    <row r="287" spans="1:44" ht="14.1" customHeight="1" x14ac:dyDescent="0.15">
      <c r="A287" s="707"/>
      <c r="B287" s="645"/>
      <c r="C287" s="646"/>
      <c r="D287" s="646"/>
      <c r="E287" s="646"/>
      <c r="F287" s="646"/>
      <c r="G287" s="647"/>
      <c r="H287" s="645"/>
      <c r="I287" s="648"/>
      <c r="J287" s="648"/>
      <c r="K287" s="647"/>
      <c r="L287" s="1172"/>
      <c r="M287" s="1173"/>
      <c r="N287" s="645"/>
      <c r="O287" s="647"/>
      <c r="P287" s="692"/>
      <c r="Q287" s="693"/>
      <c r="R287" s="646"/>
      <c r="S287" s="646"/>
      <c r="T287" s="646"/>
      <c r="U287" s="1172"/>
      <c r="V287" s="1173"/>
      <c r="W287" s="645"/>
      <c r="X287" s="647"/>
      <c r="Y287" s="692"/>
      <c r="Z287" s="693"/>
      <c r="AA287" s="648"/>
      <c r="AB287" s="648"/>
      <c r="AC287" s="648"/>
      <c r="AD287" s="1172"/>
      <c r="AE287" s="1173"/>
      <c r="AF287" s="645"/>
      <c r="AG287" s="647"/>
      <c r="AH287" s="692"/>
      <c r="AI287" s="693"/>
      <c r="AJ287" s="648"/>
      <c r="AK287" s="648"/>
      <c r="AL287" s="648"/>
      <c r="AM287" s="694"/>
      <c r="AN287" s="695"/>
      <c r="AO287" s="696"/>
      <c r="AP287" s="660"/>
      <c r="AQ287" s="646"/>
      <c r="AR287" s="647"/>
    </row>
    <row r="288" spans="1:44" ht="14.1" customHeight="1" x14ac:dyDescent="0.15">
      <c r="A288" s="707"/>
      <c r="B288" s="651"/>
      <c r="C288" s="652"/>
      <c r="D288" s="652"/>
      <c r="E288" s="652"/>
      <c r="F288" s="660"/>
      <c r="G288" s="653"/>
      <c r="H288" s="679"/>
      <c r="I288" s="662"/>
      <c r="J288" s="662"/>
      <c r="K288" s="656"/>
      <c r="L288" s="1218"/>
      <c r="M288" s="1219"/>
      <c r="N288" s="1164"/>
      <c r="O288" s="1165"/>
      <c r="P288" s="1214"/>
      <c r="Q288" s="1215"/>
      <c r="R288" s="662"/>
      <c r="S288" s="662"/>
      <c r="T288" s="662"/>
      <c r="U288" s="1162"/>
      <c r="V288" s="1163"/>
      <c r="W288" s="1164"/>
      <c r="X288" s="1165"/>
      <c r="Y288" s="1157"/>
      <c r="Z288" s="1158"/>
      <c r="AA288" s="1159"/>
      <c r="AB288" s="1160"/>
      <c r="AC288" s="1161"/>
      <c r="AD288" s="1162"/>
      <c r="AE288" s="1163"/>
      <c r="AF288" s="1164"/>
      <c r="AG288" s="1165"/>
      <c r="AH288" s="1157"/>
      <c r="AI288" s="1158"/>
      <c r="AJ288" s="1159"/>
      <c r="AK288" s="1160"/>
      <c r="AL288" s="1161"/>
      <c r="AM288" s="1159"/>
      <c r="AN288" s="1160"/>
      <c r="AO288" s="1161"/>
      <c r="AP288" s="654"/>
      <c r="AQ288" s="652"/>
      <c r="AR288" s="713"/>
    </row>
    <row r="289" spans="1:44" ht="14.1" customHeight="1" x14ac:dyDescent="0.15">
      <c r="A289" s="691"/>
      <c r="B289" s="645"/>
      <c r="C289" s="646"/>
      <c r="D289" s="646"/>
      <c r="E289" s="646"/>
      <c r="F289" s="646"/>
      <c r="G289" s="647"/>
      <c r="H289" s="645"/>
      <c r="I289" s="648"/>
      <c r="J289" s="648"/>
      <c r="K289" s="647"/>
      <c r="L289" s="1172"/>
      <c r="M289" s="1173"/>
      <c r="N289" s="645"/>
      <c r="O289" s="647"/>
      <c r="P289" s="692"/>
      <c r="Q289" s="693"/>
      <c r="R289" s="646"/>
      <c r="S289" s="646"/>
      <c r="T289" s="646"/>
      <c r="U289" s="1172"/>
      <c r="V289" s="1173"/>
      <c r="W289" s="645"/>
      <c r="X289" s="647"/>
      <c r="Y289" s="692"/>
      <c r="Z289" s="693"/>
      <c r="AA289" s="648"/>
      <c r="AB289" s="648"/>
      <c r="AC289" s="648"/>
      <c r="AD289" s="1172"/>
      <c r="AE289" s="1173"/>
      <c r="AF289" s="645"/>
      <c r="AG289" s="647"/>
      <c r="AH289" s="692"/>
      <c r="AI289" s="693"/>
      <c r="AJ289" s="648"/>
      <c r="AK289" s="648"/>
      <c r="AL289" s="648"/>
      <c r="AM289" s="694"/>
      <c r="AN289" s="695"/>
      <c r="AO289" s="696"/>
      <c r="AP289" s="660"/>
      <c r="AQ289" s="660"/>
      <c r="AR289" s="661"/>
    </row>
    <row r="290" spans="1:44" ht="14.1" customHeight="1" x14ac:dyDescent="0.15">
      <c r="A290" s="707"/>
      <c r="B290" s="659"/>
      <c r="C290" s="660"/>
      <c r="D290" s="660"/>
      <c r="E290" s="660"/>
      <c r="F290" s="698"/>
      <c r="G290" s="678"/>
      <c r="H290" s="679"/>
      <c r="I290" s="662"/>
      <c r="J290" s="662"/>
      <c r="K290" s="656"/>
      <c r="L290" s="1218"/>
      <c r="M290" s="1219"/>
      <c r="N290" s="1164"/>
      <c r="O290" s="1165"/>
      <c r="P290" s="1214"/>
      <c r="Q290" s="1215"/>
      <c r="R290" s="662"/>
      <c r="S290" s="662"/>
      <c r="T290" s="662"/>
      <c r="U290" s="1162"/>
      <c r="V290" s="1163"/>
      <c r="W290" s="1164"/>
      <c r="X290" s="1165"/>
      <c r="Y290" s="1157"/>
      <c r="Z290" s="1158"/>
      <c r="AA290" s="1159"/>
      <c r="AB290" s="1160"/>
      <c r="AC290" s="1161"/>
      <c r="AD290" s="1162"/>
      <c r="AE290" s="1163"/>
      <c r="AF290" s="1164"/>
      <c r="AG290" s="1165"/>
      <c r="AH290" s="1157"/>
      <c r="AI290" s="1158"/>
      <c r="AJ290" s="1159"/>
      <c r="AK290" s="1160"/>
      <c r="AL290" s="1161"/>
      <c r="AM290" s="1159"/>
      <c r="AN290" s="1160"/>
      <c r="AO290" s="1161"/>
      <c r="AP290" s="654"/>
      <c r="AQ290" s="660"/>
      <c r="AR290" s="661"/>
    </row>
    <row r="291" spans="1:44" ht="14.1" customHeight="1" x14ac:dyDescent="0.15">
      <c r="A291" s="691"/>
      <c r="B291" s="645"/>
      <c r="C291" s="646"/>
      <c r="D291" s="646"/>
      <c r="E291" s="646"/>
      <c r="F291" s="646"/>
      <c r="G291" s="647"/>
      <c r="H291" s="645"/>
      <c r="I291" s="648"/>
      <c r="J291" s="648"/>
      <c r="K291" s="647"/>
      <c r="L291" s="1172"/>
      <c r="M291" s="1173"/>
      <c r="N291" s="645"/>
      <c r="O291" s="647"/>
      <c r="P291" s="692"/>
      <c r="Q291" s="693"/>
      <c r="R291" s="646"/>
      <c r="S291" s="646"/>
      <c r="T291" s="646"/>
      <c r="U291" s="1172"/>
      <c r="V291" s="1173"/>
      <c r="W291" s="645"/>
      <c r="X291" s="647"/>
      <c r="Y291" s="692"/>
      <c r="Z291" s="693"/>
      <c r="AA291" s="648"/>
      <c r="AB291" s="648"/>
      <c r="AC291" s="648"/>
      <c r="AD291" s="1172"/>
      <c r="AE291" s="1173"/>
      <c r="AF291" s="645"/>
      <c r="AG291" s="647"/>
      <c r="AH291" s="692"/>
      <c r="AI291" s="693"/>
      <c r="AJ291" s="648"/>
      <c r="AK291" s="648"/>
      <c r="AL291" s="648"/>
      <c r="AM291" s="694"/>
      <c r="AN291" s="695"/>
      <c r="AO291" s="696"/>
      <c r="AP291" s="660"/>
      <c r="AQ291" s="646"/>
      <c r="AR291" s="647"/>
    </row>
    <row r="292" spans="1:44" ht="14.1" customHeight="1" x14ac:dyDescent="0.15">
      <c r="A292" s="697"/>
      <c r="B292" s="659"/>
      <c r="C292" s="660"/>
      <c r="D292" s="660"/>
      <c r="E292" s="660"/>
      <c r="F292" s="698"/>
      <c r="G292" s="678"/>
      <c r="H292" s="679"/>
      <c r="I292" s="662"/>
      <c r="J292" s="662"/>
      <c r="K292" s="656"/>
      <c r="L292" s="1218"/>
      <c r="M292" s="1219"/>
      <c r="N292" s="1164"/>
      <c r="O292" s="1165"/>
      <c r="P292" s="1214"/>
      <c r="Q292" s="1215"/>
      <c r="R292" s="662"/>
      <c r="S292" s="662"/>
      <c r="T292" s="662"/>
      <c r="U292" s="1162"/>
      <c r="V292" s="1163"/>
      <c r="W292" s="1164"/>
      <c r="X292" s="1165"/>
      <c r="Y292" s="1157"/>
      <c r="Z292" s="1158"/>
      <c r="AA292" s="1159"/>
      <c r="AB292" s="1160"/>
      <c r="AC292" s="1161"/>
      <c r="AD292" s="1162"/>
      <c r="AE292" s="1163"/>
      <c r="AF292" s="1164"/>
      <c r="AG292" s="1165"/>
      <c r="AH292" s="1157"/>
      <c r="AI292" s="1158"/>
      <c r="AJ292" s="1159"/>
      <c r="AK292" s="1160"/>
      <c r="AL292" s="1161"/>
      <c r="AM292" s="1159"/>
      <c r="AN292" s="1160"/>
      <c r="AO292" s="1161"/>
      <c r="AP292" s="654"/>
      <c r="AQ292" s="652"/>
      <c r="AR292" s="713"/>
    </row>
    <row r="293" spans="1:44" ht="14.1" customHeight="1" x14ac:dyDescent="0.15">
      <c r="A293" s="707"/>
      <c r="B293" s="645"/>
      <c r="C293" s="646"/>
      <c r="D293" s="646"/>
      <c r="E293" s="646"/>
      <c r="F293" s="646"/>
      <c r="G293" s="647"/>
      <c r="H293" s="645"/>
      <c r="I293" s="648"/>
      <c r="J293" s="648"/>
      <c r="K293" s="647"/>
      <c r="L293" s="1172"/>
      <c r="M293" s="1173"/>
      <c r="N293" s="645"/>
      <c r="O293" s="647"/>
      <c r="P293" s="692"/>
      <c r="Q293" s="693"/>
      <c r="R293" s="646"/>
      <c r="S293" s="646"/>
      <c r="T293" s="646"/>
      <c r="U293" s="1172"/>
      <c r="V293" s="1173"/>
      <c r="W293" s="645"/>
      <c r="X293" s="647"/>
      <c r="Y293" s="692"/>
      <c r="Z293" s="693"/>
      <c r="AA293" s="648"/>
      <c r="AB293" s="648"/>
      <c r="AC293" s="648"/>
      <c r="AD293" s="1172"/>
      <c r="AE293" s="1173"/>
      <c r="AF293" s="645"/>
      <c r="AG293" s="647"/>
      <c r="AH293" s="692"/>
      <c r="AI293" s="693"/>
      <c r="AJ293" s="648"/>
      <c r="AK293" s="648"/>
      <c r="AL293" s="648"/>
      <c r="AM293" s="694"/>
      <c r="AN293" s="695"/>
      <c r="AO293" s="696"/>
      <c r="AP293" s="660"/>
      <c r="AQ293" s="660"/>
      <c r="AR293" s="661"/>
    </row>
    <row r="294" spans="1:44" ht="14.1" customHeight="1" x14ac:dyDescent="0.15">
      <c r="A294" s="707"/>
      <c r="B294" s="659"/>
      <c r="C294" s="660"/>
      <c r="D294" s="660"/>
      <c r="E294" s="660"/>
      <c r="F294" s="698"/>
      <c r="G294" s="678"/>
      <c r="H294" s="679"/>
      <c r="I294" s="662"/>
      <c r="J294" s="662"/>
      <c r="K294" s="656"/>
      <c r="L294" s="1218"/>
      <c r="M294" s="1219"/>
      <c r="N294" s="1164"/>
      <c r="O294" s="1165"/>
      <c r="P294" s="1214"/>
      <c r="Q294" s="1215"/>
      <c r="R294" s="662"/>
      <c r="S294" s="662"/>
      <c r="T294" s="662"/>
      <c r="U294" s="1162"/>
      <c r="V294" s="1163"/>
      <c r="W294" s="1164"/>
      <c r="X294" s="1165"/>
      <c r="Y294" s="1157"/>
      <c r="Z294" s="1158"/>
      <c r="AA294" s="1159"/>
      <c r="AB294" s="1160"/>
      <c r="AC294" s="1161"/>
      <c r="AD294" s="1162"/>
      <c r="AE294" s="1163"/>
      <c r="AF294" s="1164"/>
      <c r="AG294" s="1165"/>
      <c r="AH294" s="1157"/>
      <c r="AI294" s="1158"/>
      <c r="AJ294" s="1159"/>
      <c r="AK294" s="1160"/>
      <c r="AL294" s="1161"/>
      <c r="AM294" s="1159"/>
      <c r="AN294" s="1160"/>
      <c r="AO294" s="1161"/>
      <c r="AP294" s="881"/>
      <c r="AQ294" s="660"/>
      <c r="AR294" s="661"/>
    </row>
    <row r="295" spans="1:44" ht="14.1" customHeight="1" x14ac:dyDescent="0.15">
      <c r="A295" s="691"/>
      <c r="B295" s="645"/>
      <c r="C295" s="646"/>
      <c r="D295" s="646"/>
      <c r="E295" s="646"/>
      <c r="F295" s="646"/>
      <c r="G295" s="696"/>
      <c r="H295" s="694"/>
      <c r="I295" s="648"/>
      <c r="J295" s="648"/>
      <c r="K295" s="693"/>
      <c r="L295" s="1172"/>
      <c r="M295" s="1173"/>
      <c r="N295" s="645"/>
      <c r="O295" s="647"/>
      <c r="P295" s="692"/>
      <c r="Q295" s="693"/>
      <c r="R295" s="646"/>
      <c r="S295" s="646"/>
      <c r="T295" s="646"/>
      <c r="U295" s="765"/>
      <c r="V295" s="767"/>
      <c r="W295" s="649"/>
      <c r="X295" s="650"/>
      <c r="Y295" s="717"/>
      <c r="Z295" s="719"/>
      <c r="AA295" s="766"/>
      <c r="AB295" s="766"/>
      <c r="AC295" s="766"/>
      <c r="AD295" s="765"/>
      <c r="AE295" s="767"/>
      <c r="AF295" s="649"/>
      <c r="AG295" s="650"/>
      <c r="AH295" s="717"/>
      <c r="AI295" s="719"/>
      <c r="AJ295" s="721"/>
      <c r="AK295" s="721"/>
      <c r="AL295" s="721"/>
      <c r="AM295" s="720"/>
      <c r="AN295" s="721"/>
      <c r="AO295" s="722"/>
      <c r="AP295" s="695"/>
      <c r="AQ295" s="646"/>
      <c r="AR295" s="647"/>
    </row>
    <row r="296" spans="1:44" ht="14.1" customHeight="1" x14ac:dyDescent="0.15">
      <c r="A296" s="707"/>
      <c r="B296" s="659"/>
      <c r="C296" s="660"/>
      <c r="D296" s="660"/>
      <c r="E296" s="660"/>
      <c r="F296" s="660"/>
      <c r="G296" s="678"/>
      <c r="H296" s="679"/>
      <c r="I296" s="662"/>
      <c r="J296" s="662"/>
      <c r="K296" s="680"/>
      <c r="L296" s="1218"/>
      <c r="M296" s="1219"/>
      <c r="N296" s="1164"/>
      <c r="O296" s="1165"/>
      <c r="P296" s="1214"/>
      <c r="Q296" s="1215"/>
      <c r="R296" s="662"/>
      <c r="S296" s="662"/>
      <c r="T296" s="662"/>
      <c r="U296" s="709"/>
      <c r="V296" s="761"/>
      <c r="W296" s="663"/>
      <c r="X296" s="664"/>
      <c r="Y296" s="710"/>
      <c r="Z296" s="711"/>
      <c r="AA296" s="921"/>
      <c r="AB296" s="921"/>
      <c r="AC296" s="921"/>
      <c r="AD296" s="709"/>
      <c r="AE296" s="761"/>
      <c r="AF296" s="663"/>
      <c r="AG296" s="664"/>
      <c r="AH296" s="710"/>
      <c r="AI296" s="711"/>
      <c r="AJ296" s="763"/>
      <c r="AK296" s="763"/>
      <c r="AL296" s="763"/>
      <c r="AM296" s="762"/>
      <c r="AN296" s="763"/>
      <c r="AO296" s="764"/>
      <c r="AP296" s="716"/>
      <c r="AQ296" s="660"/>
      <c r="AR296" s="661"/>
    </row>
    <row r="297" spans="1:44" ht="14.1" customHeight="1" x14ac:dyDescent="0.15">
      <c r="A297" s="691"/>
      <c r="B297" s="645"/>
      <c r="C297" s="646"/>
      <c r="D297" s="646"/>
      <c r="E297" s="646"/>
      <c r="F297" s="646"/>
      <c r="G297" s="647"/>
      <c r="H297" s="645"/>
      <c r="I297" s="648"/>
      <c r="J297" s="648"/>
      <c r="K297" s="647"/>
      <c r="L297" s="1172"/>
      <c r="M297" s="1173"/>
      <c r="N297" s="645"/>
      <c r="O297" s="647"/>
      <c r="P297" s="692"/>
      <c r="Q297" s="693"/>
      <c r="R297" s="646"/>
      <c r="S297" s="646"/>
      <c r="T297" s="646"/>
      <c r="U297" s="1172"/>
      <c r="V297" s="1173"/>
      <c r="W297" s="645"/>
      <c r="X297" s="647"/>
      <c r="Y297" s="692"/>
      <c r="Z297" s="693"/>
      <c r="AA297" s="648"/>
      <c r="AB297" s="648"/>
      <c r="AC297" s="648"/>
      <c r="AD297" s="1172"/>
      <c r="AE297" s="1173"/>
      <c r="AF297" s="645"/>
      <c r="AG297" s="647"/>
      <c r="AH297" s="692"/>
      <c r="AI297" s="693"/>
      <c r="AJ297" s="648"/>
      <c r="AK297" s="648"/>
      <c r="AL297" s="648"/>
      <c r="AM297" s="694"/>
      <c r="AN297" s="695"/>
      <c r="AO297" s="696"/>
      <c r="AP297" s="646"/>
      <c r="AQ297" s="646"/>
      <c r="AR297" s="647"/>
    </row>
    <row r="298" spans="1:44" ht="14.1" customHeight="1" x14ac:dyDescent="0.15">
      <c r="A298" s="697"/>
      <c r="B298" s="651"/>
      <c r="C298" s="652"/>
      <c r="D298" s="652"/>
      <c r="E298" s="652"/>
      <c r="F298" s="652"/>
      <c r="G298" s="653"/>
      <c r="H298" s="654"/>
      <c r="I298" s="655"/>
      <c r="J298" s="655"/>
      <c r="K298" s="656"/>
      <c r="L298" s="1162"/>
      <c r="M298" s="1163"/>
      <c r="N298" s="1174"/>
      <c r="O298" s="1175"/>
      <c r="P298" s="1157"/>
      <c r="Q298" s="1158"/>
      <c r="R298" s="655"/>
      <c r="S298" s="655"/>
      <c r="T298" s="655"/>
      <c r="U298" s="1162"/>
      <c r="V298" s="1163"/>
      <c r="W298" s="1174"/>
      <c r="X298" s="1175"/>
      <c r="Y298" s="1157"/>
      <c r="Z298" s="1158"/>
      <c r="AA298" s="1162"/>
      <c r="AB298" s="1335"/>
      <c r="AC298" s="1163"/>
      <c r="AD298" s="1162"/>
      <c r="AE298" s="1163"/>
      <c r="AF298" s="1174"/>
      <c r="AG298" s="1175"/>
      <c r="AH298" s="1157"/>
      <c r="AI298" s="1158"/>
      <c r="AJ298" s="1159"/>
      <c r="AK298" s="1160"/>
      <c r="AL298" s="1161"/>
      <c r="AM298" s="1159"/>
      <c r="AN298" s="1160"/>
      <c r="AO298" s="1161"/>
      <c r="AP298" s="654"/>
      <c r="AQ298" s="652"/>
      <c r="AR298" s="713"/>
    </row>
    <row r="299" spans="1:44" ht="14.1" customHeight="1" x14ac:dyDescent="0.15">
      <c r="A299" s="707"/>
      <c r="B299" s="659"/>
      <c r="C299" s="660"/>
      <c r="D299" s="660"/>
      <c r="E299" s="660"/>
      <c r="F299" s="646"/>
      <c r="G299" s="661"/>
      <c r="H299" s="645"/>
      <c r="I299" s="648"/>
      <c r="J299" s="648"/>
      <c r="K299" s="647"/>
      <c r="L299" s="1172"/>
      <c r="M299" s="1173"/>
      <c r="N299" s="645"/>
      <c r="O299" s="647"/>
      <c r="P299" s="692"/>
      <c r="Q299" s="693"/>
      <c r="R299" s="646"/>
      <c r="S299" s="646"/>
      <c r="T299" s="646"/>
      <c r="U299" s="1172"/>
      <c r="V299" s="1173"/>
      <c r="W299" s="645"/>
      <c r="X299" s="647"/>
      <c r="Y299" s="692"/>
      <c r="Z299" s="693"/>
      <c r="AA299" s="648"/>
      <c r="AB299" s="648"/>
      <c r="AC299" s="648"/>
      <c r="AD299" s="1172"/>
      <c r="AE299" s="1173"/>
      <c r="AF299" s="645"/>
      <c r="AG299" s="647"/>
      <c r="AH299" s="692"/>
      <c r="AI299" s="693"/>
      <c r="AJ299" s="648"/>
      <c r="AK299" s="648"/>
      <c r="AL299" s="648"/>
      <c r="AM299" s="694"/>
      <c r="AN299" s="695"/>
      <c r="AO299" s="696"/>
      <c r="AP299" s="660"/>
      <c r="AQ299" s="660"/>
      <c r="AR299" s="661"/>
    </row>
    <row r="300" spans="1:44" ht="14.1" customHeight="1" x14ac:dyDescent="0.15">
      <c r="A300" s="707"/>
      <c r="B300" s="651"/>
      <c r="C300" s="660"/>
      <c r="D300" s="660"/>
      <c r="E300" s="660"/>
      <c r="F300" s="660"/>
      <c r="G300" s="678"/>
      <c r="H300" s="679"/>
      <c r="I300" s="662"/>
      <c r="J300" s="662"/>
      <c r="K300" s="656"/>
      <c r="L300" s="1218"/>
      <c r="M300" s="1219"/>
      <c r="N300" s="1164"/>
      <c r="O300" s="1165"/>
      <c r="P300" s="1214"/>
      <c r="Q300" s="1215"/>
      <c r="R300" s="662"/>
      <c r="S300" s="662"/>
      <c r="T300" s="662"/>
      <c r="U300" s="1162"/>
      <c r="V300" s="1163"/>
      <c r="W300" s="1164"/>
      <c r="X300" s="1165"/>
      <c r="Y300" s="1157"/>
      <c r="Z300" s="1158"/>
      <c r="AA300" s="1159"/>
      <c r="AB300" s="1160"/>
      <c r="AC300" s="1161"/>
      <c r="AD300" s="1162"/>
      <c r="AE300" s="1163"/>
      <c r="AF300" s="1164"/>
      <c r="AG300" s="1165"/>
      <c r="AH300" s="1157"/>
      <c r="AI300" s="1158"/>
      <c r="AJ300" s="1159"/>
      <c r="AK300" s="1160"/>
      <c r="AL300" s="1161"/>
      <c r="AM300" s="1159"/>
      <c r="AN300" s="1160"/>
      <c r="AO300" s="1161"/>
      <c r="AP300" s="654"/>
      <c r="AQ300" s="660"/>
      <c r="AR300" s="661"/>
    </row>
    <row r="301" spans="1:44" ht="14.1" customHeight="1" x14ac:dyDescent="0.15">
      <c r="A301" s="691"/>
      <c r="B301" s="645"/>
      <c r="C301" s="646"/>
      <c r="D301" s="646"/>
      <c r="E301" s="646"/>
      <c r="F301" s="646"/>
      <c r="G301" s="647"/>
      <c r="H301" s="645"/>
      <c r="I301" s="648"/>
      <c r="J301" s="648"/>
      <c r="K301" s="647"/>
      <c r="L301" s="1172"/>
      <c r="M301" s="1173"/>
      <c r="N301" s="645"/>
      <c r="O301" s="647"/>
      <c r="P301" s="692"/>
      <c r="Q301" s="693"/>
      <c r="R301" s="646"/>
      <c r="S301" s="646"/>
      <c r="T301" s="646"/>
      <c r="U301" s="1172"/>
      <c r="V301" s="1173"/>
      <c r="W301" s="645"/>
      <c r="X301" s="647"/>
      <c r="Y301" s="692"/>
      <c r="Z301" s="693"/>
      <c r="AA301" s="648"/>
      <c r="AB301" s="648"/>
      <c r="AC301" s="648"/>
      <c r="AD301" s="1172"/>
      <c r="AE301" s="1173"/>
      <c r="AF301" s="645"/>
      <c r="AG301" s="647"/>
      <c r="AH301" s="692"/>
      <c r="AI301" s="693"/>
      <c r="AJ301" s="648"/>
      <c r="AK301" s="648"/>
      <c r="AL301" s="648"/>
      <c r="AM301" s="694"/>
      <c r="AN301" s="695"/>
      <c r="AO301" s="696"/>
      <c r="AP301" s="660"/>
      <c r="AQ301" s="646"/>
      <c r="AR301" s="647"/>
    </row>
    <row r="302" spans="1:44" ht="14.1" customHeight="1" x14ac:dyDescent="0.15">
      <c r="A302" s="707"/>
      <c r="B302" s="659"/>
      <c r="C302" s="660"/>
      <c r="D302" s="660"/>
      <c r="E302" s="660"/>
      <c r="F302" s="660"/>
      <c r="G302" s="678"/>
      <c r="H302" s="679"/>
      <c r="I302" s="662"/>
      <c r="J302" s="662"/>
      <c r="K302" s="680"/>
      <c r="L302" s="1218"/>
      <c r="M302" s="1219"/>
      <c r="N302" s="1164"/>
      <c r="O302" s="1165"/>
      <c r="P302" s="1214"/>
      <c r="Q302" s="1215"/>
      <c r="R302" s="662"/>
      <c r="S302" s="662"/>
      <c r="T302" s="662"/>
      <c r="U302" s="1218"/>
      <c r="V302" s="1219"/>
      <c r="W302" s="1164"/>
      <c r="X302" s="1165"/>
      <c r="Y302" s="1214"/>
      <c r="Z302" s="1215"/>
      <c r="AA302" s="1178"/>
      <c r="AB302" s="1258"/>
      <c r="AC302" s="1179"/>
      <c r="AD302" s="1218"/>
      <c r="AE302" s="1219"/>
      <c r="AF302" s="1164"/>
      <c r="AG302" s="1165"/>
      <c r="AH302" s="1214"/>
      <c r="AI302" s="1215"/>
      <c r="AJ302" s="1194"/>
      <c r="AK302" s="1195"/>
      <c r="AL302" s="1196"/>
      <c r="AM302" s="1194"/>
      <c r="AN302" s="1195"/>
      <c r="AO302" s="1196"/>
      <c r="AP302" s="679"/>
      <c r="AQ302" s="660"/>
      <c r="AR302" s="661"/>
    </row>
    <row r="303" spans="1:44" ht="14.1" customHeight="1" x14ac:dyDescent="0.15">
      <c r="A303" s="691"/>
      <c r="B303" s="645"/>
      <c r="C303" s="646"/>
      <c r="D303" s="646"/>
      <c r="E303" s="646"/>
      <c r="F303" s="646"/>
      <c r="G303" s="647"/>
      <c r="H303" s="645"/>
      <c r="I303" s="648"/>
      <c r="J303" s="648"/>
      <c r="K303" s="647"/>
      <c r="L303" s="1172"/>
      <c r="M303" s="1173"/>
      <c r="N303" s="645"/>
      <c r="O303" s="647"/>
      <c r="P303" s="692"/>
      <c r="Q303" s="693"/>
      <c r="R303" s="646"/>
      <c r="S303" s="646"/>
      <c r="T303" s="646"/>
      <c r="U303" s="645"/>
      <c r="V303" s="647"/>
      <c r="W303" s="645"/>
      <c r="X303" s="647"/>
      <c r="Y303" s="692"/>
      <c r="Z303" s="693"/>
      <c r="AA303" s="648"/>
      <c r="AB303" s="648"/>
      <c r="AC303" s="648"/>
      <c r="AD303" s="645"/>
      <c r="AE303" s="647"/>
      <c r="AF303" s="645"/>
      <c r="AG303" s="647"/>
      <c r="AH303" s="692"/>
      <c r="AI303" s="693"/>
      <c r="AJ303" s="648"/>
      <c r="AK303" s="648"/>
      <c r="AL303" s="648"/>
      <c r="AM303" s="694"/>
      <c r="AN303" s="695"/>
      <c r="AO303" s="696"/>
      <c r="AP303" s="646"/>
      <c r="AQ303" s="646"/>
      <c r="AR303" s="647"/>
    </row>
    <row r="304" spans="1:44" ht="14.1" customHeight="1" x14ac:dyDescent="0.15">
      <c r="A304" s="697"/>
      <c r="B304" s="651"/>
      <c r="C304" s="652"/>
      <c r="D304" s="652"/>
      <c r="E304" s="652"/>
      <c r="F304" s="652"/>
      <c r="G304" s="653"/>
      <c r="H304" s="654"/>
      <c r="I304" s="655"/>
      <c r="J304" s="655"/>
      <c r="K304" s="656"/>
      <c r="L304" s="1218"/>
      <c r="M304" s="1219"/>
      <c r="N304" s="1164"/>
      <c r="O304" s="1165"/>
      <c r="P304" s="1214"/>
      <c r="Q304" s="1215"/>
      <c r="R304" s="662"/>
      <c r="S304" s="662"/>
      <c r="T304" s="662"/>
      <c r="U304" s="1157"/>
      <c r="V304" s="1158"/>
      <c r="W304" s="1174"/>
      <c r="X304" s="1175"/>
      <c r="Y304" s="1157"/>
      <c r="Z304" s="1158"/>
      <c r="AA304" s="714"/>
      <c r="AB304" s="714"/>
      <c r="AC304" s="714"/>
      <c r="AD304" s="1157"/>
      <c r="AE304" s="1158"/>
      <c r="AF304" s="1174"/>
      <c r="AG304" s="1175"/>
      <c r="AH304" s="1157"/>
      <c r="AI304" s="1158"/>
      <c r="AJ304" s="714"/>
      <c r="AK304" s="714"/>
      <c r="AL304" s="714"/>
      <c r="AM304" s="1159"/>
      <c r="AN304" s="1160"/>
      <c r="AO304" s="1161"/>
      <c r="AP304" s="706"/>
      <c r="AQ304" s="652"/>
      <c r="AR304" s="713"/>
    </row>
    <row r="305" spans="1:44" ht="14.1" customHeight="1" x14ac:dyDescent="0.15">
      <c r="A305" s="691"/>
      <c r="B305" s="645"/>
      <c r="C305" s="723"/>
      <c r="D305" s="723"/>
      <c r="E305" s="723"/>
      <c r="F305" s="723"/>
      <c r="G305" s="724"/>
      <c r="H305" s="725"/>
      <c r="I305" s="726"/>
      <c r="J305" s="726"/>
      <c r="K305" s="724"/>
      <c r="L305" s="1172"/>
      <c r="M305" s="1173"/>
      <c r="N305" s="645"/>
      <c r="O305" s="647"/>
      <c r="P305" s="692"/>
      <c r="Q305" s="693"/>
      <c r="R305" s="646"/>
      <c r="S305" s="646"/>
      <c r="T305" s="646"/>
      <c r="U305" s="725"/>
      <c r="V305" s="724"/>
      <c r="W305" s="725"/>
      <c r="X305" s="724"/>
      <c r="Y305" s="727"/>
      <c r="Z305" s="728"/>
      <c r="AA305" s="726"/>
      <c r="AB305" s="726"/>
      <c r="AC305" s="726"/>
      <c r="AD305" s="725"/>
      <c r="AE305" s="724"/>
      <c r="AF305" s="725"/>
      <c r="AG305" s="724"/>
      <c r="AH305" s="727"/>
      <c r="AI305" s="728"/>
      <c r="AJ305" s="726"/>
      <c r="AK305" s="726"/>
      <c r="AL305" s="726"/>
      <c r="AM305" s="729"/>
      <c r="AN305" s="730"/>
      <c r="AO305" s="731"/>
      <c r="AP305" s="723"/>
      <c r="AQ305" s="723"/>
      <c r="AR305" s="724"/>
    </row>
    <row r="306" spans="1:44" ht="14.1" customHeight="1" x14ac:dyDescent="0.15">
      <c r="A306" s="697"/>
      <c r="B306" s="651"/>
      <c r="C306" s="689"/>
      <c r="D306" s="689"/>
      <c r="E306" s="689"/>
      <c r="F306" s="689"/>
      <c r="G306" s="732"/>
      <c r="H306" s="684"/>
      <c r="I306" s="685"/>
      <c r="J306" s="685"/>
      <c r="K306" s="686"/>
      <c r="L306" s="1218"/>
      <c r="M306" s="1219"/>
      <c r="N306" s="1164"/>
      <c r="O306" s="1165"/>
      <c r="P306" s="1214"/>
      <c r="Q306" s="1215"/>
      <c r="R306" s="662"/>
      <c r="S306" s="662"/>
      <c r="T306" s="662"/>
      <c r="U306" s="1238"/>
      <c r="V306" s="1239"/>
      <c r="W306" s="1240"/>
      <c r="X306" s="1241"/>
      <c r="Y306" s="1238"/>
      <c r="Z306" s="1239"/>
      <c r="AA306" s="687"/>
      <c r="AB306" s="687"/>
      <c r="AC306" s="687"/>
      <c r="AD306" s="1238"/>
      <c r="AE306" s="1239"/>
      <c r="AF306" s="1240"/>
      <c r="AG306" s="1241"/>
      <c r="AH306" s="1238"/>
      <c r="AI306" s="1239"/>
      <c r="AJ306" s="687"/>
      <c r="AK306" s="687"/>
      <c r="AL306" s="687"/>
      <c r="AM306" s="1235"/>
      <c r="AN306" s="1236"/>
      <c r="AO306" s="1237"/>
      <c r="AP306" s="688"/>
      <c r="AQ306" s="689"/>
      <c r="AR306" s="690"/>
    </row>
    <row r="307" spans="1:44" ht="14.1" customHeight="1" x14ac:dyDescent="0.15">
      <c r="A307" s="707"/>
      <c r="B307" s="733"/>
      <c r="C307" s="667"/>
      <c r="D307" s="667"/>
      <c r="E307" s="667"/>
      <c r="F307" s="667"/>
      <c r="G307" s="668"/>
      <c r="H307" s="733"/>
      <c r="I307" s="734"/>
      <c r="J307" s="734"/>
      <c r="K307" s="668"/>
      <c r="L307" s="1172"/>
      <c r="M307" s="1173"/>
      <c r="N307" s="645"/>
      <c r="O307" s="647"/>
      <c r="P307" s="692"/>
      <c r="Q307" s="693"/>
      <c r="R307" s="646"/>
      <c r="S307" s="646"/>
      <c r="T307" s="646"/>
      <c r="U307" s="733"/>
      <c r="V307" s="668"/>
      <c r="W307" s="733"/>
      <c r="X307" s="668"/>
      <c r="Y307" s="735"/>
      <c r="Z307" s="736"/>
      <c r="AA307" s="734"/>
      <c r="AB307" s="734"/>
      <c r="AC307" s="734"/>
      <c r="AD307" s="733"/>
      <c r="AE307" s="668"/>
      <c r="AF307" s="733"/>
      <c r="AG307" s="668"/>
      <c r="AH307" s="735"/>
      <c r="AI307" s="736"/>
      <c r="AJ307" s="734"/>
      <c r="AK307" s="734"/>
      <c r="AL307" s="734"/>
      <c r="AM307" s="737"/>
      <c r="AN307" s="738"/>
      <c r="AO307" s="683"/>
      <c r="AP307" s="667"/>
      <c r="AQ307" s="667"/>
      <c r="AR307" s="668"/>
    </row>
    <row r="308" spans="1:44" ht="14.1" customHeight="1" x14ac:dyDescent="0.15">
      <c r="A308" s="707"/>
      <c r="B308" s="733"/>
      <c r="C308" s="667"/>
      <c r="D308" s="667"/>
      <c r="E308" s="667"/>
      <c r="F308" s="667"/>
      <c r="G308" s="683"/>
      <c r="H308" s="737"/>
      <c r="I308" s="734"/>
      <c r="J308" s="734"/>
      <c r="K308" s="736"/>
      <c r="L308" s="1218"/>
      <c r="M308" s="1219"/>
      <c r="N308" s="1164"/>
      <c r="O308" s="1165"/>
      <c r="P308" s="1214"/>
      <c r="Q308" s="1215"/>
      <c r="R308" s="662"/>
      <c r="S308" s="662"/>
      <c r="T308" s="662"/>
      <c r="U308" s="1263"/>
      <c r="V308" s="1264"/>
      <c r="W308" s="1265"/>
      <c r="X308" s="1266"/>
      <c r="Y308" s="1263"/>
      <c r="Z308" s="1264"/>
      <c r="AA308" s="739"/>
      <c r="AB308" s="739"/>
      <c r="AC308" s="739"/>
      <c r="AD308" s="1263"/>
      <c r="AE308" s="1264"/>
      <c r="AF308" s="1265"/>
      <c r="AG308" s="1266"/>
      <c r="AH308" s="1263"/>
      <c r="AI308" s="1264"/>
      <c r="AJ308" s="739"/>
      <c r="AK308" s="739"/>
      <c r="AL308" s="739"/>
      <c r="AM308" s="1235"/>
      <c r="AN308" s="1236"/>
      <c r="AO308" s="1237"/>
      <c r="AP308" s="738"/>
      <c r="AQ308" s="667"/>
      <c r="AR308" s="668"/>
    </row>
    <row r="309" spans="1:44" ht="14.1" customHeight="1" x14ac:dyDescent="0.15">
      <c r="A309" s="691"/>
      <c r="B309" s="725"/>
      <c r="C309" s="723"/>
      <c r="D309" s="723"/>
      <c r="E309" s="723"/>
      <c r="F309" s="723"/>
      <c r="G309" s="724"/>
      <c r="H309" s="725"/>
      <c r="I309" s="726"/>
      <c r="J309" s="726"/>
      <c r="K309" s="724"/>
      <c r="L309" s="1172"/>
      <c r="M309" s="1173"/>
      <c r="N309" s="645"/>
      <c r="O309" s="647"/>
      <c r="P309" s="692"/>
      <c r="Q309" s="693"/>
      <c r="R309" s="646"/>
      <c r="S309" s="646"/>
      <c r="T309" s="646"/>
      <c r="U309" s="725"/>
      <c r="V309" s="724"/>
      <c r="W309" s="725"/>
      <c r="X309" s="724"/>
      <c r="Y309" s="727"/>
      <c r="Z309" s="728"/>
      <c r="AA309" s="726"/>
      <c r="AB309" s="726"/>
      <c r="AC309" s="726"/>
      <c r="AD309" s="725"/>
      <c r="AE309" s="724"/>
      <c r="AF309" s="725"/>
      <c r="AG309" s="724"/>
      <c r="AH309" s="727"/>
      <c r="AI309" s="728"/>
      <c r="AJ309" s="726"/>
      <c r="AK309" s="726"/>
      <c r="AL309" s="726"/>
      <c r="AM309" s="729"/>
      <c r="AN309" s="730"/>
      <c r="AO309" s="731"/>
      <c r="AP309" s="723"/>
      <c r="AQ309" s="723"/>
      <c r="AR309" s="724"/>
    </row>
    <row r="310" spans="1:44" ht="14.1" customHeight="1" x14ac:dyDescent="0.15">
      <c r="A310" s="697"/>
      <c r="B310" s="740"/>
      <c r="C310" s="689"/>
      <c r="D310" s="689"/>
      <c r="E310" s="689"/>
      <c r="F310" s="689"/>
      <c r="G310" s="732"/>
      <c r="H310" s="684"/>
      <c r="I310" s="685"/>
      <c r="J310" s="685"/>
      <c r="K310" s="686"/>
      <c r="L310" s="1218"/>
      <c r="M310" s="1219"/>
      <c r="N310" s="1164"/>
      <c r="O310" s="1165"/>
      <c r="P310" s="1214"/>
      <c r="Q310" s="1215"/>
      <c r="R310" s="662"/>
      <c r="S310" s="662"/>
      <c r="T310" s="662"/>
      <c r="U310" s="1238"/>
      <c r="V310" s="1239"/>
      <c r="W310" s="1240"/>
      <c r="X310" s="1241"/>
      <c r="Y310" s="1238"/>
      <c r="Z310" s="1239"/>
      <c r="AA310" s="687"/>
      <c r="AB310" s="687"/>
      <c r="AC310" s="687"/>
      <c r="AD310" s="1238"/>
      <c r="AE310" s="1239"/>
      <c r="AF310" s="1240"/>
      <c r="AG310" s="1241"/>
      <c r="AH310" s="1238"/>
      <c r="AI310" s="1239"/>
      <c r="AJ310" s="687"/>
      <c r="AK310" s="687"/>
      <c r="AL310" s="687"/>
      <c r="AM310" s="1235"/>
      <c r="AN310" s="1236"/>
      <c r="AO310" s="1237"/>
      <c r="AP310" s="688"/>
      <c r="AQ310" s="689"/>
      <c r="AR310" s="690"/>
    </row>
    <row r="311" spans="1:44" ht="14.1" customHeight="1" x14ac:dyDescent="0.15">
      <c r="A311" s="707"/>
      <c r="B311" s="733"/>
      <c r="C311" s="667"/>
      <c r="D311" s="667"/>
      <c r="E311" s="667"/>
      <c r="F311" s="667"/>
      <c r="G311" s="668"/>
      <c r="H311" s="733"/>
      <c r="I311" s="734"/>
      <c r="J311" s="734"/>
      <c r="K311" s="668"/>
      <c r="L311" s="1172"/>
      <c r="M311" s="1173"/>
      <c r="N311" s="645"/>
      <c r="O311" s="647"/>
      <c r="P311" s="692"/>
      <c r="Q311" s="693"/>
      <c r="R311" s="646"/>
      <c r="S311" s="646"/>
      <c r="T311" s="646"/>
      <c r="U311" s="733"/>
      <c r="V311" s="668"/>
      <c r="W311" s="733"/>
      <c r="X311" s="668"/>
      <c r="Y311" s="735"/>
      <c r="Z311" s="736"/>
      <c r="AA311" s="734"/>
      <c r="AB311" s="734"/>
      <c r="AC311" s="734"/>
      <c r="AD311" s="733"/>
      <c r="AE311" s="668"/>
      <c r="AF311" s="733"/>
      <c r="AG311" s="668"/>
      <c r="AH311" s="735"/>
      <c r="AI311" s="736"/>
      <c r="AJ311" s="734"/>
      <c r="AK311" s="734"/>
      <c r="AL311" s="734"/>
      <c r="AM311" s="737"/>
      <c r="AN311" s="738"/>
      <c r="AO311" s="683"/>
      <c r="AP311" s="667"/>
      <c r="AQ311" s="667"/>
      <c r="AR311" s="668"/>
    </row>
    <row r="312" spans="1:44" ht="14.1" customHeight="1" x14ac:dyDescent="0.15">
      <c r="A312" s="707"/>
      <c r="B312" s="733"/>
      <c r="C312" s="667"/>
      <c r="D312" s="667"/>
      <c r="E312" s="667"/>
      <c r="F312" s="667"/>
      <c r="G312" s="683"/>
      <c r="H312" s="737"/>
      <c r="I312" s="734"/>
      <c r="J312" s="734"/>
      <c r="K312" s="736"/>
      <c r="L312" s="1218"/>
      <c r="M312" s="1219"/>
      <c r="N312" s="1164"/>
      <c r="O312" s="1165"/>
      <c r="P312" s="1214"/>
      <c r="Q312" s="1215"/>
      <c r="R312" s="662"/>
      <c r="S312" s="662"/>
      <c r="T312" s="662"/>
      <c r="U312" s="1263"/>
      <c r="V312" s="1264"/>
      <c r="W312" s="1265"/>
      <c r="X312" s="1266"/>
      <c r="Y312" s="1263"/>
      <c r="Z312" s="1264"/>
      <c r="AA312" s="739"/>
      <c r="AB312" s="739"/>
      <c r="AC312" s="739"/>
      <c r="AD312" s="1263"/>
      <c r="AE312" s="1264"/>
      <c r="AF312" s="1265"/>
      <c r="AG312" s="1266"/>
      <c r="AH312" s="1263"/>
      <c r="AI312" s="1264"/>
      <c r="AJ312" s="739"/>
      <c r="AK312" s="739"/>
      <c r="AL312" s="739"/>
      <c r="AM312" s="1235"/>
      <c r="AN312" s="1236"/>
      <c r="AO312" s="1237"/>
      <c r="AP312" s="738"/>
      <c r="AQ312" s="667"/>
      <c r="AR312" s="668"/>
    </row>
    <row r="313" spans="1:44" ht="14.1" customHeight="1" x14ac:dyDescent="0.15">
      <c r="A313" s="691"/>
      <c r="B313" s="725"/>
      <c r="C313" s="723"/>
      <c r="D313" s="723"/>
      <c r="E313" s="723"/>
      <c r="F313" s="723"/>
      <c r="G313" s="724"/>
      <c r="H313" s="725"/>
      <c r="I313" s="726"/>
      <c r="J313" s="726"/>
      <c r="K313" s="724"/>
      <c r="L313" s="1172"/>
      <c r="M313" s="1173"/>
      <c r="N313" s="645"/>
      <c r="O313" s="647"/>
      <c r="P313" s="692"/>
      <c r="Q313" s="693"/>
      <c r="R313" s="646"/>
      <c r="S313" s="646"/>
      <c r="T313" s="646"/>
      <c r="U313" s="725"/>
      <c r="V313" s="724"/>
      <c r="W313" s="725"/>
      <c r="X313" s="724"/>
      <c r="Y313" s="727"/>
      <c r="Z313" s="728"/>
      <c r="AA313" s="726"/>
      <c r="AB313" s="726"/>
      <c r="AC313" s="726"/>
      <c r="AD313" s="725"/>
      <c r="AE313" s="724"/>
      <c r="AF313" s="725"/>
      <c r="AG313" s="724"/>
      <c r="AH313" s="727"/>
      <c r="AI313" s="728"/>
      <c r="AJ313" s="726"/>
      <c r="AK313" s="726"/>
      <c r="AL313" s="726"/>
      <c r="AM313" s="729"/>
      <c r="AN313" s="730"/>
      <c r="AO313" s="731"/>
      <c r="AP313" s="723"/>
      <c r="AQ313" s="723"/>
      <c r="AR313" s="724"/>
    </row>
    <row r="314" spans="1:44" ht="14.1" customHeight="1" x14ac:dyDescent="0.15">
      <c r="A314" s="697"/>
      <c r="B314" s="740"/>
      <c r="C314" s="689"/>
      <c r="D314" s="689"/>
      <c r="E314" s="689"/>
      <c r="F314" s="689"/>
      <c r="G314" s="732"/>
      <c r="H314" s="684"/>
      <c r="I314" s="685"/>
      <c r="J314" s="685"/>
      <c r="K314" s="686"/>
      <c r="L314" s="1218"/>
      <c r="M314" s="1219"/>
      <c r="N314" s="1164"/>
      <c r="O314" s="1165"/>
      <c r="P314" s="1214"/>
      <c r="Q314" s="1215"/>
      <c r="R314" s="662"/>
      <c r="S314" s="662"/>
      <c r="T314" s="662"/>
      <c r="U314" s="1238"/>
      <c r="V314" s="1239"/>
      <c r="W314" s="1240"/>
      <c r="X314" s="1241"/>
      <c r="Y314" s="1238"/>
      <c r="Z314" s="1239"/>
      <c r="AA314" s="687"/>
      <c r="AB314" s="687"/>
      <c r="AC314" s="687"/>
      <c r="AD314" s="1238"/>
      <c r="AE314" s="1239"/>
      <c r="AF314" s="1240"/>
      <c r="AG314" s="1241"/>
      <c r="AH314" s="1238"/>
      <c r="AI314" s="1239"/>
      <c r="AJ314" s="687"/>
      <c r="AK314" s="687"/>
      <c r="AL314" s="687"/>
      <c r="AM314" s="1235"/>
      <c r="AN314" s="1236"/>
      <c r="AO314" s="1237"/>
      <c r="AP314" s="688"/>
      <c r="AQ314" s="689"/>
      <c r="AR314" s="690"/>
    </row>
    <row r="315" spans="1:44" ht="14.1" customHeight="1" x14ac:dyDescent="0.15">
      <c r="A315" s="707"/>
      <c r="B315" s="733"/>
      <c r="C315" s="667"/>
      <c r="D315" s="667"/>
      <c r="E315" s="667"/>
      <c r="F315" s="667"/>
      <c r="G315" s="668"/>
      <c r="H315" s="733"/>
      <c r="I315" s="734"/>
      <c r="J315" s="734"/>
      <c r="K315" s="668"/>
      <c r="L315" s="1172"/>
      <c r="M315" s="1173"/>
      <c r="N315" s="645"/>
      <c r="O315" s="647"/>
      <c r="P315" s="692"/>
      <c r="Q315" s="693"/>
      <c r="R315" s="646"/>
      <c r="S315" s="646"/>
      <c r="T315" s="646"/>
      <c r="U315" s="733"/>
      <c r="V315" s="668"/>
      <c r="W315" s="733"/>
      <c r="X315" s="668"/>
      <c r="Y315" s="735"/>
      <c r="Z315" s="736"/>
      <c r="AA315" s="734"/>
      <c r="AB315" s="734"/>
      <c r="AC315" s="734"/>
      <c r="AD315" s="733"/>
      <c r="AE315" s="668"/>
      <c r="AF315" s="733"/>
      <c r="AG315" s="668"/>
      <c r="AH315" s="735"/>
      <c r="AI315" s="736"/>
      <c r="AJ315" s="734"/>
      <c r="AK315" s="734"/>
      <c r="AL315" s="734"/>
      <c r="AM315" s="737"/>
      <c r="AN315" s="738"/>
      <c r="AO315" s="683"/>
      <c r="AP315" s="667"/>
      <c r="AQ315" s="667"/>
      <c r="AR315" s="668"/>
    </row>
    <row r="316" spans="1:44" ht="14.1" customHeight="1" x14ac:dyDescent="0.15">
      <c r="A316" s="707"/>
      <c r="B316" s="733"/>
      <c r="C316" s="667"/>
      <c r="D316" s="667"/>
      <c r="E316" s="667"/>
      <c r="F316" s="667"/>
      <c r="G316" s="683"/>
      <c r="H316" s="737"/>
      <c r="I316" s="734"/>
      <c r="J316" s="734"/>
      <c r="K316" s="736"/>
      <c r="L316" s="1218"/>
      <c r="M316" s="1219"/>
      <c r="N316" s="1164"/>
      <c r="O316" s="1165"/>
      <c r="P316" s="1214"/>
      <c r="Q316" s="1215"/>
      <c r="R316" s="662"/>
      <c r="S316" s="662"/>
      <c r="T316" s="662"/>
      <c r="U316" s="1263"/>
      <c r="V316" s="1264"/>
      <c r="W316" s="1265"/>
      <c r="X316" s="1266"/>
      <c r="Y316" s="1263"/>
      <c r="Z316" s="1264"/>
      <c r="AA316" s="739"/>
      <c r="AB316" s="739"/>
      <c r="AC316" s="739"/>
      <c r="AD316" s="1263"/>
      <c r="AE316" s="1264"/>
      <c r="AF316" s="1265"/>
      <c r="AG316" s="1266"/>
      <c r="AH316" s="1263"/>
      <c r="AI316" s="1264"/>
      <c r="AJ316" s="739"/>
      <c r="AK316" s="739"/>
      <c r="AL316" s="739"/>
      <c r="AM316" s="1235"/>
      <c r="AN316" s="1236"/>
      <c r="AO316" s="1237"/>
      <c r="AP316" s="738"/>
      <c r="AQ316" s="667"/>
      <c r="AR316" s="668"/>
    </row>
    <row r="317" spans="1:44" ht="14.1" customHeight="1" x14ac:dyDescent="0.15">
      <c r="A317" s="691"/>
      <c r="B317" s="725"/>
      <c r="C317" s="723"/>
      <c r="D317" s="723"/>
      <c r="E317" s="723"/>
      <c r="F317" s="723"/>
      <c r="G317" s="724"/>
      <c r="H317" s="725"/>
      <c r="I317" s="726"/>
      <c r="J317" s="726"/>
      <c r="K317" s="724"/>
      <c r="L317" s="1172"/>
      <c r="M317" s="1173"/>
      <c r="N317" s="645"/>
      <c r="O317" s="647"/>
      <c r="P317" s="692"/>
      <c r="Q317" s="693"/>
      <c r="R317" s="646"/>
      <c r="S317" s="646"/>
      <c r="T317" s="646"/>
      <c r="U317" s="725"/>
      <c r="V317" s="724"/>
      <c r="W317" s="725"/>
      <c r="X317" s="724"/>
      <c r="Y317" s="727"/>
      <c r="Z317" s="728"/>
      <c r="AA317" s="726"/>
      <c r="AB317" s="726"/>
      <c r="AC317" s="726"/>
      <c r="AD317" s="725"/>
      <c r="AE317" s="724"/>
      <c r="AF317" s="725"/>
      <c r="AG317" s="724"/>
      <c r="AH317" s="727"/>
      <c r="AI317" s="728"/>
      <c r="AJ317" s="726"/>
      <c r="AK317" s="726"/>
      <c r="AL317" s="726"/>
      <c r="AM317" s="729"/>
      <c r="AN317" s="730"/>
      <c r="AO317" s="731"/>
      <c r="AP317" s="723"/>
      <c r="AQ317" s="723"/>
      <c r="AR317" s="724"/>
    </row>
    <row r="318" spans="1:44" ht="14.1" customHeight="1" x14ac:dyDescent="0.15">
      <c r="A318" s="697"/>
      <c r="B318" s="740"/>
      <c r="C318" s="689"/>
      <c r="D318" s="689"/>
      <c r="E318" s="689"/>
      <c r="F318" s="689"/>
      <c r="G318" s="732"/>
      <c r="H318" s="684"/>
      <c r="I318" s="685"/>
      <c r="J318" s="685"/>
      <c r="K318" s="686"/>
      <c r="L318" s="1218"/>
      <c r="M318" s="1219"/>
      <c r="N318" s="1164"/>
      <c r="O318" s="1165"/>
      <c r="P318" s="1214"/>
      <c r="Q318" s="1215"/>
      <c r="R318" s="662"/>
      <c r="S318" s="662"/>
      <c r="T318" s="662"/>
      <c r="U318" s="1238"/>
      <c r="V318" s="1239"/>
      <c r="W318" s="1240"/>
      <c r="X318" s="1241"/>
      <c r="Y318" s="1238"/>
      <c r="Z318" s="1239"/>
      <c r="AA318" s="687"/>
      <c r="AB318" s="687"/>
      <c r="AC318" s="687"/>
      <c r="AD318" s="1238"/>
      <c r="AE318" s="1239"/>
      <c r="AF318" s="1240"/>
      <c r="AG318" s="1241"/>
      <c r="AH318" s="1238"/>
      <c r="AI318" s="1239"/>
      <c r="AJ318" s="687"/>
      <c r="AK318" s="687"/>
      <c r="AL318" s="687"/>
      <c r="AM318" s="1235"/>
      <c r="AN318" s="1236"/>
      <c r="AO318" s="1237"/>
      <c r="AP318" s="688"/>
      <c r="AQ318" s="689"/>
      <c r="AR318" s="690"/>
    </row>
    <row r="319" spans="1:44" ht="14.1" customHeight="1" x14ac:dyDescent="0.15">
      <c r="A319" s="707"/>
      <c r="B319" s="666"/>
      <c r="C319" s="667"/>
      <c r="D319" s="667"/>
      <c r="E319" s="667"/>
      <c r="F319" s="667"/>
      <c r="G319" s="668"/>
      <c r="H319" s="733"/>
      <c r="I319" s="734"/>
      <c r="J319" s="734"/>
      <c r="K319" s="668"/>
      <c r="L319" s="645"/>
      <c r="M319" s="647"/>
      <c r="N319" s="645"/>
      <c r="O319" s="647"/>
      <c r="P319" s="692"/>
      <c r="Q319" s="693"/>
      <c r="R319" s="646"/>
      <c r="S319" s="646"/>
      <c r="T319" s="646"/>
      <c r="U319" s="733"/>
      <c r="V319" s="668"/>
      <c r="W319" s="733"/>
      <c r="X319" s="668"/>
      <c r="Y319" s="735"/>
      <c r="Z319" s="736"/>
      <c r="AA319" s="734"/>
      <c r="AB319" s="734"/>
      <c r="AC319" s="734"/>
      <c r="AD319" s="733"/>
      <c r="AE319" s="668"/>
      <c r="AF319" s="733"/>
      <c r="AG319" s="668"/>
      <c r="AH319" s="735"/>
      <c r="AI319" s="736"/>
      <c r="AJ319" s="734"/>
      <c r="AK319" s="734"/>
      <c r="AL319" s="734"/>
      <c r="AM319" s="737"/>
      <c r="AN319" s="738"/>
      <c r="AO319" s="683"/>
      <c r="AP319" s="667"/>
      <c r="AQ319" s="667"/>
      <c r="AR319" s="668"/>
    </row>
    <row r="320" spans="1:44" ht="14.1" customHeight="1" x14ac:dyDescent="0.15">
      <c r="A320" s="707"/>
      <c r="B320" s="741"/>
      <c r="C320" s="667"/>
      <c r="D320" s="667"/>
      <c r="E320" s="667"/>
      <c r="F320" s="667"/>
      <c r="G320" s="683"/>
      <c r="H320" s="737"/>
      <c r="I320" s="734"/>
      <c r="J320" s="734"/>
      <c r="K320" s="736"/>
      <c r="L320" s="903"/>
      <c r="M320" s="904"/>
      <c r="N320" s="659"/>
      <c r="O320" s="661"/>
      <c r="P320" s="715"/>
      <c r="Q320" s="680"/>
      <c r="R320" s="662"/>
      <c r="S320" s="662"/>
      <c r="T320" s="662"/>
      <c r="U320" s="1263"/>
      <c r="V320" s="1264"/>
      <c r="W320" s="1265"/>
      <c r="X320" s="1266"/>
      <c r="Y320" s="1263"/>
      <c r="Z320" s="1264"/>
      <c r="AA320" s="739"/>
      <c r="AB320" s="739"/>
      <c r="AC320" s="739"/>
      <c r="AD320" s="1263"/>
      <c r="AE320" s="1264"/>
      <c r="AF320" s="1265"/>
      <c r="AG320" s="1266"/>
      <c r="AH320" s="1263"/>
      <c r="AI320" s="1264"/>
      <c r="AJ320" s="739"/>
      <c r="AK320" s="739"/>
      <c r="AL320" s="739"/>
      <c r="AM320" s="1232"/>
      <c r="AN320" s="1233"/>
      <c r="AO320" s="1234"/>
      <c r="AP320" s="738"/>
      <c r="AQ320" s="667"/>
      <c r="AR320" s="668"/>
    </row>
    <row r="321" spans="1:44" ht="14.1" customHeight="1" x14ac:dyDescent="0.15">
      <c r="A321" s="742"/>
      <c r="B321" s="743"/>
      <c r="C321" s="744"/>
      <c r="D321" s="744"/>
      <c r="E321" s="744"/>
      <c r="F321" s="744"/>
      <c r="G321" s="745"/>
      <c r="H321" s="743"/>
      <c r="I321" s="746"/>
      <c r="J321" s="746"/>
      <c r="K321" s="745"/>
      <c r="L321" s="743"/>
      <c r="M321" s="745"/>
      <c r="N321" s="743"/>
      <c r="O321" s="745"/>
      <c r="P321" s="747"/>
      <c r="Q321" s="748"/>
      <c r="R321" s="746"/>
      <c r="S321" s="746"/>
      <c r="T321" s="748"/>
      <c r="U321" s="743"/>
      <c r="V321" s="745"/>
      <c r="W321" s="743"/>
      <c r="X321" s="745"/>
      <c r="Y321" s="747"/>
      <c r="Z321" s="748"/>
      <c r="AA321" s="746"/>
      <c r="AB321" s="746"/>
      <c r="AC321" s="746"/>
      <c r="AD321" s="743"/>
      <c r="AE321" s="745"/>
      <c r="AF321" s="743"/>
      <c r="AG321" s="745"/>
      <c r="AH321" s="747"/>
      <c r="AI321" s="748"/>
      <c r="AJ321" s="746"/>
      <c r="AK321" s="746"/>
      <c r="AL321" s="746"/>
      <c r="AM321" s="749"/>
      <c r="AN321" s="750"/>
      <c r="AO321" s="751"/>
      <c r="AP321" s="744"/>
      <c r="AQ321" s="744"/>
      <c r="AR321" s="745"/>
    </row>
    <row r="322" spans="1:44" ht="14.1" customHeight="1" x14ac:dyDescent="0.15">
      <c r="A322" s="752"/>
      <c r="B322" s="1252"/>
      <c r="C322" s="1254"/>
      <c r="D322" s="1254"/>
      <c r="E322" s="1254"/>
      <c r="F322" s="1254"/>
      <c r="G322" s="1253"/>
      <c r="H322" s="753"/>
      <c r="I322" s="754"/>
      <c r="J322" s="754"/>
      <c r="K322" s="755"/>
      <c r="L322" s="1250"/>
      <c r="M322" s="1251"/>
      <c r="N322" s="1252"/>
      <c r="O322" s="1253"/>
      <c r="P322" s="1250"/>
      <c r="Q322" s="1251"/>
      <c r="R322" s="756"/>
      <c r="S322" s="756"/>
      <c r="T322" s="878"/>
      <c r="U322" s="1250"/>
      <c r="V322" s="1251"/>
      <c r="W322" s="1252"/>
      <c r="X322" s="1253"/>
      <c r="Y322" s="1250"/>
      <c r="Z322" s="1251"/>
      <c r="AA322" s="756"/>
      <c r="AB322" s="756"/>
      <c r="AC322" s="756"/>
      <c r="AD322" s="1250"/>
      <c r="AE322" s="1251"/>
      <c r="AF322" s="1252"/>
      <c r="AG322" s="1253"/>
      <c r="AH322" s="1250"/>
      <c r="AI322" s="1251"/>
      <c r="AJ322" s="756"/>
      <c r="AK322" s="756"/>
      <c r="AL322" s="756"/>
      <c r="AM322" s="1260"/>
      <c r="AN322" s="1261"/>
      <c r="AO322" s="1262"/>
      <c r="AP322" s="757"/>
      <c r="AQ322" s="758"/>
      <c r="AR322" s="759"/>
    </row>
    <row r="323" spans="1:44" ht="15" customHeight="1" x14ac:dyDescent="0.15"/>
    <row r="324" spans="1:44" ht="15" customHeight="1" x14ac:dyDescent="0.15">
      <c r="A324" s="1220" t="s">
        <v>1807</v>
      </c>
      <c r="B324" s="1220"/>
      <c r="C324" s="1220"/>
      <c r="D324" s="1220"/>
      <c r="E324" s="1220"/>
      <c r="F324" s="1220"/>
      <c r="G324" s="1220"/>
      <c r="H324" s="1220"/>
      <c r="I324" s="1220"/>
      <c r="J324" s="1220"/>
      <c r="K324" s="1220"/>
      <c r="L324" s="1220"/>
      <c r="M324" s="1220"/>
      <c r="N324" s="1220"/>
      <c r="O324" s="1220"/>
      <c r="P324" s="1220"/>
      <c r="Q324" s="1220"/>
      <c r="R324" s="1220"/>
      <c r="S324" s="1220"/>
      <c r="T324" s="1220"/>
      <c r="U324" s="1220"/>
      <c r="V324" s="1220"/>
      <c r="W324" s="1220"/>
      <c r="X324" s="1220"/>
      <c r="Y324" s="1220"/>
      <c r="Z324" s="1220"/>
      <c r="AA324" s="1220"/>
      <c r="AB324" s="1220"/>
      <c r="AC324" s="1220"/>
      <c r="AD324" s="1220"/>
      <c r="AE324" s="1220"/>
      <c r="AF324" s="1220"/>
      <c r="AG324" s="1220"/>
      <c r="AH324" s="1220"/>
      <c r="AI324" s="1220"/>
      <c r="AJ324" s="1220"/>
      <c r="AK324" s="1220"/>
      <c r="AL324" s="1220"/>
      <c r="AM324" s="1220"/>
      <c r="AN324" s="1220"/>
      <c r="AO324" s="1220"/>
      <c r="AP324" s="1220"/>
      <c r="AQ324" s="1220"/>
      <c r="AR324" s="1220"/>
    </row>
    <row r="325" spans="1:44" ht="15" customHeight="1" x14ac:dyDescent="0.15">
      <c r="A325" s="1220"/>
      <c r="B325" s="1220"/>
      <c r="C325" s="1220"/>
      <c r="D325" s="1220"/>
      <c r="E325" s="1220"/>
      <c r="F325" s="1220"/>
      <c r="G325" s="1220"/>
      <c r="H325" s="1220"/>
      <c r="I325" s="1220"/>
      <c r="J325" s="1220"/>
      <c r="K325" s="1220"/>
      <c r="L325" s="1220"/>
      <c r="M325" s="1220"/>
      <c r="N325" s="1220"/>
      <c r="O325" s="1220"/>
      <c r="P325" s="1220"/>
      <c r="Q325" s="1220"/>
      <c r="R325" s="1220"/>
      <c r="S325" s="1220"/>
      <c r="T325" s="1220"/>
      <c r="U325" s="1220"/>
      <c r="V325" s="1220"/>
      <c r="W325" s="1220"/>
      <c r="X325" s="1220"/>
      <c r="Y325" s="1220"/>
      <c r="Z325" s="1220"/>
      <c r="AA325" s="1220"/>
      <c r="AB325" s="1220"/>
      <c r="AC325" s="1220"/>
      <c r="AD325" s="1220"/>
      <c r="AE325" s="1220"/>
      <c r="AF325" s="1220"/>
      <c r="AG325" s="1220"/>
      <c r="AH325" s="1220"/>
      <c r="AI325" s="1220"/>
      <c r="AJ325" s="1220"/>
      <c r="AK325" s="1220"/>
      <c r="AL325" s="1220"/>
      <c r="AM325" s="1220"/>
      <c r="AN325" s="1220"/>
      <c r="AO325" s="1220"/>
      <c r="AP325" s="1220"/>
      <c r="AQ325" s="1220"/>
      <c r="AR325" s="1220"/>
    </row>
    <row r="326" spans="1:44" ht="15" customHeight="1" x14ac:dyDescent="0.15">
      <c r="B326" s="642" t="s">
        <v>2241</v>
      </c>
      <c r="AP326" s="643"/>
      <c r="AQ326" s="644" t="s">
        <v>1118</v>
      </c>
      <c r="AR326" s="636">
        <v>8</v>
      </c>
    </row>
    <row r="327" spans="1:44" ht="14.1" customHeight="1" x14ac:dyDescent="0.15">
      <c r="A327" s="1272" t="s">
        <v>580</v>
      </c>
      <c r="B327" s="1269" t="s">
        <v>1119</v>
      </c>
      <c r="C327" s="1270"/>
      <c r="D327" s="1270"/>
      <c r="E327" s="1270"/>
      <c r="F327" s="1270"/>
      <c r="G327" s="1270"/>
      <c r="H327" s="1269" t="s">
        <v>1120</v>
      </c>
      <c r="I327" s="1270"/>
      <c r="J327" s="1270"/>
      <c r="K327" s="1271"/>
      <c r="L327" s="1247" t="s">
        <v>1734</v>
      </c>
      <c r="M327" s="1248"/>
      <c r="N327" s="1248"/>
      <c r="O327" s="1248"/>
      <c r="P327" s="1248"/>
      <c r="Q327" s="1248"/>
      <c r="R327" s="1248"/>
      <c r="S327" s="1248"/>
      <c r="T327" s="1249"/>
      <c r="U327" s="1247" t="s">
        <v>1121</v>
      </c>
      <c r="V327" s="1248"/>
      <c r="W327" s="1248"/>
      <c r="X327" s="1248"/>
      <c r="Y327" s="1248"/>
      <c r="Z327" s="1248"/>
      <c r="AA327" s="1248"/>
      <c r="AB327" s="1248"/>
      <c r="AC327" s="1249"/>
      <c r="AD327" s="1247" t="s">
        <v>1122</v>
      </c>
      <c r="AE327" s="1248"/>
      <c r="AF327" s="1248"/>
      <c r="AG327" s="1248"/>
      <c r="AH327" s="1248"/>
      <c r="AI327" s="1248"/>
      <c r="AJ327" s="1248"/>
      <c r="AK327" s="1248"/>
      <c r="AL327" s="1249"/>
      <c r="AM327" s="1274"/>
      <c r="AN327" s="1275"/>
      <c r="AO327" s="1276"/>
      <c r="AP327" s="1269" t="s">
        <v>1123</v>
      </c>
      <c r="AQ327" s="1270"/>
      <c r="AR327" s="1271"/>
    </row>
    <row r="328" spans="1:44" ht="14.1" customHeight="1" x14ac:dyDescent="0.15">
      <c r="A328" s="1273"/>
      <c r="B328" s="1242"/>
      <c r="C328" s="1244"/>
      <c r="D328" s="1244"/>
      <c r="E328" s="1244"/>
      <c r="F328" s="1244"/>
      <c r="G328" s="1244"/>
      <c r="H328" s="1242"/>
      <c r="I328" s="1244"/>
      <c r="J328" s="1244"/>
      <c r="K328" s="1243"/>
      <c r="L328" s="1242" t="s">
        <v>1124</v>
      </c>
      <c r="M328" s="1243"/>
      <c r="N328" s="1244" t="s">
        <v>1125</v>
      </c>
      <c r="O328" s="1244"/>
      <c r="P328" s="1227"/>
      <c r="Q328" s="1229"/>
      <c r="R328" s="1227"/>
      <c r="S328" s="1228"/>
      <c r="T328" s="1229"/>
      <c r="U328" s="1242" t="s">
        <v>1124</v>
      </c>
      <c r="V328" s="1243"/>
      <c r="W328" s="1242" t="s">
        <v>1125</v>
      </c>
      <c r="X328" s="1243"/>
      <c r="Y328" s="1227"/>
      <c r="Z328" s="1229"/>
      <c r="AA328" s="1227"/>
      <c r="AB328" s="1228"/>
      <c r="AC328" s="1229"/>
      <c r="AD328" s="1242" t="s">
        <v>1124</v>
      </c>
      <c r="AE328" s="1243"/>
      <c r="AF328" s="1242" t="s">
        <v>1125</v>
      </c>
      <c r="AG328" s="1243"/>
      <c r="AH328" s="1227"/>
      <c r="AI328" s="1229"/>
      <c r="AJ328" s="1227"/>
      <c r="AK328" s="1228"/>
      <c r="AL328" s="1229"/>
      <c r="AM328" s="1277"/>
      <c r="AN328" s="1278"/>
      <c r="AO328" s="1279"/>
      <c r="AP328" s="1242"/>
      <c r="AQ328" s="1244"/>
      <c r="AR328" s="1243"/>
    </row>
    <row r="329" spans="1:44" ht="14.1" customHeight="1" x14ac:dyDescent="0.15">
      <c r="A329" s="665"/>
      <c r="B329" s="666"/>
      <c r="C329" s="667"/>
      <c r="D329" s="667"/>
      <c r="E329" s="667"/>
      <c r="F329" s="667"/>
      <c r="G329" s="668"/>
      <c r="H329" s="669"/>
      <c r="I329" s="670"/>
      <c r="J329" s="670"/>
      <c r="K329" s="672"/>
      <c r="L329" s="669"/>
      <c r="M329" s="672"/>
      <c r="N329" s="669"/>
      <c r="O329" s="672"/>
      <c r="P329" s="673"/>
      <c r="Q329" s="674"/>
      <c r="R329" s="671"/>
      <c r="S329" s="671"/>
      <c r="T329" s="671"/>
      <c r="U329" s="669"/>
      <c r="V329" s="672"/>
      <c r="W329" s="669"/>
      <c r="X329" s="672"/>
      <c r="Y329" s="673"/>
      <c r="Z329" s="674"/>
      <c r="AA329" s="670"/>
      <c r="AB329" s="670"/>
      <c r="AC329" s="670"/>
      <c r="AD329" s="669"/>
      <c r="AE329" s="672"/>
      <c r="AF329" s="669"/>
      <c r="AG329" s="672"/>
      <c r="AH329" s="673"/>
      <c r="AI329" s="674"/>
      <c r="AJ329" s="670"/>
      <c r="AK329" s="670"/>
      <c r="AL329" s="670"/>
      <c r="AM329" s="675"/>
      <c r="AN329" s="676"/>
      <c r="AO329" s="677"/>
      <c r="AP329" s="671"/>
      <c r="AQ329" s="671"/>
      <c r="AR329" s="672"/>
    </row>
    <row r="330" spans="1:44" ht="14.1" customHeight="1" x14ac:dyDescent="0.15">
      <c r="A330" s="681">
        <v>8</v>
      </c>
      <c r="B330" s="682" t="s">
        <v>1165</v>
      </c>
      <c r="C330" s="667"/>
      <c r="D330" s="667"/>
      <c r="E330" s="667"/>
      <c r="F330" s="667"/>
      <c r="G330" s="683"/>
      <c r="H330" s="737"/>
      <c r="I330" s="734"/>
      <c r="J330" s="734"/>
      <c r="K330" s="736"/>
      <c r="L330" s="1297"/>
      <c r="M330" s="1298"/>
      <c r="N330" s="1265"/>
      <c r="O330" s="1266"/>
      <c r="P330" s="1263"/>
      <c r="Q330" s="1264"/>
      <c r="R330" s="734"/>
      <c r="S330" s="734"/>
      <c r="T330" s="734"/>
      <c r="U330" s="1297"/>
      <c r="V330" s="1298"/>
      <c r="W330" s="1265"/>
      <c r="X330" s="1266"/>
      <c r="Y330" s="1263"/>
      <c r="Z330" s="1264"/>
      <c r="AA330" s="739"/>
      <c r="AB330" s="739"/>
      <c r="AC330" s="739"/>
      <c r="AD330" s="1297"/>
      <c r="AE330" s="1298"/>
      <c r="AF330" s="1265"/>
      <c r="AG330" s="1266"/>
      <c r="AH330" s="1263"/>
      <c r="AI330" s="1264"/>
      <c r="AJ330" s="739"/>
      <c r="AK330" s="739"/>
      <c r="AL330" s="739"/>
      <c r="AM330" s="1299"/>
      <c r="AN330" s="1300"/>
      <c r="AO330" s="1301"/>
      <c r="AP330" s="738"/>
      <c r="AQ330" s="667"/>
      <c r="AR330" s="668"/>
    </row>
    <row r="331" spans="1:44" ht="14.1" customHeight="1" x14ac:dyDescent="0.15">
      <c r="A331" s="922"/>
      <c r="B331" s="645"/>
      <c r="C331" s="646"/>
      <c r="D331" s="646"/>
      <c r="E331" s="646"/>
      <c r="F331" s="646"/>
      <c r="G331" s="647"/>
      <c r="H331" s="645"/>
      <c r="I331" s="648"/>
      <c r="J331" s="648"/>
      <c r="K331" s="647"/>
      <c r="L331" s="1172"/>
      <c r="M331" s="1173"/>
      <c r="N331" s="645"/>
      <c r="O331" s="647"/>
      <c r="P331" s="692"/>
      <c r="Q331" s="693"/>
      <c r="R331" s="646"/>
      <c r="S331" s="646"/>
      <c r="T331" s="646"/>
      <c r="U331" s="1172"/>
      <c r="V331" s="1173"/>
      <c r="W331" s="645"/>
      <c r="X331" s="647"/>
      <c r="Y331" s="692"/>
      <c r="Z331" s="693"/>
      <c r="AA331" s="648"/>
      <c r="AB331" s="648"/>
      <c r="AC331" s="648"/>
      <c r="AD331" s="1172"/>
      <c r="AE331" s="1173"/>
      <c r="AF331" s="645"/>
      <c r="AG331" s="647"/>
      <c r="AH331" s="692"/>
      <c r="AI331" s="693"/>
      <c r="AJ331" s="648"/>
      <c r="AK331" s="648"/>
      <c r="AL331" s="648"/>
      <c r="AM331" s="694"/>
      <c r="AN331" s="695"/>
      <c r="AO331" s="696"/>
      <c r="AP331" s="646"/>
      <c r="AQ331" s="723"/>
      <c r="AR331" s="724"/>
    </row>
    <row r="332" spans="1:44" ht="14.1" customHeight="1" x14ac:dyDescent="0.15">
      <c r="A332" s="923"/>
      <c r="B332" s="651" t="s">
        <v>652</v>
      </c>
      <c r="C332" s="652"/>
      <c r="D332" s="652"/>
      <c r="E332" s="652"/>
      <c r="F332" s="708"/>
      <c r="G332" s="653"/>
      <c r="H332" s="654" t="s">
        <v>600</v>
      </c>
      <c r="I332" s="655"/>
      <c r="J332" s="655"/>
      <c r="K332" s="656"/>
      <c r="L332" s="1162" t="s">
        <v>724</v>
      </c>
      <c r="M332" s="1163"/>
      <c r="N332" s="1174" t="s">
        <v>737</v>
      </c>
      <c r="O332" s="1175"/>
      <c r="P332" s="1157"/>
      <c r="Q332" s="1158"/>
      <c r="R332" s="1159"/>
      <c r="S332" s="1160"/>
      <c r="T332" s="1161"/>
      <c r="U332" s="1162" t="s">
        <v>724</v>
      </c>
      <c r="V332" s="1163"/>
      <c r="W332" s="1174" t="s">
        <v>1133</v>
      </c>
      <c r="X332" s="1175"/>
      <c r="Y332" s="1157"/>
      <c r="Z332" s="1158"/>
      <c r="AA332" s="1159"/>
      <c r="AB332" s="1160"/>
      <c r="AC332" s="1161"/>
      <c r="AD332" s="1162" t="s">
        <v>724</v>
      </c>
      <c r="AE332" s="1163"/>
      <c r="AF332" s="1174" t="s">
        <v>1130</v>
      </c>
      <c r="AG332" s="1175"/>
      <c r="AH332" s="1157"/>
      <c r="AI332" s="1158"/>
      <c r="AJ332" s="1159"/>
      <c r="AK332" s="1160"/>
      <c r="AL332" s="1161"/>
      <c r="AM332" s="1159"/>
      <c r="AN332" s="1160"/>
      <c r="AO332" s="1161"/>
      <c r="AP332" s="881" t="s">
        <v>1393</v>
      </c>
      <c r="AQ332" s="689"/>
      <c r="AR332" s="690"/>
    </row>
    <row r="333" spans="1:44" ht="14.1" customHeight="1" x14ac:dyDescent="0.15">
      <c r="A333" s="707"/>
      <c r="B333" s="659"/>
      <c r="C333" s="660"/>
      <c r="D333" s="660"/>
      <c r="E333" s="660"/>
      <c r="F333" s="660"/>
      <c r="G333" s="661"/>
      <c r="H333" s="659" t="s">
        <v>1581</v>
      </c>
      <c r="I333" s="662"/>
      <c r="J333" s="662"/>
      <c r="K333" s="661"/>
      <c r="L333" s="1164"/>
      <c r="M333" s="1165"/>
      <c r="N333" s="659"/>
      <c r="O333" s="661"/>
      <c r="P333" s="715"/>
      <c r="Q333" s="680"/>
      <c r="R333" s="660"/>
      <c r="S333" s="660"/>
      <c r="T333" s="660"/>
      <c r="U333" s="1164"/>
      <c r="V333" s="1165"/>
      <c r="W333" s="659"/>
      <c r="X333" s="661"/>
      <c r="Y333" s="715"/>
      <c r="Z333" s="680"/>
      <c r="AA333" s="662"/>
      <c r="AB333" s="662"/>
      <c r="AC333" s="662"/>
      <c r="AD333" s="1164"/>
      <c r="AE333" s="1165"/>
      <c r="AF333" s="659"/>
      <c r="AG333" s="661"/>
      <c r="AH333" s="715"/>
      <c r="AI333" s="680"/>
      <c r="AJ333" s="662"/>
      <c r="AK333" s="662"/>
      <c r="AL333" s="662"/>
      <c r="AM333" s="679"/>
      <c r="AN333" s="716"/>
      <c r="AO333" s="678"/>
      <c r="AP333" s="660"/>
      <c r="AQ333" s="660"/>
      <c r="AR333" s="661"/>
    </row>
    <row r="334" spans="1:44" ht="14.1" customHeight="1" x14ac:dyDescent="0.15">
      <c r="A334" s="697"/>
      <c r="B334" s="651" t="s">
        <v>1166</v>
      </c>
      <c r="C334" s="652"/>
      <c r="D334" s="652"/>
      <c r="E334" s="652"/>
      <c r="F334" s="660"/>
      <c r="G334" s="678"/>
      <c r="H334" s="679" t="s">
        <v>1132</v>
      </c>
      <c r="I334" s="662"/>
      <c r="J334" s="662"/>
      <c r="K334" s="656"/>
      <c r="L334" s="1218" t="s">
        <v>724</v>
      </c>
      <c r="M334" s="1219"/>
      <c r="N334" s="1164" t="s">
        <v>737</v>
      </c>
      <c r="O334" s="1165"/>
      <c r="P334" s="1157"/>
      <c r="Q334" s="1158"/>
      <c r="R334" s="1159"/>
      <c r="S334" s="1160"/>
      <c r="T334" s="1161"/>
      <c r="U334" s="1230">
        <v>0.18</v>
      </c>
      <c r="V334" s="1231"/>
      <c r="W334" s="1164" t="s">
        <v>1133</v>
      </c>
      <c r="X334" s="1165"/>
      <c r="Y334" s="1157"/>
      <c r="Z334" s="1158"/>
      <c r="AA334" s="1159"/>
      <c r="AB334" s="1160"/>
      <c r="AC334" s="1161"/>
      <c r="AD334" s="1162" t="s">
        <v>1374</v>
      </c>
      <c r="AE334" s="1163"/>
      <c r="AF334" s="1164" t="s">
        <v>1130</v>
      </c>
      <c r="AG334" s="1165"/>
      <c r="AH334" s="1157"/>
      <c r="AI334" s="1158"/>
      <c r="AJ334" s="1159"/>
      <c r="AK334" s="1160"/>
      <c r="AL334" s="1161"/>
      <c r="AM334" s="1159"/>
      <c r="AN334" s="1160"/>
      <c r="AO334" s="1161"/>
      <c r="AP334" s="654" t="s">
        <v>1547</v>
      </c>
      <c r="AQ334" s="660"/>
      <c r="AR334" s="661"/>
    </row>
    <row r="335" spans="1:44" ht="14.1" customHeight="1" x14ac:dyDescent="0.15">
      <c r="A335" s="691"/>
      <c r="B335" s="645"/>
      <c r="C335" s="646"/>
      <c r="D335" s="646"/>
      <c r="E335" s="646"/>
      <c r="F335" s="646"/>
      <c r="G335" s="647"/>
      <c r="H335" s="645"/>
      <c r="I335" s="648"/>
      <c r="J335" s="648"/>
      <c r="K335" s="647"/>
      <c r="L335" s="1172"/>
      <c r="M335" s="1173"/>
      <c r="N335" s="645"/>
      <c r="O335" s="647"/>
      <c r="P335" s="692"/>
      <c r="Q335" s="693"/>
      <c r="R335" s="646"/>
      <c r="S335" s="646"/>
      <c r="T335" s="646"/>
      <c r="U335" s="1172"/>
      <c r="V335" s="1173"/>
      <c r="W335" s="645"/>
      <c r="X335" s="647"/>
      <c r="Y335" s="692"/>
      <c r="Z335" s="693"/>
      <c r="AA335" s="648"/>
      <c r="AB335" s="648"/>
      <c r="AC335" s="648"/>
      <c r="AD335" s="1172"/>
      <c r="AE335" s="1173"/>
      <c r="AF335" s="645"/>
      <c r="AG335" s="647"/>
      <c r="AH335" s="692"/>
      <c r="AI335" s="693"/>
      <c r="AJ335" s="648"/>
      <c r="AK335" s="648"/>
      <c r="AL335" s="648"/>
      <c r="AM335" s="694"/>
      <c r="AN335" s="695"/>
      <c r="AO335" s="696"/>
      <c r="AP335" s="660"/>
      <c r="AQ335" s="646"/>
      <c r="AR335" s="647"/>
    </row>
    <row r="336" spans="1:44" ht="14.1" customHeight="1" x14ac:dyDescent="0.15">
      <c r="A336" s="697"/>
      <c r="B336" s="651"/>
      <c r="C336" s="652"/>
      <c r="D336" s="652"/>
      <c r="E336" s="652"/>
      <c r="F336" s="660"/>
      <c r="G336" s="653"/>
      <c r="H336" s="679"/>
      <c r="I336" s="662"/>
      <c r="J336" s="662"/>
      <c r="K336" s="656"/>
      <c r="L336" s="1218"/>
      <c r="M336" s="1219"/>
      <c r="N336" s="1164"/>
      <c r="O336" s="1165"/>
      <c r="P336" s="1214"/>
      <c r="Q336" s="1215"/>
      <c r="R336" s="662"/>
      <c r="S336" s="662"/>
      <c r="T336" s="662"/>
      <c r="U336" s="1162"/>
      <c r="V336" s="1163"/>
      <c r="W336" s="1164"/>
      <c r="X336" s="1165"/>
      <c r="Y336" s="1157"/>
      <c r="Z336" s="1158"/>
      <c r="AA336" s="1159"/>
      <c r="AB336" s="1160"/>
      <c r="AC336" s="1161"/>
      <c r="AD336" s="1162"/>
      <c r="AE336" s="1163"/>
      <c r="AF336" s="1164"/>
      <c r="AG336" s="1165"/>
      <c r="AH336" s="1157"/>
      <c r="AI336" s="1158"/>
      <c r="AJ336" s="1159"/>
      <c r="AK336" s="1160"/>
      <c r="AL336" s="1161"/>
      <c r="AM336" s="1159"/>
      <c r="AN336" s="1160"/>
      <c r="AO336" s="1161"/>
      <c r="AP336" s="654"/>
      <c r="AQ336" s="652"/>
      <c r="AR336" s="713"/>
    </row>
    <row r="337" spans="1:44" ht="14.1" customHeight="1" x14ac:dyDescent="0.15">
      <c r="A337" s="691"/>
      <c r="B337" s="645"/>
      <c r="C337" s="646"/>
      <c r="D337" s="646"/>
      <c r="E337" s="646"/>
      <c r="F337" s="646"/>
      <c r="G337" s="647"/>
      <c r="H337" s="645"/>
      <c r="I337" s="648"/>
      <c r="J337" s="648"/>
      <c r="K337" s="647"/>
      <c r="L337" s="1172"/>
      <c r="M337" s="1173"/>
      <c r="N337" s="645"/>
      <c r="O337" s="647"/>
      <c r="P337" s="692"/>
      <c r="Q337" s="693"/>
      <c r="R337" s="646"/>
      <c r="S337" s="646"/>
      <c r="T337" s="646"/>
      <c r="U337" s="1172"/>
      <c r="V337" s="1173"/>
      <c r="W337" s="645"/>
      <c r="X337" s="647"/>
      <c r="Y337" s="692"/>
      <c r="Z337" s="693"/>
      <c r="AA337" s="648"/>
      <c r="AB337" s="648"/>
      <c r="AC337" s="648"/>
      <c r="AD337" s="645"/>
      <c r="AE337" s="647"/>
      <c r="AF337" s="645"/>
      <c r="AG337" s="647"/>
      <c r="AH337" s="692"/>
      <c r="AI337" s="693"/>
      <c r="AJ337" s="648"/>
      <c r="AK337" s="648"/>
      <c r="AL337" s="648"/>
      <c r="AM337" s="694"/>
      <c r="AN337" s="695"/>
      <c r="AO337" s="696"/>
      <c r="AP337" s="660"/>
      <c r="AQ337" s="646"/>
      <c r="AR337" s="647"/>
    </row>
    <row r="338" spans="1:44" ht="14.1" customHeight="1" x14ac:dyDescent="0.15">
      <c r="A338" s="697"/>
      <c r="B338" s="651" t="s">
        <v>1600</v>
      </c>
      <c r="C338" s="652"/>
      <c r="D338" s="652"/>
      <c r="E338" s="652"/>
      <c r="F338" s="708"/>
      <c r="G338" s="653"/>
      <c r="H338" s="654"/>
      <c r="I338" s="655"/>
      <c r="J338" s="655"/>
      <c r="K338" s="656"/>
      <c r="L338" s="1218" t="s">
        <v>724</v>
      </c>
      <c r="M338" s="1219"/>
      <c r="N338" s="1164" t="s">
        <v>737</v>
      </c>
      <c r="O338" s="1165"/>
      <c r="P338" s="1157"/>
      <c r="Q338" s="1158"/>
      <c r="R338" s="1159"/>
      <c r="S338" s="1160"/>
      <c r="T338" s="1161"/>
      <c r="U338" s="1230">
        <v>0.18</v>
      </c>
      <c r="V338" s="1231"/>
      <c r="W338" s="1174" t="s">
        <v>1133</v>
      </c>
      <c r="X338" s="1175"/>
      <c r="Y338" s="1157"/>
      <c r="Z338" s="1158"/>
      <c r="AA338" s="1159"/>
      <c r="AB338" s="1160"/>
      <c r="AC338" s="1161"/>
      <c r="AD338" s="1291" t="s">
        <v>1602</v>
      </c>
      <c r="AE338" s="1292"/>
      <c r="AF338" s="1174" t="s">
        <v>1130</v>
      </c>
      <c r="AG338" s="1175"/>
      <c r="AH338" s="1157"/>
      <c r="AI338" s="1158"/>
      <c r="AJ338" s="1159"/>
      <c r="AK338" s="1160"/>
      <c r="AL338" s="1161"/>
      <c r="AM338" s="1159"/>
      <c r="AN338" s="1160"/>
      <c r="AO338" s="1161"/>
      <c r="AP338" s="654"/>
      <c r="AQ338" s="652"/>
      <c r="AR338" s="713"/>
    </row>
    <row r="339" spans="1:44" ht="14.1" customHeight="1" x14ac:dyDescent="0.15">
      <c r="A339" s="691"/>
      <c r="B339" s="645"/>
      <c r="C339" s="646"/>
      <c r="D339" s="646"/>
      <c r="E339" s="646"/>
      <c r="F339" s="646"/>
      <c r="G339" s="647"/>
      <c r="H339" s="645"/>
      <c r="I339" s="648"/>
      <c r="J339" s="648"/>
      <c r="K339" s="647"/>
      <c r="L339" s="1172"/>
      <c r="M339" s="1173"/>
      <c r="N339" s="645"/>
      <c r="O339" s="647"/>
      <c r="P339" s="692"/>
      <c r="Q339" s="693"/>
      <c r="R339" s="646"/>
      <c r="S339" s="646"/>
      <c r="T339" s="646"/>
      <c r="U339" s="1172"/>
      <c r="V339" s="1173"/>
      <c r="W339" s="645"/>
      <c r="X339" s="647"/>
      <c r="Y339" s="692"/>
      <c r="Z339" s="693"/>
      <c r="AA339" s="648"/>
      <c r="AB339" s="648"/>
      <c r="AC339" s="648"/>
      <c r="AD339" s="1172"/>
      <c r="AE339" s="1173"/>
      <c r="AF339" s="645"/>
      <c r="AG339" s="647"/>
      <c r="AH339" s="692"/>
      <c r="AI339" s="693"/>
      <c r="AJ339" s="648"/>
      <c r="AK339" s="648"/>
      <c r="AL339" s="648"/>
      <c r="AM339" s="694"/>
      <c r="AN339" s="695"/>
      <c r="AO339" s="696"/>
      <c r="AP339" s="660"/>
      <c r="AQ339" s="646"/>
      <c r="AR339" s="647"/>
    </row>
    <row r="340" spans="1:44" ht="14.1" customHeight="1" x14ac:dyDescent="0.15">
      <c r="A340" s="697"/>
      <c r="B340" s="651"/>
      <c r="C340" s="652"/>
      <c r="D340" s="652"/>
      <c r="E340" s="652"/>
      <c r="F340" s="660"/>
      <c r="G340" s="653"/>
      <c r="H340" s="679"/>
      <c r="I340" s="662"/>
      <c r="J340" s="662"/>
      <c r="K340" s="656"/>
      <c r="L340" s="1218"/>
      <c r="M340" s="1219"/>
      <c r="N340" s="1164"/>
      <c r="O340" s="1165"/>
      <c r="P340" s="1214"/>
      <c r="Q340" s="1215"/>
      <c r="R340" s="662"/>
      <c r="S340" s="662"/>
      <c r="T340" s="662"/>
      <c r="U340" s="1162"/>
      <c r="V340" s="1163"/>
      <c r="W340" s="1164"/>
      <c r="X340" s="1165"/>
      <c r="Y340" s="1157"/>
      <c r="Z340" s="1158"/>
      <c r="AA340" s="1159"/>
      <c r="AB340" s="1160"/>
      <c r="AC340" s="1161"/>
      <c r="AD340" s="1162"/>
      <c r="AE340" s="1163"/>
      <c r="AF340" s="1164"/>
      <c r="AG340" s="1165"/>
      <c r="AH340" s="1157"/>
      <c r="AI340" s="1158"/>
      <c r="AJ340" s="1159"/>
      <c r="AK340" s="1160"/>
      <c r="AL340" s="1161"/>
      <c r="AM340" s="1159"/>
      <c r="AN340" s="1160"/>
      <c r="AO340" s="1161"/>
      <c r="AP340" s="654"/>
      <c r="AQ340" s="652"/>
      <c r="AR340" s="713"/>
    </row>
    <row r="341" spans="1:44" ht="14.1" customHeight="1" x14ac:dyDescent="0.15">
      <c r="A341" s="691"/>
      <c r="B341" s="645"/>
      <c r="C341" s="646"/>
      <c r="D341" s="646"/>
      <c r="E341" s="646"/>
      <c r="F341" s="646"/>
      <c r="G341" s="647"/>
      <c r="H341" s="645"/>
      <c r="I341" s="648"/>
      <c r="J341" s="648"/>
      <c r="K341" s="647"/>
      <c r="L341" s="1172"/>
      <c r="M341" s="1173"/>
      <c r="N341" s="645"/>
      <c r="O341" s="647"/>
      <c r="P341" s="692"/>
      <c r="Q341" s="693"/>
      <c r="R341" s="646"/>
      <c r="S341" s="646"/>
      <c r="T341" s="646"/>
      <c r="U341" s="1172"/>
      <c r="V341" s="1173"/>
      <c r="W341" s="645"/>
      <c r="X341" s="647"/>
      <c r="Y341" s="692"/>
      <c r="Z341" s="693"/>
      <c r="AA341" s="648"/>
      <c r="AB341" s="648"/>
      <c r="AC341" s="648"/>
      <c r="AD341" s="1172"/>
      <c r="AE341" s="1173"/>
      <c r="AF341" s="645"/>
      <c r="AG341" s="647"/>
      <c r="AH341" s="692"/>
      <c r="AI341" s="693"/>
      <c r="AJ341" s="648"/>
      <c r="AK341" s="648"/>
      <c r="AL341" s="648"/>
      <c r="AM341" s="694"/>
      <c r="AN341" s="695"/>
      <c r="AO341" s="696"/>
      <c r="AP341" s="660"/>
      <c r="AQ341" s="646"/>
      <c r="AR341" s="647"/>
    </row>
    <row r="342" spans="1:44" ht="14.1" customHeight="1" x14ac:dyDescent="0.15">
      <c r="A342" s="707"/>
      <c r="B342" s="659"/>
      <c r="C342" s="660"/>
      <c r="D342" s="660"/>
      <c r="E342" s="660"/>
      <c r="F342" s="660"/>
      <c r="G342" s="678"/>
      <c r="H342" s="679"/>
      <c r="I342" s="662"/>
      <c r="J342" s="662"/>
      <c r="K342" s="680"/>
      <c r="L342" s="1218"/>
      <c r="M342" s="1219"/>
      <c r="N342" s="1164"/>
      <c r="O342" s="1165"/>
      <c r="P342" s="1214"/>
      <c r="Q342" s="1215"/>
      <c r="R342" s="662"/>
      <c r="S342" s="662"/>
      <c r="T342" s="662"/>
      <c r="U342" s="1218"/>
      <c r="V342" s="1219"/>
      <c r="W342" s="1164"/>
      <c r="X342" s="1165"/>
      <c r="Y342" s="1214"/>
      <c r="Z342" s="1215"/>
      <c r="AA342" s="1218"/>
      <c r="AB342" s="1302"/>
      <c r="AC342" s="1219"/>
      <c r="AD342" s="1218"/>
      <c r="AE342" s="1219"/>
      <c r="AF342" s="1164"/>
      <c r="AG342" s="1165"/>
      <c r="AH342" s="1214"/>
      <c r="AI342" s="1215"/>
      <c r="AJ342" s="1194"/>
      <c r="AK342" s="1195"/>
      <c r="AL342" s="1196"/>
      <c r="AM342" s="1194"/>
      <c r="AN342" s="1195"/>
      <c r="AO342" s="1196"/>
      <c r="AP342" s="679"/>
      <c r="AQ342" s="660"/>
      <c r="AR342" s="661"/>
    </row>
    <row r="343" spans="1:44" ht="14.1" customHeight="1" x14ac:dyDescent="0.15">
      <c r="A343" s="691"/>
      <c r="B343" s="645"/>
      <c r="C343" s="646"/>
      <c r="D343" s="646"/>
      <c r="E343" s="646"/>
      <c r="F343" s="646"/>
      <c r="G343" s="647"/>
      <c r="H343" s="645"/>
      <c r="I343" s="648"/>
      <c r="J343" s="648"/>
      <c r="K343" s="647"/>
      <c r="L343" s="1172"/>
      <c r="M343" s="1173"/>
      <c r="N343" s="645"/>
      <c r="O343" s="647"/>
      <c r="P343" s="692"/>
      <c r="Q343" s="693"/>
      <c r="R343" s="646"/>
      <c r="S343" s="646"/>
      <c r="T343" s="646"/>
      <c r="U343" s="1172"/>
      <c r="V343" s="1173"/>
      <c r="W343" s="645"/>
      <c r="X343" s="647"/>
      <c r="Y343" s="692"/>
      <c r="Z343" s="693"/>
      <c r="AA343" s="648"/>
      <c r="AB343" s="648"/>
      <c r="AC343" s="648"/>
      <c r="AD343" s="1172"/>
      <c r="AE343" s="1173"/>
      <c r="AF343" s="645"/>
      <c r="AG343" s="647"/>
      <c r="AH343" s="692"/>
      <c r="AI343" s="693"/>
      <c r="AJ343" s="648"/>
      <c r="AK343" s="648"/>
      <c r="AL343" s="648"/>
      <c r="AM343" s="694"/>
      <c r="AN343" s="695"/>
      <c r="AO343" s="696"/>
      <c r="AP343" s="646"/>
      <c r="AQ343" s="646"/>
      <c r="AR343" s="647"/>
    </row>
    <row r="344" spans="1:44" ht="14.1" customHeight="1" x14ac:dyDescent="0.15">
      <c r="A344" s="697"/>
      <c r="B344" s="651"/>
      <c r="C344" s="652"/>
      <c r="D344" s="652"/>
      <c r="E344" s="652"/>
      <c r="F344" s="652"/>
      <c r="G344" s="653"/>
      <c r="H344" s="654"/>
      <c r="I344" s="655"/>
      <c r="J344" s="655"/>
      <c r="K344" s="656"/>
      <c r="L344" s="1162"/>
      <c r="M344" s="1163"/>
      <c r="N344" s="1174"/>
      <c r="O344" s="1175"/>
      <c r="P344" s="1157"/>
      <c r="Q344" s="1158"/>
      <c r="R344" s="655"/>
      <c r="S344" s="655"/>
      <c r="T344" s="655"/>
      <c r="U344" s="1162"/>
      <c r="V344" s="1163"/>
      <c r="W344" s="1174"/>
      <c r="X344" s="1175"/>
      <c r="Y344" s="1157"/>
      <c r="Z344" s="1158"/>
      <c r="AA344" s="1159"/>
      <c r="AB344" s="1160"/>
      <c r="AC344" s="1161"/>
      <c r="AD344" s="1162"/>
      <c r="AE344" s="1163"/>
      <c r="AF344" s="1174"/>
      <c r="AG344" s="1175"/>
      <c r="AH344" s="1157"/>
      <c r="AI344" s="1158"/>
      <c r="AJ344" s="1159"/>
      <c r="AK344" s="1160"/>
      <c r="AL344" s="1161"/>
      <c r="AM344" s="1159"/>
      <c r="AN344" s="1160"/>
      <c r="AO344" s="1161"/>
      <c r="AP344" s="654"/>
      <c r="AQ344" s="652"/>
      <c r="AR344" s="713"/>
    </row>
    <row r="345" spans="1:44" ht="14.1" customHeight="1" x14ac:dyDescent="0.15">
      <c r="A345" s="691"/>
      <c r="B345" s="645"/>
      <c r="C345" s="646"/>
      <c r="D345" s="646"/>
      <c r="E345" s="646"/>
      <c r="F345" s="646"/>
      <c r="G345" s="647"/>
      <c r="H345" s="645"/>
      <c r="I345" s="648"/>
      <c r="J345" s="648"/>
      <c r="K345" s="647"/>
      <c r="L345" s="1172"/>
      <c r="M345" s="1173"/>
      <c r="N345" s="645"/>
      <c r="O345" s="647"/>
      <c r="P345" s="692"/>
      <c r="Q345" s="693"/>
      <c r="R345" s="646"/>
      <c r="S345" s="646"/>
      <c r="T345" s="646"/>
      <c r="U345" s="1172"/>
      <c r="V345" s="1173"/>
      <c r="W345" s="645"/>
      <c r="X345" s="647"/>
      <c r="Y345" s="692"/>
      <c r="Z345" s="693"/>
      <c r="AA345" s="648"/>
      <c r="AB345" s="648"/>
      <c r="AC345" s="648"/>
      <c r="AD345" s="1172"/>
      <c r="AE345" s="1173"/>
      <c r="AF345" s="645"/>
      <c r="AG345" s="647"/>
      <c r="AH345" s="692"/>
      <c r="AI345" s="693"/>
      <c r="AJ345" s="648"/>
      <c r="AK345" s="648"/>
      <c r="AL345" s="648"/>
      <c r="AM345" s="694"/>
      <c r="AN345" s="695"/>
      <c r="AO345" s="696"/>
      <c r="AP345" s="660"/>
      <c r="AQ345" s="646"/>
      <c r="AR345" s="647"/>
    </row>
    <row r="346" spans="1:44" ht="14.1" customHeight="1" x14ac:dyDescent="0.15">
      <c r="A346" s="707"/>
      <c r="B346" s="659"/>
      <c r="C346" s="660"/>
      <c r="D346" s="660"/>
      <c r="E346" s="660"/>
      <c r="F346" s="660"/>
      <c r="G346" s="678"/>
      <c r="H346" s="679"/>
      <c r="I346" s="662"/>
      <c r="J346" s="662"/>
      <c r="K346" s="680"/>
      <c r="L346" s="1218"/>
      <c r="M346" s="1219"/>
      <c r="N346" s="1164"/>
      <c r="O346" s="1165"/>
      <c r="P346" s="1214"/>
      <c r="Q346" s="1215"/>
      <c r="R346" s="662"/>
      <c r="S346" s="662"/>
      <c r="T346" s="662"/>
      <c r="U346" s="1218"/>
      <c r="V346" s="1219"/>
      <c r="W346" s="1164"/>
      <c r="X346" s="1165"/>
      <c r="Y346" s="1214"/>
      <c r="Z346" s="1215"/>
      <c r="AA346" s="1178"/>
      <c r="AB346" s="1258"/>
      <c r="AC346" s="1179"/>
      <c r="AD346" s="1218"/>
      <c r="AE346" s="1219"/>
      <c r="AF346" s="1164"/>
      <c r="AG346" s="1165"/>
      <c r="AH346" s="1214"/>
      <c r="AI346" s="1215"/>
      <c r="AJ346" s="1194"/>
      <c r="AK346" s="1195"/>
      <c r="AL346" s="1196"/>
      <c r="AM346" s="1194"/>
      <c r="AN346" s="1195"/>
      <c r="AO346" s="1196"/>
      <c r="AP346" s="679"/>
      <c r="AQ346" s="660"/>
      <c r="AR346" s="661"/>
    </row>
    <row r="347" spans="1:44" ht="14.1" customHeight="1" x14ac:dyDescent="0.15">
      <c r="A347" s="691"/>
      <c r="B347" s="645"/>
      <c r="C347" s="646"/>
      <c r="D347" s="646"/>
      <c r="E347" s="646"/>
      <c r="F347" s="646"/>
      <c r="G347" s="647"/>
      <c r="H347" s="645"/>
      <c r="I347" s="648"/>
      <c r="J347" s="648"/>
      <c r="K347" s="647"/>
      <c r="L347" s="1172"/>
      <c r="M347" s="1173"/>
      <c r="N347" s="645"/>
      <c r="O347" s="647"/>
      <c r="P347" s="692"/>
      <c r="Q347" s="693"/>
      <c r="R347" s="646"/>
      <c r="S347" s="646"/>
      <c r="T347" s="646"/>
      <c r="U347" s="645"/>
      <c r="V347" s="647"/>
      <c r="W347" s="645"/>
      <c r="X347" s="647"/>
      <c r="Y347" s="692"/>
      <c r="Z347" s="693"/>
      <c r="AA347" s="648"/>
      <c r="AB347" s="648"/>
      <c r="AC347" s="648"/>
      <c r="AD347" s="645"/>
      <c r="AE347" s="647"/>
      <c r="AF347" s="645"/>
      <c r="AG347" s="647"/>
      <c r="AH347" s="692"/>
      <c r="AI347" s="693"/>
      <c r="AJ347" s="648"/>
      <c r="AK347" s="648"/>
      <c r="AL347" s="648"/>
      <c r="AM347" s="694"/>
      <c r="AN347" s="695"/>
      <c r="AO347" s="696"/>
      <c r="AP347" s="646"/>
      <c r="AQ347" s="646"/>
      <c r="AR347" s="647"/>
    </row>
    <row r="348" spans="1:44" ht="14.1" customHeight="1" x14ac:dyDescent="0.15">
      <c r="A348" s="697"/>
      <c r="B348" s="651"/>
      <c r="C348" s="652"/>
      <c r="D348" s="652"/>
      <c r="E348" s="652"/>
      <c r="F348" s="652"/>
      <c r="G348" s="653"/>
      <c r="H348" s="654"/>
      <c r="I348" s="655"/>
      <c r="J348" s="655"/>
      <c r="K348" s="656"/>
      <c r="L348" s="1218"/>
      <c r="M348" s="1219"/>
      <c r="N348" s="1164"/>
      <c r="O348" s="1165"/>
      <c r="P348" s="1214"/>
      <c r="Q348" s="1215"/>
      <c r="R348" s="662"/>
      <c r="S348" s="662"/>
      <c r="T348" s="662"/>
      <c r="U348" s="1157"/>
      <c r="V348" s="1158"/>
      <c r="W348" s="1174"/>
      <c r="X348" s="1175"/>
      <c r="Y348" s="1157"/>
      <c r="Z348" s="1158"/>
      <c r="AA348" s="714"/>
      <c r="AB348" s="714"/>
      <c r="AC348" s="714"/>
      <c r="AD348" s="1157"/>
      <c r="AE348" s="1158"/>
      <c r="AF348" s="1174"/>
      <c r="AG348" s="1175"/>
      <c r="AH348" s="1157"/>
      <c r="AI348" s="1158"/>
      <c r="AJ348" s="714"/>
      <c r="AK348" s="714"/>
      <c r="AL348" s="714"/>
      <c r="AM348" s="1159"/>
      <c r="AN348" s="1160"/>
      <c r="AO348" s="1161"/>
      <c r="AP348" s="706"/>
      <c r="AQ348" s="652"/>
      <c r="AR348" s="713"/>
    </row>
    <row r="349" spans="1:44" ht="14.1" customHeight="1" x14ac:dyDescent="0.15">
      <c r="A349" s="707"/>
      <c r="B349" s="659"/>
      <c r="C349" s="660"/>
      <c r="D349" s="660"/>
      <c r="E349" s="660"/>
      <c r="F349" s="660"/>
      <c r="G349" s="661"/>
      <c r="H349" s="659"/>
      <c r="I349" s="662"/>
      <c r="J349" s="662"/>
      <c r="K349" s="661"/>
      <c r="L349" s="1172"/>
      <c r="M349" s="1173"/>
      <c r="N349" s="645"/>
      <c r="O349" s="647"/>
      <c r="P349" s="692"/>
      <c r="Q349" s="693"/>
      <c r="R349" s="646"/>
      <c r="S349" s="646"/>
      <c r="T349" s="646"/>
      <c r="U349" s="1164"/>
      <c r="V349" s="1165"/>
      <c r="W349" s="659"/>
      <c r="X349" s="661"/>
      <c r="Y349" s="715"/>
      <c r="Z349" s="680"/>
      <c r="AA349" s="662"/>
      <c r="AB349" s="662"/>
      <c r="AC349" s="662"/>
      <c r="AD349" s="1164"/>
      <c r="AE349" s="1165"/>
      <c r="AF349" s="659"/>
      <c r="AG349" s="661"/>
      <c r="AH349" s="715"/>
      <c r="AI349" s="680"/>
      <c r="AJ349" s="662"/>
      <c r="AK349" s="662"/>
      <c r="AL349" s="662"/>
      <c r="AM349" s="679"/>
      <c r="AN349" s="716"/>
      <c r="AO349" s="678"/>
      <c r="AP349" s="660"/>
      <c r="AQ349" s="660"/>
      <c r="AR349" s="661"/>
    </row>
    <row r="350" spans="1:44" ht="14.1" customHeight="1" x14ac:dyDescent="0.15">
      <c r="A350" s="697"/>
      <c r="B350" s="651"/>
      <c r="C350" s="652"/>
      <c r="D350" s="652"/>
      <c r="E350" s="652"/>
      <c r="F350" s="652"/>
      <c r="G350" s="653"/>
      <c r="H350" s="679"/>
      <c r="I350" s="655"/>
      <c r="J350" s="655"/>
      <c r="K350" s="656"/>
      <c r="L350" s="1218"/>
      <c r="M350" s="1219"/>
      <c r="N350" s="1164"/>
      <c r="O350" s="1165"/>
      <c r="P350" s="1214"/>
      <c r="Q350" s="1215"/>
      <c r="R350" s="662"/>
      <c r="S350" s="662"/>
      <c r="T350" s="662"/>
      <c r="U350" s="1162"/>
      <c r="V350" s="1163"/>
      <c r="W350" s="1164"/>
      <c r="X350" s="1165"/>
      <c r="Y350" s="1157"/>
      <c r="Z350" s="1158"/>
      <c r="AA350" s="1180"/>
      <c r="AB350" s="1259"/>
      <c r="AC350" s="1181"/>
      <c r="AD350" s="1162"/>
      <c r="AE350" s="1163"/>
      <c r="AF350" s="1164"/>
      <c r="AG350" s="1165"/>
      <c r="AH350" s="1157"/>
      <c r="AI350" s="1158"/>
      <c r="AJ350" s="1159"/>
      <c r="AK350" s="1160"/>
      <c r="AL350" s="1161"/>
      <c r="AM350" s="1159"/>
      <c r="AN350" s="1160"/>
      <c r="AO350" s="1161"/>
      <c r="AP350" s="654"/>
      <c r="AQ350" s="652"/>
      <c r="AR350" s="713"/>
    </row>
    <row r="351" spans="1:44" ht="14.1" customHeight="1" x14ac:dyDescent="0.15">
      <c r="A351" s="691"/>
      <c r="B351" s="645"/>
      <c r="C351" s="723"/>
      <c r="D351" s="723"/>
      <c r="E351" s="723"/>
      <c r="F351" s="723"/>
      <c r="G351" s="724"/>
      <c r="H351" s="725"/>
      <c r="I351" s="726"/>
      <c r="J351" s="726"/>
      <c r="K351" s="724"/>
      <c r="L351" s="1172"/>
      <c r="M351" s="1173"/>
      <c r="N351" s="645"/>
      <c r="O351" s="647"/>
      <c r="P351" s="692"/>
      <c r="Q351" s="693"/>
      <c r="R351" s="646"/>
      <c r="S351" s="646"/>
      <c r="T351" s="646"/>
      <c r="U351" s="725"/>
      <c r="V351" s="724"/>
      <c r="W351" s="725"/>
      <c r="X351" s="724"/>
      <c r="Y351" s="727"/>
      <c r="Z351" s="728"/>
      <c r="AA351" s="726"/>
      <c r="AB351" s="726"/>
      <c r="AC351" s="726"/>
      <c r="AD351" s="725"/>
      <c r="AE351" s="724"/>
      <c r="AF351" s="725"/>
      <c r="AG351" s="724"/>
      <c r="AH351" s="727"/>
      <c r="AI351" s="728"/>
      <c r="AJ351" s="726"/>
      <c r="AK351" s="726"/>
      <c r="AL351" s="726"/>
      <c r="AM351" s="729"/>
      <c r="AN351" s="730"/>
      <c r="AO351" s="731"/>
      <c r="AP351" s="723"/>
      <c r="AQ351" s="723"/>
      <c r="AR351" s="724"/>
    </row>
    <row r="352" spans="1:44" ht="14.1" customHeight="1" x14ac:dyDescent="0.15">
      <c r="A352" s="697"/>
      <c r="B352" s="651"/>
      <c r="C352" s="689"/>
      <c r="D352" s="689"/>
      <c r="E352" s="689"/>
      <c r="F352" s="689"/>
      <c r="G352" s="732"/>
      <c r="H352" s="684"/>
      <c r="I352" s="685"/>
      <c r="J352" s="685"/>
      <c r="K352" s="686"/>
      <c r="L352" s="1218"/>
      <c r="M352" s="1219"/>
      <c r="N352" s="1164"/>
      <c r="O352" s="1165"/>
      <c r="P352" s="1214"/>
      <c r="Q352" s="1215"/>
      <c r="R352" s="662"/>
      <c r="S352" s="662"/>
      <c r="T352" s="662"/>
      <c r="U352" s="1238"/>
      <c r="V352" s="1239"/>
      <c r="W352" s="1240"/>
      <c r="X352" s="1241"/>
      <c r="Y352" s="1238"/>
      <c r="Z352" s="1239"/>
      <c r="AA352" s="687"/>
      <c r="AB352" s="687"/>
      <c r="AC352" s="687"/>
      <c r="AD352" s="1238"/>
      <c r="AE352" s="1239"/>
      <c r="AF352" s="1240"/>
      <c r="AG352" s="1241"/>
      <c r="AH352" s="1238"/>
      <c r="AI352" s="1239"/>
      <c r="AJ352" s="687"/>
      <c r="AK352" s="687"/>
      <c r="AL352" s="687"/>
      <c r="AM352" s="1235"/>
      <c r="AN352" s="1236"/>
      <c r="AO352" s="1237"/>
      <c r="AP352" s="688"/>
      <c r="AQ352" s="689"/>
      <c r="AR352" s="690"/>
    </row>
    <row r="353" spans="1:44" ht="14.1" customHeight="1" x14ac:dyDescent="0.15">
      <c r="A353" s="707"/>
      <c r="B353" s="733"/>
      <c r="C353" s="667"/>
      <c r="D353" s="667"/>
      <c r="E353" s="667"/>
      <c r="F353" s="667"/>
      <c r="G353" s="668"/>
      <c r="H353" s="733"/>
      <c r="I353" s="734"/>
      <c r="J353" s="734"/>
      <c r="K353" s="668"/>
      <c r="L353" s="1172"/>
      <c r="M353" s="1173"/>
      <c r="N353" s="645"/>
      <c r="O353" s="647"/>
      <c r="P353" s="692"/>
      <c r="Q353" s="693"/>
      <c r="R353" s="646"/>
      <c r="S353" s="646"/>
      <c r="T353" s="646"/>
      <c r="U353" s="733"/>
      <c r="V353" s="668"/>
      <c r="W353" s="733"/>
      <c r="X353" s="668"/>
      <c r="Y353" s="735"/>
      <c r="Z353" s="736"/>
      <c r="AA353" s="734"/>
      <c r="AB353" s="734"/>
      <c r="AC353" s="734"/>
      <c r="AD353" s="733"/>
      <c r="AE353" s="668"/>
      <c r="AF353" s="733"/>
      <c r="AG353" s="668"/>
      <c r="AH353" s="735"/>
      <c r="AI353" s="736"/>
      <c r="AJ353" s="734"/>
      <c r="AK353" s="734"/>
      <c r="AL353" s="734"/>
      <c r="AM353" s="737"/>
      <c r="AN353" s="738"/>
      <c r="AO353" s="683"/>
      <c r="AP353" s="667"/>
      <c r="AQ353" s="667"/>
      <c r="AR353" s="668"/>
    </row>
    <row r="354" spans="1:44" ht="14.1" customHeight="1" x14ac:dyDescent="0.15">
      <c r="A354" s="707"/>
      <c r="B354" s="733"/>
      <c r="C354" s="667"/>
      <c r="D354" s="667"/>
      <c r="E354" s="667"/>
      <c r="F354" s="667"/>
      <c r="G354" s="683"/>
      <c r="H354" s="737"/>
      <c r="I354" s="734"/>
      <c r="J354" s="734"/>
      <c r="K354" s="736"/>
      <c r="L354" s="1218"/>
      <c r="M354" s="1219"/>
      <c r="N354" s="1164"/>
      <c r="O354" s="1165"/>
      <c r="P354" s="1214"/>
      <c r="Q354" s="1215"/>
      <c r="R354" s="662"/>
      <c r="S354" s="662"/>
      <c r="T354" s="662"/>
      <c r="U354" s="1263"/>
      <c r="V354" s="1264"/>
      <c r="W354" s="1265"/>
      <c r="X354" s="1266"/>
      <c r="Y354" s="1263"/>
      <c r="Z354" s="1264"/>
      <c r="AA354" s="739"/>
      <c r="AB354" s="739"/>
      <c r="AC354" s="739"/>
      <c r="AD354" s="1263"/>
      <c r="AE354" s="1264"/>
      <c r="AF354" s="1265"/>
      <c r="AG354" s="1266"/>
      <c r="AH354" s="1263"/>
      <c r="AI354" s="1264"/>
      <c r="AJ354" s="739"/>
      <c r="AK354" s="739"/>
      <c r="AL354" s="739"/>
      <c r="AM354" s="1235"/>
      <c r="AN354" s="1236"/>
      <c r="AO354" s="1237"/>
      <c r="AP354" s="738"/>
      <c r="AQ354" s="667"/>
      <c r="AR354" s="668"/>
    </row>
    <row r="355" spans="1:44" ht="14.1" customHeight="1" x14ac:dyDescent="0.15">
      <c r="A355" s="691"/>
      <c r="B355" s="725"/>
      <c r="C355" s="723"/>
      <c r="D355" s="723"/>
      <c r="E355" s="723"/>
      <c r="F355" s="723"/>
      <c r="G355" s="724"/>
      <c r="H355" s="725"/>
      <c r="I355" s="726"/>
      <c r="J355" s="726"/>
      <c r="K355" s="724"/>
      <c r="L355" s="1172"/>
      <c r="M355" s="1173"/>
      <c r="N355" s="645"/>
      <c r="O355" s="647"/>
      <c r="P355" s="692"/>
      <c r="Q355" s="693"/>
      <c r="R355" s="646"/>
      <c r="S355" s="646"/>
      <c r="T355" s="646"/>
      <c r="U355" s="725"/>
      <c r="V355" s="724"/>
      <c r="W355" s="725"/>
      <c r="X355" s="724"/>
      <c r="Y355" s="727"/>
      <c r="Z355" s="728"/>
      <c r="AA355" s="726"/>
      <c r="AB355" s="726"/>
      <c r="AC355" s="726"/>
      <c r="AD355" s="725"/>
      <c r="AE355" s="724"/>
      <c r="AF355" s="725"/>
      <c r="AG355" s="724"/>
      <c r="AH355" s="727"/>
      <c r="AI355" s="728"/>
      <c r="AJ355" s="726"/>
      <c r="AK355" s="726"/>
      <c r="AL355" s="726"/>
      <c r="AM355" s="729"/>
      <c r="AN355" s="730"/>
      <c r="AO355" s="731"/>
      <c r="AP355" s="723"/>
      <c r="AQ355" s="723"/>
      <c r="AR355" s="724"/>
    </row>
    <row r="356" spans="1:44" ht="14.1" customHeight="1" x14ac:dyDescent="0.15">
      <c r="A356" s="697"/>
      <c r="B356" s="740"/>
      <c r="C356" s="689"/>
      <c r="D356" s="689"/>
      <c r="E356" s="689"/>
      <c r="F356" s="689"/>
      <c r="G356" s="732"/>
      <c r="H356" s="684"/>
      <c r="I356" s="685"/>
      <c r="J356" s="685"/>
      <c r="K356" s="686"/>
      <c r="L356" s="1218"/>
      <c r="M356" s="1219"/>
      <c r="N356" s="1164"/>
      <c r="O356" s="1165"/>
      <c r="P356" s="1214"/>
      <c r="Q356" s="1215"/>
      <c r="R356" s="662"/>
      <c r="S356" s="662"/>
      <c r="T356" s="662"/>
      <c r="U356" s="1238"/>
      <c r="V356" s="1239"/>
      <c r="W356" s="1240"/>
      <c r="X356" s="1241"/>
      <c r="Y356" s="1238"/>
      <c r="Z356" s="1239"/>
      <c r="AA356" s="687"/>
      <c r="AB356" s="687"/>
      <c r="AC356" s="687"/>
      <c r="AD356" s="1238"/>
      <c r="AE356" s="1239"/>
      <c r="AF356" s="1240"/>
      <c r="AG356" s="1241"/>
      <c r="AH356" s="1238"/>
      <c r="AI356" s="1239"/>
      <c r="AJ356" s="687"/>
      <c r="AK356" s="687"/>
      <c r="AL356" s="687"/>
      <c r="AM356" s="1235"/>
      <c r="AN356" s="1236"/>
      <c r="AO356" s="1237"/>
      <c r="AP356" s="688"/>
      <c r="AQ356" s="689"/>
      <c r="AR356" s="690"/>
    </row>
    <row r="357" spans="1:44" ht="14.1" customHeight="1" x14ac:dyDescent="0.15">
      <c r="A357" s="707"/>
      <c r="B357" s="733"/>
      <c r="C357" s="667"/>
      <c r="D357" s="667"/>
      <c r="E357" s="667"/>
      <c r="F357" s="667"/>
      <c r="G357" s="668"/>
      <c r="H357" s="733"/>
      <c r="I357" s="734"/>
      <c r="J357" s="734"/>
      <c r="K357" s="668"/>
      <c r="L357" s="1172"/>
      <c r="M357" s="1173"/>
      <c r="N357" s="645"/>
      <c r="O357" s="647"/>
      <c r="P357" s="692"/>
      <c r="Q357" s="693"/>
      <c r="R357" s="646"/>
      <c r="S357" s="646"/>
      <c r="T357" s="646"/>
      <c r="U357" s="733"/>
      <c r="V357" s="668"/>
      <c r="W357" s="733"/>
      <c r="X357" s="668"/>
      <c r="Y357" s="735"/>
      <c r="Z357" s="736"/>
      <c r="AA357" s="734"/>
      <c r="AB357" s="734"/>
      <c r="AC357" s="734"/>
      <c r="AD357" s="733"/>
      <c r="AE357" s="668"/>
      <c r="AF357" s="733"/>
      <c r="AG357" s="668"/>
      <c r="AH357" s="735"/>
      <c r="AI357" s="736"/>
      <c r="AJ357" s="734"/>
      <c r="AK357" s="734"/>
      <c r="AL357" s="734"/>
      <c r="AM357" s="737"/>
      <c r="AN357" s="738"/>
      <c r="AO357" s="683"/>
      <c r="AP357" s="667"/>
      <c r="AQ357" s="667"/>
      <c r="AR357" s="668"/>
    </row>
    <row r="358" spans="1:44" ht="14.1" customHeight="1" x14ac:dyDescent="0.15">
      <c r="A358" s="707"/>
      <c r="B358" s="733"/>
      <c r="C358" s="667"/>
      <c r="D358" s="667"/>
      <c r="E358" s="667"/>
      <c r="F358" s="667"/>
      <c r="G358" s="683"/>
      <c r="H358" s="737"/>
      <c r="I358" s="734"/>
      <c r="J358" s="734"/>
      <c r="K358" s="736"/>
      <c r="L358" s="1218"/>
      <c r="M358" s="1219"/>
      <c r="N358" s="1164"/>
      <c r="O358" s="1165"/>
      <c r="P358" s="1214"/>
      <c r="Q358" s="1215"/>
      <c r="R358" s="662"/>
      <c r="S358" s="662"/>
      <c r="T358" s="662"/>
      <c r="U358" s="1263"/>
      <c r="V358" s="1264"/>
      <c r="W358" s="1265"/>
      <c r="X358" s="1266"/>
      <c r="Y358" s="1263"/>
      <c r="Z358" s="1264"/>
      <c r="AA358" s="739"/>
      <c r="AB358" s="739"/>
      <c r="AC358" s="739"/>
      <c r="AD358" s="1263"/>
      <c r="AE358" s="1264"/>
      <c r="AF358" s="1265"/>
      <c r="AG358" s="1266"/>
      <c r="AH358" s="1263"/>
      <c r="AI358" s="1264"/>
      <c r="AJ358" s="739"/>
      <c r="AK358" s="739"/>
      <c r="AL358" s="739"/>
      <c r="AM358" s="1235"/>
      <c r="AN358" s="1236"/>
      <c r="AO358" s="1237"/>
      <c r="AP358" s="738"/>
      <c r="AQ358" s="667"/>
      <c r="AR358" s="668"/>
    </row>
    <row r="359" spans="1:44" ht="14.1" customHeight="1" x14ac:dyDescent="0.15">
      <c r="A359" s="691"/>
      <c r="B359" s="725"/>
      <c r="C359" s="723"/>
      <c r="D359" s="723"/>
      <c r="E359" s="723"/>
      <c r="F359" s="723"/>
      <c r="G359" s="724"/>
      <c r="H359" s="725"/>
      <c r="I359" s="726"/>
      <c r="J359" s="726"/>
      <c r="K359" s="724"/>
      <c r="L359" s="1172"/>
      <c r="M359" s="1173"/>
      <c r="N359" s="645"/>
      <c r="O359" s="647"/>
      <c r="P359" s="692"/>
      <c r="Q359" s="693"/>
      <c r="R359" s="646"/>
      <c r="S359" s="646"/>
      <c r="T359" s="646"/>
      <c r="U359" s="725"/>
      <c r="V359" s="724"/>
      <c r="W359" s="725"/>
      <c r="X359" s="724"/>
      <c r="Y359" s="727"/>
      <c r="Z359" s="728"/>
      <c r="AA359" s="726"/>
      <c r="AB359" s="726"/>
      <c r="AC359" s="726"/>
      <c r="AD359" s="725"/>
      <c r="AE359" s="724"/>
      <c r="AF359" s="725"/>
      <c r="AG359" s="724"/>
      <c r="AH359" s="727"/>
      <c r="AI359" s="728"/>
      <c r="AJ359" s="726"/>
      <c r="AK359" s="726"/>
      <c r="AL359" s="726"/>
      <c r="AM359" s="729"/>
      <c r="AN359" s="730"/>
      <c r="AO359" s="731"/>
      <c r="AP359" s="723"/>
      <c r="AQ359" s="723"/>
      <c r="AR359" s="724"/>
    </row>
    <row r="360" spans="1:44" ht="14.1" customHeight="1" x14ac:dyDescent="0.15">
      <c r="A360" s="697"/>
      <c r="B360" s="740"/>
      <c r="C360" s="689"/>
      <c r="D360" s="689"/>
      <c r="E360" s="689"/>
      <c r="F360" s="689"/>
      <c r="G360" s="732"/>
      <c r="H360" s="684"/>
      <c r="I360" s="685"/>
      <c r="J360" s="685"/>
      <c r="K360" s="686"/>
      <c r="L360" s="1218"/>
      <c r="M360" s="1219"/>
      <c r="N360" s="1164"/>
      <c r="O360" s="1165"/>
      <c r="P360" s="1214"/>
      <c r="Q360" s="1215"/>
      <c r="R360" s="662"/>
      <c r="S360" s="662"/>
      <c r="T360" s="662"/>
      <c r="U360" s="1238"/>
      <c r="V360" s="1239"/>
      <c r="W360" s="1240"/>
      <c r="X360" s="1241"/>
      <c r="Y360" s="1238"/>
      <c r="Z360" s="1239"/>
      <c r="AA360" s="687"/>
      <c r="AB360" s="687"/>
      <c r="AC360" s="687"/>
      <c r="AD360" s="1238"/>
      <c r="AE360" s="1239"/>
      <c r="AF360" s="1240"/>
      <c r="AG360" s="1241"/>
      <c r="AH360" s="1238"/>
      <c r="AI360" s="1239"/>
      <c r="AJ360" s="687"/>
      <c r="AK360" s="687"/>
      <c r="AL360" s="687"/>
      <c r="AM360" s="1235"/>
      <c r="AN360" s="1236"/>
      <c r="AO360" s="1237"/>
      <c r="AP360" s="688"/>
      <c r="AQ360" s="689"/>
      <c r="AR360" s="690"/>
    </row>
    <row r="361" spans="1:44" ht="14.1" customHeight="1" x14ac:dyDescent="0.15">
      <c r="A361" s="707"/>
      <c r="B361" s="733"/>
      <c r="C361" s="667"/>
      <c r="D361" s="667"/>
      <c r="E361" s="667"/>
      <c r="F361" s="667"/>
      <c r="G361" s="668"/>
      <c r="H361" s="733"/>
      <c r="I361" s="734"/>
      <c r="J361" s="734"/>
      <c r="K361" s="668"/>
      <c r="L361" s="1172"/>
      <c r="M361" s="1173"/>
      <c r="N361" s="645"/>
      <c r="O361" s="647"/>
      <c r="P361" s="692"/>
      <c r="Q361" s="693"/>
      <c r="R361" s="646"/>
      <c r="S361" s="646"/>
      <c r="T361" s="646"/>
      <c r="U361" s="733"/>
      <c r="V361" s="668"/>
      <c r="W361" s="733"/>
      <c r="X361" s="668"/>
      <c r="Y361" s="735"/>
      <c r="Z361" s="736"/>
      <c r="AA361" s="734"/>
      <c r="AB361" s="734"/>
      <c r="AC361" s="734"/>
      <c r="AD361" s="733"/>
      <c r="AE361" s="668"/>
      <c r="AF361" s="733"/>
      <c r="AG361" s="668"/>
      <c r="AH361" s="735"/>
      <c r="AI361" s="736"/>
      <c r="AJ361" s="734"/>
      <c r="AK361" s="734"/>
      <c r="AL361" s="734"/>
      <c r="AM361" s="737"/>
      <c r="AN361" s="738"/>
      <c r="AO361" s="683"/>
      <c r="AP361" s="667"/>
      <c r="AQ361" s="667"/>
      <c r="AR361" s="668"/>
    </row>
    <row r="362" spans="1:44" ht="14.1" customHeight="1" x14ac:dyDescent="0.15">
      <c r="A362" s="707"/>
      <c r="B362" s="733"/>
      <c r="C362" s="667"/>
      <c r="D362" s="667"/>
      <c r="E362" s="667"/>
      <c r="F362" s="667"/>
      <c r="G362" s="683"/>
      <c r="H362" s="737"/>
      <c r="I362" s="734"/>
      <c r="J362" s="734"/>
      <c r="K362" s="736"/>
      <c r="L362" s="1218"/>
      <c r="M362" s="1219"/>
      <c r="N362" s="1164"/>
      <c r="O362" s="1165"/>
      <c r="P362" s="1214"/>
      <c r="Q362" s="1215"/>
      <c r="R362" s="662"/>
      <c r="S362" s="662"/>
      <c r="T362" s="662"/>
      <c r="U362" s="1263"/>
      <c r="V362" s="1264"/>
      <c r="W362" s="1265"/>
      <c r="X362" s="1266"/>
      <c r="Y362" s="1263"/>
      <c r="Z362" s="1264"/>
      <c r="AA362" s="739"/>
      <c r="AB362" s="739"/>
      <c r="AC362" s="739"/>
      <c r="AD362" s="1263"/>
      <c r="AE362" s="1264"/>
      <c r="AF362" s="1265"/>
      <c r="AG362" s="1266"/>
      <c r="AH362" s="1263"/>
      <c r="AI362" s="1264"/>
      <c r="AJ362" s="739"/>
      <c r="AK362" s="739"/>
      <c r="AL362" s="739"/>
      <c r="AM362" s="1235"/>
      <c r="AN362" s="1236"/>
      <c r="AO362" s="1237"/>
      <c r="AP362" s="738"/>
      <c r="AQ362" s="667"/>
      <c r="AR362" s="668"/>
    </row>
    <row r="363" spans="1:44" ht="14.1" customHeight="1" x14ac:dyDescent="0.15">
      <c r="A363" s="691"/>
      <c r="B363" s="725"/>
      <c r="C363" s="723"/>
      <c r="D363" s="723"/>
      <c r="E363" s="723"/>
      <c r="F363" s="723"/>
      <c r="G363" s="724"/>
      <c r="H363" s="725"/>
      <c r="I363" s="726"/>
      <c r="J363" s="726"/>
      <c r="K363" s="724"/>
      <c r="L363" s="1172"/>
      <c r="M363" s="1173"/>
      <c r="N363" s="645"/>
      <c r="O363" s="647"/>
      <c r="P363" s="692"/>
      <c r="Q363" s="693"/>
      <c r="R363" s="646"/>
      <c r="S363" s="646"/>
      <c r="T363" s="646"/>
      <c r="U363" s="725"/>
      <c r="V363" s="724"/>
      <c r="W363" s="725"/>
      <c r="X363" s="724"/>
      <c r="Y363" s="727"/>
      <c r="Z363" s="728"/>
      <c r="AA363" s="726"/>
      <c r="AB363" s="726"/>
      <c r="AC363" s="726"/>
      <c r="AD363" s="725"/>
      <c r="AE363" s="724"/>
      <c r="AF363" s="725"/>
      <c r="AG363" s="724"/>
      <c r="AH363" s="727"/>
      <c r="AI363" s="728"/>
      <c r="AJ363" s="726"/>
      <c r="AK363" s="726"/>
      <c r="AL363" s="726"/>
      <c r="AM363" s="729"/>
      <c r="AN363" s="730"/>
      <c r="AO363" s="731"/>
      <c r="AP363" s="723"/>
      <c r="AQ363" s="723"/>
      <c r="AR363" s="724"/>
    </row>
    <row r="364" spans="1:44" ht="14.1" customHeight="1" x14ac:dyDescent="0.15">
      <c r="A364" s="697"/>
      <c r="B364" s="740"/>
      <c r="C364" s="689"/>
      <c r="D364" s="689"/>
      <c r="E364" s="689"/>
      <c r="F364" s="689"/>
      <c r="G364" s="732"/>
      <c r="H364" s="684"/>
      <c r="I364" s="685"/>
      <c r="J364" s="685"/>
      <c r="K364" s="686"/>
      <c r="L364" s="1218"/>
      <c r="M364" s="1219"/>
      <c r="N364" s="1164"/>
      <c r="O364" s="1165"/>
      <c r="P364" s="1214"/>
      <c r="Q364" s="1215"/>
      <c r="R364" s="662"/>
      <c r="S364" s="662"/>
      <c r="T364" s="662"/>
      <c r="U364" s="1238"/>
      <c r="V364" s="1239"/>
      <c r="W364" s="1240"/>
      <c r="X364" s="1241"/>
      <c r="Y364" s="1238"/>
      <c r="Z364" s="1239"/>
      <c r="AA364" s="687"/>
      <c r="AB364" s="687"/>
      <c r="AC364" s="687"/>
      <c r="AD364" s="1238"/>
      <c r="AE364" s="1239"/>
      <c r="AF364" s="1240"/>
      <c r="AG364" s="1241"/>
      <c r="AH364" s="1238"/>
      <c r="AI364" s="1239"/>
      <c r="AJ364" s="687"/>
      <c r="AK364" s="687"/>
      <c r="AL364" s="687"/>
      <c r="AM364" s="1235"/>
      <c r="AN364" s="1236"/>
      <c r="AO364" s="1237"/>
      <c r="AP364" s="688"/>
      <c r="AQ364" s="689"/>
      <c r="AR364" s="690"/>
    </row>
    <row r="365" spans="1:44" ht="14.1" customHeight="1" x14ac:dyDescent="0.15">
      <c r="A365" s="707"/>
      <c r="B365" s="666"/>
      <c r="C365" s="667"/>
      <c r="D365" s="667"/>
      <c r="E365" s="667"/>
      <c r="F365" s="667"/>
      <c r="G365" s="668"/>
      <c r="H365" s="733"/>
      <c r="I365" s="734"/>
      <c r="J365" s="734"/>
      <c r="K365" s="668"/>
      <c r="L365" s="645"/>
      <c r="M365" s="647"/>
      <c r="N365" s="645"/>
      <c r="O365" s="647"/>
      <c r="P365" s="692"/>
      <c r="Q365" s="693"/>
      <c r="R365" s="646"/>
      <c r="S365" s="646"/>
      <c r="T365" s="646"/>
      <c r="U365" s="733"/>
      <c r="V365" s="668"/>
      <c r="W365" s="733"/>
      <c r="X365" s="668"/>
      <c r="Y365" s="735"/>
      <c r="Z365" s="736"/>
      <c r="AA365" s="734"/>
      <c r="AB365" s="734"/>
      <c r="AC365" s="734"/>
      <c r="AD365" s="733"/>
      <c r="AE365" s="668"/>
      <c r="AF365" s="733"/>
      <c r="AG365" s="668"/>
      <c r="AH365" s="735"/>
      <c r="AI365" s="736"/>
      <c r="AJ365" s="734"/>
      <c r="AK365" s="734"/>
      <c r="AL365" s="734"/>
      <c r="AM365" s="737"/>
      <c r="AN365" s="738"/>
      <c r="AO365" s="683"/>
      <c r="AP365" s="667"/>
      <c r="AQ365" s="667"/>
      <c r="AR365" s="668"/>
    </row>
    <row r="366" spans="1:44" ht="14.1" customHeight="1" x14ac:dyDescent="0.15">
      <c r="A366" s="707"/>
      <c r="B366" s="741"/>
      <c r="C366" s="667"/>
      <c r="D366" s="667"/>
      <c r="E366" s="667"/>
      <c r="F366" s="667"/>
      <c r="G366" s="683"/>
      <c r="H366" s="737"/>
      <c r="I366" s="734"/>
      <c r="J366" s="734"/>
      <c r="K366" s="736"/>
      <c r="L366" s="903"/>
      <c r="M366" s="904"/>
      <c r="N366" s="659"/>
      <c r="O366" s="661"/>
      <c r="P366" s="715"/>
      <c r="Q366" s="680"/>
      <c r="R366" s="662"/>
      <c r="S366" s="662"/>
      <c r="T366" s="662"/>
      <c r="U366" s="1263"/>
      <c r="V366" s="1264"/>
      <c r="W366" s="1265"/>
      <c r="X366" s="1266"/>
      <c r="Y366" s="1263"/>
      <c r="Z366" s="1264"/>
      <c r="AA366" s="739"/>
      <c r="AB366" s="739"/>
      <c r="AC366" s="739"/>
      <c r="AD366" s="1263"/>
      <c r="AE366" s="1264"/>
      <c r="AF366" s="1265"/>
      <c r="AG366" s="1266"/>
      <c r="AH366" s="1263"/>
      <c r="AI366" s="1264"/>
      <c r="AJ366" s="739"/>
      <c r="AK366" s="739"/>
      <c r="AL366" s="739"/>
      <c r="AM366" s="1232"/>
      <c r="AN366" s="1233"/>
      <c r="AO366" s="1234"/>
      <c r="AP366" s="738"/>
      <c r="AQ366" s="667"/>
      <c r="AR366" s="668"/>
    </row>
    <row r="367" spans="1:44" ht="14.1" customHeight="1" x14ac:dyDescent="0.15">
      <c r="A367" s="742"/>
      <c r="B367" s="743"/>
      <c r="C367" s="744"/>
      <c r="D367" s="744"/>
      <c r="E367" s="744"/>
      <c r="F367" s="744"/>
      <c r="G367" s="745"/>
      <c r="H367" s="743"/>
      <c r="I367" s="746"/>
      <c r="J367" s="746"/>
      <c r="K367" s="745"/>
      <c r="L367" s="743"/>
      <c r="M367" s="745"/>
      <c r="N367" s="743"/>
      <c r="O367" s="745"/>
      <c r="P367" s="747"/>
      <c r="Q367" s="748"/>
      <c r="R367" s="746"/>
      <c r="S367" s="746"/>
      <c r="T367" s="748"/>
      <c r="U367" s="743"/>
      <c r="V367" s="745"/>
      <c r="W367" s="743"/>
      <c r="X367" s="745"/>
      <c r="Y367" s="747"/>
      <c r="Z367" s="748"/>
      <c r="AA367" s="746"/>
      <c r="AB367" s="746"/>
      <c r="AC367" s="746"/>
      <c r="AD367" s="743"/>
      <c r="AE367" s="745"/>
      <c r="AF367" s="743"/>
      <c r="AG367" s="745"/>
      <c r="AH367" s="747"/>
      <c r="AI367" s="748"/>
      <c r="AJ367" s="746"/>
      <c r="AK367" s="746"/>
      <c r="AL367" s="746"/>
      <c r="AM367" s="749"/>
      <c r="AN367" s="750"/>
      <c r="AO367" s="751"/>
      <c r="AP367" s="744"/>
      <c r="AQ367" s="744"/>
      <c r="AR367" s="745"/>
    </row>
    <row r="368" spans="1:44" ht="14.1" customHeight="1" x14ac:dyDescent="0.15">
      <c r="A368" s="752"/>
      <c r="B368" s="1252"/>
      <c r="C368" s="1254"/>
      <c r="D368" s="1254"/>
      <c r="E368" s="1254"/>
      <c r="F368" s="1254"/>
      <c r="G368" s="1253"/>
      <c r="H368" s="753"/>
      <c r="I368" s="754"/>
      <c r="J368" s="754"/>
      <c r="K368" s="755"/>
      <c r="L368" s="1250"/>
      <c r="M368" s="1251"/>
      <c r="N368" s="1252"/>
      <c r="O368" s="1253"/>
      <c r="P368" s="1250"/>
      <c r="Q368" s="1251"/>
      <c r="R368" s="756"/>
      <c r="S368" s="756"/>
      <c r="T368" s="878"/>
      <c r="U368" s="1250"/>
      <c r="V368" s="1251"/>
      <c r="W368" s="1252"/>
      <c r="X368" s="1253"/>
      <c r="Y368" s="1250"/>
      <c r="Z368" s="1251"/>
      <c r="AA368" s="756"/>
      <c r="AB368" s="756"/>
      <c r="AC368" s="756"/>
      <c r="AD368" s="1250"/>
      <c r="AE368" s="1251"/>
      <c r="AF368" s="1252"/>
      <c r="AG368" s="1253"/>
      <c r="AH368" s="1250"/>
      <c r="AI368" s="1251"/>
      <c r="AJ368" s="756"/>
      <c r="AK368" s="756"/>
      <c r="AL368" s="756"/>
      <c r="AM368" s="1260"/>
      <c r="AN368" s="1261"/>
      <c r="AO368" s="1262"/>
      <c r="AP368" s="757"/>
      <c r="AQ368" s="758"/>
      <c r="AR368" s="759"/>
    </row>
    <row r="369" spans="1:44" ht="15" customHeight="1" x14ac:dyDescent="0.15"/>
    <row r="370" spans="1:44" ht="15" customHeight="1" x14ac:dyDescent="0.15">
      <c r="A370" s="1220" t="s">
        <v>1807</v>
      </c>
      <c r="B370" s="1220"/>
      <c r="C370" s="1220"/>
      <c r="D370" s="1220"/>
      <c r="E370" s="1220"/>
      <c r="F370" s="1220"/>
      <c r="G370" s="1220"/>
      <c r="H370" s="1220"/>
      <c r="I370" s="1220"/>
      <c r="J370" s="1220"/>
      <c r="K370" s="1220"/>
      <c r="L370" s="1220"/>
      <c r="M370" s="1220"/>
      <c r="N370" s="1220"/>
      <c r="O370" s="1220"/>
      <c r="P370" s="1220"/>
      <c r="Q370" s="1220"/>
      <c r="R370" s="1220"/>
      <c r="S370" s="1220"/>
      <c r="T370" s="1220"/>
      <c r="U370" s="1220"/>
      <c r="V370" s="1220"/>
      <c r="W370" s="1220"/>
      <c r="X370" s="1220"/>
      <c r="Y370" s="1220"/>
      <c r="Z370" s="1220"/>
      <c r="AA370" s="1220"/>
      <c r="AB370" s="1220"/>
      <c r="AC370" s="1220"/>
      <c r="AD370" s="1220"/>
      <c r="AE370" s="1220"/>
      <c r="AF370" s="1220"/>
      <c r="AG370" s="1220"/>
      <c r="AH370" s="1220"/>
      <c r="AI370" s="1220"/>
      <c r="AJ370" s="1220"/>
      <c r="AK370" s="1220"/>
      <c r="AL370" s="1220"/>
      <c r="AM370" s="1220"/>
      <c r="AN370" s="1220"/>
      <c r="AO370" s="1220"/>
      <c r="AP370" s="1220"/>
      <c r="AQ370" s="1220"/>
      <c r="AR370" s="1220"/>
    </row>
    <row r="371" spans="1:44" ht="15" customHeight="1" x14ac:dyDescent="0.15">
      <c r="A371" s="1220"/>
      <c r="B371" s="1220"/>
      <c r="C371" s="1220"/>
      <c r="D371" s="1220"/>
      <c r="E371" s="1220"/>
      <c r="F371" s="1220"/>
      <c r="G371" s="1220"/>
      <c r="H371" s="1220"/>
      <c r="I371" s="1220"/>
      <c r="J371" s="1220"/>
      <c r="K371" s="1220"/>
      <c r="L371" s="1220"/>
      <c r="M371" s="1220"/>
      <c r="N371" s="1220"/>
      <c r="O371" s="1220"/>
      <c r="P371" s="1220"/>
      <c r="Q371" s="1220"/>
      <c r="R371" s="1220"/>
      <c r="S371" s="1220"/>
      <c r="T371" s="1220"/>
      <c r="U371" s="1220"/>
      <c r="V371" s="1220"/>
      <c r="W371" s="1220"/>
      <c r="X371" s="1220"/>
      <c r="Y371" s="1220"/>
      <c r="Z371" s="1220"/>
      <c r="AA371" s="1220"/>
      <c r="AB371" s="1220"/>
      <c r="AC371" s="1220"/>
      <c r="AD371" s="1220"/>
      <c r="AE371" s="1220"/>
      <c r="AF371" s="1220"/>
      <c r="AG371" s="1220"/>
      <c r="AH371" s="1220"/>
      <c r="AI371" s="1220"/>
      <c r="AJ371" s="1220"/>
      <c r="AK371" s="1220"/>
      <c r="AL371" s="1220"/>
      <c r="AM371" s="1220"/>
      <c r="AN371" s="1220"/>
      <c r="AO371" s="1220"/>
      <c r="AP371" s="1220"/>
      <c r="AQ371" s="1220"/>
      <c r="AR371" s="1220"/>
    </row>
    <row r="372" spans="1:44" ht="15" customHeight="1" x14ac:dyDescent="0.15">
      <c r="B372" s="642" t="s">
        <v>2241</v>
      </c>
      <c r="AP372" s="643"/>
      <c r="AQ372" s="644" t="s">
        <v>1118</v>
      </c>
      <c r="AR372" s="636">
        <v>9</v>
      </c>
    </row>
    <row r="373" spans="1:44" ht="14.1" customHeight="1" x14ac:dyDescent="0.15">
      <c r="A373" s="1272" t="s">
        <v>580</v>
      </c>
      <c r="B373" s="1269" t="s">
        <v>1119</v>
      </c>
      <c r="C373" s="1270"/>
      <c r="D373" s="1270"/>
      <c r="E373" s="1270"/>
      <c r="F373" s="1270"/>
      <c r="G373" s="1270"/>
      <c r="H373" s="1269" t="s">
        <v>1120</v>
      </c>
      <c r="I373" s="1270"/>
      <c r="J373" s="1270"/>
      <c r="K373" s="1271"/>
      <c r="L373" s="1247" t="s">
        <v>1734</v>
      </c>
      <c r="M373" s="1248"/>
      <c r="N373" s="1248"/>
      <c r="O373" s="1248"/>
      <c r="P373" s="1248"/>
      <c r="Q373" s="1248"/>
      <c r="R373" s="1248"/>
      <c r="S373" s="1248"/>
      <c r="T373" s="1249"/>
      <c r="U373" s="1247" t="s">
        <v>1121</v>
      </c>
      <c r="V373" s="1248"/>
      <c r="W373" s="1248"/>
      <c r="X373" s="1248"/>
      <c r="Y373" s="1248"/>
      <c r="Z373" s="1248"/>
      <c r="AA373" s="1248"/>
      <c r="AB373" s="1248"/>
      <c r="AC373" s="1249"/>
      <c r="AD373" s="1247" t="s">
        <v>1122</v>
      </c>
      <c r="AE373" s="1248"/>
      <c r="AF373" s="1248"/>
      <c r="AG373" s="1248"/>
      <c r="AH373" s="1248"/>
      <c r="AI373" s="1248"/>
      <c r="AJ373" s="1248"/>
      <c r="AK373" s="1248"/>
      <c r="AL373" s="1249"/>
      <c r="AM373" s="1274"/>
      <c r="AN373" s="1275"/>
      <c r="AO373" s="1276"/>
      <c r="AP373" s="1269" t="s">
        <v>1123</v>
      </c>
      <c r="AQ373" s="1270"/>
      <c r="AR373" s="1271"/>
    </row>
    <row r="374" spans="1:44" ht="14.1" customHeight="1" x14ac:dyDescent="0.15">
      <c r="A374" s="1273"/>
      <c r="B374" s="1242"/>
      <c r="C374" s="1244"/>
      <c r="D374" s="1244"/>
      <c r="E374" s="1244"/>
      <c r="F374" s="1244"/>
      <c r="G374" s="1244"/>
      <c r="H374" s="1242"/>
      <c r="I374" s="1244"/>
      <c r="J374" s="1244"/>
      <c r="K374" s="1243"/>
      <c r="L374" s="1242" t="s">
        <v>1124</v>
      </c>
      <c r="M374" s="1243"/>
      <c r="N374" s="1244" t="s">
        <v>1125</v>
      </c>
      <c r="O374" s="1244"/>
      <c r="P374" s="1227"/>
      <c r="Q374" s="1229"/>
      <c r="R374" s="1227"/>
      <c r="S374" s="1228"/>
      <c r="T374" s="1229"/>
      <c r="U374" s="1242" t="s">
        <v>1124</v>
      </c>
      <c r="V374" s="1243"/>
      <c r="W374" s="1242" t="s">
        <v>1125</v>
      </c>
      <c r="X374" s="1243"/>
      <c r="Y374" s="1227"/>
      <c r="Z374" s="1229"/>
      <c r="AA374" s="1227"/>
      <c r="AB374" s="1228"/>
      <c r="AC374" s="1229"/>
      <c r="AD374" s="1242" t="s">
        <v>1124</v>
      </c>
      <c r="AE374" s="1243"/>
      <c r="AF374" s="1242" t="s">
        <v>1125</v>
      </c>
      <c r="AG374" s="1243"/>
      <c r="AH374" s="1227"/>
      <c r="AI374" s="1229"/>
      <c r="AJ374" s="1227"/>
      <c r="AK374" s="1228"/>
      <c r="AL374" s="1229"/>
      <c r="AM374" s="1277"/>
      <c r="AN374" s="1278"/>
      <c r="AO374" s="1279"/>
      <c r="AP374" s="1242"/>
      <c r="AQ374" s="1244"/>
      <c r="AR374" s="1243"/>
    </row>
    <row r="375" spans="1:44" ht="14.1" customHeight="1" x14ac:dyDescent="0.15">
      <c r="A375" s="665"/>
      <c r="B375" s="666"/>
      <c r="C375" s="667"/>
      <c r="D375" s="667"/>
      <c r="E375" s="667"/>
      <c r="F375" s="667"/>
      <c r="G375" s="668"/>
      <c r="H375" s="669"/>
      <c r="I375" s="670"/>
      <c r="J375" s="670"/>
      <c r="K375" s="672"/>
      <c r="L375" s="669"/>
      <c r="M375" s="672"/>
      <c r="N375" s="669"/>
      <c r="O375" s="672"/>
      <c r="P375" s="673"/>
      <c r="Q375" s="674"/>
      <c r="R375" s="671"/>
      <c r="S375" s="671"/>
      <c r="T375" s="671"/>
      <c r="U375" s="669"/>
      <c r="V375" s="672"/>
      <c r="W375" s="669"/>
      <c r="X375" s="672"/>
      <c r="Y375" s="673"/>
      <c r="Z375" s="674"/>
      <c r="AA375" s="670"/>
      <c r="AB375" s="670"/>
      <c r="AC375" s="670"/>
      <c r="AD375" s="669"/>
      <c r="AE375" s="672"/>
      <c r="AF375" s="669"/>
      <c r="AG375" s="672"/>
      <c r="AH375" s="673"/>
      <c r="AI375" s="674"/>
      <c r="AJ375" s="670"/>
      <c r="AK375" s="670"/>
      <c r="AL375" s="670"/>
      <c r="AM375" s="675"/>
      <c r="AN375" s="676"/>
      <c r="AO375" s="677"/>
      <c r="AP375" s="671"/>
      <c r="AQ375" s="671"/>
      <c r="AR375" s="672"/>
    </row>
    <row r="376" spans="1:44" ht="14.1" customHeight="1" x14ac:dyDescent="0.15">
      <c r="A376" s="681">
        <v>9</v>
      </c>
      <c r="B376" s="682" t="s">
        <v>1167</v>
      </c>
      <c r="C376" s="667"/>
      <c r="D376" s="667"/>
      <c r="E376" s="667"/>
      <c r="F376" s="667"/>
      <c r="G376" s="683"/>
      <c r="H376" s="737"/>
      <c r="I376" s="734"/>
      <c r="J376" s="734"/>
      <c r="K376" s="736"/>
      <c r="L376" s="1245"/>
      <c r="M376" s="1246"/>
      <c r="N376" s="1240"/>
      <c r="O376" s="1241"/>
      <c r="P376" s="1238"/>
      <c r="Q376" s="1239"/>
      <c r="R376" s="685"/>
      <c r="S376" s="685"/>
      <c r="T376" s="685"/>
      <c r="U376" s="1297"/>
      <c r="V376" s="1298"/>
      <c r="W376" s="1265"/>
      <c r="X376" s="1266"/>
      <c r="Y376" s="1263"/>
      <c r="Z376" s="1264"/>
      <c r="AA376" s="739"/>
      <c r="AB376" s="739"/>
      <c r="AC376" s="739"/>
      <c r="AD376" s="1297"/>
      <c r="AE376" s="1298"/>
      <c r="AF376" s="1265"/>
      <c r="AG376" s="1266"/>
      <c r="AH376" s="1263"/>
      <c r="AI376" s="1264"/>
      <c r="AJ376" s="739"/>
      <c r="AK376" s="739"/>
      <c r="AL376" s="739"/>
      <c r="AM376" s="1299"/>
      <c r="AN376" s="1300"/>
      <c r="AO376" s="1301"/>
      <c r="AP376" s="738"/>
      <c r="AQ376" s="667"/>
      <c r="AR376" s="668"/>
    </row>
    <row r="377" spans="1:44" ht="14.1" customHeight="1" x14ac:dyDescent="0.15">
      <c r="A377" s="691"/>
      <c r="B377" s="645" t="s">
        <v>1168</v>
      </c>
      <c r="C377" s="646"/>
      <c r="D377" s="646"/>
      <c r="E377" s="646"/>
      <c r="F377" s="646"/>
      <c r="G377" s="647"/>
      <c r="H377" s="645" t="s">
        <v>1582</v>
      </c>
      <c r="I377" s="648"/>
      <c r="J377" s="648"/>
      <c r="K377" s="647"/>
      <c r="L377" s="1164"/>
      <c r="M377" s="1165"/>
      <c r="N377" s="659"/>
      <c r="O377" s="661"/>
      <c r="P377" s="715"/>
      <c r="Q377" s="680"/>
      <c r="R377" s="660"/>
      <c r="S377" s="660"/>
      <c r="T377" s="660"/>
      <c r="U377" s="1172"/>
      <c r="V377" s="1173"/>
      <c r="W377" s="645"/>
      <c r="X377" s="647"/>
      <c r="Y377" s="692"/>
      <c r="Z377" s="693"/>
      <c r="AA377" s="648"/>
      <c r="AB377" s="648"/>
      <c r="AC377" s="648"/>
      <c r="AD377" s="1172"/>
      <c r="AE377" s="1173"/>
      <c r="AF377" s="645"/>
      <c r="AG377" s="647"/>
      <c r="AH377" s="692"/>
      <c r="AI377" s="693"/>
      <c r="AJ377" s="648"/>
      <c r="AK377" s="648"/>
      <c r="AL377" s="648"/>
      <c r="AM377" s="694"/>
      <c r="AN377" s="695"/>
      <c r="AO377" s="696"/>
      <c r="AP377" s="646"/>
      <c r="AQ377" s="646"/>
      <c r="AR377" s="647"/>
    </row>
    <row r="378" spans="1:44" ht="14.1" customHeight="1" x14ac:dyDescent="0.15">
      <c r="A378" s="697"/>
      <c r="B378" s="651" t="s">
        <v>1170</v>
      </c>
      <c r="C378" s="652"/>
      <c r="D378" s="652"/>
      <c r="E378" s="652"/>
      <c r="F378" s="652"/>
      <c r="G378" s="653"/>
      <c r="H378" s="654" t="s">
        <v>1132</v>
      </c>
      <c r="I378" s="655"/>
      <c r="J378" s="655"/>
      <c r="K378" s="656"/>
      <c r="L378" s="1218" t="s">
        <v>724</v>
      </c>
      <c r="M378" s="1219"/>
      <c r="N378" s="1164" t="s">
        <v>737</v>
      </c>
      <c r="O378" s="1165"/>
      <c r="P378" s="1157"/>
      <c r="Q378" s="1158"/>
      <c r="R378" s="1159"/>
      <c r="S378" s="1160"/>
      <c r="T378" s="1161"/>
      <c r="U378" s="1282">
        <v>3.0000000000000001E-3</v>
      </c>
      <c r="V378" s="1283"/>
      <c r="W378" s="1174" t="s">
        <v>1133</v>
      </c>
      <c r="X378" s="1175"/>
      <c r="Y378" s="1157"/>
      <c r="Z378" s="1158"/>
      <c r="AA378" s="1159"/>
      <c r="AB378" s="1160"/>
      <c r="AC378" s="1161"/>
      <c r="AD378" s="1225" t="s">
        <v>1374</v>
      </c>
      <c r="AE378" s="1226"/>
      <c r="AF378" s="1174" t="s">
        <v>1130</v>
      </c>
      <c r="AG378" s="1175"/>
      <c r="AH378" s="1157"/>
      <c r="AI378" s="1158"/>
      <c r="AJ378" s="1159"/>
      <c r="AK378" s="1160"/>
      <c r="AL378" s="1161"/>
      <c r="AM378" s="1159"/>
      <c r="AN378" s="1160"/>
      <c r="AO378" s="1161"/>
      <c r="AP378" s="654" t="s">
        <v>1547</v>
      </c>
      <c r="AQ378" s="652"/>
      <c r="AR378" s="713"/>
    </row>
    <row r="379" spans="1:44" ht="14.1" customHeight="1" x14ac:dyDescent="0.15">
      <c r="A379" s="707"/>
      <c r="B379" s="659"/>
      <c r="C379" s="660"/>
      <c r="D379" s="660"/>
      <c r="E379" s="660"/>
      <c r="F379" s="660"/>
      <c r="G379" s="661"/>
      <c r="H379" s="645"/>
      <c r="I379" s="648"/>
      <c r="J379" s="648"/>
      <c r="K379" s="647"/>
      <c r="L379" s="1164"/>
      <c r="M379" s="1165"/>
      <c r="N379" s="659"/>
      <c r="O379" s="661"/>
      <c r="P379" s="715"/>
      <c r="Q379" s="680"/>
      <c r="R379" s="660"/>
      <c r="S379" s="660"/>
      <c r="T379" s="660"/>
      <c r="U379" s="1172"/>
      <c r="V379" s="1173"/>
      <c r="W379" s="645"/>
      <c r="X379" s="647"/>
      <c r="Y379" s="692"/>
      <c r="Z379" s="693"/>
      <c r="AA379" s="648"/>
      <c r="AB379" s="648"/>
      <c r="AC379" s="648"/>
      <c r="AD379" s="1172"/>
      <c r="AE379" s="1173"/>
      <c r="AF379" s="645"/>
      <c r="AG379" s="647"/>
      <c r="AH379" s="692"/>
      <c r="AI379" s="693"/>
      <c r="AJ379" s="648"/>
      <c r="AK379" s="648"/>
      <c r="AL379" s="648"/>
      <c r="AM379" s="694"/>
      <c r="AN379" s="695"/>
      <c r="AO379" s="696"/>
      <c r="AP379" s="660"/>
      <c r="AQ379" s="660"/>
      <c r="AR379" s="661"/>
    </row>
    <row r="380" spans="1:44" ht="14.1" customHeight="1" x14ac:dyDescent="0.15">
      <c r="A380" s="707"/>
      <c r="B380" s="659" t="s">
        <v>1560</v>
      </c>
      <c r="C380" s="660"/>
      <c r="D380" s="660"/>
      <c r="E380" s="660"/>
      <c r="F380" s="698"/>
      <c r="G380" s="678"/>
      <c r="H380" s="679" t="s">
        <v>600</v>
      </c>
      <c r="I380" s="662"/>
      <c r="J380" s="662"/>
      <c r="K380" s="656"/>
      <c r="L380" s="1218" t="s">
        <v>724</v>
      </c>
      <c r="M380" s="1219"/>
      <c r="N380" s="1164" t="s">
        <v>737</v>
      </c>
      <c r="O380" s="1165"/>
      <c r="P380" s="1157"/>
      <c r="Q380" s="1158"/>
      <c r="R380" s="1159"/>
      <c r="S380" s="1160"/>
      <c r="T380" s="1161"/>
      <c r="U380" s="1162" t="s">
        <v>724</v>
      </c>
      <c r="V380" s="1163"/>
      <c r="W380" s="1164" t="s">
        <v>1133</v>
      </c>
      <c r="X380" s="1165"/>
      <c r="Y380" s="1157"/>
      <c r="Z380" s="1158"/>
      <c r="AA380" s="1159"/>
      <c r="AB380" s="1160"/>
      <c r="AC380" s="1161"/>
      <c r="AD380" s="1162" t="s">
        <v>724</v>
      </c>
      <c r="AE380" s="1163"/>
      <c r="AF380" s="1164" t="s">
        <v>1130</v>
      </c>
      <c r="AG380" s="1165"/>
      <c r="AH380" s="1157"/>
      <c r="AI380" s="1158"/>
      <c r="AJ380" s="1159"/>
      <c r="AK380" s="1160"/>
      <c r="AL380" s="1161"/>
      <c r="AM380" s="1159"/>
      <c r="AN380" s="1160"/>
      <c r="AO380" s="1161"/>
      <c r="AP380" s="881" t="s">
        <v>1393</v>
      </c>
      <c r="AQ380" s="660"/>
      <c r="AR380" s="661"/>
    </row>
    <row r="381" spans="1:44" ht="14.1" customHeight="1" x14ac:dyDescent="0.15">
      <c r="A381" s="691"/>
      <c r="B381" s="645"/>
      <c r="C381" s="646"/>
      <c r="D381" s="646"/>
      <c r="E381" s="646"/>
      <c r="F381" s="646"/>
      <c r="G381" s="647"/>
      <c r="H381" s="645"/>
      <c r="I381" s="648"/>
      <c r="J381" s="648"/>
      <c r="K381" s="647"/>
      <c r="L381" s="1172"/>
      <c r="M381" s="1173"/>
      <c r="N381" s="645"/>
      <c r="O381" s="647"/>
      <c r="P381" s="692"/>
      <c r="Q381" s="693"/>
      <c r="R381" s="646"/>
      <c r="S381" s="646"/>
      <c r="T381" s="646"/>
      <c r="U381" s="1172"/>
      <c r="V381" s="1173"/>
      <c r="W381" s="645"/>
      <c r="X381" s="647"/>
      <c r="Y381" s="692"/>
      <c r="Z381" s="693"/>
      <c r="AA381" s="648"/>
      <c r="AB381" s="648"/>
      <c r="AC381" s="648"/>
      <c r="AD381" s="1172"/>
      <c r="AE381" s="1173"/>
      <c r="AF381" s="645"/>
      <c r="AG381" s="647"/>
      <c r="AH381" s="692"/>
      <c r="AI381" s="693"/>
      <c r="AJ381" s="648"/>
      <c r="AK381" s="648"/>
      <c r="AL381" s="648"/>
      <c r="AM381" s="694"/>
      <c r="AN381" s="695"/>
      <c r="AO381" s="696"/>
      <c r="AP381" s="660"/>
      <c r="AQ381" s="646"/>
      <c r="AR381" s="647"/>
    </row>
    <row r="382" spans="1:44" ht="14.1" customHeight="1" x14ac:dyDescent="0.15">
      <c r="A382" s="697"/>
      <c r="B382" s="651"/>
      <c r="C382" s="652"/>
      <c r="D382" s="652"/>
      <c r="E382" s="652"/>
      <c r="F382" s="660"/>
      <c r="G382" s="653"/>
      <c r="H382" s="679"/>
      <c r="I382" s="662"/>
      <c r="J382" s="662"/>
      <c r="K382" s="656"/>
      <c r="L382" s="1218"/>
      <c r="M382" s="1219"/>
      <c r="N382" s="1164"/>
      <c r="O382" s="1165"/>
      <c r="P382" s="1214"/>
      <c r="Q382" s="1215"/>
      <c r="R382" s="662"/>
      <c r="S382" s="662"/>
      <c r="T382" s="662"/>
      <c r="U382" s="1162"/>
      <c r="V382" s="1163"/>
      <c r="W382" s="1164"/>
      <c r="X382" s="1165"/>
      <c r="Y382" s="1157"/>
      <c r="Z382" s="1158"/>
      <c r="AA382" s="1159"/>
      <c r="AB382" s="1160"/>
      <c r="AC382" s="1161"/>
      <c r="AD382" s="1162"/>
      <c r="AE382" s="1163"/>
      <c r="AF382" s="1164"/>
      <c r="AG382" s="1165"/>
      <c r="AH382" s="1157"/>
      <c r="AI382" s="1158"/>
      <c r="AJ382" s="1159"/>
      <c r="AK382" s="1160"/>
      <c r="AL382" s="1161"/>
      <c r="AM382" s="1159"/>
      <c r="AN382" s="1160"/>
      <c r="AO382" s="1161"/>
      <c r="AP382" s="881"/>
      <c r="AQ382" s="652"/>
      <c r="AR382" s="713"/>
    </row>
    <row r="383" spans="1:44" ht="14.1" customHeight="1" x14ac:dyDescent="0.15">
      <c r="A383" s="691"/>
      <c r="B383" s="645"/>
      <c r="C383" s="646"/>
      <c r="D383" s="646"/>
      <c r="E383" s="646"/>
      <c r="F383" s="646"/>
      <c r="G383" s="647"/>
      <c r="H383" s="645"/>
      <c r="I383" s="648"/>
      <c r="J383" s="648"/>
      <c r="K383" s="647"/>
      <c r="L383" s="1172"/>
      <c r="M383" s="1173"/>
      <c r="N383" s="645"/>
      <c r="O383" s="647"/>
      <c r="P383" s="692"/>
      <c r="Q383" s="693"/>
      <c r="R383" s="646"/>
      <c r="S383" s="646"/>
      <c r="T383" s="646"/>
      <c r="U383" s="1172"/>
      <c r="V383" s="1173"/>
      <c r="W383" s="645"/>
      <c r="X383" s="647"/>
      <c r="Y383" s="692"/>
      <c r="Z383" s="693"/>
      <c r="AA383" s="648"/>
      <c r="AB383" s="648"/>
      <c r="AC383" s="648"/>
      <c r="AD383" s="645"/>
      <c r="AE383" s="647"/>
      <c r="AF383" s="645"/>
      <c r="AG383" s="647"/>
      <c r="AH383" s="692"/>
      <c r="AI383" s="693"/>
      <c r="AJ383" s="648"/>
      <c r="AK383" s="648"/>
      <c r="AL383" s="648"/>
      <c r="AM383" s="694"/>
      <c r="AN383" s="695"/>
      <c r="AO383" s="696"/>
      <c r="AP383" s="660"/>
      <c r="AQ383" s="646"/>
      <c r="AR383" s="647"/>
    </row>
    <row r="384" spans="1:44" ht="14.1" customHeight="1" x14ac:dyDescent="0.15">
      <c r="A384" s="697"/>
      <c r="B384" s="651" t="s">
        <v>1600</v>
      </c>
      <c r="C384" s="652"/>
      <c r="D384" s="652"/>
      <c r="E384" s="652"/>
      <c r="F384" s="708"/>
      <c r="G384" s="653"/>
      <c r="H384" s="654"/>
      <c r="I384" s="655"/>
      <c r="J384" s="655"/>
      <c r="K384" s="656"/>
      <c r="L384" s="1218" t="s">
        <v>724</v>
      </c>
      <c r="M384" s="1219"/>
      <c r="N384" s="1164" t="s">
        <v>737</v>
      </c>
      <c r="O384" s="1165"/>
      <c r="P384" s="1157"/>
      <c r="Q384" s="1158"/>
      <c r="R384" s="1159"/>
      <c r="S384" s="1160"/>
      <c r="T384" s="1161"/>
      <c r="U384" s="1282">
        <v>3.0000000000000001E-3</v>
      </c>
      <c r="V384" s="1283"/>
      <c r="W384" s="1174" t="s">
        <v>1133</v>
      </c>
      <c r="X384" s="1175"/>
      <c r="Y384" s="1157"/>
      <c r="Z384" s="1158"/>
      <c r="AA384" s="1159"/>
      <c r="AB384" s="1160"/>
      <c r="AC384" s="1161"/>
      <c r="AD384" s="1291" t="s">
        <v>1602</v>
      </c>
      <c r="AE384" s="1292"/>
      <c r="AF384" s="1174" t="s">
        <v>1130</v>
      </c>
      <c r="AG384" s="1175"/>
      <c r="AH384" s="1157"/>
      <c r="AI384" s="1158"/>
      <c r="AJ384" s="1159"/>
      <c r="AK384" s="1160"/>
      <c r="AL384" s="1161"/>
      <c r="AM384" s="1159"/>
      <c r="AN384" s="1160"/>
      <c r="AO384" s="1161"/>
      <c r="AP384" s="654"/>
      <c r="AQ384" s="652"/>
      <c r="AR384" s="713"/>
    </row>
    <row r="385" spans="1:44" ht="14.1" customHeight="1" x14ac:dyDescent="0.15">
      <c r="A385" s="691"/>
      <c r="B385" s="645"/>
      <c r="C385" s="646"/>
      <c r="D385" s="646"/>
      <c r="E385" s="646"/>
      <c r="F385" s="646"/>
      <c r="G385" s="647"/>
      <c r="H385" s="645"/>
      <c r="I385" s="648"/>
      <c r="J385" s="648"/>
      <c r="K385" s="647"/>
      <c r="L385" s="1172"/>
      <c r="M385" s="1173"/>
      <c r="N385" s="645"/>
      <c r="O385" s="647"/>
      <c r="P385" s="692"/>
      <c r="Q385" s="693"/>
      <c r="R385" s="646"/>
      <c r="S385" s="646"/>
      <c r="T385" s="646"/>
      <c r="U385" s="1172"/>
      <c r="V385" s="1173"/>
      <c r="W385" s="645"/>
      <c r="X385" s="647"/>
      <c r="Y385" s="692"/>
      <c r="Z385" s="693"/>
      <c r="AA385" s="648"/>
      <c r="AB385" s="648"/>
      <c r="AC385" s="648"/>
      <c r="AD385" s="1172"/>
      <c r="AE385" s="1173"/>
      <c r="AF385" s="645"/>
      <c r="AG385" s="647"/>
      <c r="AH385" s="692"/>
      <c r="AI385" s="693"/>
      <c r="AJ385" s="648"/>
      <c r="AK385" s="648"/>
      <c r="AL385" s="648"/>
      <c r="AM385" s="694"/>
      <c r="AN385" s="695"/>
      <c r="AO385" s="696"/>
      <c r="AP385" s="660"/>
      <c r="AQ385" s="646"/>
      <c r="AR385" s="647"/>
    </row>
    <row r="386" spans="1:44" ht="14.1" customHeight="1" x14ac:dyDescent="0.15">
      <c r="A386" s="697"/>
      <c r="B386" s="651"/>
      <c r="C386" s="652"/>
      <c r="D386" s="652"/>
      <c r="E386" s="652"/>
      <c r="F386" s="660"/>
      <c r="G386" s="653"/>
      <c r="H386" s="679"/>
      <c r="I386" s="662"/>
      <c r="J386" s="662"/>
      <c r="K386" s="656"/>
      <c r="L386" s="1218"/>
      <c r="M386" s="1219"/>
      <c r="N386" s="1164"/>
      <c r="O386" s="1165"/>
      <c r="P386" s="1214"/>
      <c r="Q386" s="1215"/>
      <c r="R386" s="662"/>
      <c r="S386" s="662"/>
      <c r="T386" s="662"/>
      <c r="U386" s="1162"/>
      <c r="V386" s="1163"/>
      <c r="W386" s="1164"/>
      <c r="X386" s="1165"/>
      <c r="Y386" s="1157"/>
      <c r="Z386" s="1158"/>
      <c r="AA386" s="1159"/>
      <c r="AB386" s="1160"/>
      <c r="AC386" s="1161"/>
      <c r="AD386" s="1225"/>
      <c r="AE386" s="1226"/>
      <c r="AF386" s="1164"/>
      <c r="AG386" s="1165"/>
      <c r="AH386" s="1157"/>
      <c r="AI386" s="1158"/>
      <c r="AJ386" s="1159"/>
      <c r="AK386" s="1160"/>
      <c r="AL386" s="1161"/>
      <c r="AM386" s="1159"/>
      <c r="AN386" s="1160"/>
      <c r="AO386" s="1161"/>
      <c r="AP386" s="654"/>
      <c r="AQ386" s="652"/>
      <c r="AR386" s="713"/>
    </row>
    <row r="387" spans="1:44" ht="14.1" customHeight="1" x14ac:dyDescent="0.15">
      <c r="A387" s="691"/>
      <c r="B387" s="645"/>
      <c r="C387" s="646"/>
      <c r="D387" s="646"/>
      <c r="E387" s="646"/>
      <c r="F387" s="646"/>
      <c r="G387" s="647"/>
      <c r="H387" s="645"/>
      <c r="I387" s="648"/>
      <c r="J387" s="648"/>
      <c r="K387" s="647"/>
      <c r="L387" s="1172"/>
      <c r="M387" s="1173"/>
      <c r="N387" s="645"/>
      <c r="O387" s="647"/>
      <c r="P387" s="692"/>
      <c r="Q387" s="693"/>
      <c r="R387" s="646"/>
      <c r="S387" s="646"/>
      <c r="T387" s="646"/>
      <c r="U387" s="1172"/>
      <c r="V387" s="1173"/>
      <c r="W387" s="645"/>
      <c r="X387" s="647"/>
      <c r="Y387" s="692"/>
      <c r="Z387" s="693"/>
      <c r="AA387" s="648"/>
      <c r="AB387" s="648"/>
      <c r="AC387" s="648"/>
      <c r="AD387" s="1172"/>
      <c r="AE387" s="1173"/>
      <c r="AF387" s="645"/>
      <c r="AG387" s="647"/>
      <c r="AH387" s="692"/>
      <c r="AI387" s="693"/>
      <c r="AJ387" s="648"/>
      <c r="AK387" s="648"/>
      <c r="AL387" s="648"/>
      <c r="AM387" s="694"/>
      <c r="AN387" s="695"/>
      <c r="AO387" s="696"/>
      <c r="AP387" s="660"/>
      <c r="AQ387" s="646"/>
      <c r="AR387" s="647"/>
    </row>
    <row r="388" spans="1:44" ht="14.1" customHeight="1" x14ac:dyDescent="0.15">
      <c r="A388" s="697"/>
      <c r="B388" s="651"/>
      <c r="C388" s="660"/>
      <c r="D388" s="660"/>
      <c r="E388" s="660"/>
      <c r="F388" s="660"/>
      <c r="G388" s="678"/>
      <c r="H388" s="679"/>
      <c r="I388" s="662"/>
      <c r="J388" s="662"/>
      <c r="K388" s="680"/>
      <c r="L388" s="1218"/>
      <c r="M388" s="1219"/>
      <c r="N388" s="1164"/>
      <c r="O388" s="1165"/>
      <c r="P388" s="1214"/>
      <c r="Q388" s="1215"/>
      <c r="R388" s="662"/>
      <c r="S388" s="662"/>
      <c r="T388" s="662"/>
      <c r="U388" s="1218"/>
      <c r="V388" s="1219"/>
      <c r="W388" s="1164"/>
      <c r="X388" s="1165"/>
      <c r="Y388" s="1214"/>
      <c r="Z388" s="1215"/>
      <c r="AA388" s="1194"/>
      <c r="AB388" s="1195"/>
      <c r="AC388" s="1196"/>
      <c r="AD388" s="1267"/>
      <c r="AE388" s="1268"/>
      <c r="AF388" s="1164"/>
      <c r="AG388" s="1165"/>
      <c r="AH388" s="1214"/>
      <c r="AI388" s="1215"/>
      <c r="AJ388" s="1194"/>
      <c r="AK388" s="1195"/>
      <c r="AL388" s="1196"/>
      <c r="AM388" s="1194"/>
      <c r="AN388" s="1195"/>
      <c r="AO388" s="1196"/>
      <c r="AP388" s="679"/>
      <c r="AQ388" s="652"/>
      <c r="AR388" s="713"/>
    </row>
    <row r="389" spans="1:44" ht="14.1" customHeight="1" x14ac:dyDescent="0.15">
      <c r="A389" s="707"/>
      <c r="B389" s="659"/>
      <c r="C389" s="646"/>
      <c r="D389" s="646"/>
      <c r="E389" s="646"/>
      <c r="F389" s="646"/>
      <c r="G389" s="696"/>
      <c r="H389" s="694"/>
      <c r="I389" s="648"/>
      <c r="J389" s="648"/>
      <c r="K389" s="693"/>
      <c r="L389" s="765"/>
      <c r="M389" s="767"/>
      <c r="N389" s="649"/>
      <c r="O389" s="650"/>
      <c r="P389" s="717"/>
      <c r="Q389" s="719"/>
      <c r="R389" s="648"/>
      <c r="S389" s="648"/>
      <c r="T389" s="648"/>
      <c r="U389" s="765"/>
      <c r="V389" s="767"/>
      <c r="W389" s="649"/>
      <c r="X389" s="650"/>
      <c r="Y389" s="717"/>
      <c r="Z389" s="719"/>
      <c r="AA389" s="721"/>
      <c r="AB389" s="721"/>
      <c r="AC389" s="721"/>
      <c r="AD389" s="911"/>
      <c r="AE389" s="912"/>
      <c r="AF389" s="649"/>
      <c r="AG389" s="650"/>
      <c r="AH389" s="717"/>
      <c r="AI389" s="719"/>
      <c r="AJ389" s="721"/>
      <c r="AK389" s="721"/>
      <c r="AL389" s="721"/>
      <c r="AM389" s="720"/>
      <c r="AN389" s="721"/>
      <c r="AO389" s="722"/>
      <c r="AP389" s="695"/>
      <c r="AQ389" s="660"/>
      <c r="AR389" s="661"/>
    </row>
    <row r="390" spans="1:44" ht="14.1" customHeight="1" x14ac:dyDescent="0.15">
      <c r="A390" s="707"/>
      <c r="B390" s="659"/>
      <c r="C390" s="660"/>
      <c r="D390" s="660"/>
      <c r="E390" s="660"/>
      <c r="F390" s="660"/>
      <c r="G390" s="678"/>
      <c r="H390" s="679"/>
      <c r="I390" s="662"/>
      <c r="J390" s="662"/>
      <c r="K390" s="680"/>
      <c r="L390" s="709"/>
      <c r="M390" s="761"/>
      <c r="N390" s="663"/>
      <c r="O390" s="664"/>
      <c r="P390" s="710"/>
      <c r="Q390" s="711"/>
      <c r="R390" s="662"/>
      <c r="S390" s="662"/>
      <c r="T390" s="662"/>
      <c r="U390" s="709"/>
      <c r="V390" s="761"/>
      <c r="W390" s="663"/>
      <c r="X390" s="664"/>
      <c r="Y390" s="710"/>
      <c r="Z390" s="711"/>
      <c r="AA390" s="763"/>
      <c r="AB390" s="763"/>
      <c r="AC390" s="763"/>
      <c r="AD390" s="879"/>
      <c r="AE390" s="880"/>
      <c r="AF390" s="663"/>
      <c r="AG390" s="664"/>
      <c r="AH390" s="710"/>
      <c r="AI390" s="711"/>
      <c r="AJ390" s="763"/>
      <c r="AK390" s="763"/>
      <c r="AL390" s="763"/>
      <c r="AM390" s="762"/>
      <c r="AN390" s="763"/>
      <c r="AO390" s="764"/>
      <c r="AP390" s="716"/>
      <c r="AQ390" s="660"/>
      <c r="AR390" s="661"/>
    </row>
    <row r="391" spans="1:44" ht="14.1" customHeight="1" x14ac:dyDescent="0.15">
      <c r="A391" s="691"/>
      <c r="B391" s="645"/>
      <c r="C391" s="646"/>
      <c r="D391" s="646"/>
      <c r="E391" s="646"/>
      <c r="F391" s="646"/>
      <c r="G391" s="647"/>
      <c r="H391" s="645"/>
      <c r="I391" s="648"/>
      <c r="J391" s="648"/>
      <c r="K391" s="647"/>
      <c r="L391" s="1172"/>
      <c r="M391" s="1173"/>
      <c r="N391" s="645"/>
      <c r="O391" s="647"/>
      <c r="P391" s="692"/>
      <c r="Q391" s="693"/>
      <c r="R391" s="646"/>
      <c r="S391" s="646"/>
      <c r="T391" s="646"/>
      <c r="U391" s="1172"/>
      <c r="V391" s="1173"/>
      <c r="W391" s="645"/>
      <c r="X391" s="647"/>
      <c r="Y391" s="692"/>
      <c r="Z391" s="693"/>
      <c r="AA391" s="648"/>
      <c r="AB391" s="648"/>
      <c r="AC391" s="648"/>
      <c r="AD391" s="1172"/>
      <c r="AE391" s="1173"/>
      <c r="AF391" s="645"/>
      <c r="AG391" s="647"/>
      <c r="AH391" s="692"/>
      <c r="AI391" s="693"/>
      <c r="AJ391" s="648"/>
      <c r="AK391" s="648"/>
      <c r="AL391" s="648"/>
      <c r="AM391" s="694"/>
      <c r="AN391" s="695"/>
      <c r="AO391" s="696"/>
      <c r="AP391" s="645"/>
      <c r="AQ391" s="646"/>
      <c r="AR391" s="647"/>
    </row>
    <row r="392" spans="1:44" ht="14.1" customHeight="1" x14ac:dyDescent="0.15">
      <c r="A392" s="697"/>
      <c r="B392" s="651"/>
      <c r="C392" s="652"/>
      <c r="D392" s="652"/>
      <c r="E392" s="652"/>
      <c r="F392" s="652"/>
      <c r="G392" s="653"/>
      <c r="H392" s="679"/>
      <c r="I392" s="662"/>
      <c r="J392" s="662"/>
      <c r="K392" s="656"/>
      <c r="L392" s="1218"/>
      <c r="M392" s="1219"/>
      <c r="N392" s="1164"/>
      <c r="O392" s="1165"/>
      <c r="P392" s="1214"/>
      <c r="Q392" s="1215"/>
      <c r="R392" s="662"/>
      <c r="S392" s="662"/>
      <c r="T392" s="662"/>
      <c r="U392" s="1162"/>
      <c r="V392" s="1163"/>
      <c r="W392" s="1164"/>
      <c r="X392" s="1165"/>
      <c r="Y392" s="1157"/>
      <c r="Z392" s="1158"/>
      <c r="AA392" s="1159"/>
      <c r="AB392" s="1160"/>
      <c r="AC392" s="1161"/>
      <c r="AD392" s="1225"/>
      <c r="AE392" s="1226"/>
      <c r="AF392" s="1164"/>
      <c r="AG392" s="1165"/>
      <c r="AH392" s="1157"/>
      <c r="AI392" s="1158"/>
      <c r="AJ392" s="1159"/>
      <c r="AK392" s="1160"/>
      <c r="AL392" s="1161"/>
      <c r="AM392" s="1159"/>
      <c r="AN392" s="1160"/>
      <c r="AO392" s="1161"/>
      <c r="AP392" s="654"/>
      <c r="AQ392" s="652"/>
      <c r="AR392" s="713"/>
    </row>
    <row r="393" spans="1:44" ht="14.1" customHeight="1" x14ac:dyDescent="0.15">
      <c r="A393" s="707"/>
      <c r="B393" s="659"/>
      <c r="C393" s="660"/>
      <c r="D393" s="660"/>
      <c r="E393" s="660"/>
      <c r="F393" s="660"/>
      <c r="G393" s="661"/>
      <c r="H393" s="645"/>
      <c r="I393" s="648"/>
      <c r="J393" s="648"/>
      <c r="K393" s="647"/>
      <c r="L393" s="1172"/>
      <c r="M393" s="1173"/>
      <c r="N393" s="645"/>
      <c r="O393" s="647"/>
      <c r="P393" s="692"/>
      <c r="Q393" s="693"/>
      <c r="R393" s="646"/>
      <c r="S393" s="646"/>
      <c r="T393" s="646"/>
      <c r="U393" s="1172"/>
      <c r="V393" s="1173"/>
      <c r="W393" s="645"/>
      <c r="X393" s="647"/>
      <c r="Y393" s="692"/>
      <c r="Z393" s="693"/>
      <c r="AA393" s="648"/>
      <c r="AB393" s="648"/>
      <c r="AC393" s="648"/>
      <c r="AD393" s="1172"/>
      <c r="AE393" s="1173"/>
      <c r="AF393" s="645"/>
      <c r="AG393" s="647"/>
      <c r="AH393" s="692"/>
      <c r="AI393" s="693"/>
      <c r="AJ393" s="648"/>
      <c r="AK393" s="648"/>
      <c r="AL393" s="648"/>
      <c r="AM393" s="694"/>
      <c r="AN393" s="695"/>
      <c r="AO393" s="696"/>
      <c r="AP393" s="660"/>
      <c r="AQ393" s="660"/>
      <c r="AR393" s="661"/>
    </row>
    <row r="394" spans="1:44" ht="14.1" customHeight="1" x14ac:dyDescent="0.15">
      <c r="A394" s="707"/>
      <c r="B394" s="659"/>
      <c r="C394" s="660"/>
      <c r="D394" s="660"/>
      <c r="E394" s="660"/>
      <c r="F394" s="660"/>
      <c r="G394" s="678"/>
      <c r="H394" s="679"/>
      <c r="I394" s="662"/>
      <c r="J394" s="662"/>
      <c r="K394" s="656"/>
      <c r="L394" s="1218"/>
      <c r="M394" s="1219"/>
      <c r="N394" s="1164"/>
      <c r="O394" s="1165"/>
      <c r="P394" s="1214"/>
      <c r="Q394" s="1215"/>
      <c r="R394" s="662"/>
      <c r="S394" s="662"/>
      <c r="T394" s="662"/>
      <c r="U394" s="1162"/>
      <c r="V394" s="1163"/>
      <c r="W394" s="1164"/>
      <c r="X394" s="1165"/>
      <c r="Y394" s="1157"/>
      <c r="Z394" s="1158"/>
      <c r="AA394" s="1159"/>
      <c r="AB394" s="1160"/>
      <c r="AC394" s="1161"/>
      <c r="AD394" s="1225"/>
      <c r="AE394" s="1226"/>
      <c r="AF394" s="1164"/>
      <c r="AG394" s="1165"/>
      <c r="AH394" s="1157"/>
      <c r="AI394" s="1158"/>
      <c r="AJ394" s="1159"/>
      <c r="AK394" s="1160"/>
      <c r="AL394" s="1161"/>
      <c r="AM394" s="1159"/>
      <c r="AN394" s="1160"/>
      <c r="AO394" s="1161"/>
      <c r="AP394" s="716"/>
      <c r="AQ394" s="660"/>
      <c r="AR394" s="661"/>
    </row>
    <row r="395" spans="1:44" ht="14.1" customHeight="1" x14ac:dyDescent="0.15">
      <c r="A395" s="691"/>
      <c r="B395" s="645"/>
      <c r="C395" s="723"/>
      <c r="D395" s="723"/>
      <c r="E395" s="723"/>
      <c r="F395" s="723"/>
      <c r="G395" s="724"/>
      <c r="H395" s="645"/>
      <c r="I395" s="648"/>
      <c r="J395" s="648"/>
      <c r="K395" s="647"/>
      <c r="L395" s="1172"/>
      <c r="M395" s="1173"/>
      <c r="N395" s="645"/>
      <c r="O395" s="647"/>
      <c r="P395" s="692"/>
      <c r="Q395" s="693"/>
      <c r="R395" s="646"/>
      <c r="S395" s="646"/>
      <c r="T395" s="646"/>
      <c r="U395" s="1172"/>
      <c r="V395" s="1173"/>
      <c r="W395" s="645"/>
      <c r="X395" s="647"/>
      <c r="Y395" s="692"/>
      <c r="Z395" s="693"/>
      <c r="AA395" s="648"/>
      <c r="AB395" s="648"/>
      <c r="AC395" s="648"/>
      <c r="AD395" s="1172"/>
      <c r="AE395" s="1173"/>
      <c r="AF395" s="645"/>
      <c r="AG395" s="647"/>
      <c r="AH395" s="692"/>
      <c r="AI395" s="693"/>
      <c r="AJ395" s="648"/>
      <c r="AK395" s="648"/>
      <c r="AL395" s="648"/>
      <c r="AM395" s="694"/>
      <c r="AN395" s="695"/>
      <c r="AO395" s="696"/>
      <c r="AP395" s="723"/>
      <c r="AQ395" s="723"/>
      <c r="AR395" s="724"/>
    </row>
    <row r="396" spans="1:44" ht="14.1" customHeight="1" x14ac:dyDescent="0.15">
      <c r="A396" s="707"/>
      <c r="B396" s="659"/>
      <c r="C396" s="667"/>
      <c r="D396" s="667"/>
      <c r="E396" s="667"/>
      <c r="F396" s="667"/>
      <c r="G396" s="683"/>
      <c r="H396" s="679"/>
      <c r="I396" s="662"/>
      <c r="J396" s="662"/>
      <c r="K396" s="680"/>
      <c r="L396" s="1218"/>
      <c r="M396" s="1219"/>
      <c r="N396" s="1164"/>
      <c r="O396" s="1165"/>
      <c r="P396" s="1214"/>
      <c r="Q396" s="1215"/>
      <c r="R396" s="662"/>
      <c r="S396" s="662"/>
      <c r="T396" s="662"/>
      <c r="U396" s="1218"/>
      <c r="V396" s="1219"/>
      <c r="W396" s="1164"/>
      <c r="X396" s="1165"/>
      <c r="Y396" s="1214"/>
      <c r="Z396" s="1215"/>
      <c r="AA396" s="1194"/>
      <c r="AB396" s="1195"/>
      <c r="AC396" s="1196"/>
      <c r="AD396" s="1267"/>
      <c r="AE396" s="1268"/>
      <c r="AF396" s="1164"/>
      <c r="AG396" s="1165"/>
      <c r="AH396" s="1214"/>
      <c r="AI396" s="1215"/>
      <c r="AJ396" s="1194"/>
      <c r="AK396" s="1195"/>
      <c r="AL396" s="1196"/>
      <c r="AM396" s="1194"/>
      <c r="AN396" s="1195"/>
      <c r="AO396" s="1196"/>
      <c r="AP396" s="738"/>
      <c r="AQ396" s="667"/>
      <c r="AR396" s="668"/>
    </row>
    <row r="397" spans="1:44" ht="14.1" customHeight="1" x14ac:dyDescent="0.15">
      <c r="A397" s="691"/>
      <c r="B397" s="725"/>
      <c r="C397" s="723"/>
      <c r="D397" s="723"/>
      <c r="E397" s="723"/>
      <c r="F397" s="723"/>
      <c r="G397" s="724"/>
      <c r="H397" s="725"/>
      <c r="I397" s="726"/>
      <c r="J397" s="726"/>
      <c r="K397" s="724"/>
      <c r="L397" s="1172"/>
      <c r="M397" s="1173"/>
      <c r="N397" s="645"/>
      <c r="O397" s="647"/>
      <c r="P397" s="692"/>
      <c r="Q397" s="693"/>
      <c r="R397" s="646"/>
      <c r="S397" s="646"/>
      <c r="T397" s="646"/>
      <c r="U397" s="725"/>
      <c r="V397" s="724"/>
      <c r="W397" s="725"/>
      <c r="X397" s="724"/>
      <c r="Y397" s="727"/>
      <c r="Z397" s="728"/>
      <c r="AA397" s="726"/>
      <c r="AB397" s="726"/>
      <c r="AC397" s="726"/>
      <c r="AD397" s="725"/>
      <c r="AE397" s="724"/>
      <c r="AF397" s="725"/>
      <c r="AG397" s="724"/>
      <c r="AH397" s="727"/>
      <c r="AI397" s="728"/>
      <c r="AJ397" s="726"/>
      <c r="AK397" s="726"/>
      <c r="AL397" s="726"/>
      <c r="AM397" s="729"/>
      <c r="AN397" s="730"/>
      <c r="AO397" s="731"/>
      <c r="AP397" s="723"/>
      <c r="AQ397" s="723"/>
      <c r="AR397" s="724"/>
    </row>
    <row r="398" spans="1:44" ht="14.1" customHeight="1" x14ac:dyDescent="0.15">
      <c r="A398" s="697"/>
      <c r="B398" s="740"/>
      <c r="C398" s="689"/>
      <c r="D398" s="689"/>
      <c r="E398" s="689"/>
      <c r="F398" s="689"/>
      <c r="G398" s="732"/>
      <c r="H398" s="684"/>
      <c r="I398" s="685"/>
      <c r="J398" s="685"/>
      <c r="K398" s="686"/>
      <c r="L398" s="1218"/>
      <c r="M398" s="1219"/>
      <c r="N398" s="1164"/>
      <c r="O398" s="1165"/>
      <c r="P398" s="1214"/>
      <c r="Q398" s="1215"/>
      <c r="R398" s="662"/>
      <c r="S398" s="662"/>
      <c r="T398" s="662"/>
      <c r="U398" s="1238"/>
      <c r="V398" s="1239"/>
      <c r="W398" s="1240"/>
      <c r="X398" s="1241"/>
      <c r="Y398" s="1238"/>
      <c r="Z398" s="1239"/>
      <c r="AA398" s="687"/>
      <c r="AB398" s="687"/>
      <c r="AC398" s="687"/>
      <c r="AD398" s="1238"/>
      <c r="AE398" s="1239"/>
      <c r="AF398" s="1240"/>
      <c r="AG398" s="1241"/>
      <c r="AH398" s="1238"/>
      <c r="AI398" s="1239"/>
      <c r="AJ398" s="687"/>
      <c r="AK398" s="687"/>
      <c r="AL398" s="687"/>
      <c r="AM398" s="1235"/>
      <c r="AN398" s="1236"/>
      <c r="AO398" s="1237"/>
      <c r="AP398" s="688"/>
      <c r="AQ398" s="689"/>
      <c r="AR398" s="690"/>
    </row>
    <row r="399" spans="1:44" ht="14.1" customHeight="1" x14ac:dyDescent="0.15">
      <c r="A399" s="691"/>
      <c r="B399" s="725"/>
      <c r="C399" s="723"/>
      <c r="D399" s="723"/>
      <c r="E399" s="723"/>
      <c r="F399" s="723"/>
      <c r="G399" s="724"/>
      <c r="H399" s="725"/>
      <c r="I399" s="726"/>
      <c r="J399" s="726"/>
      <c r="K399" s="724"/>
      <c r="L399" s="1172"/>
      <c r="M399" s="1173"/>
      <c r="N399" s="645"/>
      <c r="O399" s="647"/>
      <c r="P399" s="692"/>
      <c r="Q399" s="693"/>
      <c r="R399" s="646"/>
      <c r="S399" s="646"/>
      <c r="T399" s="646"/>
      <c r="U399" s="725"/>
      <c r="V399" s="724"/>
      <c r="W399" s="725"/>
      <c r="X399" s="724"/>
      <c r="Y399" s="727"/>
      <c r="Z399" s="728"/>
      <c r="AA399" s="726"/>
      <c r="AB399" s="726"/>
      <c r="AC399" s="726"/>
      <c r="AD399" s="725"/>
      <c r="AE399" s="724"/>
      <c r="AF399" s="725"/>
      <c r="AG399" s="724"/>
      <c r="AH399" s="727"/>
      <c r="AI399" s="728"/>
      <c r="AJ399" s="726"/>
      <c r="AK399" s="726"/>
      <c r="AL399" s="726"/>
      <c r="AM399" s="729"/>
      <c r="AN399" s="730"/>
      <c r="AO399" s="731"/>
      <c r="AP399" s="723"/>
      <c r="AQ399" s="723"/>
      <c r="AR399" s="724"/>
    </row>
    <row r="400" spans="1:44" ht="14.1" customHeight="1" x14ac:dyDescent="0.15">
      <c r="A400" s="697"/>
      <c r="B400" s="740"/>
      <c r="C400" s="689"/>
      <c r="D400" s="689"/>
      <c r="E400" s="689"/>
      <c r="F400" s="689"/>
      <c r="G400" s="732"/>
      <c r="H400" s="684"/>
      <c r="I400" s="685"/>
      <c r="J400" s="685"/>
      <c r="K400" s="686"/>
      <c r="L400" s="1218"/>
      <c r="M400" s="1219"/>
      <c r="N400" s="1164"/>
      <c r="O400" s="1165"/>
      <c r="P400" s="1214"/>
      <c r="Q400" s="1215"/>
      <c r="R400" s="662"/>
      <c r="S400" s="662"/>
      <c r="T400" s="662"/>
      <c r="U400" s="1238"/>
      <c r="V400" s="1239"/>
      <c r="W400" s="1240"/>
      <c r="X400" s="1241"/>
      <c r="Y400" s="1238"/>
      <c r="Z400" s="1239"/>
      <c r="AA400" s="687"/>
      <c r="AB400" s="687"/>
      <c r="AC400" s="687"/>
      <c r="AD400" s="1238"/>
      <c r="AE400" s="1239"/>
      <c r="AF400" s="1240"/>
      <c r="AG400" s="1241"/>
      <c r="AH400" s="1238"/>
      <c r="AI400" s="1239"/>
      <c r="AJ400" s="687"/>
      <c r="AK400" s="687"/>
      <c r="AL400" s="687"/>
      <c r="AM400" s="1235"/>
      <c r="AN400" s="1236"/>
      <c r="AO400" s="1237"/>
      <c r="AP400" s="688"/>
      <c r="AQ400" s="689"/>
      <c r="AR400" s="690"/>
    </row>
    <row r="401" spans="1:44" ht="14.1" customHeight="1" x14ac:dyDescent="0.15">
      <c r="A401" s="707"/>
      <c r="B401" s="733"/>
      <c r="C401" s="667"/>
      <c r="D401" s="667"/>
      <c r="E401" s="667"/>
      <c r="F401" s="667"/>
      <c r="G401" s="668"/>
      <c r="H401" s="733"/>
      <c r="I401" s="734"/>
      <c r="J401" s="734"/>
      <c r="K401" s="668"/>
      <c r="L401" s="1172"/>
      <c r="M401" s="1173"/>
      <c r="N401" s="645"/>
      <c r="O401" s="647"/>
      <c r="P401" s="692"/>
      <c r="Q401" s="693"/>
      <c r="R401" s="646"/>
      <c r="S401" s="646"/>
      <c r="T401" s="646"/>
      <c r="U401" s="733"/>
      <c r="V401" s="668"/>
      <c r="W401" s="733"/>
      <c r="X401" s="668"/>
      <c r="Y401" s="735"/>
      <c r="Z401" s="736"/>
      <c r="AA401" s="734"/>
      <c r="AB401" s="734"/>
      <c r="AC401" s="734"/>
      <c r="AD401" s="733"/>
      <c r="AE401" s="668"/>
      <c r="AF401" s="733"/>
      <c r="AG401" s="668"/>
      <c r="AH401" s="735"/>
      <c r="AI401" s="736"/>
      <c r="AJ401" s="734"/>
      <c r="AK401" s="734"/>
      <c r="AL401" s="734"/>
      <c r="AM401" s="737"/>
      <c r="AN401" s="738"/>
      <c r="AO401" s="683"/>
      <c r="AP401" s="667"/>
      <c r="AQ401" s="667"/>
      <c r="AR401" s="668"/>
    </row>
    <row r="402" spans="1:44" ht="14.1" customHeight="1" x14ac:dyDescent="0.15">
      <c r="A402" s="707"/>
      <c r="B402" s="733"/>
      <c r="C402" s="667"/>
      <c r="D402" s="667"/>
      <c r="E402" s="667"/>
      <c r="F402" s="667"/>
      <c r="G402" s="683"/>
      <c r="H402" s="737"/>
      <c r="I402" s="734"/>
      <c r="J402" s="734"/>
      <c r="K402" s="736"/>
      <c r="L402" s="1218"/>
      <c r="M402" s="1219"/>
      <c r="N402" s="1164"/>
      <c r="O402" s="1165"/>
      <c r="P402" s="1214"/>
      <c r="Q402" s="1215"/>
      <c r="R402" s="662"/>
      <c r="S402" s="662"/>
      <c r="T402" s="662"/>
      <c r="U402" s="1263"/>
      <c r="V402" s="1264"/>
      <c r="W402" s="1265"/>
      <c r="X402" s="1266"/>
      <c r="Y402" s="1263"/>
      <c r="Z402" s="1264"/>
      <c r="AA402" s="739"/>
      <c r="AB402" s="739"/>
      <c r="AC402" s="739"/>
      <c r="AD402" s="1263"/>
      <c r="AE402" s="1264"/>
      <c r="AF402" s="1265"/>
      <c r="AG402" s="1266"/>
      <c r="AH402" s="1263"/>
      <c r="AI402" s="1264"/>
      <c r="AJ402" s="739"/>
      <c r="AK402" s="739"/>
      <c r="AL402" s="739"/>
      <c r="AM402" s="1235"/>
      <c r="AN402" s="1236"/>
      <c r="AO402" s="1237"/>
      <c r="AP402" s="738"/>
      <c r="AQ402" s="667"/>
      <c r="AR402" s="668"/>
    </row>
    <row r="403" spans="1:44" ht="14.1" customHeight="1" x14ac:dyDescent="0.15">
      <c r="A403" s="691"/>
      <c r="B403" s="725"/>
      <c r="C403" s="723"/>
      <c r="D403" s="723"/>
      <c r="E403" s="723"/>
      <c r="F403" s="723"/>
      <c r="G403" s="724"/>
      <c r="H403" s="725"/>
      <c r="I403" s="726"/>
      <c r="J403" s="726"/>
      <c r="K403" s="724"/>
      <c r="L403" s="1172"/>
      <c r="M403" s="1173"/>
      <c r="N403" s="645"/>
      <c r="O403" s="647"/>
      <c r="P403" s="692"/>
      <c r="Q403" s="693"/>
      <c r="R403" s="646"/>
      <c r="S403" s="646"/>
      <c r="T403" s="646"/>
      <c r="U403" s="725"/>
      <c r="V403" s="724"/>
      <c r="W403" s="725"/>
      <c r="X403" s="724"/>
      <c r="Y403" s="727"/>
      <c r="Z403" s="728"/>
      <c r="AA403" s="726"/>
      <c r="AB403" s="726"/>
      <c r="AC403" s="726"/>
      <c r="AD403" s="725"/>
      <c r="AE403" s="724"/>
      <c r="AF403" s="725"/>
      <c r="AG403" s="724"/>
      <c r="AH403" s="727"/>
      <c r="AI403" s="728"/>
      <c r="AJ403" s="726"/>
      <c r="AK403" s="726"/>
      <c r="AL403" s="726"/>
      <c r="AM403" s="729"/>
      <c r="AN403" s="730"/>
      <c r="AO403" s="731"/>
      <c r="AP403" s="723"/>
      <c r="AQ403" s="723"/>
      <c r="AR403" s="724"/>
    </row>
    <row r="404" spans="1:44" ht="14.1" customHeight="1" x14ac:dyDescent="0.15">
      <c r="A404" s="697"/>
      <c r="B404" s="740"/>
      <c r="C404" s="689"/>
      <c r="D404" s="689"/>
      <c r="E404" s="689"/>
      <c r="F404" s="689"/>
      <c r="G404" s="732"/>
      <c r="H404" s="684"/>
      <c r="I404" s="685"/>
      <c r="J404" s="685"/>
      <c r="K404" s="686"/>
      <c r="L404" s="1218"/>
      <c r="M404" s="1219"/>
      <c r="N404" s="1164"/>
      <c r="O404" s="1165"/>
      <c r="P404" s="1214"/>
      <c r="Q404" s="1215"/>
      <c r="R404" s="662"/>
      <c r="S404" s="662"/>
      <c r="T404" s="662"/>
      <c r="U404" s="1238"/>
      <c r="V404" s="1239"/>
      <c r="W404" s="1240"/>
      <c r="X404" s="1241"/>
      <c r="Y404" s="1238"/>
      <c r="Z404" s="1239"/>
      <c r="AA404" s="687"/>
      <c r="AB404" s="687"/>
      <c r="AC404" s="687"/>
      <c r="AD404" s="1238"/>
      <c r="AE404" s="1239"/>
      <c r="AF404" s="1240"/>
      <c r="AG404" s="1241"/>
      <c r="AH404" s="1238"/>
      <c r="AI404" s="1239"/>
      <c r="AJ404" s="687"/>
      <c r="AK404" s="687"/>
      <c r="AL404" s="687"/>
      <c r="AM404" s="1235"/>
      <c r="AN404" s="1236"/>
      <c r="AO404" s="1237"/>
      <c r="AP404" s="688"/>
      <c r="AQ404" s="689"/>
      <c r="AR404" s="690"/>
    </row>
    <row r="405" spans="1:44" ht="14.1" customHeight="1" x14ac:dyDescent="0.15">
      <c r="A405" s="691"/>
      <c r="B405" s="725"/>
      <c r="C405" s="723"/>
      <c r="D405" s="723"/>
      <c r="E405" s="723"/>
      <c r="F405" s="723"/>
      <c r="G405" s="724"/>
      <c r="H405" s="725"/>
      <c r="I405" s="726"/>
      <c r="J405" s="726"/>
      <c r="K405" s="724"/>
      <c r="L405" s="1172"/>
      <c r="M405" s="1173"/>
      <c r="N405" s="645"/>
      <c r="O405" s="647"/>
      <c r="P405" s="692"/>
      <c r="Q405" s="693"/>
      <c r="R405" s="646"/>
      <c r="S405" s="646"/>
      <c r="T405" s="646"/>
      <c r="U405" s="725"/>
      <c r="V405" s="724"/>
      <c r="W405" s="725"/>
      <c r="X405" s="724"/>
      <c r="Y405" s="727"/>
      <c r="Z405" s="728"/>
      <c r="AA405" s="726"/>
      <c r="AB405" s="726"/>
      <c r="AC405" s="726"/>
      <c r="AD405" s="725"/>
      <c r="AE405" s="724"/>
      <c r="AF405" s="725"/>
      <c r="AG405" s="724"/>
      <c r="AH405" s="727"/>
      <c r="AI405" s="728"/>
      <c r="AJ405" s="726"/>
      <c r="AK405" s="726"/>
      <c r="AL405" s="726"/>
      <c r="AM405" s="729"/>
      <c r="AN405" s="730"/>
      <c r="AO405" s="731"/>
      <c r="AP405" s="723"/>
      <c r="AQ405" s="723"/>
      <c r="AR405" s="724"/>
    </row>
    <row r="406" spans="1:44" ht="14.1" customHeight="1" x14ac:dyDescent="0.15">
      <c r="A406" s="697"/>
      <c r="B406" s="740"/>
      <c r="C406" s="689"/>
      <c r="D406" s="689"/>
      <c r="E406" s="689"/>
      <c r="F406" s="689"/>
      <c r="G406" s="732"/>
      <c r="H406" s="684"/>
      <c r="I406" s="685"/>
      <c r="J406" s="685"/>
      <c r="K406" s="686"/>
      <c r="L406" s="1218"/>
      <c r="M406" s="1219"/>
      <c r="N406" s="1164"/>
      <c r="O406" s="1165"/>
      <c r="P406" s="1214"/>
      <c r="Q406" s="1215"/>
      <c r="R406" s="662"/>
      <c r="S406" s="662"/>
      <c r="T406" s="662"/>
      <c r="U406" s="1238"/>
      <c r="V406" s="1239"/>
      <c r="W406" s="1240"/>
      <c r="X406" s="1241"/>
      <c r="Y406" s="1238"/>
      <c r="Z406" s="1239"/>
      <c r="AA406" s="687"/>
      <c r="AB406" s="687"/>
      <c r="AC406" s="687"/>
      <c r="AD406" s="1238"/>
      <c r="AE406" s="1239"/>
      <c r="AF406" s="1240"/>
      <c r="AG406" s="1241"/>
      <c r="AH406" s="1238"/>
      <c r="AI406" s="1239"/>
      <c r="AJ406" s="687"/>
      <c r="AK406" s="687"/>
      <c r="AL406" s="687"/>
      <c r="AM406" s="1235"/>
      <c r="AN406" s="1236"/>
      <c r="AO406" s="1237"/>
      <c r="AP406" s="688"/>
      <c r="AQ406" s="689"/>
      <c r="AR406" s="690"/>
    </row>
    <row r="407" spans="1:44" ht="14.1" customHeight="1" x14ac:dyDescent="0.15">
      <c r="A407" s="707"/>
      <c r="B407" s="733"/>
      <c r="C407" s="667"/>
      <c r="D407" s="667"/>
      <c r="E407" s="667"/>
      <c r="F407" s="667"/>
      <c r="G407" s="668"/>
      <c r="H407" s="733"/>
      <c r="I407" s="734"/>
      <c r="J407" s="734"/>
      <c r="K407" s="668"/>
      <c r="L407" s="1172"/>
      <c r="M407" s="1173"/>
      <c r="N407" s="645"/>
      <c r="O407" s="647"/>
      <c r="P407" s="692"/>
      <c r="Q407" s="693"/>
      <c r="R407" s="646"/>
      <c r="S407" s="646"/>
      <c r="T407" s="646"/>
      <c r="U407" s="733"/>
      <c r="V407" s="668"/>
      <c r="W407" s="733"/>
      <c r="X407" s="668"/>
      <c r="Y407" s="735"/>
      <c r="Z407" s="736"/>
      <c r="AA407" s="734"/>
      <c r="AB407" s="734"/>
      <c r="AC407" s="734"/>
      <c r="AD407" s="733"/>
      <c r="AE407" s="668"/>
      <c r="AF407" s="733"/>
      <c r="AG407" s="668"/>
      <c r="AH407" s="735"/>
      <c r="AI407" s="736"/>
      <c r="AJ407" s="734"/>
      <c r="AK407" s="734"/>
      <c r="AL407" s="734"/>
      <c r="AM407" s="737"/>
      <c r="AN407" s="738"/>
      <c r="AO407" s="683"/>
      <c r="AP407" s="667"/>
      <c r="AQ407" s="667"/>
      <c r="AR407" s="668"/>
    </row>
    <row r="408" spans="1:44" ht="14.1" customHeight="1" x14ac:dyDescent="0.15">
      <c r="A408" s="707"/>
      <c r="B408" s="733"/>
      <c r="C408" s="667"/>
      <c r="D408" s="667"/>
      <c r="E408" s="667"/>
      <c r="F408" s="667"/>
      <c r="G408" s="683"/>
      <c r="H408" s="737"/>
      <c r="I408" s="734"/>
      <c r="J408" s="734"/>
      <c r="K408" s="736"/>
      <c r="L408" s="1218"/>
      <c r="M408" s="1219"/>
      <c r="N408" s="1164"/>
      <c r="O408" s="1165"/>
      <c r="P408" s="1214"/>
      <c r="Q408" s="1215"/>
      <c r="R408" s="662"/>
      <c r="S408" s="662"/>
      <c r="T408" s="662"/>
      <c r="U408" s="1263"/>
      <c r="V408" s="1264"/>
      <c r="W408" s="1265"/>
      <c r="X408" s="1266"/>
      <c r="Y408" s="1263"/>
      <c r="Z408" s="1264"/>
      <c r="AA408" s="739"/>
      <c r="AB408" s="739"/>
      <c r="AC408" s="739"/>
      <c r="AD408" s="1263"/>
      <c r="AE408" s="1264"/>
      <c r="AF408" s="1265"/>
      <c r="AG408" s="1266"/>
      <c r="AH408" s="1263"/>
      <c r="AI408" s="1264"/>
      <c r="AJ408" s="739"/>
      <c r="AK408" s="739"/>
      <c r="AL408" s="739"/>
      <c r="AM408" s="1235"/>
      <c r="AN408" s="1236"/>
      <c r="AO408" s="1237"/>
      <c r="AP408" s="738"/>
      <c r="AQ408" s="667"/>
      <c r="AR408" s="668"/>
    </row>
    <row r="409" spans="1:44" ht="14.1" customHeight="1" x14ac:dyDescent="0.15">
      <c r="A409" s="691"/>
      <c r="B409" s="725"/>
      <c r="C409" s="723"/>
      <c r="D409" s="723"/>
      <c r="E409" s="723"/>
      <c r="F409" s="723"/>
      <c r="G409" s="724"/>
      <c r="H409" s="725"/>
      <c r="I409" s="726"/>
      <c r="J409" s="726"/>
      <c r="K409" s="724"/>
      <c r="L409" s="1172"/>
      <c r="M409" s="1173"/>
      <c r="N409" s="645"/>
      <c r="O409" s="647"/>
      <c r="P409" s="692"/>
      <c r="Q409" s="693"/>
      <c r="R409" s="646"/>
      <c r="S409" s="646"/>
      <c r="T409" s="646"/>
      <c r="U409" s="725"/>
      <c r="V409" s="724"/>
      <c r="W409" s="725"/>
      <c r="X409" s="724"/>
      <c r="Y409" s="727"/>
      <c r="Z409" s="728"/>
      <c r="AA409" s="726"/>
      <c r="AB409" s="726"/>
      <c r="AC409" s="726"/>
      <c r="AD409" s="725"/>
      <c r="AE409" s="724"/>
      <c r="AF409" s="725"/>
      <c r="AG409" s="724"/>
      <c r="AH409" s="727"/>
      <c r="AI409" s="728"/>
      <c r="AJ409" s="726"/>
      <c r="AK409" s="726"/>
      <c r="AL409" s="726"/>
      <c r="AM409" s="729"/>
      <c r="AN409" s="730"/>
      <c r="AO409" s="731"/>
      <c r="AP409" s="723"/>
      <c r="AQ409" s="723"/>
      <c r="AR409" s="724"/>
    </row>
    <row r="410" spans="1:44" ht="14.1" customHeight="1" x14ac:dyDescent="0.15">
      <c r="A410" s="697"/>
      <c r="B410" s="740"/>
      <c r="C410" s="689"/>
      <c r="D410" s="689"/>
      <c r="E410" s="689"/>
      <c r="F410" s="689"/>
      <c r="G410" s="732"/>
      <c r="H410" s="684"/>
      <c r="I410" s="685"/>
      <c r="J410" s="685"/>
      <c r="K410" s="686"/>
      <c r="L410" s="1218"/>
      <c r="M410" s="1219"/>
      <c r="N410" s="1164"/>
      <c r="O410" s="1165"/>
      <c r="P410" s="1214"/>
      <c r="Q410" s="1215"/>
      <c r="R410" s="662"/>
      <c r="S410" s="662"/>
      <c r="T410" s="662"/>
      <c r="U410" s="1238"/>
      <c r="V410" s="1239"/>
      <c r="W410" s="1240"/>
      <c r="X410" s="1241"/>
      <c r="Y410" s="1238"/>
      <c r="Z410" s="1239"/>
      <c r="AA410" s="687"/>
      <c r="AB410" s="687"/>
      <c r="AC410" s="687"/>
      <c r="AD410" s="1238"/>
      <c r="AE410" s="1239"/>
      <c r="AF410" s="1240"/>
      <c r="AG410" s="1241"/>
      <c r="AH410" s="1238"/>
      <c r="AI410" s="1239"/>
      <c r="AJ410" s="687"/>
      <c r="AK410" s="687"/>
      <c r="AL410" s="687"/>
      <c r="AM410" s="1235"/>
      <c r="AN410" s="1236"/>
      <c r="AO410" s="1237"/>
      <c r="AP410" s="688"/>
      <c r="AQ410" s="689"/>
      <c r="AR410" s="690"/>
    </row>
    <row r="411" spans="1:44" ht="14.1" customHeight="1" x14ac:dyDescent="0.15">
      <c r="A411" s="707"/>
      <c r="B411" s="666"/>
      <c r="C411" s="667"/>
      <c r="D411" s="667"/>
      <c r="E411" s="667"/>
      <c r="F411" s="667"/>
      <c r="G411" s="668"/>
      <c r="H411" s="733"/>
      <c r="I411" s="734"/>
      <c r="J411" s="734"/>
      <c r="K411" s="668"/>
      <c r="L411" s="645"/>
      <c r="M411" s="647"/>
      <c r="N411" s="645"/>
      <c r="O411" s="647"/>
      <c r="P411" s="692"/>
      <c r="Q411" s="693"/>
      <c r="R411" s="646"/>
      <c r="S411" s="646"/>
      <c r="T411" s="646"/>
      <c r="U411" s="733"/>
      <c r="V411" s="668"/>
      <c r="W411" s="733"/>
      <c r="X411" s="668"/>
      <c r="Y411" s="735"/>
      <c r="Z411" s="736"/>
      <c r="AA411" s="734"/>
      <c r="AB411" s="734"/>
      <c r="AC411" s="734"/>
      <c r="AD411" s="733"/>
      <c r="AE411" s="668"/>
      <c r="AF411" s="733"/>
      <c r="AG411" s="668"/>
      <c r="AH411" s="735"/>
      <c r="AI411" s="736"/>
      <c r="AJ411" s="734"/>
      <c r="AK411" s="734"/>
      <c r="AL411" s="734"/>
      <c r="AM411" s="737"/>
      <c r="AN411" s="738"/>
      <c r="AO411" s="683"/>
      <c r="AP411" s="667"/>
      <c r="AQ411" s="667"/>
      <c r="AR411" s="668"/>
    </row>
    <row r="412" spans="1:44" ht="14.1" customHeight="1" x14ac:dyDescent="0.15">
      <c r="A412" s="707"/>
      <c r="B412" s="741"/>
      <c r="C412" s="667"/>
      <c r="D412" s="667"/>
      <c r="E412" s="667"/>
      <c r="F412" s="667"/>
      <c r="G412" s="683"/>
      <c r="H412" s="737"/>
      <c r="I412" s="734"/>
      <c r="J412" s="734"/>
      <c r="K412" s="736"/>
      <c r="L412" s="903"/>
      <c r="M412" s="904"/>
      <c r="N412" s="659"/>
      <c r="O412" s="661"/>
      <c r="P412" s="715"/>
      <c r="Q412" s="680"/>
      <c r="R412" s="662"/>
      <c r="S412" s="662"/>
      <c r="T412" s="662"/>
      <c r="U412" s="1263"/>
      <c r="V412" s="1264"/>
      <c r="W412" s="1265"/>
      <c r="X412" s="1266"/>
      <c r="Y412" s="1263"/>
      <c r="Z412" s="1264"/>
      <c r="AA412" s="739"/>
      <c r="AB412" s="739"/>
      <c r="AC412" s="739"/>
      <c r="AD412" s="1263"/>
      <c r="AE412" s="1264"/>
      <c r="AF412" s="1265"/>
      <c r="AG412" s="1266"/>
      <c r="AH412" s="1263"/>
      <c r="AI412" s="1264"/>
      <c r="AJ412" s="739"/>
      <c r="AK412" s="739"/>
      <c r="AL412" s="739"/>
      <c r="AM412" s="1232"/>
      <c r="AN412" s="1233"/>
      <c r="AO412" s="1234"/>
      <c r="AP412" s="738"/>
      <c r="AQ412" s="667"/>
      <c r="AR412" s="668"/>
    </row>
    <row r="413" spans="1:44" ht="14.1" customHeight="1" x14ac:dyDescent="0.15">
      <c r="A413" s="742"/>
      <c r="B413" s="743"/>
      <c r="C413" s="744"/>
      <c r="D413" s="744"/>
      <c r="E413" s="744"/>
      <c r="F413" s="744"/>
      <c r="G413" s="745"/>
      <c r="H413" s="743"/>
      <c r="I413" s="746"/>
      <c r="J413" s="746"/>
      <c r="K413" s="745"/>
      <c r="L413" s="743"/>
      <c r="M413" s="745"/>
      <c r="N413" s="743"/>
      <c r="O413" s="745"/>
      <c r="P413" s="747"/>
      <c r="Q413" s="748"/>
      <c r="R413" s="746"/>
      <c r="S413" s="746"/>
      <c r="T413" s="748"/>
      <c r="U413" s="743"/>
      <c r="V413" s="745"/>
      <c r="W413" s="743"/>
      <c r="X413" s="745"/>
      <c r="Y413" s="747"/>
      <c r="Z413" s="748"/>
      <c r="AA413" s="746"/>
      <c r="AB413" s="746"/>
      <c r="AC413" s="746"/>
      <c r="AD413" s="743"/>
      <c r="AE413" s="745"/>
      <c r="AF413" s="743"/>
      <c r="AG413" s="745"/>
      <c r="AH413" s="747"/>
      <c r="AI413" s="748"/>
      <c r="AJ413" s="746"/>
      <c r="AK413" s="746"/>
      <c r="AL413" s="746"/>
      <c r="AM413" s="749"/>
      <c r="AN413" s="750"/>
      <c r="AO413" s="751"/>
      <c r="AP413" s="744"/>
      <c r="AQ413" s="744"/>
      <c r="AR413" s="745"/>
    </row>
    <row r="414" spans="1:44" ht="14.1" customHeight="1" x14ac:dyDescent="0.15">
      <c r="A414" s="752"/>
      <c r="B414" s="1252"/>
      <c r="C414" s="1254"/>
      <c r="D414" s="1254"/>
      <c r="E414" s="1254"/>
      <c r="F414" s="1254"/>
      <c r="G414" s="1253"/>
      <c r="H414" s="753"/>
      <c r="I414" s="754"/>
      <c r="J414" s="754"/>
      <c r="K414" s="755"/>
      <c r="L414" s="1250"/>
      <c r="M414" s="1251"/>
      <c r="N414" s="1252"/>
      <c r="O414" s="1253"/>
      <c r="P414" s="1250"/>
      <c r="Q414" s="1251"/>
      <c r="R414" s="756"/>
      <c r="S414" s="756"/>
      <c r="T414" s="878"/>
      <c r="U414" s="1250"/>
      <c r="V414" s="1251"/>
      <c r="W414" s="1252"/>
      <c r="X414" s="1253"/>
      <c r="Y414" s="1250"/>
      <c r="Z414" s="1251"/>
      <c r="AA414" s="756"/>
      <c r="AB414" s="756"/>
      <c r="AC414" s="756"/>
      <c r="AD414" s="1250"/>
      <c r="AE414" s="1251"/>
      <c r="AF414" s="1252"/>
      <c r="AG414" s="1253"/>
      <c r="AH414" s="1250"/>
      <c r="AI414" s="1251"/>
      <c r="AJ414" s="756"/>
      <c r="AK414" s="756"/>
      <c r="AL414" s="756"/>
      <c r="AM414" s="1260"/>
      <c r="AN414" s="1261"/>
      <c r="AO414" s="1262"/>
      <c r="AP414" s="757"/>
      <c r="AQ414" s="758"/>
      <c r="AR414" s="759"/>
    </row>
    <row r="415" spans="1:44" ht="15" customHeight="1" x14ac:dyDescent="0.15"/>
    <row r="416" spans="1:44" ht="15" customHeight="1" x14ac:dyDescent="0.15">
      <c r="A416" s="1220" t="s">
        <v>1807</v>
      </c>
      <c r="B416" s="1220"/>
      <c r="C416" s="1220"/>
      <c r="D416" s="1220"/>
      <c r="E416" s="1220"/>
      <c r="F416" s="1220"/>
      <c r="G416" s="1220"/>
      <c r="H416" s="1220"/>
      <c r="I416" s="1220"/>
      <c r="J416" s="1220"/>
      <c r="K416" s="1220"/>
      <c r="L416" s="1220"/>
      <c r="M416" s="1220"/>
      <c r="N416" s="1220"/>
      <c r="O416" s="1220"/>
      <c r="P416" s="1220"/>
      <c r="Q416" s="1220"/>
      <c r="R416" s="1220"/>
      <c r="S416" s="1220"/>
      <c r="T416" s="1220"/>
      <c r="U416" s="1220"/>
      <c r="V416" s="1220"/>
      <c r="W416" s="1220"/>
      <c r="X416" s="1220"/>
      <c r="Y416" s="1220"/>
      <c r="Z416" s="1220"/>
      <c r="AA416" s="1220"/>
      <c r="AB416" s="1220"/>
      <c r="AC416" s="1220"/>
      <c r="AD416" s="1220"/>
      <c r="AE416" s="1220"/>
      <c r="AF416" s="1220"/>
      <c r="AG416" s="1220"/>
      <c r="AH416" s="1220"/>
      <c r="AI416" s="1220"/>
      <c r="AJ416" s="1220"/>
      <c r="AK416" s="1220"/>
      <c r="AL416" s="1220"/>
      <c r="AM416" s="1220"/>
      <c r="AN416" s="1220"/>
      <c r="AO416" s="1220"/>
      <c r="AP416" s="1220"/>
      <c r="AQ416" s="1220"/>
      <c r="AR416" s="1220"/>
    </row>
    <row r="417" spans="1:44" ht="15" customHeight="1" x14ac:dyDescent="0.15">
      <c r="A417" s="1220"/>
      <c r="B417" s="1220"/>
      <c r="C417" s="1220"/>
      <c r="D417" s="1220"/>
      <c r="E417" s="1220"/>
      <c r="F417" s="1220"/>
      <c r="G417" s="1220"/>
      <c r="H417" s="1220"/>
      <c r="I417" s="1220"/>
      <c r="J417" s="1220"/>
      <c r="K417" s="1220"/>
      <c r="L417" s="1220"/>
      <c r="M417" s="1220"/>
      <c r="N417" s="1220"/>
      <c r="O417" s="1220"/>
      <c r="P417" s="1220"/>
      <c r="Q417" s="1220"/>
      <c r="R417" s="1220"/>
      <c r="S417" s="1220"/>
      <c r="T417" s="1220"/>
      <c r="U417" s="1220"/>
      <c r="V417" s="1220"/>
      <c r="W417" s="1220"/>
      <c r="X417" s="1220"/>
      <c r="Y417" s="1220"/>
      <c r="Z417" s="1220"/>
      <c r="AA417" s="1220"/>
      <c r="AB417" s="1220"/>
      <c r="AC417" s="1220"/>
      <c r="AD417" s="1220"/>
      <c r="AE417" s="1220"/>
      <c r="AF417" s="1220"/>
      <c r="AG417" s="1220"/>
      <c r="AH417" s="1220"/>
      <c r="AI417" s="1220"/>
      <c r="AJ417" s="1220"/>
      <c r="AK417" s="1220"/>
      <c r="AL417" s="1220"/>
      <c r="AM417" s="1220"/>
      <c r="AN417" s="1220"/>
      <c r="AO417" s="1220"/>
      <c r="AP417" s="1220"/>
      <c r="AQ417" s="1220"/>
      <c r="AR417" s="1220"/>
    </row>
    <row r="418" spans="1:44" ht="15" customHeight="1" x14ac:dyDescent="0.15">
      <c r="B418" s="642" t="s">
        <v>2241</v>
      </c>
      <c r="AP418" s="643"/>
      <c r="AQ418" s="644" t="s">
        <v>1118</v>
      </c>
      <c r="AR418" s="636">
        <v>10</v>
      </c>
    </row>
    <row r="419" spans="1:44" ht="14.1" customHeight="1" x14ac:dyDescent="0.15">
      <c r="A419" s="1272" t="s">
        <v>580</v>
      </c>
      <c r="B419" s="1269" t="s">
        <v>1119</v>
      </c>
      <c r="C419" s="1270"/>
      <c r="D419" s="1270"/>
      <c r="E419" s="1270"/>
      <c r="F419" s="1270"/>
      <c r="G419" s="1270"/>
      <c r="H419" s="1269" t="s">
        <v>1120</v>
      </c>
      <c r="I419" s="1270"/>
      <c r="J419" s="1270"/>
      <c r="K419" s="1271"/>
      <c r="L419" s="1247" t="s">
        <v>1734</v>
      </c>
      <c r="M419" s="1248"/>
      <c r="N419" s="1248"/>
      <c r="O419" s="1248"/>
      <c r="P419" s="1248"/>
      <c r="Q419" s="1248"/>
      <c r="R419" s="1248"/>
      <c r="S419" s="1248"/>
      <c r="T419" s="1249"/>
      <c r="U419" s="1247" t="s">
        <v>1121</v>
      </c>
      <c r="V419" s="1248"/>
      <c r="W419" s="1248"/>
      <c r="X419" s="1248"/>
      <c r="Y419" s="1248"/>
      <c r="Z419" s="1248"/>
      <c r="AA419" s="1248"/>
      <c r="AB419" s="1248"/>
      <c r="AC419" s="1249"/>
      <c r="AD419" s="1247" t="s">
        <v>1122</v>
      </c>
      <c r="AE419" s="1248"/>
      <c r="AF419" s="1248"/>
      <c r="AG419" s="1248"/>
      <c r="AH419" s="1248"/>
      <c r="AI419" s="1248"/>
      <c r="AJ419" s="1248"/>
      <c r="AK419" s="1248"/>
      <c r="AL419" s="1249"/>
      <c r="AM419" s="1274"/>
      <c r="AN419" s="1275"/>
      <c r="AO419" s="1276"/>
      <c r="AP419" s="1269" t="s">
        <v>1123</v>
      </c>
      <c r="AQ419" s="1270"/>
      <c r="AR419" s="1271"/>
    </row>
    <row r="420" spans="1:44" ht="14.1" customHeight="1" x14ac:dyDescent="0.15">
      <c r="A420" s="1273"/>
      <c r="B420" s="1242"/>
      <c r="C420" s="1244"/>
      <c r="D420" s="1244"/>
      <c r="E420" s="1244"/>
      <c r="F420" s="1244"/>
      <c r="G420" s="1244"/>
      <c r="H420" s="1242"/>
      <c r="I420" s="1244"/>
      <c r="J420" s="1244"/>
      <c r="K420" s="1243"/>
      <c r="L420" s="1242" t="s">
        <v>1124</v>
      </c>
      <c r="M420" s="1243"/>
      <c r="N420" s="1244" t="s">
        <v>1125</v>
      </c>
      <c r="O420" s="1244"/>
      <c r="P420" s="1227"/>
      <c r="Q420" s="1229"/>
      <c r="R420" s="1227"/>
      <c r="S420" s="1228"/>
      <c r="T420" s="1229"/>
      <c r="U420" s="1242" t="s">
        <v>1124</v>
      </c>
      <c r="V420" s="1243"/>
      <c r="W420" s="1242" t="s">
        <v>1125</v>
      </c>
      <c r="X420" s="1243"/>
      <c r="Y420" s="1227"/>
      <c r="Z420" s="1229"/>
      <c r="AA420" s="1227"/>
      <c r="AB420" s="1228"/>
      <c r="AC420" s="1229"/>
      <c r="AD420" s="1242" t="s">
        <v>1124</v>
      </c>
      <c r="AE420" s="1243"/>
      <c r="AF420" s="1242" t="s">
        <v>1125</v>
      </c>
      <c r="AG420" s="1243"/>
      <c r="AH420" s="1227"/>
      <c r="AI420" s="1229"/>
      <c r="AJ420" s="1227"/>
      <c r="AK420" s="1228"/>
      <c r="AL420" s="1229"/>
      <c r="AM420" s="1277"/>
      <c r="AN420" s="1278"/>
      <c r="AO420" s="1279"/>
      <c r="AP420" s="1242"/>
      <c r="AQ420" s="1244"/>
      <c r="AR420" s="1243"/>
    </row>
    <row r="421" spans="1:44" ht="14.1" customHeight="1" x14ac:dyDescent="0.15">
      <c r="A421" s="665"/>
      <c r="B421" s="666"/>
      <c r="C421" s="667"/>
      <c r="D421" s="667"/>
      <c r="E421" s="667"/>
      <c r="F421" s="667"/>
      <c r="G421" s="668"/>
      <c r="H421" s="669"/>
      <c r="I421" s="670"/>
      <c r="J421" s="670"/>
      <c r="K421" s="672"/>
      <c r="L421" s="669"/>
      <c r="M421" s="672"/>
      <c r="N421" s="669"/>
      <c r="O421" s="672"/>
      <c r="P421" s="673"/>
      <c r="Q421" s="674"/>
      <c r="R421" s="671"/>
      <c r="S421" s="671"/>
      <c r="T421" s="671"/>
      <c r="U421" s="669"/>
      <c r="V421" s="672"/>
      <c r="W421" s="669"/>
      <c r="X421" s="672"/>
      <c r="Y421" s="673"/>
      <c r="Z421" s="674"/>
      <c r="AA421" s="670"/>
      <c r="AB421" s="670"/>
      <c r="AC421" s="670"/>
      <c r="AD421" s="669"/>
      <c r="AE421" s="672"/>
      <c r="AF421" s="669"/>
      <c r="AG421" s="672"/>
      <c r="AH421" s="673"/>
      <c r="AI421" s="674"/>
      <c r="AJ421" s="670"/>
      <c r="AK421" s="670"/>
      <c r="AL421" s="670"/>
      <c r="AM421" s="675"/>
      <c r="AN421" s="676"/>
      <c r="AO421" s="677"/>
      <c r="AP421" s="671"/>
      <c r="AQ421" s="671"/>
      <c r="AR421" s="672"/>
    </row>
    <row r="422" spans="1:44" ht="14.1" customHeight="1" x14ac:dyDescent="0.15">
      <c r="A422" s="781" t="s">
        <v>1583</v>
      </c>
      <c r="B422" s="682" t="s">
        <v>1171</v>
      </c>
      <c r="C422" s="667"/>
      <c r="D422" s="667"/>
      <c r="E422" s="667"/>
      <c r="F422" s="667"/>
      <c r="G422" s="683"/>
      <c r="H422" s="684"/>
      <c r="I422" s="685"/>
      <c r="J422" s="685"/>
      <c r="K422" s="686"/>
      <c r="L422" s="1245"/>
      <c r="M422" s="1246"/>
      <c r="N422" s="1240"/>
      <c r="O422" s="1241"/>
      <c r="P422" s="1238"/>
      <c r="Q422" s="1239"/>
      <c r="R422" s="685"/>
      <c r="S422" s="685"/>
      <c r="T422" s="685"/>
      <c r="U422" s="1245"/>
      <c r="V422" s="1246"/>
      <c r="W422" s="1240"/>
      <c r="X422" s="1241"/>
      <c r="Y422" s="1238"/>
      <c r="Z422" s="1239"/>
      <c r="AA422" s="687"/>
      <c r="AB422" s="687"/>
      <c r="AC422" s="687"/>
      <c r="AD422" s="1245"/>
      <c r="AE422" s="1246"/>
      <c r="AF422" s="1240"/>
      <c r="AG422" s="1241"/>
      <c r="AH422" s="1238"/>
      <c r="AI422" s="1239"/>
      <c r="AJ422" s="687"/>
      <c r="AK422" s="687"/>
      <c r="AL422" s="687"/>
      <c r="AM422" s="1235"/>
      <c r="AN422" s="1236"/>
      <c r="AO422" s="1237"/>
      <c r="AP422" s="688"/>
      <c r="AQ422" s="689"/>
      <c r="AR422" s="690"/>
    </row>
    <row r="423" spans="1:44" ht="14.1" customHeight="1" x14ac:dyDescent="0.15">
      <c r="A423" s="691"/>
      <c r="B423" s="645"/>
      <c r="C423" s="646"/>
      <c r="D423" s="646"/>
      <c r="E423" s="646"/>
      <c r="F423" s="646"/>
      <c r="G423" s="647"/>
      <c r="H423" s="645"/>
      <c r="I423" s="648"/>
      <c r="J423" s="648"/>
      <c r="K423" s="647"/>
      <c r="L423" s="1330">
        <v>1</v>
      </c>
      <c r="M423" s="1331"/>
      <c r="N423" s="1172" t="s">
        <v>737</v>
      </c>
      <c r="O423" s="1173"/>
      <c r="P423" s="1176"/>
      <c r="Q423" s="1177"/>
      <c r="R423" s="1212"/>
      <c r="S423" s="1332"/>
      <c r="T423" s="1213"/>
      <c r="U423" s="1172"/>
      <c r="V423" s="1173"/>
      <c r="W423" s="645"/>
      <c r="X423" s="647"/>
      <c r="Y423" s="692"/>
      <c r="Z423" s="693"/>
      <c r="AA423" s="648"/>
      <c r="AB423" s="648"/>
      <c r="AC423" s="648"/>
      <c r="AD423" s="1172"/>
      <c r="AE423" s="1173"/>
      <c r="AF423" s="645"/>
      <c r="AG423" s="647"/>
      <c r="AH423" s="692"/>
      <c r="AI423" s="693"/>
      <c r="AJ423" s="648"/>
      <c r="AK423" s="648"/>
      <c r="AL423" s="648"/>
      <c r="AM423" s="1191"/>
      <c r="AN423" s="1192"/>
      <c r="AO423" s="1193"/>
      <c r="AP423" s="1321" t="s">
        <v>1733</v>
      </c>
      <c r="AQ423" s="1322"/>
      <c r="AR423" s="1323"/>
    </row>
    <row r="424" spans="1:44" ht="14.1" customHeight="1" x14ac:dyDescent="0.15">
      <c r="A424" s="697"/>
      <c r="B424" s="651" t="s">
        <v>1561</v>
      </c>
      <c r="C424" s="652"/>
      <c r="D424" s="652"/>
      <c r="E424" s="652"/>
      <c r="F424" s="698"/>
      <c r="G424" s="678"/>
      <c r="H424" s="679" t="s">
        <v>600</v>
      </c>
      <c r="I424" s="662"/>
      <c r="J424" s="662"/>
      <c r="K424" s="656"/>
      <c r="L424" s="1218"/>
      <c r="M424" s="1219"/>
      <c r="N424" s="1164"/>
      <c r="O424" s="1165"/>
      <c r="P424" s="1178"/>
      <c r="Q424" s="1179"/>
      <c r="R424" s="1214"/>
      <c r="S424" s="1333"/>
      <c r="T424" s="1215"/>
      <c r="U424" s="1162" t="s">
        <v>724</v>
      </c>
      <c r="V424" s="1163"/>
      <c r="W424" s="1164" t="s">
        <v>1133</v>
      </c>
      <c r="X424" s="1165"/>
      <c r="Y424" s="1157"/>
      <c r="Z424" s="1158"/>
      <c r="AA424" s="1159"/>
      <c r="AB424" s="1160"/>
      <c r="AC424" s="1161"/>
      <c r="AD424" s="1162" t="s">
        <v>724</v>
      </c>
      <c r="AE424" s="1163"/>
      <c r="AF424" s="1164" t="s">
        <v>1130</v>
      </c>
      <c r="AG424" s="1165"/>
      <c r="AH424" s="1157"/>
      <c r="AI424" s="1158"/>
      <c r="AJ424" s="1159"/>
      <c r="AK424" s="1160"/>
      <c r="AL424" s="1161"/>
      <c r="AM424" s="1194"/>
      <c r="AN424" s="1195"/>
      <c r="AO424" s="1196"/>
      <c r="AP424" s="1324"/>
      <c r="AQ424" s="1325"/>
      <c r="AR424" s="1326"/>
    </row>
    <row r="425" spans="1:44" ht="14.1" customHeight="1" x14ac:dyDescent="0.15">
      <c r="A425" s="707"/>
      <c r="B425" s="645"/>
      <c r="C425" s="646"/>
      <c r="D425" s="646"/>
      <c r="E425" s="660"/>
      <c r="F425" s="646"/>
      <c r="G425" s="647"/>
      <c r="H425" s="645"/>
      <c r="I425" s="648"/>
      <c r="J425" s="648"/>
      <c r="K425" s="647"/>
      <c r="L425" s="1218"/>
      <c r="M425" s="1219"/>
      <c r="N425" s="1164"/>
      <c r="O425" s="1165"/>
      <c r="P425" s="1178"/>
      <c r="Q425" s="1179"/>
      <c r="R425" s="1214"/>
      <c r="S425" s="1333"/>
      <c r="T425" s="1215"/>
      <c r="U425" s="1172"/>
      <c r="V425" s="1173"/>
      <c r="W425" s="645"/>
      <c r="X425" s="647"/>
      <c r="Y425" s="692"/>
      <c r="Z425" s="693"/>
      <c r="AA425" s="648"/>
      <c r="AB425" s="648"/>
      <c r="AC425" s="648"/>
      <c r="AD425" s="1172"/>
      <c r="AE425" s="1173"/>
      <c r="AF425" s="645"/>
      <c r="AG425" s="647"/>
      <c r="AH425" s="692"/>
      <c r="AI425" s="693"/>
      <c r="AJ425" s="648"/>
      <c r="AK425" s="648"/>
      <c r="AL425" s="648"/>
      <c r="AM425" s="1194"/>
      <c r="AN425" s="1195"/>
      <c r="AO425" s="1196"/>
      <c r="AP425" s="1324"/>
      <c r="AQ425" s="1325"/>
      <c r="AR425" s="1326"/>
    </row>
    <row r="426" spans="1:44" ht="14.1" customHeight="1" x14ac:dyDescent="0.15">
      <c r="A426" s="707"/>
      <c r="B426" s="659" t="s">
        <v>1562</v>
      </c>
      <c r="C426" s="660"/>
      <c r="D426" s="660"/>
      <c r="E426" s="660"/>
      <c r="F426" s="708"/>
      <c r="G426" s="653"/>
      <c r="H426" s="679" t="s">
        <v>600</v>
      </c>
      <c r="I426" s="662"/>
      <c r="J426" s="662"/>
      <c r="K426" s="656"/>
      <c r="L426" s="1162"/>
      <c r="M426" s="1163"/>
      <c r="N426" s="1174"/>
      <c r="O426" s="1175"/>
      <c r="P426" s="1180"/>
      <c r="Q426" s="1181"/>
      <c r="R426" s="1157"/>
      <c r="S426" s="1334"/>
      <c r="T426" s="1158"/>
      <c r="U426" s="1162" t="s">
        <v>724</v>
      </c>
      <c r="V426" s="1163"/>
      <c r="W426" s="1164" t="s">
        <v>1133</v>
      </c>
      <c r="X426" s="1165"/>
      <c r="Y426" s="1157"/>
      <c r="Z426" s="1158"/>
      <c r="AA426" s="1159"/>
      <c r="AB426" s="1160"/>
      <c r="AC426" s="1161"/>
      <c r="AD426" s="1162" t="s">
        <v>724</v>
      </c>
      <c r="AE426" s="1163"/>
      <c r="AF426" s="1164" t="s">
        <v>1130</v>
      </c>
      <c r="AG426" s="1165"/>
      <c r="AH426" s="1157"/>
      <c r="AI426" s="1158"/>
      <c r="AJ426" s="1159"/>
      <c r="AK426" s="1160"/>
      <c r="AL426" s="1161"/>
      <c r="AM426" s="1159"/>
      <c r="AN426" s="1160"/>
      <c r="AO426" s="1161"/>
      <c r="AP426" s="1327"/>
      <c r="AQ426" s="1328"/>
      <c r="AR426" s="1329"/>
    </row>
    <row r="427" spans="1:44" ht="14.1" customHeight="1" x14ac:dyDescent="0.15">
      <c r="A427" s="691"/>
      <c r="B427" s="645" t="s">
        <v>1437</v>
      </c>
      <c r="C427" s="646"/>
      <c r="D427" s="646"/>
      <c r="E427" s="646"/>
      <c r="F427" s="646"/>
      <c r="G427" s="647"/>
      <c r="H427" s="645" t="s">
        <v>1582</v>
      </c>
      <c r="I427" s="648"/>
      <c r="J427" s="648"/>
      <c r="K427" s="647"/>
      <c r="L427" s="1172"/>
      <c r="M427" s="1173"/>
      <c r="N427" s="645"/>
      <c r="O427" s="647"/>
      <c r="P427" s="692"/>
      <c r="Q427" s="693"/>
      <c r="R427" s="648"/>
      <c r="S427" s="648"/>
      <c r="T427" s="648"/>
      <c r="U427" s="1172"/>
      <c r="V427" s="1173"/>
      <c r="W427" s="645"/>
      <c r="X427" s="647"/>
      <c r="Y427" s="692"/>
      <c r="Z427" s="693"/>
      <c r="AA427" s="648"/>
      <c r="AB427" s="648"/>
      <c r="AC427" s="648"/>
      <c r="AD427" s="1172"/>
      <c r="AE427" s="1173"/>
      <c r="AF427" s="645"/>
      <c r="AG427" s="647"/>
      <c r="AH427" s="692"/>
      <c r="AI427" s="693"/>
      <c r="AJ427" s="648"/>
      <c r="AK427" s="648"/>
      <c r="AL427" s="648"/>
      <c r="AM427" s="694"/>
      <c r="AN427" s="695"/>
      <c r="AO427" s="696"/>
      <c r="AP427" s="646"/>
      <c r="AQ427" s="646"/>
      <c r="AR427" s="647"/>
    </row>
    <row r="428" spans="1:44" ht="14.1" customHeight="1" x14ac:dyDescent="0.15">
      <c r="A428" s="707"/>
      <c r="B428" s="651" t="s">
        <v>660</v>
      </c>
      <c r="C428" s="652"/>
      <c r="D428" s="652"/>
      <c r="E428" s="652"/>
      <c r="F428" s="698"/>
      <c r="G428" s="678"/>
      <c r="H428" s="654" t="s">
        <v>1132</v>
      </c>
      <c r="I428" s="655"/>
      <c r="J428" s="655"/>
      <c r="K428" s="656"/>
      <c r="L428" s="1218" t="s">
        <v>724</v>
      </c>
      <c r="M428" s="1219"/>
      <c r="N428" s="1164" t="s">
        <v>737</v>
      </c>
      <c r="O428" s="1165"/>
      <c r="P428" s="1157"/>
      <c r="Q428" s="1158"/>
      <c r="R428" s="1159"/>
      <c r="S428" s="1160"/>
      <c r="T428" s="1161"/>
      <c r="U428" s="1162" t="s">
        <v>724</v>
      </c>
      <c r="V428" s="1163"/>
      <c r="W428" s="1174" t="s">
        <v>1133</v>
      </c>
      <c r="X428" s="1175"/>
      <c r="Y428" s="1157"/>
      <c r="Z428" s="1158"/>
      <c r="AA428" s="1159"/>
      <c r="AB428" s="1160"/>
      <c r="AC428" s="1161"/>
      <c r="AD428" s="1230">
        <v>3.47</v>
      </c>
      <c r="AE428" s="1231"/>
      <c r="AF428" s="1174" t="s">
        <v>1130</v>
      </c>
      <c r="AG428" s="1175"/>
      <c r="AH428" s="1157"/>
      <c r="AI428" s="1158"/>
      <c r="AJ428" s="1159"/>
      <c r="AK428" s="1160"/>
      <c r="AL428" s="1161"/>
      <c r="AM428" s="1159"/>
      <c r="AN428" s="1160"/>
      <c r="AO428" s="1161"/>
      <c r="AP428" s="654" t="s">
        <v>1547</v>
      </c>
      <c r="AQ428" s="652"/>
      <c r="AR428" s="713"/>
    </row>
    <row r="429" spans="1:44" ht="14.1" customHeight="1" x14ac:dyDescent="0.15">
      <c r="A429" s="691"/>
      <c r="B429" s="645" t="s">
        <v>1437</v>
      </c>
      <c r="C429" s="646"/>
      <c r="D429" s="646"/>
      <c r="E429" s="660"/>
      <c r="F429" s="646"/>
      <c r="G429" s="647"/>
      <c r="H429" s="645" t="s">
        <v>1582</v>
      </c>
      <c r="I429" s="648"/>
      <c r="J429" s="648"/>
      <c r="K429" s="647"/>
      <c r="L429" s="1172"/>
      <c r="M429" s="1173"/>
      <c r="N429" s="645"/>
      <c r="O429" s="647"/>
      <c r="P429" s="692"/>
      <c r="Q429" s="693"/>
      <c r="R429" s="648"/>
      <c r="S429" s="648"/>
      <c r="T429" s="648"/>
      <c r="U429" s="1172"/>
      <c r="V429" s="1173"/>
      <c r="W429" s="645"/>
      <c r="X429" s="647"/>
      <c r="Y429" s="692"/>
      <c r="Z429" s="693"/>
      <c r="AA429" s="648"/>
      <c r="AB429" s="648"/>
      <c r="AC429" s="648"/>
      <c r="AD429" s="1216"/>
      <c r="AE429" s="1217"/>
      <c r="AF429" s="645"/>
      <c r="AG429" s="647"/>
      <c r="AH429" s="692"/>
      <c r="AI429" s="693"/>
      <c r="AJ429" s="648"/>
      <c r="AK429" s="648"/>
      <c r="AL429" s="648"/>
      <c r="AM429" s="694"/>
      <c r="AN429" s="695"/>
      <c r="AO429" s="696"/>
      <c r="AP429" s="646"/>
      <c r="AQ429" s="646"/>
      <c r="AR429" s="647"/>
    </row>
    <row r="430" spans="1:44" ht="14.1" customHeight="1" x14ac:dyDescent="0.15">
      <c r="A430" s="697"/>
      <c r="B430" s="659" t="s">
        <v>661</v>
      </c>
      <c r="C430" s="660"/>
      <c r="D430" s="660"/>
      <c r="E430" s="660"/>
      <c r="F430" s="708"/>
      <c r="G430" s="653"/>
      <c r="H430" s="654" t="s">
        <v>1132</v>
      </c>
      <c r="I430" s="655"/>
      <c r="J430" s="655"/>
      <c r="K430" s="656"/>
      <c r="L430" s="1218" t="s">
        <v>724</v>
      </c>
      <c r="M430" s="1219"/>
      <c r="N430" s="1164" t="s">
        <v>737</v>
      </c>
      <c r="O430" s="1165"/>
      <c r="P430" s="1157"/>
      <c r="Q430" s="1158"/>
      <c r="R430" s="1159"/>
      <c r="S430" s="1160"/>
      <c r="T430" s="1161"/>
      <c r="U430" s="1162" t="s">
        <v>724</v>
      </c>
      <c r="V430" s="1163"/>
      <c r="W430" s="1174" t="s">
        <v>1133</v>
      </c>
      <c r="X430" s="1175"/>
      <c r="Y430" s="1157"/>
      <c r="Z430" s="1158"/>
      <c r="AA430" s="1159"/>
      <c r="AB430" s="1160"/>
      <c r="AC430" s="1161"/>
      <c r="AD430" s="1230">
        <v>4.41</v>
      </c>
      <c r="AE430" s="1231"/>
      <c r="AF430" s="1174" t="s">
        <v>1130</v>
      </c>
      <c r="AG430" s="1175"/>
      <c r="AH430" s="1157"/>
      <c r="AI430" s="1158"/>
      <c r="AJ430" s="1159"/>
      <c r="AK430" s="1160"/>
      <c r="AL430" s="1161"/>
      <c r="AM430" s="1159"/>
      <c r="AN430" s="1160"/>
      <c r="AO430" s="1161"/>
      <c r="AP430" s="654" t="s">
        <v>1547</v>
      </c>
      <c r="AQ430" s="652"/>
      <c r="AR430" s="713"/>
    </row>
    <row r="431" spans="1:44" ht="14.1" customHeight="1" x14ac:dyDescent="0.15">
      <c r="A431" s="707"/>
      <c r="B431" s="645" t="s">
        <v>662</v>
      </c>
      <c r="C431" s="646"/>
      <c r="D431" s="646"/>
      <c r="E431" s="646"/>
      <c r="F431" s="646"/>
      <c r="G431" s="647"/>
      <c r="H431" s="645" t="s">
        <v>1582</v>
      </c>
      <c r="I431" s="648"/>
      <c r="J431" s="648"/>
      <c r="K431" s="647"/>
      <c r="L431" s="1172"/>
      <c r="M431" s="1173"/>
      <c r="N431" s="645"/>
      <c r="O431" s="647"/>
      <c r="P431" s="692"/>
      <c r="Q431" s="693"/>
      <c r="R431" s="648"/>
      <c r="S431" s="648"/>
      <c r="T431" s="648"/>
      <c r="U431" s="1172"/>
      <c r="V431" s="1173"/>
      <c r="W431" s="645"/>
      <c r="X431" s="647"/>
      <c r="Y431" s="692"/>
      <c r="Z431" s="693"/>
      <c r="AA431" s="648"/>
      <c r="AB431" s="648"/>
      <c r="AC431" s="648"/>
      <c r="AD431" s="1216"/>
      <c r="AE431" s="1217"/>
      <c r="AF431" s="645"/>
      <c r="AG431" s="647"/>
      <c r="AH431" s="692"/>
      <c r="AI431" s="693"/>
      <c r="AJ431" s="648"/>
      <c r="AK431" s="648"/>
      <c r="AL431" s="648"/>
      <c r="AM431" s="694"/>
      <c r="AN431" s="695"/>
      <c r="AO431" s="696"/>
      <c r="AP431" s="646"/>
      <c r="AQ431" s="646"/>
      <c r="AR431" s="647"/>
    </row>
    <row r="432" spans="1:44" ht="14.1" customHeight="1" x14ac:dyDescent="0.15">
      <c r="A432" s="707"/>
      <c r="B432" s="659" t="s">
        <v>1441</v>
      </c>
      <c r="C432" s="660"/>
      <c r="D432" s="660"/>
      <c r="E432" s="660"/>
      <c r="F432" s="698"/>
      <c r="G432" s="678"/>
      <c r="H432" s="654" t="s">
        <v>1132</v>
      </c>
      <c r="I432" s="655"/>
      <c r="J432" s="655"/>
      <c r="K432" s="656"/>
      <c r="L432" s="1218" t="s">
        <v>724</v>
      </c>
      <c r="M432" s="1219"/>
      <c r="N432" s="1164" t="s">
        <v>737</v>
      </c>
      <c r="O432" s="1165"/>
      <c r="P432" s="1157"/>
      <c r="Q432" s="1158"/>
      <c r="R432" s="1159"/>
      <c r="S432" s="1160"/>
      <c r="T432" s="1161"/>
      <c r="U432" s="1162" t="s">
        <v>724</v>
      </c>
      <c r="V432" s="1163"/>
      <c r="W432" s="1174" t="s">
        <v>1133</v>
      </c>
      <c r="X432" s="1175"/>
      <c r="Y432" s="1157"/>
      <c r="Z432" s="1158"/>
      <c r="AA432" s="1159"/>
      <c r="AB432" s="1160"/>
      <c r="AC432" s="1161"/>
      <c r="AD432" s="1230">
        <v>3.55</v>
      </c>
      <c r="AE432" s="1231"/>
      <c r="AF432" s="1174" t="s">
        <v>1130</v>
      </c>
      <c r="AG432" s="1175"/>
      <c r="AH432" s="1157"/>
      <c r="AI432" s="1158"/>
      <c r="AJ432" s="1159"/>
      <c r="AK432" s="1160"/>
      <c r="AL432" s="1161"/>
      <c r="AM432" s="1159"/>
      <c r="AN432" s="1160"/>
      <c r="AO432" s="1161"/>
      <c r="AP432" s="654" t="s">
        <v>1547</v>
      </c>
      <c r="AQ432" s="652"/>
      <c r="AR432" s="713"/>
    </row>
    <row r="433" spans="1:44" ht="14.1" customHeight="1" x14ac:dyDescent="0.15">
      <c r="A433" s="691"/>
      <c r="B433" s="645"/>
      <c r="C433" s="646"/>
      <c r="D433" s="646"/>
      <c r="E433" s="646"/>
      <c r="F433" s="646"/>
      <c r="G433" s="647"/>
      <c r="H433" s="645" t="s">
        <v>1581</v>
      </c>
      <c r="I433" s="648"/>
      <c r="J433" s="648"/>
      <c r="K433" s="647"/>
      <c r="L433" s="1172"/>
      <c r="M433" s="1173"/>
      <c r="N433" s="645"/>
      <c r="O433" s="647"/>
      <c r="P433" s="692"/>
      <c r="Q433" s="693"/>
      <c r="R433" s="648"/>
      <c r="S433" s="648"/>
      <c r="T433" s="648"/>
      <c r="U433" s="1223"/>
      <c r="V433" s="1224"/>
      <c r="W433" s="645"/>
      <c r="X433" s="647"/>
      <c r="Y433" s="692"/>
      <c r="Z433" s="693"/>
      <c r="AA433" s="648"/>
      <c r="AB433" s="648"/>
      <c r="AC433" s="648"/>
      <c r="AD433" s="1216"/>
      <c r="AE433" s="1217"/>
      <c r="AF433" s="645"/>
      <c r="AG433" s="647"/>
      <c r="AH433" s="692"/>
      <c r="AI433" s="693"/>
      <c r="AJ433" s="648"/>
      <c r="AK433" s="648"/>
      <c r="AL433" s="648"/>
      <c r="AM433" s="694"/>
      <c r="AN433" s="695"/>
      <c r="AO433" s="696"/>
      <c r="AP433" s="646"/>
      <c r="AQ433" s="646"/>
      <c r="AR433" s="647"/>
    </row>
    <row r="434" spans="1:44" ht="14.1" customHeight="1" x14ac:dyDescent="0.15">
      <c r="A434" s="697"/>
      <c r="B434" s="651" t="s">
        <v>1427</v>
      </c>
      <c r="C434" s="652"/>
      <c r="D434" s="652"/>
      <c r="E434" s="652"/>
      <c r="F434" s="652"/>
      <c r="G434" s="653"/>
      <c r="H434" s="654" t="s">
        <v>1132</v>
      </c>
      <c r="I434" s="655"/>
      <c r="J434" s="655"/>
      <c r="K434" s="656"/>
      <c r="L434" s="1218" t="s">
        <v>724</v>
      </c>
      <c r="M434" s="1219"/>
      <c r="N434" s="1164" t="s">
        <v>737</v>
      </c>
      <c r="O434" s="1165"/>
      <c r="P434" s="1157"/>
      <c r="Q434" s="1158"/>
      <c r="R434" s="1159"/>
      <c r="S434" s="1160"/>
      <c r="T434" s="1161"/>
      <c r="U434" s="1230">
        <v>1.98</v>
      </c>
      <c r="V434" s="1231"/>
      <c r="W434" s="1174" t="s">
        <v>1133</v>
      </c>
      <c r="X434" s="1175"/>
      <c r="Y434" s="1157"/>
      <c r="Z434" s="1158"/>
      <c r="AA434" s="1159"/>
      <c r="AB434" s="1160"/>
      <c r="AC434" s="1161"/>
      <c r="AD434" s="1162" t="s">
        <v>724</v>
      </c>
      <c r="AE434" s="1163"/>
      <c r="AF434" s="1174" t="s">
        <v>1130</v>
      </c>
      <c r="AG434" s="1175"/>
      <c r="AH434" s="1157"/>
      <c r="AI434" s="1158"/>
      <c r="AJ434" s="1159"/>
      <c r="AK434" s="1160"/>
      <c r="AL434" s="1161"/>
      <c r="AM434" s="1159"/>
      <c r="AN434" s="1160"/>
      <c r="AO434" s="1161"/>
      <c r="AP434" s="654" t="s">
        <v>1547</v>
      </c>
      <c r="AQ434" s="652"/>
      <c r="AR434" s="713"/>
    </row>
    <row r="435" spans="1:44" ht="14.1" customHeight="1" x14ac:dyDescent="0.15">
      <c r="A435" s="707"/>
      <c r="B435" s="645" t="s">
        <v>933</v>
      </c>
      <c r="C435" s="646"/>
      <c r="D435" s="646"/>
      <c r="E435" s="646"/>
      <c r="F435" s="646"/>
      <c r="G435" s="647"/>
      <c r="H435" s="645"/>
      <c r="I435" s="648"/>
      <c r="J435" s="648"/>
      <c r="K435" s="647"/>
      <c r="L435" s="1172"/>
      <c r="M435" s="1173"/>
      <c r="N435" s="645"/>
      <c r="O435" s="647"/>
      <c r="P435" s="692"/>
      <c r="Q435" s="693"/>
      <c r="R435" s="648"/>
      <c r="S435" s="648"/>
      <c r="T435" s="648"/>
      <c r="U435" s="1172"/>
      <c r="V435" s="1173"/>
      <c r="W435" s="645"/>
      <c r="X435" s="647"/>
      <c r="Y435" s="692"/>
      <c r="Z435" s="693"/>
      <c r="AA435" s="648"/>
      <c r="AB435" s="648"/>
      <c r="AC435" s="648"/>
      <c r="AD435" s="1172"/>
      <c r="AE435" s="1173"/>
      <c r="AF435" s="645"/>
      <c r="AG435" s="647"/>
      <c r="AH435" s="692"/>
      <c r="AI435" s="693"/>
      <c r="AJ435" s="648"/>
      <c r="AK435" s="648"/>
      <c r="AL435" s="648"/>
      <c r="AM435" s="694"/>
      <c r="AN435" s="695"/>
      <c r="AO435" s="696"/>
      <c r="AP435" s="660"/>
      <c r="AQ435" s="646"/>
      <c r="AR435" s="647"/>
    </row>
    <row r="436" spans="1:44" ht="14.1" customHeight="1" x14ac:dyDescent="0.15">
      <c r="A436" s="707"/>
      <c r="B436" s="659" t="s">
        <v>934</v>
      </c>
      <c r="C436" s="660"/>
      <c r="D436" s="660"/>
      <c r="E436" s="660"/>
      <c r="F436" s="660"/>
      <c r="G436" s="678"/>
      <c r="H436" s="679" t="s">
        <v>600</v>
      </c>
      <c r="I436" s="662"/>
      <c r="J436" s="662"/>
      <c r="K436" s="680"/>
      <c r="L436" s="1218" t="s">
        <v>724</v>
      </c>
      <c r="M436" s="1219"/>
      <c r="N436" s="1164" t="s">
        <v>737</v>
      </c>
      <c r="O436" s="1165"/>
      <c r="P436" s="1157"/>
      <c r="Q436" s="1158"/>
      <c r="R436" s="1159"/>
      <c r="S436" s="1160"/>
      <c r="T436" s="1161"/>
      <c r="U436" s="1218" t="s">
        <v>724</v>
      </c>
      <c r="V436" s="1219"/>
      <c r="W436" s="1164" t="s">
        <v>1133</v>
      </c>
      <c r="X436" s="1165"/>
      <c r="Y436" s="1157"/>
      <c r="Z436" s="1158"/>
      <c r="AA436" s="1159"/>
      <c r="AB436" s="1160"/>
      <c r="AC436" s="1161"/>
      <c r="AD436" s="1162" t="s">
        <v>724</v>
      </c>
      <c r="AE436" s="1163"/>
      <c r="AF436" s="1164" t="s">
        <v>1130</v>
      </c>
      <c r="AG436" s="1165"/>
      <c r="AH436" s="1157"/>
      <c r="AI436" s="1158"/>
      <c r="AJ436" s="1194"/>
      <c r="AK436" s="1195"/>
      <c r="AL436" s="1196"/>
      <c r="AM436" s="1194"/>
      <c r="AN436" s="1195"/>
      <c r="AO436" s="1196"/>
      <c r="AP436" s="888" t="s">
        <v>1393</v>
      </c>
      <c r="AQ436" s="652"/>
      <c r="AR436" s="713"/>
    </row>
    <row r="437" spans="1:44" ht="14.1" customHeight="1" x14ac:dyDescent="0.15">
      <c r="A437" s="691"/>
      <c r="B437" s="645" t="s">
        <v>1096</v>
      </c>
      <c r="C437" s="646"/>
      <c r="D437" s="646"/>
      <c r="E437" s="646"/>
      <c r="F437" s="646"/>
      <c r="G437" s="647"/>
      <c r="H437" s="645"/>
      <c r="I437" s="648"/>
      <c r="J437" s="648"/>
      <c r="K437" s="647"/>
      <c r="L437" s="1172"/>
      <c r="M437" s="1173"/>
      <c r="N437" s="645"/>
      <c r="O437" s="647"/>
      <c r="P437" s="692"/>
      <c r="Q437" s="693"/>
      <c r="R437" s="648"/>
      <c r="S437" s="648"/>
      <c r="T437" s="648"/>
      <c r="U437" s="1172"/>
      <c r="V437" s="1173"/>
      <c r="W437" s="645"/>
      <c r="X437" s="647"/>
      <c r="Y437" s="692"/>
      <c r="Z437" s="693"/>
      <c r="AA437" s="648"/>
      <c r="AB437" s="648"/>
      <c r="AC437" s="648"/>
      <c r="AD437" s="1172"/>
      <c r="AE437" s="1173"/>
      <c r="AF437" s="645"/>
      <c r="AG437" s="647"/>
      <c r="AH437" s="692"/>
      <c r="AI437" s="693"/>
      <c r="AJ437" s="648"/>
      <c r="AK437" s="648"/>
      <c r="AL437" s="648"/>
      <c r="AM437" s="694"/>
      <c r="AN437" s="695"/>
      <c r="AO437" s="696"/>
      <c r="AP437" s="889" t="s">
        <v>1431</v>
      </c>
      <c r="AQ437" s="646"/>
      <c r="AR437" s="647"/>
    </row>
    <row r="438" spans="1:44" ht="14.1" customHeight="1" x14ac:dyDescent="0.15">
      <c r="A438" s="697"/>
      <c r="B438" s="651" t="s">
        <v>934</v>
      </c>
      <c r="C438" s="652"/>
      <c r="D438" s="652"/>
      <c r="E438" s="652"/>
      <c r="F438" s="652"/>
      <c r="G438" s="653"/>
      <c r="H438" s="654" t="s">
        <v>1132</v>
      </c>
      <c r="I438" s="655"/>
      <c r="J438" s="655"/>
      <c r="K438" s="656"/>
      <c r="L438" s="1162" t="s">
        <v>724</v>
      </c>
      <c r="M438" s="1163"/>
      <c r="N438" s="1174" t="s">
        <v>737</v>
      </c>
      <c r="O438" s="1175"/>
      <c r="P438" s="1157"/>
      <c r="Q438" s="1158"/>
      <c r="R438" s="1159"/>
      <c r="S438" s="1160"/>
      <c r="T438" s="1161"/>
      <c r="U438" s="1162" t="s">
        <v>724</v>
      </c>
      <c r="V438" s="1163"/>
      <c r="W438" s="1174" t="s">
        <v>1133</v>
      </c>
      <c r="X438" s="1175"/>
      <c r="Y438" s="1157"/>
      <c r="Z438" s="1158"/>
      <c r="AA438" s="1159"/>
      <c r="AB438" s="1160"/>
      <c r="AC438" s="1161"/>
      <c r="AD438" s="1162" t="s">
        <v>724</v>
      </c>
      <c r="AE438" s="1163"/>
      <c r="AF438" s="1164" t="s">
        <v>1130</v>
      </c>
      <c r="AG438" s="1165"/>
      <c r="AH438" s="1157"/>
      <c r="AI438" s="1158"/>
      <c r="AJ438" s="1159"/>
      <c r="AK438" s="1160"/>
      <c r="AL438" s="1161"/>
      <c r="AM438" s="1159"/>
      <c r="AN438" s="1160"/>
      <c r="AO438" s="1161"/>
      <c r="AP438" s="890" t="s">
        <v>1432</v>
      </c>
      <c r="AQ438" s="652"/>
      <c r="AR438" s="713"/>
    </row>
    <row r="439" spans="1:44" ht="14.1" customHeight="1" x14ac:dyDescent="0.15">
      <c r="A439" s="707"/>
      <c r="B439" s="659" t="s">
        <v>1338</v>
      </c>
      <c r="C439" s="660"/>
      <c r="D439" s="660"/>
      <c r="E439" s="660"/>
      <c r="F439" s="660"/>
      <c r="G439" s="661"/>
      <c r="H439" s="645" t="s">
        <v>1582</v>
      </c>
      <c r="I439" s="648"/>
      <c r="J439" s="648"/>
      <c r="K439" s="647"/>
      <c r="L439" s="1172"/>
      <c r="M439" s="1173"/>
      <c r="N439" s="645"/>
      <c r="O439" s="647"/>
      <c r="P439" s="692"/>
      <c r="Q439" s="693"/>
      <c r="R439" s="648"/>
      <c r="S439" s="648"/>
      <c r="T439" s="648"/>
      <c r="U439" s="1223"/>
      <c r="V439" s="1224"/>
      <c r="W439" s="645"/>
      <c r="X439" s="647"/>
      <c r="Y439" s="692"/>
      <c r="Z439" s="693"/>
      <c r="AA439" s="648"/>
      <c r="AB439" s="648"/>
      <c r="AC439" s="648"/>
      <c r="AD439" s="1172"/>
      <c r="AE439" s="1173"/>
      <c r="AF439" s="645"/>
      <c r="AG439" s="647"/>
      <c r="AH439" s="692"/>
      <c r="AI439" s="693"/>
      <c r="AJ439" s="648"/>
      <c r="AK439" s="648"/>
      <c r="AL439" s="648"/>
      <c r="AM439" s="694"/>
      <c r="AN439" s="695"/>
      <c r="AO439" s="696"/>
      <c r="AP439" s="646"/>
      <c r="AQ439" s="646"/>
      <c r="AR439" s="661"/>
    </row>
    <row r="440" spans="1:44" ht="14.1" customHeight="1" x14ac:dyDescent="0.15">
      <c r="A440" s="707"/>
      <c r="B440" s="659" t="s">
        <v>1447</v>
      </c>
      <c r="C440" s="660"/>
      <c r="D440" s="660"/>
      <c r="E440" s="660"/>
      <c r="F440" s="660"/>
      <c r="G440" s="678"/>
      <c r="H440" s="654" t="s">
        <v>1132</v>
      </c>
      <c r="I440" s="655"/>
      <c r="J440" s="655"/>
      <c r="K440" s="656"/>
      <c r="L440" s="1218" t="s">
        <v>724</v>
      </c>
      <c r="M440" s="1219"/>
      <c r="N440" s="1164" t="s">
        <v>737</v>
      </c>
      <c r="O440" s="1165"/>
      <c r="P440" s="1157"/>
      <c r="Q440" s="1158"/>
      <c r="R440" s="1159"/>
      <c r="S440" s="1160"/>
      <c r="T440" s="1161"/>
      <c r="U440" s="1162" t="s">
        <v>1374</v>
      </c>
      <c r="V440" s="1163"/>
      <c r="W440" s="1174" t="s">
        <v>1133</v>
      </c>
      <c r="X440" s="1175"/>
      <c r="Y440" s="1157"/>
      <c r="Z440" s="1158"/>
      <c r="AA440" s="1159"/>
      <c r="AB440" s="1160"/>
      <c r="AC440" s="1161"/>
      <c r="AD440" s="1230">
        <v>1.91</v>
      </c>
      <c r="AE440" s="1231"/>
      <c r="AF440" s="1174" t="s">
        <v>1130</v>
      </c>
      <c r="AG440" s="1175"/>
      <c r="AH440" s="1157"/>
      <c r="AI440" s="1158"/>
      <c r="AJ440" s="1159"/>
      <c r="AK440" s="1160"/>
      <c r="AL440" s="1161"/>
      <c r="AM440" s="1159"/>
      <c r="AN440" s="1160"/>
      <c r="AO440" s="1161"/>
      <c r="AP440" s="654" t="s">
        <v>1547</v>
      </c>
      <c r="AQ440" s="652"/>
      <c r="AR440" s="661"/>
    </row>
    <row r="441" spans="1:44" ht="14.1" customHeight="1" x14ac:dyDescent="0.15">
      <c r="A441" s="691"/>
      <c r="B441" s="645" t="s">
        <v>1338</v>
      </c>
      <c r="C441" s="723"/>
      <c r="D441" s="723"/>
      <c r="E441" s="723"/>
      <c r="F441" s="723"/>
      <c r="G441" s="724"/>
      <c r="H441" s="645" t="s">
        <v>1582</v>
      </c>
      <c r="I441" s="648"/>
      <c r="J441" s="648"/>
      <c r="K441" s="647"/>
      <c r="L441" s="1172"/>
      <c r="M441" s="1173"/>
      <c r="N441" s="645"/>
      <c r="O441" s="647"/>
      <c r="P441" s="692"/>
      <c r="Q441" s="693"/>
      <c r="R441" s="648"/>
      <c r="S441" s="648"/>
      <c r="T441" s="648"/>
      <c r="U441" s="1223"/>
      <c r="V441" s="1224"/>
      <c r="W441" s="645"/>
      <c r="X441" s="647"/>
      <c r="Y441" s="692"/>
      <c r="Z441" s="693"/>
      <c r="AA441" s="648"/>
      <c r="AB441" s="648"/>
      <c r="AC441" s="648"/>
      <c r="AD441" s="1172"/>
      <c r="AE441" s="1173"/>
      <c r="AF441" s="645"/>
      <c r="AG441" s="647"/>
      <c r="AH441" s="692"/>
      <c r="AI441" s="693"/>
      <c r="AJ441" s="648"/>
      <c r="AK441" s="648"/>
      <c r="AL441" s="648"/>
      <c r="AM441" s="694"/>
      <c r="AN441" s="695"/>
      <c r="AO441" s="696"/>
      <c r="AP441" s="646"/>
      <c r="AQ441" s="646"/>
      <c r="AR441" s="647"/>
    </row>
    <row r="442" spans="1:44" ht="14.1" customHeight="1" x14ac:dyDescent="0.15">
      <c r="A442" s="697"/>
      <c r="B442" s="651" t="s">
        <v>1448</v>
      </c>
      <c r="C442" s="689"/>
      <c r="D442" s="689"/>
      <c r="E442" s="689"/>
      <c r="F442" s="689"/>
      <c r="G442" s="732"/>
      <c r="H442" s="654" t="s">
        <v>1132</v>
      </c>
      <c r="I442" s="655"/>
      <c r="J442" s="655"/>
      <c r="K442" s="656"/>
      <c r="L442" s="1218" t="s">
        <v>724</v>
      </c>
      <c r="M442" s="1219"/>
      <c r="N442" s="1164" t="s">
        <v>737</v>
      </c>
      <c r="O442" s="1165"/>
      <c r="P442" s="1157"/>
      <c r="Q442" s="1158"/>
      <c r="R442" s="1159"/>
      <c r="S442" s="1160"/>
      <c r="T442" s="1161"/>
      <c r="U442" s="1162" t="s">
        <v>1374</v>
      </c>
      <c r="V442" s="1163"/>
      <c r="W442" s="1174" t="s">
        <v>1133</v>
      </c>
      <c r="X442" s="1175"/>
      <c r="Y442" s="1157"/>
      <c r="Z442" s="1158"/>
      <c r="AA442" s="1159"/>
      <c r="AB442" s="1160"/>
      <c r="AC442" s="1161"/>
      <c r="AD442" s="1230">
        <v>0.89</v>
      </c>
      <c r="AE442" s="1231"/>
      <c r="AF442" s="1174" t="s">
        <v>1130</v>
      </c>
      <c r="AG442" s="1175"/>
      <c r="AH442" s="1157"/>
      <c r="AI442" s="1158"/>
      <c r="AJ442" s="1159"/>
      <c r="AK442" s="1160"/>
      <c r="AL442" s="1161"/>
      <c r="AM442" s="1159"/>
      <c r="AN442" s="1160"/>
      <c r="AO442" s="1161"/>
      <c r="AP442" s="654" t="s">
        <v>1547</v>
      </c>
      <c r="AQ442" s="652"/>
      <c r="AR442" s="713"/>
    </row>
    <row r="443" spans="1:44" ht="14.1" customHeight="1" x14ac:dyDescent="0.15">
      <c r="A443" s="707"/>
      <c r="B443" s="659" t="s">
        <v>1449</v>
      </c>
      <c r="C443" s="660"/>
      <c r="D443" s="660"/>
      <c r="E443" s="660"/>
      <c r="F443" s="660"/>
      <c r="G443" s="661"/>
      <c r="H443" s="645" t="s">
        <v>1582</v>
      </c>
      <c r="I443" s="648"/>
      <c r="J443" s="648"/>
      <c r="K443" s="647"/>
      <c r="L443" s="1172"/>
      <c r="M443" s="1173"/>
      <c r="N443" s="645"/>
      <c r="O443" s="647"/>
      <c r="P443" s="692"/>
      <c r="Q443" s="693"/>
      <c r="R443" s="648"/>
      <c r="S443" s="648"/>
      <c r="T443" s="648"/>
      <c r="U443" s="1223"/>
      <c r="V443" s="1224"/>
      <c r="W443" s="645"/>
      <c r="X443" s="647"/>
      <c r="Y443" s="692"/>
      <c r="Z443" s="693"/>
      <c r="AA443" s="648"/>
      <c r="AB443" s="648"/>
      <c r="AC443" s="648"/>
      <c r="AD443" s="1172"/>
      <c r="AE443" s="1173"/>
      <c r="AF443" s="645"/>
      <c r="AG443" s="647"/>
      <c r="AH443" s="692"/>
      <c r="AI443" s="693"/>
      <c r="AJ443" s="648"/>
      <c r="AK443" s="648"/>
      <c r="AL443" s="648"/>
      <c r="AM443" s="694"/>
      <c r="AN443" s="695"/>
      <c r="AO443" s="696"/>
      <c r="AP443" s="646"/>
      <c r="AQ443" s="660"/>
      <c r="AR443" s="661"/>
    </row>
    <row r="444" spans="1:44" ht="14.1" customHeight="1" x14ac:dyDescent="0.15">
      <c r="A444" s="707"/>
      <c r="B444" s="659" t="s">
        <v>1450</v>
      </c>
      <c r="C444" s="660"/>
      <c r="D444" s="660"/>
      <c r="E444" s="660"/>
      <c r="F444" s="660"/>
      <c r="G444" s="678"/>
      <c r="H444" s="654" t="s">
        <v>1132</v>
      </c>
      <c r="I444" s="655"/>
      <c r="J444" s="655"/>
      <c r="K444" s="656"/>
      <c r="L444" s="1218" t="s">
        <v>724</v>
      </c>
      <c r="M444" s="1219"/>
      <c r="N444" s="1164" t="s">
        <v>737</v>
      </c>
      <c r="O444" s="1165"/>
      <c r="P444" s="1157"/>
      <c r="Q444" s="1158"/>
      <c r="R444" s="1159"/>
      <c r="S444" s="1160"/>
      <c r="T444" s="1161"/>
      <c r="U444" s="1230">
        <v>0.06</v>
      </c>
      <c r="V444" s="1231"/>
      <c r="W444" s="1174" t="s">
        <v>1133</v>
      </c>
      <c r="X444" s="1175"/>
      <c r="Y444" s="1157"/>
      <c r="Z444" s="1158"/>
      <c r="AA444" s="1159"/>
      <c r="AB444" s="1160"/>
      <c r="AC444" s="1161"/>
      <c r="AD444" s="1162" t="s">
        <v>1374</v>
      </c>
      <c r="AE444" s="1163"/>
      <c r="AF444" s="1174" t="s">
        <v>1130</v>
      </c>
      <c r="AG444" s="1175"/>
      <c r="AH444" s="1157"/>
      <c r="AI444" s="1158"/>
      <c r="AJ444" s="1159"/>
      <c r="AK444" s="1160"/>
      <c r="AL444" s="1161"/>
      <c r="AM444" s="1159"/>
      <c r="AN444" s="1160"/>
      <c r="AO444" s="1161"/>
      <c r="AP444" s="654" t="s">
        <v>1547</v>
      </c>
      <c r="AQ444" s="660"/>
      <c r="AR444" s="661"/>
    </row>
    <row r="445" spans="1:44" ht="14.1" customHeight="1" x14ac:dyDescent="0.15">
      <c r="A445" s="691"/>
      <c r="B445" s="645"/>
      <c r="C445" s="646"/>
      <c r="D445" s="646"/>
      <c r="E445" s="646"/>
      <c r="F445" s="646"/>
      <c r="G445" s="647"/>
      <c r="H445" s="645"/>
      <c r="I445" s="648"/>
      <c r="J445" s="648"/>
      <c r="K445" s="647"/>
      <c r="L445" s="1172"/>
      <c r="M445" s="1173"/>
      <c r="N445" s="645"/>
      <c r="O445" s="647"/>
      <c r="P445" s="692"/>
      <c r="Q445" s="693"/>
      <c r="R445" s="648"/>
      <c r="S445" s="648"/>
      <c r="T445" s="648"/>
      <c r="U445" s="1172"/>
      <c r="V445" s="1173"/>
      <c r="W445" s="645"/>
      <c r="X445" s="647"/>
      <c r="Y445" s="692"/>
      <c r="Z445" s="693"/>
      <c r="AA445" s="648"/>
      <c r="AB445" s="648"/>
      <c r="AC445" s="648"/>
      <c r="AD445" s="1172"/>
      <c r="AE445" s="1173"/>
      <c r="AF445" s="645"/>
      <c r="AG445" s="647"/>
      <c r="AH445" s="692"/>
      <c r="AI445" s="693"/>
      <c r="AJ445" s="648"/>
      <c r="AK445" s="648"/>
      <c r="AL445" s="648"/>
      <c r="AM445" s="694"/>
      <c r="AN445" s="695"/>
      <c r="AO445" s="696"/>
      <c r="AP445" s="660"/>
      <c r="AQ445" s="646"/>
      <c r="AR445" s="647"/>
    </row>
    <row r="446" spans="1:44" ht="14.1" customHeight="1" x14ac:dyDescent="0.15">
      <c r="A446" s="697"/>
      <c r="B446" s="651" t="s">
        <v>1563</v>
      </c>
      <c r="C446" s="652"/>
      <c r="D446" s="652"/>
      <c r="E446" s="652"/>
      <c r="F446" s="652"/>
      <c r="G446" s="653"/>
      <c r="H446" s="679" t="s">
        <v>600</v>
      </c>
      <c r="I446" s="662"/>
      <c r="J446" s="662"/>
      <c r="K446" s="656"/>
      <c r="L446" s="1218" t="s">
        <v>724</v>
      </c>
      <c r="M446" s="1219"/>
      <c r="N446" s="1164" t="s">
        <v>737</v>
      </c>
      <c r="O446" s="1165"/>
      <c r="P446" s="1157"/>
      <c r="Q446" s="1158"/>
      <c r="R446" s="1159"/>
      <c r="S446" s="1160"/>
      <c r="T446" s="1161"/>
      <c r="U446" s="1162" t="s">
        <v>724</v>
      </c>
      <c r="V446" s="1163"/>
      <c r="W446" s="1164" t="s">
        <v>1133</v>
      </c>
      <c r="X446" s="1165"/>
      <c r="Y446" s="1157"/>
      <c r="Z446" s="1158"/>
      <c r="AA446" s="1159"/>
      <c r="AB446" s="1160"/>
      <c r="AC446" s="1161"/>
      <c r="AD446" s="1162" t="s">
        <v>724</v>
      </c>
      <c r="AE446" s="1163"/>
      <c r="AF446" s="1164" t="s">
        <v>1130</v>
      </c>
      <c r="AG446" s="1165"/>
      <c r="AH446" s="1157"/>
      <c r="AI446" s="1158"/>
      <c r="AJ446" s="1159"/>
      <c r="AK446" s="1160"/>
      <c r="AL446" s="1161"/>
      <c r="AM446" s="1159"/>
      <c r="AN446" s="1160"/>
      <c r="AO446" s="1161"/>
      <c r="AP446" s="881" t="s">
        <v>1393</v>
      </c>
      <c r="AQ446" s="652"/>
      <c r="AR446" s="713"/>
    </row>
    <row r="447" spans="1:44" ht="14.1" customHeight="1" x14ac:dyDescent="0.15">
      <c r="A447" s="707"/>
      <c r="B447" s="659"/>
      <c r="C447" s="660"/>
      <c r="D447" s="660"/>
      <c r="E447" s="660"/>
      <c r="F447" s="660"/>
      <c r="G447" s="661"/>
      <c r="H447" s="645"/>
      <c r="I447" s="648"/>
      <c r="J447" s="648"/>
      <c r="K447" s="647"/>
      <c r="L447" s="1172"/>
      <c r="M447" s="1173"/>
      <c r="N447" s="645"/>
      <c r="O447" s="647"/>
      <c r="P447" s="692"/>
      <c r="Q447" s="693"/>
      <c r="R447" s="648"/>
      <c r="S447" s="648"/>
      <c r="T447" s="648"/>
      <c r="U447" s="1172"/>
      <c r="V447" s="1173"/>
      <c r="W447" s="645"/>
      <c r="X447" s="647"/>
      <c r="Y447" s="692"/>
      <c r="Z447" s="693"/>
      <c r="AA447" s="648"/>
      <c r="AB447" s="648"/>
      <c r="AC447" s="648"/>
      <c r="AD447" s="1172"/>
      <c r="AE447" s="1173"/>
      <c r="AF447" s="645"/>
      <c r="AG447" s="647"/>
      <c r="AH447" s="692"/>
      <c r="AI447" s="693"/>
      <c r="AJ447" s="648"/>
      <c r="AK447" s="648"/>
      <c r="AL447" s="648"/>
      <c r="AM447" s="694"/>
      <c r="AN447" s="695"/>
      <c r="AO447" s="696"/>
      <c r="AP447" s="660"/>
      <c r="AQ447" s="660"/>
      <c r="AR447" s="661"/>
    </row>
    <row r="448" spans="1:44" ht="14.1" customHeight="1" x14ac:dyDescent="0.15">
      <c r="A448" s="707"/>
      <c r="B448" s="651" t="s">
        <v>1564</v>
      </c>
      <c r="C448" s="660"/>
      <c r="D448" s="660"/>
      <c r="E448" s="660"/>
      <c r="F448" s="660"/>
      <c r="G448" s="678"/>
      <c r="H448" s="679" t="s">
        <v>600</v>
      </c>
      <c r="I448" s="662"/>
      <c r="J448" s="662"/>
      <c r="K448" s="656"/>
      <c r="L448" s="1218" t="s">
        <v>724</v>
      </c>
      <c r="M448" s="1219"/>
      <c r="N448" s="1164" t="s">
        <v>737</v>
      </c>
      <c r="O448" s="1165"/>
      <c r="P448" s="1157"/>
      <c r="Q448" s="1158"/>
      <c r="R448" s="1159"/>
      <c r="S448" s="1160"/>
      <c r="T448" s="1161"/>
      <c r="U448" s="1162" t="s">
        <v>724</v>
      </c>
      <c r="V448" s="1163"/>
      <c r="W448" s="1164" t="s">
        <v>1133</v>
      </c>
      <c r="X448" s="1165"/>
      <c r="Y448" s="1157"/>
      <c r="Z448" s="1158"/>
      <c r="AA448" s="1159"/>
      <c r="AB448" s="1160"/>
      <c r="AC448" s="1161"/>
      <c r="AD448" s="1162" t="s">
        <v>724</v>
      </c>
      <c r="AE448" s="1163"/>
      <c r="AF448" s="1164" t="s">
        <v>1130</v>
      </c>
      <c r="AG448" s="1165"/>
      <c r="AH448" s="1157"/>
      <c r="AI448" s="1158"/>
      <c r="AJ448" s="1159"/>
      <c r="AK448" s="1160"/>
      <c r="AL448" s="1161"/>
      <c r="AM448" s="1159"/>
      <c r="AN448" s="1160"/>
      <c r="AO448" s="1161"/>
      <c r="AP448" s="881" t="s">
        <v>1393</v>
      </c>
      <c r="AQ448" s="660"/>
      <c r="AR448" s="661"/>
    </row>
    <row r="449" spans="1:44" ht="14.1" customHeight="1" x14ac:dyDescent="0.15">
      <c r="A449" s="691"/>
      <c r="B449" s="645"/>
      <c r="C449" s="646"/>
      <c r="D449" s="646"/>
      <c r="E449" s="646"/>
      <c r="F449" s="646"/>
      <c r="G449" s="647"/>
      <c r="H449" s="645" t="s">
        <v>1581</v>
      </c>
      <c r="I449" s="648"/>
      <c r="J449" s="648"/>
      <c r="K449" s="647"/>
      <c r="L449" s="1172"/>
      <c r="M449" s="1173"/>
      <c r="N449" s="645"/>
      <c r="O449" s="647"/>
      <c r="P449" s="692"/>
      <c r="Q449" s="693"/>
      <c r="R449" s="648"/>
      <c r="S449" s="648"/>
      <c r="T449" s="648"/>
      <c r="U449" s="1223"/>
      <c r="V449" s="1224"/>
      <c r="W449" s="645"/>
      <c r="X449" s="647"/>
      <c r="Y449" s="692"/>
      <c r="Z449" s="693"/>
      <c r="AA449" s="648"/>
      <c r="AB449" s="648"/>
      <c r="AC449" s="648"/>
      <c r="AD449" s="1172"/>
      <c r="AE449" s="1173"/>
      <c r="AF449" s="645"/>
      <c r="AG449" s="647"/>
      <c r="AH449" s="692"/>
      <c r="AI449" s="693"/>
      <c r="AJ449" s="648"/>
      <c r="AK449" s="648"/>
      <c r="AL449" s="648"/>
      <c r="AM449" s="694"/>
      <c r="AN449" s="695"/>
      <c r="AO449" s="696"/>
      <c r="AP449" s="646"/>
      <c r="AQ449" s="646"/>
      <c r="AR449" s="647"/>
    </row>
    <row r="450" spans="1:44" ht="14.1" customHeight="1" x14ac:dyDescent="0.15">
      <c r="A450" s="697"/>
      <c r="B450" s="651" t="s">
        <v>663</v>
      </c>
      <c r="C450" s="652"/>
      <c r="D450" s="652"/>
      <c r="E450" s="652"/>
      <c r="F450" s="652"/>
      <c r="G450" s="653"/>
      <c r="H450" s="654" t="s">
        <v>1132</v>
      </c>
      <c r="I450" s="655"/>
      <c r="J450" s="655"/>
      <c r="K450" s="656"/>
      <c r="L450" s="1218" t="s">
        <v>724</v>
      </c>
      <c r="M450" s="1219"/>
      <c r="N450" s="1164" t="s">
        <v>737</v>
      </c>
      <c r="O450" s="1165"/>
      <c r="P450" s="1157"/>
      <c r="Q450" s="1158"/>
      <c r="R450" s="1159"/>
      <c r="S450" s="1160"/>
      <c r="T450" s="1161"/>
      <c r="U450" s="1230">
        <v>0.19</v>
      </c>
      <c r="V450" s="1231"/>
      <c r="W450" s="1174" t="s">
        <v>1133</v>
      </c>
      <c r="X450" s="1175"/>
      <c r="Y450" s="1157"/>
      <c r="Z450" s="1158"/>
      <c r="AA450" s="1159"/>
      <c r="AB450" s="1160"/>
      <c r="AC450" s="1161"/>
      <c r="AD450" s="1162" t="s">
        <v>1374</v>
      </c>
      <c r="AE450" s="1163"/>
      <c r="AF450" s="1174" t="s">
        <v>1130</v>
      </c>
      <c r="AG450" s="1175"/>
      <c r="AH450" s="1157"/>
      <c r="AI450" s="1158"/>
      <c r="AJ450" s="1159"/>
      <c r="AK450" s="1160"/>
      <c r="AL450" s="1161"/>
      <c r="AM450" s="1159"/>
      <c r="AN450" s="1160"/>
      <c r="AO450" s="1161"/>
      <c r="AP450" s="654" t="s">
        <v>1547</v>
      </c>
      <c r="AQ450" s="652"/>
      <c r="AR450" s="713"/>
    </row>
    <row r="451" spans="1:44" ht="14.1" customHeight="1" x14ac:dyDescent="0.15">
      <c r="A451" s="691"/>
      <c r="B451" s="645"/>
      <c r="C451" s="646"/>
      <c r="D451" s="646"/>
      <c r="E451" s="646"/>
      <c r="F451" s="646"/>
      <c r="G451" s="647"/>
      <c r="H451" s="645" t="s">
        <v>1581</v>
      </c>
      <c r="I451" s="648"/>
      <c r="J451" s="648"/>
      <c r="K451" s="647"/>
      <c r="L451" s="1172"/>
      <c r="M451" s="1173"/>
      <c r="N451" s="645"/>
      <c r="O451" s="647"/>
      <c r="P451" s="692"/>
      <c r="Q451" s="693"/>
      <c r="R451" s="648"/>
      <c r="S451" s="648"/>
      <c r="T451" s="648"/>
      <c r="U451" s="1223"/>
      <c r="V451" s="1224"/>
      <c r="W451" s="645"/>
      <c r="X451" s="647"/>
      <c r="Y451" s="692"/>
      <c r="Z451" s="693"/>
      <c r="AA451" s="648"/>
      <c r="AB451" s="648"/>
      <c r="AC451" s="648"/>
      <c r="AD451" s="1216"/>
      <c r="AE451" s="1217"/>
      <c r="AF451" s="645"/>
      <c r="AG451" s="647"/>
      <c r="AH451" s="692"/>
      <c r="AI451" s="693"/>
      <c r="AJ451" s="648"/>
      <c r="AK451" s="648"/>
      <c r="AL451" s="648"/>
      <c r="AM451" s="694"/>
      <c r="AN451" s="695"/>
      <c r="AO451" s="696"/>
      <c r="AP451" s="646"/>
      <c r="AQ451" s="646"/>
      <c r="AR451" s="647"/>
    </row>
    <row r="452" spans="1:44" ht="14.1" customHeight="1" x14ac:dyDescent="0.15">
      <c r="A452" s="707"/>
      <c r="B452" s="651" t="s">
        <v>1452</v>
      </c>
      <c r="C452" s="652"/>
      <c r="D452" s="652"/>
      <c r="E452" s="652"/>
      <c r="F452" s="652"/>
      <c r="G452" s="653"/>
      <c r="H452" s="654" t="s">
        <v>1132</v>
      </c>
      <c r="I452" s="655"/>
      <c r="J452" s="655"/>
      <c r="K452" s="656"/>
      <c r="L452" s="1218" t="s">
        <v>724</v>
      </c>
      <c r="M452" s="1219"/>
      <c r="N452" s="1164" t="s">
        <v>737</v>
      </c>
      <c r="O452" s="1165"/>
      <c r="P452" s="1157"/>
      <c r="Q452" s="1158"/>
      <c r="R452" s="1159"/>
      <c r="S452" s="1160"/>
      <c r="T452" s="1161"/>
      <c r="U452" s="1230">
        <v>0.08</v>
      </c>
      <c r="V452" s="1231"/>
      <c r="W452" s="1174" t="s">
        <v>1133</v>
      </c>
      <c r="X452" s="1175"/>
      <c r="Y452" s="1157"/>
      <c r="Z452" s="1158"/>
      <c r="AA452" s="1159"/>
      <c r="AB452" s="1160"/>
      <c r="AC452" s="1161"/>
      <c r="AD452" s="1162" t="s">
        <v>724</v>
      </c>
      <c r="AE452" s="1163"/>
      <c r="AF452" s="1174" t="s">
        <v>1130</v>
      </c>
      <c r="AG452" s="1175"/>
      <c r="AH452" s="1157"/>
      <c r="AI452" s="1158"/>
      <c r="AJ452" s="1159"/>
      <c r="AK452" s="1160"/>
      <c r="AL452" s="1161"/>
      <c r="AM452" s="1159"/>
      <c r="AN452" s="1160"/>
      <c r="AO452" s="1161"/>
      <c r="AP452" s="654" t="s">
        <v>1547</v>
      </c>
      <c r="AQ452" s="660"/>
      <c r="AR452" s="661"/>
    </row>
    <row r="453" spans="1:44" ht="14.1" customHeight="1" x14ac:dyDescent="0.15">
      <c r="A453" s="691"/>
      <c r="B453" s="659"/>
      <c r="C453" s="660"/>
      <c r="D453" s="660"/>
      <c r="E453" s="660"/>
      <c r="F453" s="660"/>
      <c r="G453" s="661"/>
      <c r="H453" s="645" t="s">
        <v>1581</v>
      </c>
      <c r="I453" s="648"/>
      <c r="J453" s="648"/>
      <c r="K453" s="647"/>
      <c r="L453" s="1172"/>
      <c r="M453" s="1173"/>
      <c r="N453" s="645"/>
      <c r="O453" s="647"/>
      <c r="P453" s="692"/>
      <c r="Q453" s="693"/>
      <c r="R453" s="648"/>
      <c r="S453" s="648"/>
      <c r="T453" s="648"/>
      <c r="U453" s="1223"/>
      <c r="V453" s="1224"/>
      <c r="W453" s="645"/>
      <c r="X453" s="647"/>
      <c r="Y453" s="692"/>
      <c r="Z453" s="693"/>
      <c r="AA453" s="648"/>
      <c r="AB453" s="648"/>
      <c r="AC453" s="648"/>
      <c r="AD453" s="1216"/>
      <c r="AE453" s="1217"/>
      <c r="AF453" s="645"/>
      <c r="AG453" s="647"/>
      <c r="AH453" s="692"/>
      <c r="AI453" s="693"/>
      <c r="AJ453" s="648"/>
      <c r="AK453" s="648"/>
      <c r="AL453" s="648"/>
      <c r="AM453" s="694"/>
      <c r="AN453" s="695"/>
      <c r="AO453" s="696"/>
      <c r="AP453" s="646"/>
      <c r="AQ453" s="646"/>
      <c r="AR453" s="647"/>
    </row>
    <row r="454" spans="1:44" ht="14.1" customHeight="1" x14ac:dyDescent="0.15">
      <c r="A454" s="697"/>
      <c r="B454" s="659" t="s">
        <v>1172</v>
      </c>
      <c r="C454" s="660"/>
      <c r="D454" s="660"/>
      <c r="E454" s="660"/>
      <c r="F454" s="660"/>
      <c r="G454" s="678"/>
      <c r="H454" s="654" t="s">
        <v>1132</v>
      </c>
      <c r="I454" s="655"/>
      <c r="J454" s="655"/>
      <c r="K454" s="656"/>
      <c r="L454" s="1218" t="s">
        <v>724</v>
      </c>
      <c r="M454" s="1219"/>
      <c r="N454" s="1164" t="s">
        <v>737</v>
      </c>
      <c r="O454" s="1165"/>
      <c r="P454" s="1157"/>
      <c r="Q454" s="1158"/>
      <c r="R454" s="1159"/>
      <c r="S454" s="1160"/>
      <c r="T454" s="1161"/>
      <c r="U454" s="1230">
        <v>0.17</v>
      </c>
      <c r="V454" s="1231"/>
      <c r="W454" s="1174" t="s">
        <v>1133</v>
      </c>
      <c r="X454" s="1175"/>
      <c r="Y454" s="1157"/>
      <c r="Z454" s="1158"/>
      <c r="AA454" s="1159"/>
      <c r="AB454" s="1160"/>
      <c r="AC454" s="1161"/>
      <c r="AD454" s="1162" t="s">
        <v>724</v>
      </c>
      <c r="AE454" s="1163"/>
      <c r="AF454" s="1174" t="s">
        <v>1130</v>
      </c>
      <c r="AG454" s="1175"/>
      <c r="AH454" s="1157"/>
      <c r="AI454" s="1158"/>
      <c r="AJ454" s="1159"/>
      <c r="AK454" s="1160"/>
      <c r="AL454" s="1161"/>
      <c r="AM454" s="1159"/>
      <c r="AN454" s="1160"/>
      <c r="AO454" s="1161"/>
      <c r="AP454" s="654" t="s">
        <v>1547</v>
      </c>
      <c r="AQ454" s="652"/>
      <c r="AR454" s="713"/>
    </row>
    <row r="455" spans="1:44" ht="14.1" customHeight="1" x14ac:dyDescent="0.15">
      <c r="A455" s="691"/>
      <c r="B455" s="645"/>
      <c r="C455" s="646"/>
      <c r="D455" s="646"/>
      <c r="E455" s="646"/>
      <c r="F455" s="646"/>
      <c r="G455" s="647"/>
      <c r="H455" s="645" t="s">
        <v>1581</v>
      </c>
      <c r="I455" s="648"/>
      <c r="J455" s="648"/>
      <c r="K455" s="647"/>
      <c r="L455" s="1172"/>
      <c r="M455" s="1173"/>
      <c r="N455" s="645"/>
      <c r="O455" s="647"/>
      <c r="P455" s="692"/>
      <c r="Q455" s="693"/>
      <c r="R455" s="648"/>
      <c r="S455" s="648"/>
      <c r="T455" s="648"/>
      <c r="U455" s="1223"/>
      <c r="V455" s="1224"/>
      <c r="W455" s="645"/>
      <c r="X455" s="647"/>
      <c r="Y455" s="692"/>
      <c r="Z455" s="693"/>
      <c r="AA455" s="648"/>
      <c r="AB455" s="648"/>
      <c r="AC455" s="648"/>
      <c r="AD455" s="1172"/>
      <c r="AE455" s="1173"/>
      <c r="AF455" s="645"/>
      <c r="AG455" s="647"/>
      <c r="AH455" s="692"/>
      <c r="AI455" s="693"/>
      <c r="AJ455" s="648"/>
      <c r="AK455" s="648"/>
      <c r="AL455" s="648"/>
      <c r="AM455" s="694"/>
      <c r="AN455" s="695"/>
      <c r="AO455" s="696"/>
      <c r="AP455" s="646"/>
      <c r="AQ455" s="646"/>
      <c r="AR455" s="647"/>
    </row>
    <row r="456" spans="1:44" ht="14.1" customHeight="1" x14ac:dyDescent="0.15">
      <c r="A456" s="707"/>
      <c r="B456" s="659" t="s">
        <v>1453</v>
      </c>
      <c r="C456" s="660"/>
      <c r="D456" s="660"/>
      <c r="E456" s="660"/>
      <c r="F456" s="660"/>
      <c r="G456" s="678"/>
      <c r="H456" s="654" t="s">
        <v>1132</v>
      </c>
      <c r="I456" s="655"/>
      <c r="J456" s="655"/>
      <c r="K456" s="656"/>
      <c r="L456" s="1218" t="s">
        <v>724</v>
      </c>
      <c r="M456" s="1219"/>
      <c r="N456" s="1164" t="s">
        <v>737</v>
      </c>
      <c r="O456" s="1165"/>
      <c r="P456" s="1157"/>
      <c r="Q456" s="1158"/>
      <c r="R456" s="1159"/>
      <c r="S456" s="1160"/>
      <c r="T456" s="1161"/>
      <c r="U456" s="1225" t="s">
        <v>1374</v>
      </c>
      <c r="V456" s="1226"/>
      <c r="W456" s="1174" t="s">
        <v>1133</v>
      </c>
      <c r="X456" s="1175"/>
      <c r="Y456" s="1157"/>
      <c r="Z456" s="1158"/>
      <c r="AA456" s="1159"/>
      <c r="AB456" s="1160"/>
      <c r="AC456" s="1161"/>
      <c r="AD456" s="1282">
        <v>2E-3</v>
      </c>
      <c r="AE456" s="1283"/>
      <c r="AF456" s="1174" t="s">
        <v>1130</v>
      </c>
      <c r="AG456" s="1175"/>
      <c r="AH456" s="1157"/>
      <c r="AI456" s="1158"/>
      <c r="AJ456" s="1159"/>
      <c r="AK456" s="1160"/>
      <c r="AL456" s="1161"/>
      <c r="AM456" s="1159"/>
      <c r="AN456" s="1160"/>
      <c r="AO456" s="1161"/>
      <c r="AP456" s="654" t="s">
        <v>1547</v>
      </c>
      <c r="AQ456" s="660"/>
      <c r="AR456" s="661"/>
    </row>
    <row r="457" spans="1:44" ht="14.1" customHeight="1" x14ac:dyDescent="0.15">
      <c r="A457" s="691"/>
      <c r="B457" s="769"/>
      <c r="C457" s="646"/>
      <c r="D457" s="646"/>
      <c r="E457" s="646"/>
      <c r="F457" s="646"/>
      <c r="G457" s="647"/>
      <c r="H457" s="645"/>
      <c r="I457" s="648"/>
      <c r="J457" s="648"/>
      <c r="K457" s="647"/>
      <c r="L457" s="645"/>
      <c r="M457" s="647"/>
      <c r="N457" s="645"/>
      <c r="O457" s="647"/>
      <c r="P457" s="692"/>
      <c r="Q457" s="693"/>
      <c r="R457" s="646"/>
      <c r="S457" s="646"/>
      <c r="T457" s="646"/>
      <c r="U457" s="645"/>
      <c r="V457" s="647"/>
      <c r="W457" s="645"/>
      <c r="X457" s="647"/>
      <c r="Y457" s="692"/>
      <c r="Z457" s="693"/>
      <c r="AA457" s="648"/>
      <c r="AB457" s="648"/>
      <c r="AC457" s="648"/>
      <c r="AD457" s="645"/>
      <c r="AE457" s="647"/>
      <c r="AF457" s="645"/>
      <c r="AG457" s="647"/>
      <c r="AH457" s="692"/>
      <c r="AI457" s="693"/>
      <c r="AJ457" s="648"/>
      <c r="AK457" s="648"/>
      <c r="AL457" s="648"/>
      <c r="AM457" s="694"/>
      <c r="AN457" s="695"/>
      <c r="AO457" s="696"/>
      <c r="AP457" s="646"/>
      <c r="AQ457" s="646"/>
      <c r="AR457" s="647"/>
    </row>
    <row r="458" spans="1:44" ht="14.1" customHeight="1" x14ac:dyDescent="0.15">
      <c r="A458" s="770"/>
      <c r="B458" s="771"/>
      <c r="C458" s="772"/>
      <c r="D458" s="772"/>
      <c r="E458" s="772"/>
      <c r="F458" s="772"/>
      <c r="G458" s="773"/>
      <c r="H458" s="774"/>
      <c r="I458" s="775"/>
      <c r="J458" s="775"/>
      <c r="K458" s="776"/>
      <c r="L458" s="903"/>
      <c r="M458" s="904"/>
      <c r="N458" s="659"/>
      <c r="O458" s="661"/>
      <c r="P458" s="715"/>
      <c r="Q458" s="680"/>
      <c r="R458" s="662"/>
      <c r="S458" s="662"/>
      <c r="T458" s="662"/>
      <c r="U458" s="1293"/>
      <c r="V458" s="1294"/>
      <c r="W458" s="1295"/>
      <c r="X458" s="1296"/>
      <c r="Y458" s="1293"/>
      <c r="Z458" s="1294"/>
      <c r="AA458" s="777"/>
      <c r="AB458" s="777"/>
      <c r="AC458" s="777"/>
      <c r="AD458" s="1293"/>
      <c r="AE458" s="1294"/>
      <c r="AF458" s="1295"/>
      <c r="AG458" s="1296"/>
      <c r="AH458" s="1293"/>
      <c r="AI458" s="1294"/>
      <c r="AJ458" s="777"/>
      <c r="AK458" s="777"/>
      <c r="AL458" s="777"/>
      <c r="AM458" s="1288"/>
      <c r="AN458" s="1289"/>
      <c r="AO458" s="1290"/>
      <c r="AP458" s="778"/>
      <c r="AQ458" s="772"/>
      <c r="AR458" s="779"/>
    </row>
    <row r="459" spans="1:44" ht="14.1" customHeight="1" x14ac:dyDescent="0.15">
      <c r="A459" s="742"/>
      <c r="B459" s="743"/>
      <c r="C459" s="744"/>
      <c r="D459" s="744"/>
      <c r="E459" s="744"/>
      <c r="F459" s="744"/>
      <c r="G459" s="745"/>
      <c r="H459" s="743"/>
      <c r="I459" s="746"/>
      <c r="J459" s="746"/>
      <c r="K459" s="745"/>
      <c r="L459" s="743"/>
      <c r="M459" s="745"/>
      <c r="N459" s="743"/>
      <c r="O459" s="745"/>
      <c r="P459" s="747"/>
      <c r="Q459" s="748"/>
      <c r="R459" s="746"/>
      <c r="S459" s="746"/>
      <c r="T459" s="748"/>
      <c r="U459" s="743"/>
      <c r="V459" s="745"/>
      <c r="W459" s="743"/>
      <c r="X459" s="745"/>
      <c r="Y459" s="747"/>
      <c r="Z459" s="748"/>
      <c r="AA459" s="746"/>
      <c r="AB459" s="746"/>
      <c r="AC459" s="746"/>
      <c r="AD459" s="743"/>
      <c r="AE459" s="745"/>
      <c r="AF459" s="743"/>
      <c r="AG459" s="745"/>
      <c r="AH459" s="747"/>
      <c r="AI459" s="748"/>
      <c r="AJ459" s="746"/>
      <c r="AK459" s="746"/>
      <c r="AL459" s="746"/>
      <c r="AM459" s="749"/>
      <c r="AN459" s="750"/>
      <c r="AO459" s="751"/>
      <c r="AP459" s="744"/>
      <c r="AQ459" s="744"/>
      <c r="AR459" s="745"/>
    </row>
    <row r="460" spans="1:44" ht="14.1" customHeight="1" x14ac:dyDescent="0.15">
      <c r="A460" s="752"/>
      <c r="B460" s="1252"/>
      <c r="C460" s="1254"/>
      <c r="D460" s="1254"/>
      <c r="E460" s="1254"/>
      <c r="F460" s="1254"/>
      <c r="G460" s="1253"/>
      <c r="H460" s="753"/>
      <c r="I460" s="754"/>
      <c r="J460" s="754"/>
      <c r="K460" s="755"/>
      <c r="L460" s="1250"/>
      <c r="M460" s="1251"/>
      <c r="N460" s="1252"/>
      <c r="O460" s="1253"/>
      <c r="P460" s="1250"/>
      <c r="Q460" s="1251"/>
      <c r="R460" s="756"/>
      <c r="S460" s="756"/>
      <c r="T460" s="878"/>
      <c r="U460" s="1250"/>
      <c r="V460" s="1251"/>
      <c r="W460" s="1252"/>
      <c r="X460" s="1253"/>
      <c r="Y460" s="1250"/>
      <c r="Z460" s="1251"/>
      <c r="AA460" s="756"/>
      <c r="AB460" s="756"/>
      <c r="AC460" s="756"/>
      <c r="AD460" s="1250"/>
      <c r="AE460" s="1251"/>
      <c r="AF460" s="1252"/>
      <c r="AG460" s="1253"/>
      <c r="AH460" s="1250"/>
      <c r="AI460" s="1251"/>
      <c r="AJ460" s="756"/>
      <c r="AK460" s="756"/>
      <c r="AL460" s="756"/>
      <c r="AM460" s="1260"/>
      <c r="AN460" s="1261"/>
      <c r="AO460" s="1262"/>
      <c r="AP460" s="757"/>
      <c r="AQ460" s="758"/>
      <c r="AR460" s="759"/>
    </row>
    <row r="461" spans="1:44" ht="15" customHeight="1" x14ac:dyDescent="0.15"/>
    <row r="462" spans="1:44" ht="15" customHeight="1" x14ac:dyDescent="0.15">
      <c r="A462" s="1220" t="s">
        <v>1807</v>
      </c>
      <c r="B462" s="1220"/>
      <c r="C462" s="1220"/>
      <c r="D462" s="1220"/>
      <c r="E462" s="1220"/>
      <c r="F462" s="1220"/>
      <c r="G462" s="1220"/>
      <c r="H462" s="1220"/>
      <c r="I462" s="1220"/>
      <c r="J462" s="1220"/>
      <c r="K462" s="1220"/>
      <c r="L462" s="1220"/>
      <c r="M462" s="1220"/>
      <c r="N462" s="1220"/>
      <c r="O462" s="1220"/>
      <c r="P462" s="1220"/>
      <c r="Q462" s="1220"/>
      <c r="R462" s="1220"/>
      <c r="S462" s="1220"/>
      <c r="T462" s="1220"/>
      <c r="U462" s="1220"/>
      <c r="V462" s="1220"/>
      <c r="W462" s="1220"/>
      <c r="X462" s="1220"/>
      <c r="Y462" s="1220"/>
      <c r="Z462" s="1220"/>
      <c r="AA462" s="1220"/>
      <c r="AB462" s="1220"/>
      <c r="AC462" s="1220"/>
      <c r="AD462" s="1220"/>
      <c r="AE462" s="1220"/>
      <c r="AF462" s="1220"/>
      <c r="AG462" s="1220"/>
      <c r="AH462" s="1220"/>
      <c r="AI462" s="1220"/>
      <c r="AJ462" s="1220"/>
      <c r="AK462" s="1220"/>
      <c r="AL462" s="1220"/>
      <c r="AM462" s="1220"/>
      <c r="AN462" s="1220"/>
      <c r="AO462" s="1220"/>
      <c r="AP462" s="1220"/>
      <c r="AQ462" s="1220"/>
      <c r="AR462" s="1220"/>
    </row>
    <row r="463" spans="1:44" ht="15" customHeight="1" x14ac:dyDescent="0.15">
      <c r="A463" s="1220"/>
      <c r="B463" s="1220"/>
      <c r="C463" s="1220"/>
      <c r="D463" s="1220"/>
      <c r="E463" s="1220"/>
      <c r="F463" s="1220"/>
      <c r="G463" s="1220"/>
      <c r="H463" s="1220"/>
      <c r="I463" s="1220"/>
      <c r="J463" s="1220"/>
      <c r="K463" s="1220"/>
      <c r="L463" s="1220"/>
      <c r="M463" s="1220"/>
      <c r="N463" s="1220"/>
      <c r="O463" s="1220"/>
      <c r="P463" s="1220"/>
      <c r="Q463" s="1220"/>
      <c r="R463" s="1220"/>
      <c r="S463" s="1220"/>
      <c r="T463" s="1220"/>
      <c r="U463" s="1220"/>
      <c r="V463" s="1220"/>
      <c r="W463" s="1220"/>
      <c r="X463" s="1220"/>
      <c r="Y463" s="1220"/>
      <c r="Z463" s="1220"/>
      <c r="AA463" s="1220"/>
      <c r="AB463" s="1220"/>
      <c r="AC463" s="1220"/>
      <c r="AD463" s="1220"/>
      <c r="AE463" s="1220"/>
      <c r="AF463" s="1220"/>
      <c r="AG463" s="1220"/>
      <c r="AH463" s="1220"/>
      <c r="AI463" s="1220"/>
      <c r="AJ463" s="1220"/>
      <c r="AK463" s="1220"/>
      <c r="AL463" s="1220"/>
      <c r="AM463" s="1220"/>
      <c r="AN463" s="1220"/>
      <c r="AO463" s="1220"/>
      <c r="AP463" s="1220"/>
      <c r="AQ463" s="1220"/>
      <c r="AR463" s="1220"/>
    </row>
    <row r="464" spans="1:44" ht="15" customHeight="1" x14ac:dyDescent="0.15">
      <c r="B464" s="642" t="s">
        <v>2241</v>
      </c>
      <c r="AP464" s="643"/>
      <c r="AQ464" s="644" t="s">
        <v>1118</v>
      </c>
      <c r="AR464" s="636">
        <v>11</v>
      </c>
    </row>
    <row r="465" spans="1:44" ht="14.1" customHeight="1" x14ac:dyDescent="0.15">
      <c r="A465" s="1272" t="s">
        <v>580</v>
      </c>
      <c r="B465" s="1269" t="s">
        <v>1119</v>
      </c>
      <c r="C465" s="1270"/>
      <c r="D465" s="1270"/>
      <c r="E465" s="1270"/>
      <c r="F465" s="1270"/>
      <c r="G465" s="1270"/>
      <c r="H465" s="1269" t="s">
        <v>1120</v>
      </c>
      <c r="I465" s="1270"/>
      <c r="J465" s="1270"/>
      <c r="K465" s="1271"/>
      <c r="L465" s="1247" t="s">
        <v>1734</v>
      </c>
      <c r="M465" s="1248"/>
      <c r="N465" s="1248"/>
      <c r="O465" s="1248"/>
      <c r="P465" s="1248"/>
      <c r="Q465" s="1248"/>
      <c r="R465" s="1248"/>
      <c r="S465" s="1248"/>
      <c r="T465" s="1249"/>
      <c r="U465" s="1247" t="s">
        <v>1121</v>
      </c>
      <c r="V465" s="1248"/>
      <c r="W465" s="1248"/>
      <c r="X465" s="1248"/>
      <c r="Y465" s="1248"/>
      <c r="Z465" s="1248"/>
      <c r="AA465" s="1248"/>
      <c r="AB465" s="1248"/>
      <c r="AC465" s="1249"/>
      <c r="AD465" s="1247" t="s">
        <v>1122</v>
      </c>
      <c r="AE465" s="1248"/>
      <c r="AF465" s="1248"/>
      <c r="AG465" s="1248"/>
      <c r="AH465" s="1248"/>
      <c r="AI465" s="1248"/>
      <c r="AJ465" s="1248"/>
      <c r="AK465" s="1248"/>
      <c r="AL465" s="1249"/>
      <c r="AM465" s="1274"/>
      <c r="AN465" s="1275"/>
      <c r="AO465" s="1276"/>
      <c r="AP465" s="1269" t="s">
        <v>1123</v>
      </c>
      <c r="AQ465" s="1270"/>
      <c r="AR465" s="1271"/>
    </row>
    <row r="466" spans="1:44" ht="14.1" customHeight="1" x14ac:dyDescent="0.15">
      <c r="A466" s="1273"/>
      <c r="B466" s="1242"/>
      <c r="C466" s="1244"/>
      <c r="D466" s="1244"/>
      <c r="E466" s="1244"/>
      <c r="F466" s="1244"/>
      <c r="G466" s="1244"/>
      <c r="H466" s="1242"/>
      <c r="I466" s="1244"/>
      <c r="J466" s="1244"/>
      <c r="K466" s="1243"/>
      <c r="L466" s="1242" t="s">
        <v>1124</v>
      </c>
      <c r="M466" s="1243"/>
      <c r="N466" s="1244" t="s">
        <v>1125</v>
      </c>
      <c r="O466" s="1244"/>
      <c r="P466" s="1227"/>
      <c r="Q466" s="1229"/>
      <c r="R466" s="1227"/>
      <c r="S466" s="1228"/>
      <c r="T466" s="1229"/>
      <c r="U466" s="1242" t="s">
        <v>1124</v>
      </c>
      <c r="V466" s="1243"/>
      <c r="W466" s="1242" t="s">
        <v>1125</v>
      </c>
      <c r="X466" s="1243"/>
      <c r="Y466" s="1227"/>
      <c r="Z466" s="1229"/>
      <c r="AA466" s="1227"/>
      <c r="AB466" s="1228"/>
      <c r="AC466" s="1229"/>
      <c r="AD466" s="1242" t="s">
        <v>1124</v>
      </c>
      <c r="AE466" s="1243"/>
      <c r="AF466" s="1242" t="s">
        <v>1125</v>
      </c>
      <c r="AG466" s="1243"/>
      <c r="AH466" s="1227"/>
      <c r="AI466" s="1229"/>
      <c r="AJ466" s="1227"/>
      <c r="AK466" s="1228"/>
      <c r="AL466" s="1229"/>
      <c r="AM466" s="1277"/>
      <c r="AN466" s="1278"/>
      <c r="AO466" s="1279"/>
      <c r="AP466" s="1242"/>
      <c r="AQ466" s="1244"/>
      <c r="AR466" s="1243"/>
    </row>
    <row r="467" spans="1:44" ht="14.1" customHeight="1" x14ac:dyDescent="0.15">
      <c r="A467" s="665"/>
      <c r="B467" s="666"/>
      <c r="C467" s="667"/>
      <c r="D467" s="667"/>
      <c r="E467" s="667"/>
      <c r="F467" s="667"/>
      <c r="G467" s="668"/>
      <c r="H467" s="669"/>
      <c r="I467" s="670"/>
      <c r="J467" s="670"/>
      <c r="K467" s="672"/>
      <c r="L467" s="669"/>
      <c r="M467" s="672"/>
      <c r="N467" s="669"/>
      <c r="O467" s="672"/>
      <c r="P467" s="673"/>
      <c r="Q467" s="674"/>
      <c r="R467" s="671"/>
      <c r="S467" s="671"/>
      <c r="T467" s="671"/>
      <c r="U467" s="669"/>
      <c r="V467" s="672"/>
      <c r="W467" s="669"/>
      <c r="X467" s="672"/>
      <c r="Y467" s="673"/>
      <c r="Z467" s="674"/>
      <c r="AA467" s="670"/>
      <c r="AB467" s="670"/>
      <c r="AC467" s="670"/>
      <c r="AD467" s="669"/>
      <c r="AE467" s="672"/>
      <c r="AF467" s="669"/>
      <c r="AG467" s="672"/>
      <c r="AH467" s="673"/>
      <c r="AI467" s="674"/>
      <c r="AJ467" s="670"/>
      <c r="AK467" s="670"/>
      <c r="AL467" s="670"/>
      <c r="AM467" s="675"/>
      <c r="AN467" s="676"/>
      <c r="AO467" s="677"/>
      <c r="AP467" s="671"/>
      <c r="AQ467" s="671"/>
      <c r="AR467" s="672"/>
    </row>
    <row r="468" spans="1:44" ht="14.1" customHeight="1" x14ac:dyDescent="0.15">
      <c r="A468" s="781" t="s">
        <v>1584</v>
      </c>
      <c r="B468" s="682" t="s">
        <v>1171</v>
      </c>
      <c r="C468" s="667"/>
      <c r="D468" s="667"/>
      <c r="E468" s="667"/>
      <c r="F468" s="667"/>
      <c r="G468" s="683"/>
      <c r="H468" s="684"/>
      <c r="I468" s="685"/>
      <c r="J468" s="685"/>
      <c r="K468" s="686"/>
      <c r="L468" s="1245"/>
      <c r="M468" s="1246"/>
      <c r="N468" s="1240"/>
      <c r="O468" s="1241"/>
      <c r="P468" s="1238"/>
      <c r="Q468" s="1239"/>
      <c r="R468" s="685"/>
      <c r="S468" s="685"/>
      <c r="T468" s="685"/>
      <c r="U468" s="1245"/>
      <c r="V468" s="1246"/>
      <c r="W468" s="1240"/>
      <c r="X468" s="1241"/>
      <c r="Y468" s="1238"/>
      <c r="Z468" s="1239"/>
      <c r="AA468" s="687"/>
      <c r="AB468" s="687"/>
      <c r="AC468" s="687"/>
      <c r="AD468" s="1245"/>
      <c r="AE468" s="1246"/>
      <c r="AF468" s="1240"/>
      <c r="AG468" s="1241"/>
      <c r="AH468" s="1238"/>
      <c r="AI468" s="1239"/>
      <c r="AJ468" s="687"/>
      <c r="AK468" s="687"/>
      <c r="AL468" s="687"/>
      <c r="AM468" s="1235"/>
      <c r="AN468" s="1236"/>
      <c r="AO468" s="1237"/>
      <c r="AP468" s="688"/>
      <c r="AQ468" s="689"/>
      <c r="AR468" s="690"/>
    </row>
    <row r="469" spans="1:44" ht="14.1" customHeight="1" x14ac:dyDescent="0.15">
      <c r="A469" s="691"/>
      <c r="B469" s="645"/>
      <c r="C469" s="646"/>
      <c r="D469" s="646"/>
      <c r="E469" s="646"/>
      <c r="F469" s="646"/>
      <c r="G469" s="696"/>
      <c r="H469" s="645"/>
      <c r="I469" s="648"/>
      <c r="J469" s="648"/>
      <c r="K469" s="647"/>
      <c r="L469" s="1172"/>
      <c r="M469" s="1173"/>
      <c r="N469" s="645"/>
      <c r="O469" s="647"/>
      <c r="P469" s="692"/>
      <c r="Q469" s="693"/>
      <c r="R469" s="648"/>
      <c r="S469" s="648"/>
      <c r="T469" s="648"/>
      <c r="U469" s="1172"/>
      <c r="V469" s="1173"/>
      <c r="W469" s="645"/>
      <c r="X469" s="647"/>
      <c r="Y469" s="692"/>
      <c r="Z469" s="693"/>
      <c r="AA469" s="648"/>
      <c r="AB469" s="648"/>
      <c r="AC469" s="648"/>
      <c r="AD469" s="1172"/>
      <c r="AE469" s="1173"/>
      <c r="AF469" s="645"/>
      <c r="AG469" s="647"/>
      <c r="AH469" s="692"/>
      <c r="AI469" s="693"/>
      <c r="AJ469" s="648"/>
      <c r="AK469" s="648"/>
      <c r="AL469" s="648"/>
      <c r="AM469" s="694"/>
      <c r="AN469" s="695"/>
      <c r="AO469" s="696"/>
      <c r="AP469" s="646"/>
      <c r="AQ469" s="660"/>
      <c r="AR469" s="661"/>
    </row>
    <row r="470" spans="1:44" ht="14.1" customHeight="1" x14ac:dyDescent="0.15">
      <c r="A470" s="697"/>
      <c r="B470" s="651" t="s">
        <v>1455</v>
      </c>
      <c r="C470" s="652"/>
      <c r="D470" s="652"/>
      <c r="E470" s="652"/>
      <c r="F470" s="652"/>
      <c r="G470" s="653"/>
      <c r="H470" s="654" t="s">
        <v>600</v>
      </c>
      <c r="I470" s="655"/>
      <c r="J470" s="655"/>
      <c r="K470" s="656"/>
      <c r="L470" s="1218" t="s">
        <v>724</v>
      </c>
      <c r="M470" s="1219"/>
      <c r="N470" s="1164" t="s">
        <v>737</v>
      </c>
      <c r="O470" s="1165"/>
      <c r="P470" s="1157"/>
      <c r="Q470" s="1158"/>
      <c r="R470" s="1159"/>
      <c r="S470" s="1160"/>
      <c r="T470" s="1161"/>
      <c r="U470" s="1162" t="s">
        <v>724</v>
      </c>
      <c r="V470" s="1163"/>
      <c r="W470" s="1164" t="s">
        <v>1133</v>
      </c>
      <c r="X470" s="1165"/>
      <c r="Y470" s="1157"/>
      <c r="Z470" s="1158"/>
      <c r="AA470" s="1159"/>
      <c r="AB470" s="1160"/>
      <c r="AC470" s="1161"/>
      <c r="AD470" s="1162" t="s">
        <v>724</v>
      </c>
      <c r="AE470" s="1163"/>
      <c r="AF470" s="1164" t="s">
        <v>1130</v>
      </c>
      <c r="AG470" s="1165"/>
      <c r="AH470" s="1157"/>
      <c r="AI470" s="1158"/>
      <c r="AJ470" s="1159"/>
      <c r="AK470" s="1160"/>
      <c r="AL470" s="1161"/>
      <c r="AM470" s="1159"/>
      <c r="AN470" s="1160"/>
      <c r="AO470" s="1161"/>
      <c r="AP470" s="881" t="s">
        <v>1393</v>
      </c>
      <c r="AQ470" s="660"/>
      <c r="AR470" s="661"/>
    </row>
    <row r="471" spans="1:44" ht="14.1" customHeight="1" x14ac:dyDescent="0.15">
      <c r="A471" s="707"/>
      <c r="B471" s="645" t="s">
        <v>1459</v>
      </c>
      <c r="C471" s="646"/>
      <c r="D471" s="646"/>
      <c r="E471" s="646"/>
      <c r="F471" s="646"/>
      <c r="G471" s="647"/>
      <c r="H471" s="659" t="s">
        <v>1581</v>
      </c>
      <c r="I471" s="662"/>
      <c r="J471" s="662"/>
      <c r="K471" s="661"/>
      <c r="L471" s="1172"/>
      <c r="M471" s="1173"/>
      <c r="N471" s="645"/>
      <c r="O471" s="647"/>
      <c r="P471" s="692"/>
      <c r="Q471" s="693"/>
      <c r="R471" s="648"/>
      <c r="S471" s="648"/>
      <c r="T471" s="648"/>
      <c r="U471" s="1172"/>
      <c r="V471" s="1173"/>
      <c r="W471" s="645"/>
      <c r="X471" s="647"/>
      <c r="Y471" s="692"/>
      <c r="Z471" s="693"/>
      <c r="AA471" s="648"/>
      <c r="AB471" s="648"/>
      <c r="AC471" s="648"/>
      <c r="AD471" s="1216"/>
      <c r="AE471" s="1217"/>
      <c r="AF471" s="645"/>
      <c r="AG471" s="647"/>
      <c r="AH471" s="692"/>
      <c r="AI471" s="693"/>
      <c r="AJ471" s="648"/>
      <c r="AK471" s="648"/>
      <c r="AL471" s="648"/>
      <c r="AM471" s="694"/>
      <c r="AN471" s="695"/>
      <c r="AO471" s="696"/>
      <c r="AP471" s="646"/>
      <c r="AQ471" s="646"/>
      <c r="AR471" s="647"/>
    </row>
    <row r="472" spans="1:44" ht="14.1" customHeight="1" x14ac:dyDescent="0.15">
      <c r="A472" s="707"/>
      <c r="B472" s="651" t="s">
        <v>669</v>
      </c>
      <c r="C472" s="652"/>
      <c r="D472" s="652"/>
      <c r="E472" s="652"/>
      <c r="F472" s="698"/>
      <c r="G472" s="678"/>
      <c r="H472" s="679" t="s">
        <v>1132</v>
      </c>
      <c r="I472" s="662"/>
      <c r="J472" s="662"/>
      <c r="K472" s="656"/>
      <c r="L472" s="1218" t="s">
        <v>724</v>
      </c>
      <c r="M472" s="1219"/>
      <c r="N472" s="1164" t="s">
        <v>737</v>
      </c>
      <c r="O472" s="1165"/>
      <c r="P472" s="1157"/>
      <c r="Q472" s="1158"/>
      <c r="R472" s="1159"/>
      <c r="S472" s="1160"/>
      <c r="T472" s="1161"/>
      <c r="U472" s="1162" t="s">
        <v>724</v>
      </c>
      <c r="V472" s="1163"/>
      <c r="W472" s="1174" t="s">
        <v>1133</v>
      </c>
      <c r="X472" s="1175"/>
      <c r="Y472" s="1157"/>
      <c r="Z472" s="1158"/>
      <c r="AA472" s="1159"/>
      <c r="AB472" s="1160"/>
      <c r="AC472" s="1161"/>
      <c r="AD472" s="1230">
        <v>0.18</v>
      </c>
      <c r="AE472" s="1231"/>
      <c r="AF472" s="1174" t="s">
        <v>1130</v>
      </c>
      <c r="AG472" s="1175"/>
      <c r="AH472" s="1157"/>
      <c r="AI472" s="1158"/>
      <c r="AJ472" s="1159"/>
      <c r="AK472" s="1160"/>
      <c r="AL472" s="1161"/>
      <c r="AM472" s="1159"/>
      <c r="AN472" s="1160"/>
      <c r="AO472" s="1161"/>
      <c r="AP472" s="654" t="s">
        <v>1547</v>
      </c>
      <c r="AQ472" s="652"/>
      <c r="AR472" s="713"/>
    </row>
    <row r="473" spans="1:44" ht="14.1" customHeight="1" x14ac:dyDescent="0.15">
      <c r="A473" s="691"/>
      <c r="B473" s="645"/>
      <c r="C473" s="646"/>
      <c r="D473" s="646"/>
      <c r="E473" s="646"/>
      <c r="F473" s="646"/>
      <c r="G473" s="647"/>
      <c r="H473" s="645"/>
      <c r="I473" s="648"/>
      <c r="J473" s="648"/>
      <c r="K473" s="647"/>
      <c r="L473" s="1172"/>
      <c r="M473" s="1173"/>
      <c r="N473" s="645"/>
      <c r="O473" s="647"/>
      <c r="P473" s="692"/>
      <c r="Q473" s="693"/>
      <c r="R473" s="648"/>
      <c r="S473" s="648"/>
      <c r="T473" s="648"/>
      <c r="U473" s="1172"/>
      <c r="V473" s="1173"/>
      <c r="W473" s="645"/>
      <c r="X473" s="647"/>
      <c r="Y473" s="692"/>
      <c r="Z473" s="693"/>
      <c r="AA473" s="648"/>
      <c r="AB473" s="648"/>
      <c r="AC473" s="648"/>
      <c r="AD473" s="1172"/>
      <c r="AE473" s="1173"/>
      <c r="AF473" s="645"/>
      <c r="AG473" s="647"/>
      <c r="AH473" s="692"/>
      <c r="AI473" s="693"/>
      <c r="AJ473" s="648"/>
      <c r="AK473" s="648"/>
      <c r="AL473" s="648"/>
      <c r="AM473" s="694"/>
      <c r="AN473" s="695"/>
      <c r="AO473" s="696"/>
      <c r="AP473" s="646"/>
      <c r="AQ473" s="660"/>
      <c r="AR473" s="661"/>
    </row>
    <row r="474" spans="1:44" ht="14.1" customHeight="1" x14ac:dyDescent="0.15">
      <c r="A474" s="707"/>
      <c r="B474" s="659" t="s">
        <v>1461</v>
      </c>
      <c r="C474" s="660"/>
      <c r="D474" s="660"/>
      <c r="E474" s="660"/>
      <c r="F474" s="698"/>
      <c r="G474" s="678"/>
      <c r="H474" s="654" t="s">
        <v>600</v>
      </c>
      <c r="I474" s="655"/>
      <c r="J474" s="655"/>
      <c r="K474" s="656"/>
      <c r="L474" s="1218" t="s">
        <v>724</v>
      </c>
      <c r="M474" s="1219"/>
      <c r="N474" s="1164" t="s">
        <v>737</v>
      </c>
      <c r="O474" s="1165"/>
      <c r="P474" s="1157"/>
      <c r="Q474" s="1158"/>
      <c r="R474" s="1159"/>
      <c r="S474" s="1160"/>
      <c r="T474" s="1161"/>
      <c r="U474" s="1162" t="s">
        <v>724</v>
      </c>
      <c r="V474" s="1163"/>
      <c r="W474" s="1164" t="s">
        <v>1133</v>
      </c>
      <c r="X474" s="1165"/>
      <c r="Y474" s="1157"/>
      <c r="Z474" s="1158"/>
      <c r="AA474" s="1159"/>
      <c r="AB474" s="1160"/>
      <c r="AC474" s="1161"/>
      <c r="AD474" s="1162" t="s">
        <v>724</v>
      </c>
      <c r="AE474" s="1163"/>
      <c r="AF474" s="1164" t="s">
        <v>1130</v>
      </c>
      <c r="AG474" s="1165"/>
      <c r="AH474" s="1157"/>
      <c r="AI474" s="1158"/>
      <c r="AJ474" s="1159"/>
      <c r="AK474" s="1160"/>
      <c r="AL474" s="1161"/>
      <c r="AM474" s="1159"/>
      <c r="AN474" s="1160"/>
      <c r="AO474" s="1161"/>
      <c r="AP474" s="881" t="s">
        <v>1393</v>
      </c>
      <c r="AQ474" s="660"/>
      <c r="AR474" s="661"/>
    </row>
    <row r="475" spans="1:44" ht="14.1" customHeight="1" x14ac:dyDescent="0.15">
      <c r="A475" s="691"/>
      <c r="B475" s="645"/>
      <c r="C475" s="646"/>
      <c r="D475" s="646"/>
      <c r="E475" s="646"/>
      <c r="F475" s="646"/>
      <c r="G475" s="647"/>
      <c r="H475" s="645"/>
      <c r="I475" s="648"/>
      <c r="J475" s="648"/>
      <c r="K475" s="647"/>
      <c r="L475" s="1172"/>
      <c r="M475" s="1173"/>
      <c r="N475" s="645"/>
      <c r="O475" s="647"/>
      <c r="P475" s="692"/>
      <c r="Q475" s="693"/>
      <c r="R475" s="648"/>
      <c r="S475" s="648"/>
      <c r="T475" s="648"/>
      <c r="U475" s="1172"/>
      <c r="V475" s="1173"/>
      <c r="W475" s="645"/>
      <c r="X475" s="647"/>
      <c r="Y475" s="692"/>
      <c r="Z475" s="693"/>
      <c r="AA475" s="648"/>
      <c r="AB475" s="648"/>
      <c r="AC475" s="648"/>
      <c r="AD475" s="1172"/>
      <c r="AE475" s="1173"/>
      <c r="AF475" s="645"/>
      <c r="AG475" s="647"/>
      <c r="AH475" s="692"/>
      <c r="AI475" s="693"/>
      <c r="AJ475" s="648"/>
      <c r="AK475" s="648"/>
      <c r="AL475" s="648"/>
      <c r="AM475" s="694"/>
      <c r="AN475" s="695"/>
      <c r="AO475" s="696"/>
      <c r="AP475" s="646"/>
      <c r="AQ475" s="646"/>
      <c r="AR475" s="647"/>
    </row>
    <row r="476" spans="1:44" ht="14.1" customHeight="1" x14ac:dyDescent="0.15">
      <c r="A476" s="697"/>
      <c r="B476" s="651" t="s">
        <v>672</v>
      </c>
      <c r="C476" s="652"/>
      <c r="D476" s="652"/>
      <c r="E476" s="652"/>
      <c r="F476" s="652"/>
      <c r="G476" s="653"/>
      <c r="H476" s="654" t="s">
        <v>600</v>
      </c>
      <c r="I476" s="655"/>
      <c r="J476" s="655"/>
      <c r="K476" s="656"/>
      <c r="L476" s="1218" t="s">
        <v>724</v>
      </c>
      <c r="M476" s="1219"/>
      <c r="N476" s="1164" t="s">
        <v>737</v>
      </c>
      <c r="O476" s="1165"/>
      <c r="P476" s="1157"/>
      <c r="Q476" s="1158"/>
      <c r="R476" s="1159"/>
      <c r="S476" s="1160"/>
      <c r="T476" s="1161"/>
      <c r="U476" s="1162" t="s">
        <v>724</v>
      </c>
      <c r="V476" s="1163"/>
      <c r="W476" s="1164" t="s">
        <v>1133</v>
      </c>
      <c r="X476" s="1165"/>
      <c r="Y476" s="1157"/>
      <c r="Z476" s="1158"/>
      <c r="AA476" s="1159"/>
      <c r="AB476" s="1160"/>
      <c r="AC476" s="1161"/>
      <c r="AD476" s="1162" t="s">
        <v>724</v>
      </c>
      <c r="AE476" s="1163"/>
      <c r="AF476" s="1164" t="s">
        <v>1130</v>
      </c>
      <c r="AG476" s="1165"/>
      <c r="AH476" s="1157"/>
      <c r="AI476" s="1158"/>
      <c r="AJ476" s="1159"/>
      <c r="AK476" s="1160"/>
      <c r="AL476" s="1161"/>
      <c r="AM476" s="1159"/>
      <c r="AN476" s="1160"/>
      <c r="AO476" s="1161"/>
      <c r="AP476" s="881" t="s">
        <v>1393</v>
      </c>
      <c r="AQ476" s="652"/>
      <c r="AR476" s="713"/>
    </row>
    <row r="477" spans="1:44" ht="14.1" customHeight="1" x14ac:dyDescent="0.15">
      <c r="A477" s="691"/>
      <c r="B477" s="645" t="s">
        <v>1209</v>
      </c>
      <c r="C477" s="646"/>
      <c r="D477" s="646"/>
      <c r="E477" s="646"/>
      <c r="F477" s="646"/>
      <c r="G477" s="647"/>
      <c r="H477" s="645"/>
      <c r="I477" s="648"/>
      <c r="J477" s="648"/>
      <c r="K477" s="647"/>
      <c r="L477" s="1172"/>
      <c r="M477" s="1173"/>
      <c r="N477" s="645"/>
      <c r="O477" s="647"/>
      <c r="P477" s="692"/>
      <c r="Q477" s="693"/>
      <c r="R477" s="648"/>
      <c r="S477" s="648"/>
      <c r="T477" s="648"/>
      <c r="U477" s="1172"/>
      <c r="V477" s="1173"/>
      <c r="W477" s="645"/>
      <c r="X477" s="647"/>
      <c r="Y477" s="692"/>
      <c r="Z477" s="693"/>
      <c r="AA477" s="648"/>
      <c r="AB477" s="648"/>
      <c r="AC477" s="648"/>
      <c r="AD477" s="1172"/>
      <c r="AE477" s="1173"/>
      <c r="AF477" s="645"/>
      <c r="AG477" s="647"/>
      <c r="AH477" s="692"/>
      <c r="AI477" s="693"/>
      <c r="AJ477" s="648"/>
      <c r="AK477" s="648"/>
      <c r="AL477" s="648"/>
      <c r="AM477" s="694"/>
      <c r="AN477" s="695"/>
      <c r="AO477" s="696"/>
      <c r="AP477" s="646"/>
      <c r="AQ477" s="646"/>
      <c r="AR477" s="647"/>
    </row>
    <row r="478" spans="1:44" ht="14.1" customHeight="1" x14ac:dyDescent="0.15">
      <c r="A478" s="697"/>
      <c r="B478" s="651" t="s">
        <v>974</v>
      </c>
      <c r="C478" s="652"/>
      <c r="D478" s="652"/>
      <c r="E478" s="652"/>
      <c r="F478" s="652"/>
      <c r="G478" s="653"/>
      <c r="H478" s="654" t="s">
        <v>600</v>
      </c>
      <c r="I478" s="655"/>
      <c r="J478" s="655"/>
      <c r="K478" s="656"/>
      <c r="L478" s="1162" t="s">
        <v>724</v>
      </c>
      <c r="M478" s="1163"/>
      <c r="N478" s="1174" t="s">
        <v>737</v>
      </c>
      <c r="O478" s="1175"/>
      <c r="P478" s="1157"/>
      <c r="Q478" s="1158"/>
      <c r="R478" s="1159"/>
      <c r="S478" s="1160"/>
      <c r="T478" s="1161"/>
      <c r="U478" s="1162" t="s">
        <v>724</v>
      </c>
      <c r="V478" s="1163"/>
      <c r="W478" s="1174" t="s">
        <v>1133</v>
      </c>
      <c r="X478" s="1175"/>
      <c r="Y478" s="1157"/>
      <c r="Z478" s="1158"/>
      <c r="AA478" s="1159"/>
      <c r="AB478" s="1160"/>
      <c r="AC478" s="1161"/>
      <c r="AD478" s="1162" t="s">
        <v>724</v>
      </c>
      <c r="AE478" s="1163"/>
      <c r="AF478" s="1174" t="s">
        <v>1130</v>
      </c>
      <c r="AG478" s="1175"/>
      <c r="AH478" s="1157"/>
      <c r="AI478" s="1158"/>
      <c r="AJ478" s="1159"/>
      <c r="AK478" s="1160"/>
      <c r="AL478" s="1161"/>
      <c r="AM478" s="1159"/>
      <c r="AN478" s="1160"/>
      <c r="AO478" s="1161"/>
      <c r="AP478" s="881" t="s">
        <v>1393</v>
      </c>
      <c r="AQ478" s="652"/>
      <c r="AR478" s="713"/>
    </row>
    <row r="479" spans="1:44" ht="14.1" customHeight="1" x14ac:dyDescent="0.15">
      <c r="A479" s="691"/>
      <c r="B479" s="645"/>
      <c r="C479" s="646"/>
      <c r="D479" s="646"/>
      <c r="E479" s="646"/>
      <c r="F479" s="646"/>
      <c r="G479" s="647"/>
      <c r="H479" s="645"/>
      <c r="I479" s="648"/>
      <c r="J479" s="648"/>
      <c r="K479" s="647"/>
      <c r="L479" s="1172"/>
      <c r="M479" s="1173"/>
      <c r="N479" s="645"/>
      <c r="O479" s="647"/>
      <c r="P479" s="692"/>
      <c r="Q479" s="693"/>
      <c r="R479" s="646"/>
      <c r="S479" s="646"/>
      <c r="T479" s="646"/>
      <c r="U479" s="1172"/>
      <c r="V479" s="1173"/>
      <c r="W479" s="645"/>
      <c r="X479" s="647"/>
      <c r="Y479" s="692"/>
      <c r="Z479" s="693"/>
      <c r="AA479" s="648"/>
      <c r="AB479" s="648"/>
      <c r="AC479" s="648"/>
      <c r="AD479" s="1172"/>
      <c r="AE479" s="1173"/>
      <c r="AF479" s="645"/>
      <c r="AG479" s="647"/>
      <c r="AH479" s="692"/>
      <c r="AI479" s="693"/>
      <c r="AJ479" s="648"/>
      <c r="AK479" s="648"/>
      <c r="AL479" s="648"/>
      <c r="AM479" s="694"/>
      <c r="AN479" s="695"/>
      <c r="AO479" s="696"/>
      <c r="AP479" s="660"/>
      <c r="AQ479" s="646"/>
      <c r="AR479" s="647"/>
    </row>
    <row r="480" spans="1:44" ht="14.1" customHeight="1" x14ac:dyDescent="0.15">
      <c r="A480" s="707"/>
      <c r="B480" s="659"/>
      <c r="C480" s="660"/>
      <c r="D480" s="660"/>
      <c r="E480" s="660"/>
      <c r="F480" s="660"/>
      <c r="G480" s="678"/>
      <c r="H480" s="679"/>
      <c r="I480" s="662"/>
      <c r="J480" s="662"/>
      <c r="K480" s="680"/>
      <c r="L480" s="1218"/>
      <c r="M480" s="1219"/>
      <c r="N480" s="1164"/>
      <c r="O480" s="1165"/>
      <c r="P480" s="1214"/>
      <c r="Q480" s="1215"/>
      <c r="R480" s="662"/>
      <c r="S480" s="662"/>
      <c r="T480" s="662"/>
      <c r="U480" s="1218"/>
      <c r="V480" s="1219"/>
      <c r="W480" s="1164"/>
      <c r="X480" s="1165"/>
      <c r="Y480" s="1214"/>
      <c r="Z480" s="1215"/>
      <c r="AA480" s="1194"/>
      <c r="AB480" s="1195"/>
      <c r="AC480" s="1196"/>
      <c r="AD480" s="1218"/>
      <c r="AE480" s="1219"/>
      <c r="AF480" s="1164"/>
      <c r="AG480" s="1165"/>
      <c r="AH480" s="1214"/>
      <c r="AI480" s="1215"/>
      <c r="AJ480" s="1194"/>
      <c r="AK480" s="1195"/>
      <c r="AL480" s="1196"/>
      <c r="AM480" s="1194"/>
      <c r="AN480" s="1195"/>
      <c r="AO480" s="1196"/>
      <c r="AP480" s="888"/>
      <c r="AQ480" s="660"/>
      <c r="AR480" s="661"/>
    </row>
    <row r="481" spans="1:44" ht="14.1" customHeight="1" x14ac:dyDescent="0.15">
      <c r="A481" s="691"/>
      <c r="B481" s="645"/>
      <c r="C481" s="646"/>
      <c r="D481" s="646"/>
      <c r="E481" s="646"/>
      <c r="F481" s="646"/>
      <c r="G481" s="647"/>
      <c r="H481" s="645"/>
      <c r="I481" s="648"/>
      <c r="J481" s="648"/>
      <c r="K481" s="647"/>
      <c r="L481" s="1172"/>
      <c r="M481" s="1173"/>
      <c r="N481" s="645"/>
      <c r="O481" s="647"/>
      <c r="P481" s="692"/>
      <c r="Q481" s="693"/>
      <c r="R481" s="646"/>
      <c r="S481" s="646"/>
      <c r="T481" s="646"/>
      <c r="U481" s="645"/>
      <c r="V481" s="647"/>
      <c r="W481" s="645"/>
      <c r="X481" s="647"/>
      <c r="Y481" s="692"/>
      <c r="Z481" s="693"/>
      <c r="AA481" s="648"/>
      <c r="AB481" s="648"/>
      <c r="AC481" s="648"/>
      <c r="AD481" s="645"/>
      <c r="AE481" s="647"/>
      <c r="AF481" s="645"/>
      <c r="AG481" s="647"/>
      <c r="AH481" s="692"/>
      <c r="AI481" s="693"/>
      <c r="AJ481" s="648"/>
      <c r="AK481" s="648"/>
      <c r="AL481" s="648"/>
      <c r="AM481" s="694"/>
      <c r="AN481" s="695"/>
      <c r="AO481" s="696"/>
      <c r="AP481" s="646"/>
      <c r="AQ481" s="646"/>
      <c r="AR481" s="647"/>
    </row>
    <row r="482" spans="1:44" ht="14.1" customHeight="1" x14ac:dyDescent="0.15">
      <c r="A482" s="697"/>
      <c r="B482" s="651" t="s">
        <v>1600</v>
      </c>
      <c r="C482" s="652"/>
      <c r="D482" s="652"/>
      <c r="E482" s="652"/>
      <c r="F482" s="708"/>
      <c r="G482" s="653"/>
      <c r="H482" s="654"/>
      <c r="I482" s="655"/>
      <c r="J482" s="655"/>
      <c r="K482" s="656"/>
      <c r="L482" s="1218" t="s">
        <v>724</v>
      </c>
      <c r="M482" s="1219"/>
      <c r="N482" s="1164" t="s">
        <v>737</v>
      </c>
      <c r="O482" s="1165"/>
      <c r="P482" s="1214"/>
      <c r="Q482" s="1215"/>
      <c r="R482" s="1159"/>
      <c r="S482" s="1160"/>
      <c r="T482" s="1161"/>
      <c r="U482" s="1230">
        <v>2.48</v>
      </c>
      <c r="V482" s="1231"/>
      <c r="W482" s="1174" t="s">
        <v>1133</v>
      </c>
      <c r="X482" s="1175"/>
      <c r="Y482" s="1157"/>
      <c r="Z482" s="1158"/>
      <c r="AA482" s="1159"/>
      <c r="AB482" s="1160"/>
      <c r="AC482" s="1161"/>
      <c r="AD482" s="1230">
        <v>14.412000000000001</v>
      </c>
      <c r="AE482" s="1231"/>
      <c r="AF482" s="1174" t="s">
        <v>1130</v>
      </c>
      <c r="AG482" s="1175"/>
      <c r="AH482" s="1157"/>
      <c r="AI482" s="1158"/>
      <c r="AJ482" s="1159"/>
      <c r="AK482" s="1160"/>
      <c r="AL482" s="1161"/>
      <c r="AM482" s="1159"/>
      <c r="AN482" s="1160"/>
      <c r="AO482" s="1161"/>
      <c r="AP482" s="706" t="s">
        <v>1601</v>
      </c>
      <c r="AQ482" s="652"/>
      <c r="AR482" s="713"/>
    </row>
    <row r="483" spans="1:44" ht="14.1" customHeight="1" x14ac:dyDescent="0.15">
      <c r="A483" s="707"/>
      <c r="B483" s="659"/>
      <c r="C483" s="660"/>
      <c r="D483" s="660"/>
      <c r="E483" s="660"/>
      <c r="F483" s="660"/>
      <c r="G483" s="661"/>
      <c r="H483" s="645"/>
      <c r="I483" s="648"/>
      <c r="J483" s="648"/>
      <c r="K483" s="647"/>
      <c r="L483" s="1172"/>
      <c r="M483" s="1173"/>
      <c r="N483" s="645"/>
      <c r="O483" s="647"/>
      <c r="P483" s="692"/>
      <c r="Q483" s="693"/>
      <c r="R483" s="646"/>
      <c r="S483" s="646"/>
      <c r="T483" s="646"/>
      <c r="U483" s="1172"/>
      <c r="V483" s="1173"/>
      <c r="W483" s="645"/>
      <c r="X483" s="647"/>
      <c r="Y483" s="692"/>
      <c r="Z483" s="693"/>
      <c r="AA483" s="648"/>
      <c r="AB483" s="648"/>
      <c r="AC483" s="648"/>
      <c r="AD483" s="1172"/>
      <c r="AE483" s="1173"/>
      <c r="AF483" s="645"/>
      <c r="AG483" s="647"/>
      <c r="AH483" s="692"/>
      <c r="AI483" s="693"/>
      <c r="AJ483" s="648"/>
      <c r="AK483" s="648"/>
      <c r="AL483" s="648"/>
      <c r="AM483" s="694"/>
      <c r="AN483" s="695"/>
      <c r="AO483" s="696"/>
      <c r="AP483" s="889"/>
      <c r="AQ483" s="646"/>
      <c r="AR483" s="647"/>
    </row>
    <row r="484" spans="1:44" ht="14.1" customHeight="1" x14ac:dyDescent="0.15">
      <c r="A484" s="697"/>
      <c r="B484" s="651"/>
      <c r="C484" s="652"/>
      <c r="D484" s="652"/>
      <c r="E484" s="652"/>
      <c r="F484" s="652"/>
      <c r="G484" s="653"/>
      <c r="H484" s="679"/>
      <c r="I484" s="662"/>
      <c r="J484" s="662"/>
      <c r="K484" s="680"/>
      <c r="L484" s="1218"/>
      <c r="M484" s="1219"/>
      <c r="N484" s="1164"/>
      <c r="O484" s="1165"/>
      <c r="P484" s="1214"/>
      <c r="Q484" s="1215"/>
      <c r="R484" s="662"/>
      <c r="S484" s="662"/>
      <c r="T484" s="662"/>
      <c r="U484" s="1218"/>
      <c r="V484" s="1219"/>
      <c r="W484" s="1164"/>
      <c r="X484" s="1165"/>
      <c r="Y484" s="1214"/>
      <c r="Z484" s="1215"/>
      <c r="AA484" s="1194"/>
      <c r="AB484" s="1195"/>
      <c r="AC484" s="1196"/>
      <c r="AD484" s="1218"/>
      <c r="AE484" s="1219"/>
      <c r="AF484" s="1164"/>
      <c r="AG484" s="1165"/>
      <c r="AH484" s="1214"/>
      <c r="AI484" s="1215"/>
      <c r="AJ484" s="1194"/>
      <c r="AK484" s="1195"/>
      <c r="AL484" s="1196"/>
      <c r="AM484" s="1194"/>
      <c r="AN484" s="1195"/>
      <c r="AO484" s="1196"/>
      <c r="AP484" s="890"/>
      <c r="AQ484" s="652"/>
      <c r="AR484" s="713"/>
    </row>
    <row r="485" spans="1:44" ht="14.1" customHeight="1" x14ac:dyDescent="0.15">
      <c r="A485" s="707"/>
      <c r="B485" s="659"/>
      <c r="C485" s="660"/>
      <c r="D485" s="660"/>
      <c r="E485" s="660"/>
      <c r="F485" s="660"/>
      <c r="G485" s="661"/>
      <c r="H485" s="645"/>
      <c r="I485" s="648"/>
      <c r="J485" s="648"/>
      <c r="K485" s="647"/>
      <c r="L485" s="1172"/>
      <c r="M485" s="1173"/>
      <c r="N485" s="645"/>
      <c r="O485" s="647"/>
      <c r="P485" s="692"/>
      <c r="Q485" s="693"/>
      <c r="R485" s="646"/>
      <c r="S485" s="646"/>
      <c r="T485" s="646"/>
      <c r="U485" s="1172"/>
      <c r="V485" s="1173"/>
      <c r="W485" s="645"/>
      <c r="X485" s="647"/>
      <c r="Y485" s="692"/>
      <c r="Z485" s="693"/>
      <c r="AA485" s="648"/>
      <c r="AB485" s="648"/>
      <c r="AC485" s="648"/>
      <c r="AD485" s="1172"/>
      <c r="AE485" s="1173"/>
      <c r="AF485" s="645"/>
      <c r="AG485" s="647"/>
      <c r="AH485" s="692"/>
      <c r="AI485" s="693"/>
      <c r="AJ485" s="648"/>
      <c r="AK485" s="648"/>
      <c r="AL485" s="648"/>
      <c r="AM485" s="694"/>
      <c r="AN485" s="695"/>
      <c r="AO485" s="696"/>
      <c r="AP485" s="889"/>
      <c r="AQ485" s="646"/>
      <c r="AR485" s="647"/>
    </row>
    <row r="486" spans="1:44" ht="14.1" customHeight="1" x14ac:dyDescent="0.15">
      <c r="A486" s="707"/>
      <c r="B486" s="659"/>
      <c r="C486" s="660"/>
      <c r="D486" s="660"/>
      <c r="E486" s="660"/>
      <c r="F486" s="660"/>
      <c r="G486" s="678"/>
      <c r="H486" s="679"/>
      <c r="I486" s="662"/>
      <c r="J486" s="662"/>
      <c r="K486" s="680"/>
      <c r="L486" s="1218"/>
      <c r="M486" s="1219"/>
      <c r="N486" s="1164"/>
      <c r="O486" s="1165"/>
      <c r="P486" s="1214"/>
      <c r="Q486" s="1215"/>
      <c r="R486" s="662"/>
      <c r="S486" s="662"/>
      <c r="T486" s="662"/>
      <c r="U486" s="1218"/>
      <c r="V486" s="1219"/>
      <c r="W486" s="1164"/>
      <c r="X486" s="1165"/>
      <c r="Y486" s="1214"/>
      <c r="Z486" s="1215"/>
      <c r="AA486" s="1194"/>
      <c r="AB486" s="1195"/>
      <c r="AC486" s="1196"/>
      <c r="AD486" s="1218"/>
      <c r="AE486" s="1219"/>
      <c r="AF486" s="1164"/>
      <c r="AG486" s="1165"/>
      <c r="AH486" s="1214"/>
      <c r="AI486" s="1215"/>
      <c r="AJ486" s="1194"/>
      <c r="AK486" s="1195"/>
      <c r="AL486" s="1196"/>
      <c r="AM486" s="1194"/>
      <c r="AN486" s="1195"/>
      <c r="AO486" s="1196"/>
      <c r="AP486" s="890"/>
      <c r="AQ486" s="652"/>
      <c r="AR486" s="713"/>
    </row>
    <row r="487" spans="1:44" ht="14.1" customHeight="1" x14ac:dyDescent="0.15">
      <c r="A487" s="691"/>
      <c r="B487" s="645"/>
      <c r="C487" s="723"/>
      <c r="D487" s="723"/>
      <c r="E487" s="723"/>
      <c r="F487" s="723"/>
      <c r="G487" s="724"/>
      <c r="H487" s="645"/>
      <c r="I487" s="648"/>
      <c r="J487" s="648"/>
      <c r="K487" s="647"/>
      <c r="L487" s="1172"/>
      <c r="M487" s="1173"/>
      <c r="N487" s="645"/>
      <c r="O487" s="647"/>
      <c r="P487" s="692"/>
      <c r="Q487" s="693"/>
      <c r="R487" s="646"/>
      <c r="S487" s="646"/>
      <c r="T487" s="646"/>
      <c r="U487" s="1172"/>
      <c r="V487" s="1173"/>
      <c r="W487" s="645"/>
      <c r="X487" s="647"/>
      <c r="Y487" s="692"/>
      <c r="Z487" s="693"/>
      <c r="AA487" s="648"/>
      <c r="AB487" s="648"/>
      <c r="AC487" s="648"/>
      <c r="AD487" s="1172"/>
      <c r="AE487" s="1173"/>
      <c r="AF487" s="645"/>
      <c r="AG487" s="647"/>
      <c r="AH487" s="692"/>
      <c r="AI487" s="693"/>
      <c r="AJ487" s="648"/>
      <c r="AK487" s="648"/>
      <c r="AL487" s="648"/>
      <c r="AM487" s="694"/>
      <c r="AN487" s="695"/>
      <c r="AO487" s="696"/>
      <c r="AP487" s="889"/>
      <c r="AQ487" s="646"/>
      <c r="AR487" s="647"/>
    </row>
    <row r="488" spans="1:44" ht="14.1" customHeight="1" x14ac:dyDescent="0.15">
      <c r="A488" s="697"/>
      <c r="B488" s="651"/>
      <c r="C488" s="689"/>
      <c r="D488" s="689"/>
      <c r="E488" s="689"/>
      <c r="F488" s="689"/>
      <c r="G488" s="732"/>
      <c r="H488" s="679"/>
      <c r="I488" s="662"/>
      <c r="J488" s="662"/>
      <c r="K488" s="680"/>
      <c r="L488" s="1218"/>
      <c r="M488" s="1219"/>
      <c r="N488" s="1164"/>
      <c r="O488" s="1165"/>
      <c r="P488" s="1214"/>
      <c r="Q488" s="1215"/>
      <c r="R488" s="662"/>
      <c r="S488" s="662"/>
      <c r="T488" s="662"/>
      <c r="U488" s="1218"/>
      <c r="V488" s="1219"/>
      <c r="W488" s="1164"/>
      <c r="X488" s="1165"/>
      <c r="Y488" s="1214"/>
      <c r="Z488" s="1215"/>
      <c r="AA488" s="1194"/>
      <c r="AB488" s="1195"/>
      <c r="AC488" s="1196"/>
      <c r="AD488" s="1218"/>
      <c r="AE488" s="1219"/>
      <c r="AF488" s="1164"/>
      <c r="AG488" s="1165"/>
      <c r="AH488" s="1214"/>
      <c r="AI488" s="1215"/>
      <c r="AJ488" s="1194"/>
      <c r="AK488" s="1195"/>
      <c r="AL488" s="1196"/>
      <c r="AM488" s="1194"/>
      <c r="AN488" s="1195"/>
      <c r="AO488" s="1196"/>
      <c r="AP488" s="890"/>
      <c r="AQ488" s="652"/>
      <c r="AR488" s="713"/>
    </row>
    <row r="489" spans="1:44" ht="14.1" customHeight="1" x14ac:dyDescent="0.15">
      <c r="A489" s="691"/>
      <c r="B489" s="645"/>
      <c r="C489" s="646"/>
      <c r="D489" s="646"/>
      <c r="E489" s="646"/>
      <c r="F489" s="646"/>
      <c r="G489" s="647"/>
      <c r="H489" s="645"/>
      <c r="I489" s="648"/>
      <c r="J489" s="648"/>
      <c r="K489" s="647"/>
      <c r="L489" s="1172"/>
      <c r="M489" s="1173"/>
      <c r="N489" s="645"/>
      <c r="O489" s="647"/>
      <c r="P489" s="692"/>
      <c r="Q489" s="693"/>
      <c r="R489" s="646"/>
      <c r="S489" s="646"/>
      <c r="T489" s="646"/>
      <c r="U489" s="1223"/>
      <c r="V489" s="1224"/>
      <c r="W489" s="645"/>
      <c r="X489" s="647"/>
      <c r="Y489" s="692"/>
      <c r="Z489" s="693"/>
      <c r="AA489" s="648"/>
      <c r="AB489" s="648"/>
      <c r="AC489" s="648"/>
      <c r="AD489" s="1172"/>
      <c r="AE489" s="1173"/>
      <c r="AF489" s="645"/>
      <c r="AG489" s="647"/>
      <c r="AH489" s="692"/>
      <c r="AI489" s="693"/>
      <c r="AJ489" s="648"/>
      <c r="AK489" s="648"/>
      <c r="AL489" s="648"/>
      <c r="AM489" s="694"/>
      <c r="AN489" s="695"/>
      <c r="AO489" s="696"/>
      <c r="AP489" s="646"/>
      <c r="AQ489" s="646"/>
      <c r="AR489" s="647"/>
    </row>
    <row r="490" spans="1:44" ht="14.1" customHeight="1" x14ac:dyDescent="0.15">
      <c r="A490" s="697"/>
      <c r="B490" s="651"/>
      <c r="C490" s="652"/>
      <c r="D490" s="652"/>
      <c r="E490" s="652"/>
      <c r="F490" s="652"/>
      <c r="G490" s="653"/>
      <c r="H490" s="654"/>
      <c r="I490" s="655"/>
      <c r="J490" s="655"/>
      <c r="K490" s="656"/>
      <c r="L490" s="1218"/>
      <c r="M490" s="1219"/>
      <c r="N490" s="1164"/>
      <c r="O490" s="1165"/>
      <c r="P490" s="1214"/>
      <c r="Q490" s="1215"/>
      <c r="R490" s="662"/>
      <c r="S490" s="662"/>
      <c r="T490" s="662"/>
      <c r="U490" s="1162"/>
      <c r="V490" s="1163"/>
      <c r="W490" s="1174"/>
      <c r="X490" s="1175"/>
      <c r="Y490" s="1157"/>
      <c r="Z490" s="1158"/>
      <c r="AA490" s="1159"/>
      <c r="AB490" s="1160"/>
      <c r="AC490" s="1161"/>
      <c r="AD490" s="1162"/>
      <c r="AE490" s="1163"/>
      <c r="AF490" s="1174"/>
      <c r="AG490" s="1175"/>
      <c r="AH490" s="1157"/>
      <c r="AI490" s="1158"/>
      <c r="AJ490" s="1159"/>
      <c r="AK490" s="1160"/>
      <c r="AL490" s="1161"/>
      <c r="AM490" s="1159"/>
      <c r="AN490" s="1160"/>
      <c r="AO490" s="1161"/>
      <c r="AP490" s="654"/>
      <c r="AQ490" s="652"/>
      <c r="AR490" s="713"/>
    </row>
    <row r="491" spans="1:44" ht="14.1" customHeight="1" x14ac:dyDescent="0.15">
      <c r="A491" s="691"/>
      <c r="B491" s="645"/>
      <c r="C491" s="646"/>
      <c r="D491" s="646"/>
      <c r="E491" s="646"/>
      <c r="F491" s="646"/>
      <c r="G491" s="647"/>
      <c r="H491" s="645"/>
      <c r="I491" s="648"/>
      <c r="J491" s="648"/>
      <c r="K491" s="647"/>
      <c r="L491" s="1172"/>
      <c r="M491" s="1173"/>
      <c r="N491" s="645"/>
      <c r="O491" s="647"/>
      <c r="P491" s="692"/>
      <c r="Q491" s="693"/>
      <c r="R491" s="646"/>
      <c r="S491" s="646"/>
      <c r="T491" s="646"/>
      <c r="U491" s="1223"/>
      <c r="V491" s="1224"/>
      <c r="W491" s="645"/>
      <c r="X491" s="647"/>
      <c r="Y491" s="692"/>
      <c r="Z491" s="693"/>
      <c r="AA491" s="648"/>
      <c r="AB491" s="648"/>
      <c r="AC491" s="648"/>
      <c r="AD491" s="1216"/>
      <c r="AE491" s="1217"/>
      <c r="AF491" s="645"/>
      <c r="AG491" s="647"/>
      <c r="AH491" s="692"/>
      <c r="AI491" s="693"/>
      <c r="AJ491" s="648"/>
      <c r="AK491" s="648"/>
      <c r="AL491" s="648"/>
      <c r="AM491" s="694"/>
      <c r="AN491" s="695"/>
      <c r="AO491" s="696"/>
      <c r="AP491" s="646"/>
      <c r="AQ491" s="646"/>
      <c r="AR491" s="647"/>
    </row>
    <row r="492" spans="1:44" ht="14.1" customHeight="1" x14ac:dyDescent="0.15">
      <c r="A492" s="697"/>
      <c r="B492" s="651"/>
      <c r="C492" s="652"/>
      <c r="D492" s="652"/>
      <c r="E492" s="652"/>
      <c r="F492" s="652"/>
      <c r="G492" s="653"/>
      <c r="H492" s="654"/>
      <c r="I492" s="655"/>
      <c r="J492" s="655"/>
      <c r="K492" s="656"/>
      <c r="L492" s="1218"/>
      <c r="M492" s="1219"/>
      <c r="N492" s="1164"/>
      <c r="O492" s="1165"/>
      <c r="P492" s="1214"/>
      <c r="Q492" s="1215"/>
      <c r="R492" s="662"/>
      <c r="S492" s="662"/>
      <c r="T492" s="662"/>
      <c r="U492" s="1162"/>
      <c r="V492" s="1163"/>
      <c r="W492" s="1174"/>
      <c r="X492" s="1175"/>
      <c r="Y492" s="1157"/>
      <c r="Z492" s="1158"/>
      <c r="AA492" s="1159"/>
      <c r="AB492" s="1160"/>
      <c r="AC492" s="1161"/>
      <c r="AD492" s="1162"/>
      <c r="AE492" s="1163"/>
      <c r="AF492" s="1174"/>
      <c r="AG492" s="1175"/>
      <c r="AH492" s="1157"/>
      <c r="AI492" s="1158"/>
      <c r="AJ492" s="1159"/>
      <c r="AK492" s="1160"/>
      <c r="AL492" s="1161"/>
      <c r="AM492" s="1159"/>
      <c r="AN492" s="1160"/>
      <c r="AO492" s="1161"/>
      <c r="AP492" s="654"/>
      <c r="AQ492" s="652"/>
      <c r="AR492" s="713"/>
    </row>
    <row r="493" spans="1:44" ht="14.1" customHeight="1" x14ac:dyDescent="0.15">
      <c r="A493" s="707"/>
      <c r="B493" s="659"/>
      <c r="C493" s="660"/>
      <c r="D493" s="660"/>
      <c r="E493" s="660"/>
      <c r="F493" s="660"/>
      <c r="G493" s="661"/>
      <c r="H493" s="645"/>
      <c r="I493" s="648"/>
      <c r="J493" s="648"/>
      <c r="K493" s="647"/>
      <c r="L493" s="1172"/>
      <c r="M493" s="1173"/>
      <c r="N493" s="645"/>
      <c r="O493" s="647"/>
      <c r="P493" s="692"/>
      <c r="Q493" s="693"/>
      <c r="R493" s="646"/>
      <c r="S493" s="646"/>
      <c r="T493" s="646"/>
      <c r="U493" s="1223"/>
      <c r="V493" s="1224"/>
      <c r="W493" s="645"/>
      <c r="X493" s="647"/>
      <c r="Y493" s="692"/>
      <c r="Z493" s="693"/>
      <c r="AA493" s="648"/>
      <c r="AB493" s="648"/>
      <c r="AC493" s="648"/>
      <c r="AD493" s="1216"/>
      <c r="AE493" s="1217"/>
      <c r="AF493" s="645"/>
      <c r="AG493" s="647"/>
      <c r="AH493" s="692"/>
      <c r="AI493" s="693"/>
      <c r="AJ493" s="648"/>
      <c r="AK493" s="648"/>
      <c r="AL493" s="648"/>
      <c r="AM493" s="694"/>
      <c r="AN493" s="695"/>
      <c r="AO493" s="696"/>
      <c r="AP493" s="646"/>
      <c r="AQ493" s="660"/>
      <c r="AR493" s="661"/>
    </row>
    <row r="494" spans="1:44" ht="14.1" customHeight="1" x14ac:dyDescent="0.15">
      <c r="A494" s="707"/>
      <c r="B494" s="659"/>
      <c r="C494" s="660"/>
      <c r="D494" s="660"/>
      <c r="E494" s="660"/>
      <c r="F494" s="660"/>
      <c r="G494" s="678"/>
      <c r="H494" s="654"/>
      <c r="I494" s="655"/>
      <c r="J494" s="655"/>
      <c r="K494" s="656"/>
      <c r="L494" s="1218"/>
      <c r="M494" s="1219"/>
      <c r="N494" s="1164"/>
      <c r="O494" s="1165"/>
      <c r="P494" s="1214"/>
      <c r="Q494" s="1215"/>
      <c r="R494" s="662"/>
      <c r="S494" s="662"/>
      <c r="T494" s="662"/>
      <c r="U494" s="1162"/>
      <c r="V494" s="1163"/>
      <c r="W494" s="1174"/>
      <c r="X494" s="1175"/>
      <c r="Y494" s="1157"/>
      <c r="Z494" s="1158"/>
      <c r="AA494" s="1159"/>
      <c r="AB494" s="1160"/>
      <c r="AC494" s="1161"/>
      <c r="AD494" s="1162"/>
      <c r="AE494" s="1163"/>
      <c r="AF494" s="1174"/>
      <c r="AG494" s="1175"/>
      <c r="AH494" s="1157"/>
      <c r="AI494" s="1158"/>
      <c r="AJ494" s="1159"/>
      <c r="AK494" s="1160"/>
      <c r="AL494" s="1161"/>
      <c r="AM494" s="1159"/>
      <c r="AN494" s="1160"/>
      <c r="AO494" s="1161"/>
      <c r="AP494" s="654"/>
      <c r="AQ494" s="660"/>
      <c r="AR494" s="661"/>
    </row>
    <row r="495" spans="1:44" ht="14.1" customHeight="1" x14ac:dyDescent="0.15">
      <c r="A495" s="691"/>
      <c r="B495" s="645"/>
      <c r="C495" s="646"/>
      <c r="D495" s="646"/>
      <c r="E495" s="646"/>
      <c r="F495" s="646"/>
      <c r="G495" s="647"/>
      <c r="H495" s="645"/>
      <c r="I495" s="648"/>
      <c r="J495" s="648"/>
      <c r="K495" s="647"/>
      <c r="L495" s="1172"/>
      <c r="M495" s="1173"/>
      <c r="N495" s="645"/>
      <c r="O495" s="647"/>
      <c r="P495" s="692"/>
      <c r="Q495" s="693"/>
      <c r="R495" s="646"/>
      <c r="S495" s="646"/>
      <c r="T495" s="646"/>
      <c r="U495" s="1223"/>
      <c r="V495" s="1224"/>
      <c r="W495" s="645"/>
      <c r="X495" s="647"/>
      <c r="Y495" s="692"/>
      <c r="Z495" s="693"/>
      <c r="AA495" s="648"/>
      <c r="AB495" s="648"/>
      <c r="AC495" s="648"/>
      <c r="AD495" s="1216"/>
      <c r="AE495" s="1217"/>
      <c r="AF495" s="645"/>
      <c r="AG495" s="647"/>
      <c r="AH495" s="692"/>
      <c r="AI495" s="693"/>
      <c r="AJ495" s="648"/>
      <c r="AK495" s="648"/>
      <c r="AL495" s="648"/>
      <c r="AM495" s="694"/>
      <c r="AN495" s="695"/>
      <c r="AO495" s="696"/>
      <c r="AP495" s="646"/>
      <c r="AQ495" s="646"/>
      <c r="AR495" s="647"/>
    </row>
    <row r="496" spans="1:44" ht="14.1" customHeight="1" x14ac:dyDescent="0.15">
      <c r="A496" s="697"/>
      <c r="B496" s="651"/>
      <c r="C496" s="652"/>
      <c r="D496" s="652"/>
      <c r="E496" s="652"/>
      <c r="F496" s="652"/>
      <c r="G496" s="653"/>
      <c r="H496" s="654"/>
      <c r="I496" s="655"/>
      <c r="J496" s="655"/>
      <c r="K496" s="656"/>
      <c r="L496" s="1218"/>
      <c r="M496" s="1219"/>
      <c r="N496" s="1164"/>
      <c r="O496" s="1165"/>
      <c r="P496" s="1214"/>
      <c r="Q496" s="1215"/>
      <c r="R496" s="662"/>
      <c r="S496" s="662"/>
      <c r="T496" s="662"/>
      <c r="U496" s="1162"/>
      <c r="V496" s="1163"/>
      <c r="W496" s="1174"/>
      <c r="X496" s="1175"/>
      <c r="Y496" s="1157"/>
      <c r="Z496" s="1158"/>
      <c r="AA496" s="1159"/>
      <c r="AB496" s="1160"/>
      <c r="AC496" s="1161"/>
      <c r="AD496" s="1162"/>
      <c r="AE496" s="1163"/>
      <c r="AF496" s="1174"/>
      <c r="AG496" s="1175"/>
      <c r="AH496" s="1157"/>
      <c r="AI496" s="1158"/>
      <c r="AJ496" s="1159"/>
      <c r="AK496" s="1160"/>
      <c r="AL496" s="1161"/>
      <c r="AM496" s="1159"/>
      <c r="AN496" s="1160"/>
      <c r="AO496" s="1161"/>
      <c r="AP496" s="654"/>
      <c r="AQ496" s="652"/>
      <c r="AR496" s="713"/>
    </row>
    <row r="497" spans="1:44" ht="14.1" customHeight="1" x14ac:dyDescent="0.15">
      <c r="A497" s="691"/>
      <c r="B497" s="645"/>
      <c r="C497" s="646"/>
      <c r="D497" s="646"/>
      <c r="E497" s="646"/>
      <c r="F497" s="646"/>
      <c r="G497" s="647"/>
      <c r="H497" s="645"/>
      <c r="I497" s="648"/>
      <c r="J497" s="648"/>
      <c r="K497" s="647"/>
      <c r="L497" s="1172"/>
      <c r="M497" s="1173"/>
      <c r="N497" s="645"/>
      <c r="O497" s="647"/>
      <c r="P497" s="692"/>
      <c r="Q497" s="693"/>
      <c r="R497" s="646"/>
      <c r="S497" s="646"/>
      <c r="T497" s="646"/>
      <c r="U497" s="1223"/>
      <c r="V497" s="1224"/>
      <c r="W497" s="645"/>
      <c r="X497" s="647"/>
      <c r="Y497" s="692"/>
      <c r="Z497" s="693"/>
      <c r="AA497" s="648"/>
      <c r="AB497" s="648"/>
      <c r="AC497" s="648"/>
      <c r="AD497" s="1172"/>
      <c r="AE497" s="1173"/>
      <c r="AF497" s="645"/>
      <c r="AG497" s="647"/>
      <c r="AH497" s="692"/>
      <c r="AI497" s="693"/>
      <c r="AJ497" s="648"/>
      <c r="AK497" s="648"/>
      <c r="AL497" s="648"/>
      <c r="AM497" s="694"/>
      <c r="AN497" s="695"/>
      <c r="AO497" s="696"/>
      <c r="AP497" s="646"/>
      <c r="AQ497" s="646"/>
      <c r="AR497" s="647"/>
    </row>
    <row r="498" spans="1:44" ht="14.1" customHeight="1" x14ac:dyDescent="0.15">
      <c r="A498" s="707"/>
      <c r="B498" s="659"/>
      <c r="C498" s="660"/>
      <c r="D498" s="660"/>
      <c r="E498" s="660"/>
      <c r="F498" s="660"/>
      <c r="G498" s="678"/>
      <c r="H498" s="654"/>
      <c r="I498" s="655"/>
      <c r="J498" s="655"/>
      <c r="K498" s="656"/>
      <c r="L498" s="1218"/>
      <c r="M498" s="1219"/>
      <c r="N498" s="1164"/>
      <c r="O498" s="1165"/>
      <c r="P498" s="1214"/>
      <c r="Q498" s="1215"/>
      <c r="R498" s="662"/>
      <c r="S498" s="662"/>
      <c r="T498" s="662"/>
      <c r="U498" s="1225"/>
      <c r="V498" s="1226"/>
      <c r="W498" s="1174"/>
      <c r="X498" s="1175"/>
      <c r="Y498" s="1157"/>
      <c r="Z498" s="1158"/>
      <c r="AA498" s="1159"/>
      <c r="AB498" s="1160"/>
      <c r="AC498" s="1161"/>
      <c r="AD498" s="1225"/>
      <c r="AE498" s="1226"/>
      <c r="AF498" s="1174"/>
      <c r="AG498" s="1175"/>
      <c r="AH498" s="1157"/>
      <c r="AI498" s="1158"/>
      <c r="AJ498" s="1159"/>
      <c r="AK498" s="1160"/>
      <c r="AL498" s="1161"/>
      <c r="AM498" s="1159"/>
      <c r="AN498" s="1160"/>
      <c r="AO498" s="1161"/>
      <c r="AP498" s="654"/>
      <c r="AQ498" s="660"/>
      <c r="AR498" s="661"/>
    </row>
    <row r="499" spans="1:44" ht="14.1" customHeight="1" x14ac:dyDescent="0.15">
      <c r="A499" s="691"/>
      <c r="B499" s="645"/>
      <c r="C499" s="646"/>
      <c r="D499" s="646"/>
      <c r="E499" s="646"/>
      <c r="F499" s="646"/>
      <c r="G499" s="696"/>
      <c r="H499" s="645"/>
      <c r="I499" s="648"/>
      <c r="J499" s="648"/>
      <c r="K499" s="647"/>
      <c r="L499" s="1172"/>
      <c r="M499" s="1173"/>
      <c r="N499" s="645"/>
      <c r="O499" s="647"/>
      <c r="P499" s="692"/>
      <c r="Q499" s="693"/>
      <c r="R499" s="646"/>
      <c r="S499" s="646"/>
      <c r="T499" s="646"/>
      <c r="U499" s="1172"/>
      <c r="V499" s="1173"/>
      <c r="W499" s="645"/>
      <c r="X499" s="647"/>
      <c r="Y499" s="692"/>
      <c r="Z499" s="693"/>
      <c r="AA499" s="648"/>
      <c r="AB499" s="648"/>
      <c r="AC499" s="648"/>
      <c r="AD499" s="1172"/>
      <c r="AE499" s="1173"/>
      <c r="AF499" s="645"/>
      <c r="AG499" s="647"/>
      <c r="AH499" s="692"/>
      <c r="AI499" s="693"/>
      <c r="AJ499" s="648"/>
      <c r="AK499" s="648"/>
      <c r="AL499" s="648"/>
      <c r="AM499" s="694"/>
      <c r="AN499" s="695"/>
      <c r="AO499" s="696"/>
      <c r="AP499" s="646"/>
      <c r="AQ499" s="646"/>
      <c r="AR499" s="647"/>
    </row>
    <row r="500" spans="1:44" ht="14.1" customHeight="1" x14ac:dyDescent="0.15">
      <c r="A500" s="697"/>
      <c r="B500" s="651"/>
      <c r="C500" s="652"/>
      <c r="D500" s="652"/>
      <c r="E500" s="652"/>
      <c r="F500" s="652"/>
      <c r="G500" s="653"/>
      <c r="H500" s="654"/>
      <c r="I500" s="655"/>
      <c r="J500" s="655"/>
      <c r="K500" s="656"/>
      <c r="L500" s="1218"/>
      <c r="M500" s="1219"/>
      <c r="N500" s="1164"/>
      <c r="O500" s="1165"/>
      <c r="P500" s="1214"/>
      <c r="Q500" s="1215"/>
      <c r="R500" s="662"/>
      <c r="S500" s="662"/>
      <c r="T500" s="662"/>
      <c r="U500" s="1162"/>
      <c r="V500" s="1163"/>
      <c r="W500" s="1174"/>
      <c r="X500" s="1175"/>
      <c r="Y500" s="1157"/>
      <c r="Z500" s="1158"/>
      <c r="AA500" s="1159"/>
      <c r="AB500" s="1160"/>
      <c r="AC500" s="1161"/>
      <c r="AD500" s="1162"/>
      <c r="AE500" s="1163"/>
      <c r="AF500" s="1174"/>
      <c r="AG500" s="1175"/>
      <c r="AH500" s="1157"/>
      <c r="AI500" s="1158"/>
      <c r="AJ500" s="1159"/>
      <c r="AK500" s="1160"/>
      <c r="AL500" s="1161"/>
      <c r="AM500" s="1159"/>
      <c r="AN500" s="1160"/>
      <c r="AO500" s="1161"/>
      <c r="AP500" s="881"/>
      <c r="AQ500" s="652"/>
      <c r="AR500" s="713"/>
    </row>
    <row r="501" spans="1:44" ht="14.1" customHeight="1" x14ac:dyDescent="0.15">
      <c r="A501" s="691"/>
      <c r="B501" s="769"/>
      <c r="C501" s="646"/>
      <c r="D501" s="646"/>
      <c r="E501" s="646"/>
      <c r="F501" s="646"/>
      <c r="G501" s="647"/>
      <c r="H501" s="645"/>
      <c r="I501" s="648"/>
      <c r="J501" s="648"/>
      <c r="K501" s="647"/>
      <c r="L501" s="1172"/>
      <c r="M501" s="1173"/>
      <c r="N501" s="645"/>
      <c r="O501" s="647"/>
      <c r="P501" s="692"/>
      <c r="Q501" s="693"/>
      <c r="R501" s="646"/>
      <c r="S501" s="646"/>
      <c r="T501" s="646"/>
      <c r="U501" s="645"/>
      <c r="V501" s="647"/>
      <c r="W501" s="645"/>
      <c r="X501" s="647"/>
      <c r="Y501" s="692"/>
      <c r="Z501" s="693"/>
      <c r="AA501" s="648"/>
      <c r="AB501" s="648"/>
      <c r="AC501" s="648"/>
      <c r="AD501" s="645"/>
      <c r="AE501" s="647"/>
      <c r="AF501" s="645"/>
      <c r="AG501" s="647"/>
      <c r="AH501" s="692"/>
      <c r="AI501" s="693"/>
      <c r="AJ501" s="648"/>
      <c r="AK501" s="648"/>
      <c r="AL501" s="648"/>
      <c r="AM501" s="694"/>
      <c r="AN501" s="695"/>
      <c r="AO501" s="696"/>
      <c r="AP501" s="646"/>
      <c r="AQ501" s="646"/>
      <c r="AR501" s="647"/>
    </row>
    <row r="502" spans="1:44" ht="14.1" customHeight="1" x14ac:dyDescent="0.15">
      <c r="A502" s="770"/>
      <c r="B502" s="771"/>
      <c r="C502" s="772"/>
      <c r="D502" s="772"/>
      <c r="E502" s="772"/>
      <c r="F502" s="772"/>
      <c r="G502" s="773"/>
      <c r="H502" s="774"/>
      <c r="I502" s="775"/>
      <c r="J502" s="775"/>
      <c r="K502" s="776"/>
      <c r="L502" s="1218"/>
      <c r="M502" s="1219"/>
      <c r="N502" s="1164"/>
      <c r="O502" s="1165"/>
      <c r="P502" s="1214"/>
      <c r="Q502" s="1215"/>
      <c r="R502" s="662"/>
      <c r="S502" s="662"/>
      <c r="T502" s="662"/>
      <c r="U502" s="868"/>
      <c r="V502" s="869"/>
      <c r="W502" s="870"/>
      <c r="X502" s="871"/>
      <c r="Y502" s="868"/>
      <c r="Z502" s="869"/>
      <c r="AA502" s="777"/>
      <c r="AB502" s="777"/>
      <c r="AC502" s="777"/>
      <c r="AD502" s="868"/>
      <c r="AE502" s="869"/>
      <c r="AF502" s="870"/>
      <c r="AG502" s="871"/>
      <c r="AH502" s="868"/>
      <c r="AI502" s="869"/>
      <c r="AJ502" s="777"/>
      <c r="AK502" s="777"/>
      <c r="AL502" s="777"/>
      <c r="AM502" s="872"/>
      <c r="AN502" s="873"/>
      <c r="AO502" s="874"/>
      <c r="AP502" s="778"/>
      <c r="AQ502" s="772"/>
      <c r="AR502" s="779"/>
    </row>
    <row r="503" spans="1:44" ht="14.1" customHeight="1" x14ac:dyDescent="0.15">
      <c r="A503" s="742"/>
      <c r="B503" s="743"/>
      <c r="C503" s="744"/>
      <c r="D503" s="744"/>
      <c r="E503" s="744"/>
      <c r="F503" s="744"/>
      <c r="G503" s="745"/>
      <c r="H503" s="743"/>
      <c r="I503" s="746"/>
      <c r="J503" s="746"/>
      <c r="K503" s="745"/>
      <c r="L503" s="743"/>
      <c r="M503" s="745"/>
      <c r="N503" s="743"/>
      <c r="O503" s="745"/>
      <c r="P503" s="747"/>
      <c r="Q503" s="748"/>
      <c r="R503" s="746"/>
      <c r="S503" s="746"/>
      <c r="T503" s="748"/>
      <c r="U503" s="743"/>
      <c r="V503" s="745"/>
      <c r="W503" s="743"/>
      <c r="X503" s="745"/>
      <c r="Y503" s="747"/>
      <c r="Z503" s="748"/>
      <c r="AA503" s="746"/>
      <c r="AB503" s="746"/>
      <c r="AC503" s="746"/>
      <c r="AD503" s="743"/>
      <c r="AE503" s="745"/>
      <c r="AF503" s="743"/>
      <c r="AG503" s="745"/>
      <c r="AH503" s="747"/>
      <c r="AI503" s="748"/>
      <c r="AJ503" s="746"/>
      <c r="AK503" s="746"/>
      <c r="AL503" s="746"/>
      <c r="AM503" s="749"/>
      <c r="AN503" s="750"/>
      <c r="AO503" s="751"/>
      <c r="AP503" s="744"/>
      <c r="AQ503" s="744"/>
      <c r="AR503" s="745"/>
    </row>
    <row r="504" spans="1:44" ht="14.1" customHeight="1" x14ac:dyDescent="0.15">
      <c r="A504" s="752"/>
      <c r="B504" s="1252"/>
      <c r="C504" s="1254"/>
      <c r="D504" s="1254"/>
      <c r="E504" s="1254"/>
      <c r="F504" s="1254"/>
      <c r="G504" s="1253"/>
      <c r="H504" s="753"/>
      <c r="I504" s="754"/>
      <c r="J504" s="754"/>
      <c r="K504" s="755"/>
      <c r="L504" s="1250"/>
      <c r="M504" s="1251"/>
      <c r="N504" s="1252"/>
      <c r="O504" s="1253"/>
      <c r="P504" s="1250"/>
      <c r="Q504" s="1251"/>
      <c r="R504" s="756"/>
      <c r="S504" s="756"/>
      <c r="T504" s="878"/>
      <c r="U504" s="1250"/>
      <c r="V504" s="1251"/>
      <c r="W504" s="1252"/>
      <c r="X504" s="1253"/>
      <c r="Y504" s="1250"/>
      <c r="Z504" s="1251"/>
      <c r="AA504" s="756"/>
      <c r="AB504" s="756"/>
      <c r="AC504" s="756"/>
      <c r="AD504" s="1250"/>
      <c r="AE504" s="1251"/>
      <c r="AF504" s="1252"/>
      <c r="AG504" s="1253"/>
      <c r="AH504" s="1250"/>
      <c r="AI504" s="1251"/>
      <c r="AJ504" s="756"/>
      <c r="AK504" s="756"/>
      <c r="AL504" s="756"/>
      <c r="AM504" s="1260"/>
      <c r="AN504" s="1261"/>
      <c r="AO504" s="1262"/>
      <c r="AP504" s="757"/>
      <c r="AQ504" s="758"/>
      <c r="AR504" s="759"/>
    </row>
    <row r="505" spans="1:44" ht="14.1" customHeight="1" x14ac:dyDescent="0.15">
      <c r="A505" s="742"/>
      <c r="B505" s="743"/>
      <c r="C505" s="744"/>
      <c r="D505" s="744"/>
      <c r="E505" s="744"/>
      <c r="F505" s="744"/>
      <c r="G505" s="745"/>
      <c r="H505" s="743"/>
      <c r="I505" s="746"/>
      <c r="J505" s="746"/>
      <c r="K505" s="745"/>
      <c r="L505" s="743"/>
      <c r="M505" s="745"/>
      <c r="N505" s="743"/>
      <c r="O505" s="745"/>
      <c r="P505" s="747"/>
      <c r="Q505" s="748"/>
      <c r="R505" s="746"/>
      <c r="S505" s="746"/>
      <c r="T505" s="748"/>
      <c r="U505" s="743"/>
      <c r="V505" s="745"/>
      <c r="W505" s="743"/>
      <c r="X505" s="745"/>
      <c r="Y505" s="747"/>
      <c r="Z505" s="748"/>
      <c r="AA505" s="746"/>
      <c r="AB505" s="746"/>
      <c r="AC505" s="746"/>
      <c r="AD505" s="743"/>
      <c r="AE505" s="745"/>
      <c r="AF505" s="743"/>
      <c r="AG505" s="745"/>
      <c r="AH505" s="747"/>
      <c r="AI505" s="748"/>
      <c r="AJ505" s="746"/>
      <c r="AK505" s="746"/>
      <c r="AL505" s="746"/>
      <c r="AM505" s="749"/>
      <c r="AN505" s="750"/>
      <c r="AO505" s="751"/>
      <c r="AP505" s="744"/>
      <c r="AQ505" s="744"/>
      <c r="AR505" s="745"/>
    </row>
    <row r="506" spans="1:44" ht="14.1" customHeight="1" x14ac:dyDescent="0.15">
      <c r="A506" s="752"/>
      <c r="B506" s="1252"/>
      <c r="C506" s="1254"/>
      <c r="D506" s="1254"/>
      <c r="E506" s="1254"/>
      <c r="F506" s="1254"/>
      <c r="G506" s="1253"/>
      <c r="H506" s="753"/>
      <c r="I506" s="754"/>
      <c r="J506" s="754"/>
      <c r="K506" s="755"/>
      <c r="L506" s="1250"/>
      <c r="M506" s="1251"/>
      <c r="N506" s="1252"/>
      <c r="O506" s="1253"/>
      <c r="P506" s="1250"/>
      <c r="Q506" s="1251"/>
      <c r="R506" s="756"/>
      <c r="S506" s="756"/>
      <c r="T506" s="878"/>
      <c r="U506" s="1250"/>
      <c r="V506" s="1251"/>
      <c r="W506" s="1252"/>
      <c r="X506" s="1253"/>
      <c r="Y506" s="1250"/>
      <c r="Z506" s="1251"/>
      <c r="AA506" s="756"/>
      <c r="AB506" s="756"/>
      <c r="AC506" s="756"/>
      <c r="AD506" s="1250"/>
      <c r="AE506" s="1251"/>
      <c r="AF506" s="1252"/>
      <c r="AG506" s="1253"/>
      <c r="AH506" s="1250"/>
      <c r="AI506" s="1251"/>
      <c r="AJ506" s="756"/>
      <c r="AK506" s="756"/>
      <c r="AL506" s="756"/>
      <c r="AM506" s="1260"/>
      <c r="AN506" s="1261"/>
      <c r="AO506" s="1262"/>
      <c r="AP506" s="757"/>
      <c r="AQ506" s="758"/>
      <c r="AR506" s="759"/>
    </row>
    <row r="507" spans="1:44" ht="15" customHeight="1" x14ac:dyDescent="0.15"/>
    <row r="508" spans="1:44" ht="15" customHeight="1" x14ac:dyDescent="0.15">
      <c r="A508" s="1220" t="s">
        <v>1807</v>
      </c>
      <c r="B508" s="1220"/>
      <c r="C508" s="1220"/>
      <c r="D508" s="1220"/>
      <c r="E508" s="1220"/>
      <c r="F508" s="1220"/>
      <c r="G508" s="1220"/>
      <c r="H508" s="1220"/>
      <c r="I508" s="1220"/>
      <c r="J508" s="1220"/>
      <c r="K508" s="1220"/>
      <c r="L508" s="1220"/>
      <c r="M508" s="1220"/>
      <c r="N508" s="1220"/>
      <c r="O508" s="1220"/>
      <c r="P508" s="1220"/>
      <c r="Q508" s="1220"/>
      <c r="R508" s="1220"/>
      <c r="S508" s="1220"/>
      <c r="T508" s="1220"/>
      <c r="U508" s="1220"/>
      <c r="V508" s="1220"/>
      <c r="W508" s="1220"/>
      <c r="X508" s="1220"/>
      <c r="Y508" s="1220"/>
      <c r="Z508" s="1220"/>
      <c r="AA508" s="1220"/>
      <c r="AB508" s="1220"/>
      <c r="AC508" s="1220"/>
      <c r="AD508" s="1220"/>
      <c r="AE508" s="1220"/>
      <c r="AF508" s="1220"/>
      <c r="AG508" s="1220"/>
      <c r="AH508" s="1220"/>
      <c r="AI508" s="1220"/>
      <c r="AJ508" s="1220"/>
      <c r="AK508" s="1220"/>
      <c r="AL508" s="1220"/>
      <c r="AM508" s="1220"/>
      <c r="AN508" s="1220"/>
      <c r="AO508" s="1220"/>
      <c r="AP508" s="1220"/>
      <c r="AQ508" s="1220"/>
      <c r="AR508" s="1220"/>
    </row>
    <row r="509" spans="1:44" ht="15" customHeight="1" x14ac:dyDescent="0.15">
      <c r="A509" s="1220"/>
      <c r="B509" s="1220"/>
      <c r="C509" s="1220"/>
      <c r="D509" s="1220"/>
      <c r="E509" s="1220"/>
      <c r="F509" s="1220"/>
      <c r="G509" s="1220"/>
      <c r="H509" s="1220"/>
      <c r="I509" s="1220"/>
      <c r="J509" s="1220"/>
      <c r="K509" s="1220"/>
      <c r="L509" s="1220"/>
      <c r="M509" s="1220"/>
      <c r="N509" s="1220"/>
      <c r="O509" s="1220"/>
      <c r="P509" s="1220"/>
      <c r="Q509" s="1220"/>
      <c r="R509" s="1220"/>
      <c r="S509" s="1220"/>
      <c r="T509" s="1220"/>
      <c r="U509" s="1220"/>
      <c r="V509" s="1220"/>
      <c r="W509" s="1220"/>
      <c r="X509" s="1220"/>
      <c r="Y509" s="1220"/>
      <c r="Z509" s="1220"/>
      <c r="AA509" s="1220"/>
      <c r="AB509" s="1220"/>
      <c r="AC509" s="1220"/>
      <c r="AD509" s="1220"/>
      <c r="AE509" s="1220"/>
      <c r="AF509" s="1220"/>
      <c r="AG509" s="1220"/>
      <c r="AH509" s="1220"/>
      <c r="AI509" s="1220"/>
      <c r="AJ509" s="1220"/>
      <c r="AK509" s="1220"/>
      <c r="AL509" s="1220"/>
      <c r="AM509" s="1220"/>
      <c r="AN509" s="1220"/>
      <c r="AO509" s="1220"/>
      <c r="AP509" s="1220"/>
      <c r="AQ509" s="1220"/>
      <c r="AR509" s="1220"/>
    </row>
    <row r="510" spans="1:44" ht="15" customHeight="1" x14ac:dyDescent="0.15">
      <c r="B510" s="642" t="s">
        <v>2241</v>
      </c>
      <c r="AP510" s="643"/>
      <c r="AQ510" s="644" t="s">
        <v>1118</v>
      </c>
      <c r="AR510" s="636">
        <v>12</v>
      </c>
    </row>
    <row r="511" spans="1:44" ht="14.1" customHeight="1" x14ac:dyDescent="0.15">
      <c r="A511" s="1272" t="s">
        <v>580</v>
      </c>
      <c r="B511" s="1269" t="s">
        <v>1119</v>
      </c>
      <c r="C511" s="1270"/>
      <c r="D511" s="1270"/>
      <c r="E511" s="1270"/>
      <c r="F511" s="1270"/>
      <c r="G511" s="1270"/>
      <c r="H511" s="1269" t="s">
        <v>1120</v>
      </c>
      <c r="I511" s="1270"/>
      <c r="J511" s="1270"/>
      <c r="K511" s="1271"/>
      <c r="L511" s="1247" t="s">
        <v>1734</v>
      </c>
      <c r="M511" s="1248"/>
      <c r="N511" s="1248"/>
      <c r="O511" s="1248"/>
      <c r="P511" s="1248"/>
      <c r="Q511" s="1248"/>
      <c r="R511" s="1248"/>
      <c r="S511" s="1248"/>
      <c r="T511" s="1249"/>
      <c r="U511" s="1247" t="s">
        <v>1121</v>
      </c>
      <c r="V511" s="1248"/>
      <c r="W511" s="1248"/>
      <c r="X511" s="1248"/>
      <c r="Y511" s="1248"/>
      <c r="Z511" s="1248"/>
      <c r="AA511" s="1248"/>
      <c r="AB511" s="1248"/>
      <c r="AC511" s="1249"/>
      <c r="AD511" s="1247" t="s">
        <v>1122</v>
      </c>
      <c r="AE511" s="1248"/>
      <c r="AF511" s="1248"/>
      <c r="AG511" s="1248"/>
      <c r="AH511" s="1248"/>
      <c r="AI511" s="1248"/>
      <c r="AJ511" s="1248"/>
      <c r="AK511" s="1248"/>
      <c r="AL511" s="1249"/>
      <c r="AM511" s="1274"/>
      <c r="AN511" s="1275"/>
      <c r="AO511" s="1276"/>
      <c r="AP511" s="1269" t="s">
        <v>1123</v>
      </c>
      <c r="AQ511" s="1270"/>
      <c r="AR511" s="1271"/>
    </row>
    <row r="512" spans="1:44" ht="14.1" customHeight="1" x14ac:dyDescent="0.15">
      <c r="A512" s="1273"/>
      <c r="B512" s="1242"/>
      <c r="C512" s="1244"/>
      <c r="D512" s="1244"/>
      <c r="E512" s="1244"/>
      <c r="F512" s="1244"/>
      <c r="G512" s="1244"/>
      <c r="H512" s="1242"/>
      <c r="I512" s="1244"/>
      <c r="J512" s="1244"/>
      <c r="K512" s="1243"/>
      <c r="L512" s="1242" t="s">
        <v>1124</v>
      </c>
      <c r="M512" s="1243"/>
      <c r="N512" s="1244" t="s">
        <v>1125</v>
      </c>
      <c r="O512" s="1244"/>
      <c r="P512" s="1227"/>
      <c r="Q512" s="1229"/>
      <c r="R512" s="1227"/>
      <c r="S512" s="1228"/>
      <c r="T512" s="1229"/>
      <c r="U512" s="1242" t="s">
        <v>1124</v>
      </c>
      <c r="V512" s="1243"/>
      <c r="W512" s="1242" t="s">
        <v>1125</v>
      </c>
      <c r="X512" s="1243"/>
      <c r="Y512" s="1227"/>
      <c r="Z512" s="1229"/>
      <c r="AA512" s="1227"/>
      <c r="AB512" s="1228"/>
      <c r="AC512" s="1229"/>
      <c r="AD512" s="1242" t="s">
        <v>1124</v>
      </c>
      <c r="AE512" s="1243"/>
      <c r="AF512" s="1242" t="s">
        <v>1125</v>
      </c>
      <c r="AG512" s="1243"/>
      <c r="AH512" s="1227"/>
      <c r="AI512" s="1229"/>
      <c r="AJ512" s="1227"/>
      <c r="AK512" s="1228"/>
      <c r="AL512" s="1229"/>
      <c r="AM512" s="1277"/>
      <c r="AN512" s="1278"/>
      <c r="AO512" s="1279"/>
      <c r="AP512" s="1242"/>
      <c r="AQ512" s="1244"/>
      <c r="AR512" s="1243"/>
    </row>
    <row r="513" spans="1:44" ht="14.1" customHeight="1" x14ac:dyDescent="0.15">
      <c r="A513" s="665"/>
      <c r="B513" s="666"/>
      <c r="C513" s="667"/>
      <c r="D513" s="667"/>
      <c r="E513" s="667"/>
      <c r="F513" s="667"/>
      <c r="G513" s="668"/>
      <c r="H513" s="669"/>
      <c r="I513" s="670"/>
      <c r="J513" s="670"/>
      <c r="K513" s="672"/>
      <c r="L513" s="669"/>
      <c r="M513" s="672"/>
      <c r="N513" s="669"/>
      <c r="O513" s="672"/>
      <c r="P513" s="673"/>
      <c r="Q513" s="674"/>
      <c r="R513" s="671"/>
      <c r="S513" s="671"/>
      <c r="T513" s="671"/>
      <c r="U513" s="669"/>
      <c r="V513" s="672"/>
      <c r="W513" s="669"/>
      <c r="X513" s="672"/>
      <c r="Y513" s="673"/>
      <c r="Z513" s="674"/>
      <c r="AA513" s="670"/>
      <c r="AB513" s="670"/>
      <c r="AC513" s="670"/>
      <c r="AD513" s="669"/>
      <c r="AE513" s="672"/>
      <c r="AF513" s="669"/>
      <c r="AG513" s="672"/>
      <c r="AH513" s="673"/>
      <c r="AI513" s="674"/>
      <c r="AJ513" s="670"/>
      <c r="AK513" s="670"/>
      <c r="AL513" s="670"/>
      <c r="AM513" s="675"/>
      <c r="AN513" s="676"/>
      <c r="AO513" s="677"/>
      <c r="AP513" s="671"/>
      <c r="AQ513" s="671"/>
      <c r="AR513" s="672"/>
    </row>
    <row r="514" spans="1:44" ht="14.1" customHeight="1" x14ac:dyDescent="0.15">
      <c r="A514" s="681">
        <v>11</v>
      </c>
      <c r="B514" s="682" t="s">
        <v>1173</v>
      </c>
      <c r="C514" s="667"/>
      <c r="D514" s="667"/>
      <c r="E514" s="667"/>
      <c r="F514" s="667"/>
      <c r="G514" s="683"/>
      <c r="H514" s="737"/>
      <c r="I514" s="734"/>
      <c r="J514" s="734"/>
      <c r="K514" s="736"/>
      <c r="L514" s="1297"/>
      <c r="M514" s="1298"/>
      <c r="N514" s="1265"/>
      <c r="O514" s="1266"/>
      <c r="P514" s="1263"/>
      <c r="Q514" s="1264"/>
      <c r="R514" s="734"/>
      <c r="S514" s="734"/>
      <c r="T514" s="734"/>
      <c r="U514" s="1297"/>
      <c r="V514" s="1298"/>
      <c r="W514" s="1265"/>
      <c r="X514" s="1266"/>
      <c r="Y514" s="1263"/>
      <c r="Z514" s="1264"/>
      <c r="AA514" s="739"/>
      <c r="AB514" s="739"/>
      <c r="AC514" s="739"/>
      <c r="AD514" s="1297"/>
      <c r="AE514" s="1298"/>
      <c r="AF514" s="1265"/>
      <c r="AG514" s="1266"/>
      <c r="AH514" s="1263"/>
      <c r="AI514" s="1264"/>
      <c r="AJ514" s="739"/>
      <c r="AK514" s="739"/>
      <c r="AL514" s="739"/>
      <c r="AM514" s="1299"/>
      <c r="AN514" s="1300"/>
      <c r="AO514" s="1301"/>
      <c r="AP514" s="738"/>
      <c r="AQ514" s="667"/>
      <c r="AR514" s="668"/>
    </row>
    <row r="515" spans="1:44" ht="14.1" customHeight="1" x14ac:dyDescent="0.15">
      <c r="A515" s="691"/>
      <c r="B515" s="645" t="s">
        <v>1469</v>
      </c>
      <c r="C515" s="646"/>
      <c r="D515" s="646"/>
      <c r="E515" s="646"/>
      <c r="F515" s="646"/>
      <c r="G515" s="647"/>
      <c r="H515" s="645"/>
      <c r="I515" s="648"/>
      <c r="J515" s="648"/>
      <c r="K515" s="647"/>
      <c r="L515" s="1172"/>
      <c r="M515" s="1173"/>
      <c r="N515" s="645"/>
      <c r="O515" s="647"/>
      <c r="P515" s="692"/>
      <c r="Q515" s="693"/>
      <c r="R515" s="646"/>
      <c r="S515" s="646"/>
      <c r="T515" s="646"/>
      <c r="U515" s="1172"/>
      <c r="V515" s="1173"/>
      <c r="W515" s="645"/>
      <c r="X515" s="647"/>
      <c r="Y515" s="692"/>
      <c r="Z515" s="693"/>
      <c r="AA515" s="648"/>
      <c r="AB515" s="648"/>
      <c r="AC515" s="648"/>
      <c r="AD515" s="1216"/>
      <c r="AE515" s="1217"/>
      <c r="AF515" s="645"/>
      <c r="AG515" s="647"/>
      <c r="AH515" s="692"/>
      <c r="AI515" s="693"/>
      <c r="AJ515" s="648"/>
      <c r="AK515" s="648"/>
      <c r="AL515" s="648"/>
      <c r="AM515" s="694"/>
      <c r="AN515" s="695"/>
      <c r="AO515" s="696"/>
      <c r="AP515" s="646"/>
      <c r="AQ515" s="646"/>
      <c r="AR515" s="647"/>
    </row>
    <row r="516" spans="1:44" ht="14.1" customHeight="1" x14ac:dyDescent="0.15">
      <c r="A516" s="697"/>
      <c r="B516" s="651" t="s">
        <v>1467</v>
      </c>
      <c r="C516" s="652"/>
      <c r="D516" s="652"/>
      <c r="E516" s="652"/>
      <c r="F516" s="652"/>
      <c r="G516" s="653"/>
      <c r="H516" s="654"/>
      <c r="I516" s="655"/>
      <c r="J516" s="655"/>
      <c r="K516" s="656"/>
      <c r="L516" s="1162"/>
      <c r="M516" s="1163"/>
      <c r="N516" s="1174"/>
      <c r="O516" s="1175"/>
      <c r="P516" s="1157"/>
      <c r="Q516" s="1158"/>
      <c r="R516" s="655"/>
      <c r="S516" s="655"/>
      <c r="T516" s="655"/>
      <c r="U516" s="1162"/>
      <c r="V516" s="1163"/>
      <c r="W516" s="1174"/>
      <c r="X516" s="1175"/>
      <c r="Y516" s="1157"/>
      <c r="Z516" s="1158"/>
      <c r="AA516" s="1159"/>
      <c r="AB516" s="1160"/>
      <c r="AC516" s="1161"/>
      <c r="AD516" s="1162"/>
      <c r="AE516" s="1163"/>
      <c r="AF516" s="1174"/>
      <c r="AG516" s="1175"/>
      <c r="AH516" s="1157"/>
      <c r="AI516" s="1158"/>
      <c r="AJ516" s="1159"/>
      <c r="AK516" s="1160"/>
      <c r="AL516" s="1161"/>
      <c r="AM516" s="1159"/>
      <c r="AN516" s="1160"/>
      <c r="AO516" s="1161"/>
      <c r="AP516" s="654"/>
      <c r="AQ516" s="652"/>
      <c r="AR516" s="713"/>
    </row>
    <row r="517" spans="1:44" ht="14.1" customHeight="1" x14ac:dyDescent="0.15">
      <c r="A517" s="691"/>
      <c r="B517" s="645" t="s">
        <v>1407</v>
      </c>
      <c r="C517" s="646"/>
      <c r="D517" s="646"/>
      <c r="E517" s="646"/>
      <c r="F517" s="646"/>
      <c r="G517" s="647"/>
      <c r="H517" s="645" t="s">
        <v>1582</v>
      </c>
      <c r="I517" s="648"/>
      <c r="J517" s="648"/>
      <c r="K517" s="647"/>
      <c r="L517" s="1172"/>
      <c r="M517" s="1173"/>
      <c r="N517" s="645"/>
      <c r="O517" s="647"/>
      <c r="P517" s="692"/>
      <c r="Q517" s="693"/>
      <c r="R517" s="648"/>
      <c r="S517" s="648"/>
      <c r="T517" s="648"/>
      <c r="U517" s="1172"/>
      <c r="V517" s="1173"/>
      <c r="W517" s="645"/>
      <c r="X517" s="647"/>
      <c r="Y517" s="692"/>
      <c r="Z517" s="693"/>
      <c r="AA517" s="648"/>
      <c r="AB517" s="648"/>
      <c r="AC517" s="648"/>
      <c r="AD517" s="1172"/>
      <c r="AE517" s="1173"/>
      <c r="AF517" s="645"/>
      <c r="AG517" s="647"/>
      <c r="AH517" s="692"/>
      <c r="AI517" s="693"/>
      <c r="AJ517" s="648"/>
      <c r="AK517" s="648"/>
      <c r="AL517" s="648"/>
      <c r="AM517" s="694"/>
      <c r="AN517" s="695"/>
      <c r="AO517" s="696"/>
      <c r="AP517" s="660"/>
      <c r="AQ517" s="646"/>
      <c r="AR517" s="647"/>
    </row>
    <row r="518" spans="1:44" ht="14.1" customHeight="1" x14ac:dyDescent="0.15">
      <c r="A518" s="697"/>
      <c r="B518" s="651" t="s">
        <v>1409</v>
      </c>
      <c r="C518" s="652"/>
      <c r="D518" s="652"/>
      <c r="E518" s="652"/>
      <c r="F518" s="652"/>
      <c r="G518" s="653"/>
      <c r="H518" s="679" t="s">
        <v>1132</v>
      </c>
      <c r="I518" s="662"/>
      <c r="J518" s="662"/>
      <c r="K518" s="656"/>
      <c r="L518" s="1218" t="s">
        <v>724</v>
      </c>
      <c r="M518" s="1219"/>
      <c r="N518" s="1164" t="s">
        <v>737</v>
      </c>
      <c r="O518" s="1165"/>
      <c r="P518" s="1157"/>
      <c r="Q518" s="1158"/>
      <c r="R518" s="1159"/>
      <c r="S518" s="1160"/>
      <c r="T518" s="1161"/>
      <c r="U518" s="1162" t="s">
        <v>724</v>
      </c>
      <c r="V518" s="1163"/>
      <c r="W518" s="1164" t="s">
        <v>1133</v>
      </c>
      <c r="X518" s="1165"/>
      <c r="Y518" s="1157"/>
      <c r="Z518" s="1158"/>
      <c r="AA518" s="1159"/>
      <c r="AB518" s="1160"/>
      <c r="AC518" s="1161"/>
      <c r="AD518" s="1230">
        <v>0.14000000000000001</v>
      </c>
      <c r="AE518" s="1231"/>
      <c r="AF518" s="1164" t="s">
        <v>1130</v>
      </c>
      <c r="AG518" s="1165"/>
      <c r="AH518" s="1157"/>
      <c r="AI518" s="1158"/>
      <c r="AJ518" s="1159"/>
      <c r="AK518" s="1160"/>
      <c r="AL518" s="1161"/>
      <c r="AM518" s="1159"/>
      <c r="AN518" s="1160"/>
      <c r="AO518" s="1161"/>
      <c r="AP518" s="654" t="s">
        <v>1547</v>
      </c>
      <c r="AQ518" s="652"/>
      <c r="AR518" s="713"/>
    </row>
    <row r="519" spans="1:44" ht="14.1" customHeight="1" x14ac:dyDescent="0.15">
      <c r="A519" s="707"/>
      <c r="B519" s="659" t="s">
        <v>1407</v>
      </c>
      <c r="C519" s="660"/>
      <c r="D519" s="660"/>
      <c r="E519" s="660"/>
      <c r="F519" s="660"/>
      <c r="G519" s="661"/>
      <c r="H519" s="645" t="s">
        <v>1582</v>
      </c>
      <c r="I519" s="648"/>
      <c r="J519" s="648"/>
      <c r="K519" s="647"/>
      <c r="L519" s="1172"/>
      <c r="M519" s="1173"/>
      <c r="N519" s="645"/>
      <c r="O519" s="647"/>
      <c r="P519" s="692"/>
      <c r="Q519" s="693"/>
      <c r="R519" s="648"/>
      <c r="S519" s="648"/>
      <c r="T519" s="648"/>
      <c r="U519" s="1172"/>
      <c r="V519" s="1173"/>
      <c r="W519" s="645"/>
      <c r="X519" s="647"/>
      <c r="Y519" s="692"/>
      <c r="Z519" s="693"/>
      <c r="AA519" s="648"/>
      <c r="AB519" s="648"/>
      <c r="AC519" s="648"/>
      <c r="AD519" s="1172"/>
      <c r="AE519" s="1173"/>
      <c r="AF519" s="645"/>
      <c r="AG519" s="647"/>
      <c r="AH519" s="692"/>
      <c r="AI519" s="693"/>
      <c r="AJ519" s="648"/>
      <c r="AK519" s="648"/>
      <c r="AL519" s="648"/>
      <c r="AM519" s="694"/>
      <c r="AN519" s="695"/>
      <c r="AO519" s="696"/>
      <c r="AP519" s="660"/>
      <c r="AQ519" s="660"/>
      <c r="AR519" s="661"/>
    </row>
    <row r="520" spans="1:44" ht="14.1" customHeight="1" x14ac:dyDescent="0.15">
      <c r="A520" s="707"/>
      <c r="B520" s="659" t="s">
        <v>1411</v>
      </c>
      <c r="C520" s="660"/>
      <c r="D520" s="660"/>
      <c r="E520" s="660"/>
      <c r="F520" s="660"/>
      <c r="G520" s="678"/>
      <c r="H520" s="679" t="s">
        <v>1132</v>
      </c>
      <c r="I520" s="662"/>
      <c r="J520" s="662"/>
      <c r="K520" s="656"/>
      <c r="L520" s="1218" t="s">
        <v>724</v>
      </c>
      <c r="M520" s="1219"/>
      <c r="N520" s="1164" t="s">
        <v>737</v>
      </c>
      <c r="O520" s="1165"/>
      <c r="P520" s="1157"/>
      <c r="Q520" s="1158"/>
      <c r="R520" s="1159"/>
      <c r="S520" s="1160"/>
      <c r="T520" s="1161"/>
      <c r="U520" s="1162" t="s">
        <v>724</v>
      </c>
      <c r="V520" s="1163"/>
      <c r="W520" s="1164" t="s">
        <v>1133</v>
      </c>
      <c r="X520" s="1165"/>
      <c r="Y520" s="1157"/>
      <c r="Z520" s="1158"/>
      <c r="AA520" s="1159"/>
      <c r="AB520" s="1160"/>
      <c r="AC520" s="1161"/>
      <c r="AD520" s="1230">
        <v>0.59</v>
      </c>
      <c r="AE520" s="1231"/>
      <c r="AF520" s="1164" t="s">
        <v>1130</v>
      </c>
      <c r="AG520" s="1165"/>
      <c r="AH520" s="1157"/>
      <c r="AI520" s="1158"/>
      <c r="AJ520" s="1159"/>
      <c r="AK520" s="1160"/>
      <c r="AL520" s="1161"/>
      <c r="AM520" s="1159"/>
      <c r="AN520" s="1160"/>
      <c r="AO520" s="1161"/>
      <c r="AP520" s="654" t="s">
        <v>1547</v>
      </c>
      <c r="AQ520" s="660"/>
      <c r="AR520" s="661"/>
    </row>
    <row r="521" spans="1:44" ht="14.1" customHeight="1" x14ac:dyDescent="0.15">
      <c r="A521" s="691"/>
      <c r="B521" s="645" t="s">
        <v>1407</v>
      </c>
      <c r="C521" s="723"/>
      <c r="D521" s="723"/>
      <c r="E521" s="723"/>
      <c r="F521" s="723"/>
      <c r="G521" s="724"/>
      <c r="H521" s="645" t="s">
        <v>1582</v>
      </c>
      <c r="I521" s="648"/>
      <c r="J521" s="648"/>
      <c r="K521" s="647"/>
      <c r="L521" s="1172"/>
      <c r="M521" s="1173"/>
      <c r="N521" s="645"/>
      <c r="O521" s="647"/>
      <c r="P521" s="692"/>
      <c r="Q521" s="693"/>
      <c r="R521" s="648"/>
      <c r="S521" s="648"/>
      <c r="T521" s="648"/>
      <c r="U521" s="1172"/>
      <c r="V521" s="1173"/>
      <c r="W521" s="645"/>
      <c r="X521" s="647"/>
      <c r="Y521" s="692"/>
      <c r="Z521" s="693"/>
      <c r="AA521" s="648"/>
      <c r="AB521" s="648"/>
      <c r="AC521" s="648"/>
      <c r="AD521" s="1172"/>
      <c r="AE521" s="1173"/>
      <c r="AF521" s="645"/>
      <c r="AG521" s="647"/>
      <c r="AH521" s="692"/>
      <c r="AI521" s="693"/>
      <c r="AJ521" s="648"/>
      <c r="AK521" s="648"/>
      <c r="AL521" s="648"/>
      <c r="AM521" s="694"/>
      <c r="AN521" s="695"/>
      <c r="AO521" s="696"/>
      <c r="AP521" s="660"/>
      <c r="AQ521" s="723"/>
      <c r="AR521" s="724"/>
    </row>
    <row r="522" spans="1:44" ht="14.1" customHeight="1" x14ac:dyDescent="0.15">
      <c r="A522" s="697"/>
      <c r="B522" s="651" t="s">
        <v>1468</v>
      </c>
      <c r="C522" s="689"/>
      <c r="D522" s="689"/>
      <c r="E522" s="689"/>
      <c r="F522" s="689"/>
      <c r="G522" s="732"/>
      <c r="H522" s="679" t="s">
        <v>1132</v>
      </c>
      <c r="I522" s="662"/>
      <c r="J522" s="662"/>
      <c r="K522" s="656"/>
      <c r="L522" s="1218" t="s">
        <v>724</v>
      </c>
      <c r="M522" s="1219"/>
      <c r="N522" s="1164" t="s">
        <v>737</v>
      </c>
      <c r="O522" s="1165"/>
      <c r="P522" s="1157"/>
      <c r="Q522" s="1158"/>
      <c r="R522" s="1159"/>
      <c r="S522" s="1160"/>
      <c r="T522" s="1161"/>
      <c r="U522" s="1162" t="s">
        <v>724</v>
      </c>
      <c r="V522" s="1163"/>
      <c r="W522" s="1164" t="s">
        <v>1133</v>
      </c>
      <c r="X522" s="1165"/>
      <c r="Y522" s="1157"/>
      <c r="Z522" s="1158"/>
      <c r="AA522" s="1159"/>
      <c r="AB522" s="1160"/>
      <c r="AC522" s="1161"/>
      <c r="AD522" s="1282">
        <v>3.0000000000000001E-3</v>
      </c>
      <c r="AE522" s="1283"/>
      <c r="AF522" s="1164" t="s">
        <v>1130</v>
      </c>
      <c r="AG522" s="1165"/>
      <c r="AH522" s="1157"/>
      <c r="AI522" s="1158"/>
      <c r="AJ522" s="1159"/>
      <c r="AK522" s="1160"/>
      <c r="AL522" s="1161"/>
      <c r="AM522" s="1159"/>
      <c r="AN522" s="1160"/>
      <c r="AO522" s="1161"/>
      <c r="AP522" s="654" t="s">
        <v>1547</v>
      </c>
      <c r="AQ522" s="689"/>
      <c r="AR522" s="690"/>
    </row>
    <row r="523" spans="1:44" ht="14.1" customHeight="1" x14ac:dyDescent="0.15">
      <c r="A523" s="707"/>
      <c r="B523" s="659" t="s">
        <v>1565</v>
      </c>
      <c r="C523" s="660"/>
      <c r="D523" s="660"/>
      <c r="E523" s="660"/>
      <c r="F523" s="660"/>
      <c r="G523" s="661"/>
      <c r="H523" s="645"/>
      <c r="I523" s="648"/>
      <c r="J523" s="648"/>
      <c r="K523" s="647"/>
      <c r="L523" s="1172"/>
      <c r="M523" s="1173"/>
      <c r="N523" s="645"/>
      <c r="O523" s="647"/>
      <c r="P523" s="692"/>
      <c r="Q523" s="693"/>
      <c r="R523" s="646"/>
      <c r="S523" s="646"/>
      <c r="T523" s="646"/>
      <c r="U523" s="1172"/>
      <c r="V523" s="1173"/>
      <c r="W523" s="645"/>
      <c r="X523" s="647"/>
      <c r="Y523" s="692"/>
      <c r="Z523" s="693"/>
      <c r="AA523" s="648"/>
      <c r="AB523" s="648"/>
      <c r="AC523" s="648"/>
      <c r="AD523" s="1216"/>
      <c r="AE523" s="1217"/>
      <c r="AF523" s="645"/>
      <c r="AG523" s="647"/>
      <c r="AH523" s="692"/>
      <c r="AI523" s="693"/>
      <c r="AJ523" s="648"/>
      <c r="AK523" s="648"/>
      <c r="AL523" s="648"/>
      <c r="AM523" s="694"/>
      <c r="AN523" s="695"/>
      <c r="AO523" s="696"/>
      <c r="AP523" s="660"/>
      <c r="AQ523" s="660"/>
      <c r="AR523" s="661"/>
    </row>
    <row r="524" spans="1:44" ht="14.1" customHeight="1" x14ac:dyDescent="0.15">
      <c r="A524" s="707"/>
      <c r="B524" s="659" t="s">
        <v>1470</v>
      </c>
      <c r="C524" s="660"/>
      <c r="D524" s="660"/>
      <c r="E524" s="660"/>
      <c r="F524" s="660"/>
      <c r="G524" s="678"/>
      <c r="H524" s="679"/>
      <c r="I524" s="662"/>
      <c r="J524" s="662"/>
      <c r="K524" s="680"/>
      <c r="L524" s="1218"/>
      <c r="M524" s="1219"/>
      <c r="N524" s="1164"/>
      <c r="O524" s="1165"/>
      <c r="P524" s="1214"/>
      <c r="Q524" s="1215"/>
      <c r="R524" s="662"/>
      <c r="S524" s="662"/>
      <c r="T524" s="662"/>
      <c r="U524" s="1218"/>
      <c r="V524" s="1219"/>
      <c r="W524" s="1164"/>
      <c r="X524" s="1165"/>
      <c r="Y524" s="1214"/>
      <c r="Z524" s="1215"/>
      <c r="AA524" s="1194"/>
      <c r="AB524" s="1195"/>
      <c r="AC524" s="1196"/>
      <c r="AD524" s="1218"/>
      <c r="AE524" s="1219"/>
      <c r="AF524" s="1164"/>
      <c r="AG524" s="1165"/>
      <c r="AH524" s="1214"/>
      <c r="AI524" s="1215"/>
      <c r="AJ524" s="1194"/>
      <c r="AK524" s="1195"/>
      <c r="AL524" s="1196"/>
      <c r="AM524" s="1194"/>
      <c r="AN524" s="1195"/>
      <c r="AO524" s="1196"/>
      <c r="AP524" s="716"/>
      <c r="AQ524" s="660"/>
      <c r="AR524" s="661"/>
    </row>
    <row r="525" spans="1:44" ht="14.1" customHeight="1" x14ac:dyDescent="0.15">
      <c r="A525" s="691"/>
      <c r="B525" s="645" t="s">
        <v>1408</v>
      </c>
      <c r="C525" s="646"/>
      <c r="D525" s="646"/>
      <c r="E525" s="646"/>
      <c r="F525" s="646"/>
      <c r="G525" s="647"/>
      <c r="H525" s="645" t="s">
        <v>1582</v>
      </c>
      <c r="I525" s="648"/>
      <c r="J525" s="648"/>
      <c r="K525" s="647"/>
      <c r="L525" s="1172"/>
      <c r="M525" s="1173"/>
      <c r="N525" s="645"/>
      <c r="O525" s="647"/>
      <c r="P525" s="692"/>
      <c r="Q525" s="693"/>
      <c r="R525" s="648"/>
      <c r="S525" s="648"/>
      <c r="T525" s="648"/>
      <c r="U525" s="1172"/>
      <c r="V525" s="1173"/>
      <c r="W525" s="645"/>
      <c r="X525" s="647"/>
      <c r="Y525" s="692"/>
      <c r="Z525" s="693"/>
      <c r="AA525" s="648"/>
      <c r="AB525" s="648"/>
      <c r="AC525" s="648"/>
      <c r="AD525" s="1172"/>
      <c r="AE525" s="1173"/>
      <c r="AF525" s="645"/>
      <c r="AG525" s="647"/>
      <c r="AH525" s="692"/>
      <c r="AI525" s="693"/>
      <c r="AJ525" s="648"/>
      <c r="AK525" s="648"/>
      <c r="AL525" s="648"/>
      <c r="AM525" s="694"/>
      <c r="AN525" s="695"/>
      <c r="AO525" s="696"/>
      <c r="AP525" s="646"/>
      <c r="AQ525" s="646"/>
      <c r="AR525" s="647"/>
    </row>
    <row r="526" spans="1:44" ht="14.1" customHeight="1" x14ac:dyDescent="0.15">
      <c r="A526" s="697"/>
      <c r="B526" s="659" t="s">
        <v>1410</v>
      </c>
      <c r="C526" s="660"/>
      <c r="D526" s="660"/>
      <c r="E526" s="660"/>
      <c r="F526" s="698"/>
      <c r="G526" s="678"/>
      <c r="H526" s="679" t="s">
        <v>1132</v>
      </c>
      <c r="I526" s="662"/>
      <c r="J526" s="662"/>
      <c r="K526" s="656"/>
      <c r="L526" s="1218" t="s">
        <v>724</v>
      </c>
      <c r="M526" s="1219"/>
      <c r="N526" s="1164" t="s">
        <v>737</v>
      </c>
      <c r="O526" s="1165"/>
      <c r="P526" s="1157"/>
      <c r="Q526" s="1158"/>
      <c r="R526" s="1159"/>
      <c r="S526" s="1160"/>
      <c r="T526" s="1161"/>
      <c r="U526" s="1162" t="s">
        <v>724</v>
      </c>
      <c r="V526" s="1163"/>
      <c r="W526" s="1164" t="s">
        <v>1133</v>
      </c>
      <c r="X526" s="1165"/>
      <c r="Y526" s="1157"/>
      <c r="Z526" s="1158"/>
      <c r="AA526" s="1159"/>
      <c r="AB526" s="1160"/>
      <c r="AC526" s="1161"/>
      <c r="AD526" s="1230">
        <v>0.69</v>
      </c>
      <c r="AE526" s="1231"/>
      <c r="AF526" s="1164" t="s">
        <v>1130</v>
      </c>
      <c r="AG526" s="1165"/>
      <c r="AH526" s="1157"/>
      <c r="AI526" s="1158"/>
      <c r="AJ526" s="1159"/>
      <c r="AK526" s="1160"/>
      <c r="AL526" s="1161"/>
      <c r="AM526" s="1159"/>
      <c r="AN526" s="1160"/>
      <c r="AO526" s="1161"/>
      <c r="AP526" s="654" t="s">
        <v>1547</v>
      </c>
      <c r="AQ526" s="652"/>
      <c r="AR526" s="713"/>
    </row>
    <row r="527" spans="1:44" ht="14.1" customHeight="1" x14ac:dyDescent="0.15">
      <c r="A527" s="707"/>
      <c r="B527" s="645" t="s">
        <v>1408</v>
      </c>
      <c r="C527" s="646"/>
      <c r="D527" s="646"/>
      <c r="E527" s="646"/>
      <c r="F527" s="646"/>
      <c r="G527" s="647"/>
      <c r="H527" s="645" t="s">
        <v>1582</v>
      </c>
      <c r="I527" s="648"/>
      <c r="J527" s="648"/>
      <c r="K527" s="647"/>
      <c r="L527" s="1172"/>
      <c r="M527" s="1173"/>
      <c r="N527" s="645"/>
      <c r="O527" s="647"/>
      <c r="P527" s="692"/>
      <c r="Q527" s="693"/>
      <c r="R527" s="648"/>
      <c r="S527" s="648"/>
      <c r="T527" s="648"/>
      <c r="U527" s="1172"/>
      <c r="V527" s="1173"/>
      <c r="W527" s="645"/>
      <c r="X527" s="647"/>
      <c r="Y527" s="692"/>
      <c r="Z527" s="693"/>
      <c r="AA527" s="648"/>
      <c r="AB527" s="648"/>
      <c r="AC527" s="648"/>
      <c r="AD527" s="1172"/>
      <c r="AE527" s="1173"/>
      <c r="AF527" s="645"/>
      <c r="AG527" s="647"/>
      <c r="AH527" s="692"/>
      <c r="AI527" s="693"/>
      <c r="AJ527" s="648"/>
      <c r="AK527" s="648"/>
      <c r="AL527" s="648"/>
      <c r="AM527" s="694"/>
      <c r="AN527" s="695"/>
      <c r="AO527" s="696"/>
      <c r="AP527" s="660"/>
      <c r="AQ527" s="660"/>
      <c r="AR527" s="661"/>
    </row>
    <row r="528" spans="1:44" ht="14.1" customHeight="1" x14ac:dyDescent="0.15">
      <c r="A528" s="697"/>
      <c r="B528" s="651" t="s">
        <v>1411</v>
      </c>
      <c r="C528" s="652"/>
      <c r="D528" s="652"/>
      <c r="E528" s="652"/>
      <c r="F528" s="708"/>
      <c r="G528" s="653"/>
      <c r="H528" s="654" t="s">
        <v>1132</v>
      </c>
      <c r="I528" s="655"/>
      <c r="J528" s="655"/>
      <c r="K528" s="656"/>
      <c r="L528" s="1218" t="s">
        <v>724</v>
      </c>
      <c r="M528" s="1219"/>
      <c r="N528" s="1164" t="s">
        <v>737</v>
      </c>
      <c r="O528" s="1165"/>
      <c r="P528" s="1157"/>
      <c r="Q528" s="1158"/>
      <c r="R528" s="1159"/>
      <c r="S528" s="1160"/>
      <c r="T528" s="1161"/>
      <c r="U528" s="1162" t="s">
        <v>724</v>
      </c>
      <c r="V528" s="1163"/>
      <c r="W528" s="1174" t="s">
        <v>1133</v>
      </c>
      <c r="X528" s="1175"/>
      <c r="Y528" s="1157"/>
      <c r="Z528" s="1158"/>
      <c r="AA528" s="1159"/>
      <c r="AB528" s="1160"/>
      <c r="AC528" s="1161"/>
      <c r="AD528" s="1230">
        <v>3.9</v>
      </c>
      <c r="AE528" s="1231"/>
      <c r="AF528" s="1174" t="s">
        <v>1130</v>
      </c>
      <c r="AG528" s="1175"/>
      <c r="AH528" s="1157"/>
      <c r="AI528" s="1158"/>
      <c r="AJ528" s="1159"/>
      <c r="AK528" s="1160"/>
      <c r="AL528" s="1161"/>
      <c r="AM528" s="1159"/>
      <c r="AN528" s="1160"/>
      <c r="AO528" s="1161"/>
      <c r="AP528" s="654" t="s">
        <v>1547</v>
      </c>
      <c r="AQ528" s="652"/>
      <c r="AR528" s="713"/>
    </row>
    <row r="529" spans="1:44" ht="14.1" customHeight="1" x14ac:dyDescent="0.15">
      <c r="A529" s="707"/>
      <c r="B529" s="659" t="s">
        <v>1472</v>
      </c>
      <c r="C529" s="660"/>
      <c r="D529" s="660"/>
      <c r="E529" s="660"/>
      <c r="F529" s="660"/>
      <c r="G529" s="661"/>
      <c r="H529" s="659"/>
      <c r="I529" s="662"/>
      <c r="J529" s="662"/>
      <c r="K529" s="661"/>
      <c r="L529" s="1172"/>
      <c r="M529" s="1173"/>
      <c r="N529" s="645"/>
      <c r="O529" s="647"/>
      <c r="P529" s="692"/>
      <c r="Q529" s="693"/>
      <c r="R529" s="646"/>
      <c r="S529" s="646"/>
      <c r="T529" s="646"/>
      <c r="U529" s="1164"/>
      <c r="V529" s="1165"/>
      <c r="W529" s="659"/>
      <c r="X529" s="661"/>
      <c r="Y529" s="715"/>
      <c r="Z529" s="680"/>
      <c r="AA529" s="662"/>
      <c r="AB529" s="662"/>
      <c r="AC529" s="662"/>
      <c r="AD529" s="1286"/>
      <c r="AE529" s="1287"/>
      <c r="AF529" s="659"/>
      <c r="AG529" s="661"/>
      <c r="AH529" s="715"/>
      <c r="AI529" s="680"/>
      <c r="AJ529" s="662"/>
      <c r="AK529" s="662"/>
      <c r="AL529" s="662"/>
      <c r="AM529" s="679"/>
      <c r="AN529" s="716"/>
      <c r="AO529" s="678"/>
      <c r="AP529" s="660"/>
      <c r="AQ529" s="660"/>
      <c r="AR529" s="661"/>
    </row>
    <row r="530" spans="1:44" ht="14.1" customHeight="1" x14ac:dyDescent="0.15">
      <c r="A530" s="697"/>
      <c r="B530" s="659" t="s">
        <v>1467</v>
      </c>
      <c r="C530" s="660"/>
      <c r="D530" s="660"/>
      <c r="E530" s="660"/>
      <c r="F530" s="708"/>
      <c r="G530" s="653"/>
      <c r="H530" s="679"/>
      <c r="I530" s="662"/>
      <c r="J530" s="662"/>
      <c r="K530" s="656"/>
      <c r="L530" s="1218"/>
      <c r="M530" s="1219"/>
      <c r="N530" s="1164"/>
      <c r="O530" s="1165"/>
      <c r="P530" s="1214"/>
      <c r="Q530" s="1215"/>
      <c r="R530" s="662"/>
      <c r="S530" s="662"/>
      <c r="T530" s="662"/>
      <c r="U530" s="1162"/>
      <c r="V530" s="1163"/>
      <c r="W530" s="1164"/>
      <c r="X530" s="1165"/>
      <c r="Y530" s="1157"/>
      <c r="Z530" s="1158"/>
      <c r="AA530" s="1159"/>
      <c r="AB530" s="1160"/>
      <c r="AC530" s="1161"/>
      <c r="AD530" s="1162"/>
      <c r="AE530" s="1163"/>
      <c r="AF530" s="1164"/>
      <c r="AG530" s="1165"/>
      <c r="AH530" s="1157"/>
      <c r="AI530" s="1158"/>
      <c r="AJ530" s="1159"/>
      <c r="AK530" s="1160"/>
      <c r="AL530" s="1161"/>
      <c r="AM530" s="1159"/>
      <c r="AN530" s="1160"/>
      <c r="AO530" s="1161"/>
      <c r="AP530" s="706"/>
      <c r="AQ530" s="652"/>
      <c r="AR530" s="713"/>
    </row>
    <row r="531" spans="1:44" ht="14.1" customHeight="1" x14ac:dyDescent="0.15">
      <c r="A531" s="691"/>
      <c r="B531" s="645" t="s">
        <v>1408</v>
      </c>
      <c r="C531" s="646"/>
      <c r="D531" s="646"/>
      <c r="E531" s="646"/>
      <c r="F531" s="646"/>
      <c r="G531" s="647"/>
      <c r="H531" s="645" t="s">
        <v>1582</v>
      </c>
      <c r="I531" s="648"/>
      <c r="J531" s="648"/>
      <c r="K531" s="647"/>
      <c r="L531" s="1172"/>
      <c r="M531" s="1173"/>
      <c r="N531" s="645"/>
      <c r="O531" s="647"/>
      <c r="P531" s="692"/>
      <c r="Q531" s="693"/>
      <c r="R531" s="648"/>
      <c r="S531" s="648"/>
      <c r="T531" s="648"/>
      <c r="U531" s="1172"/>
      <c r="V531" s="1173"/>
      <c r="W531" s="645"/>
      <c r="X531" s="647"/>
      <c r="Y531" s="692"/>
      <c r="Z531" s="693"/>
      <c r="AA531" s="648"/>
      <c r="AB531" s="648"/>
      <c r="AC531" s="648"/>
      <c r="AD531" s="1172"/>
      <c r="AE531" s="1173"/>
      <c r="AF531" s="645"/>
      <c r="AG531" s="647"/>
      <c r="AH531" s="692"/>
      <c r="AI531" s="693"/>
      <c r="AJ531" s="648"/>
      <c r="AK531" s="648"/>
      <c r="AL531" s="648"/>
      <c r="AM531" s="694"/>
      <c r="AN531" s="695"/>
      <c r="AO531" s="696"/>
      <c r="AP531" s="646"/>
      <c r="AQ531" s="646"/>
      <c r="AR531" s="647"/>
    </row>
    <row r="532" spans="1:44" ht="14.1" customHeight="1" x14ac:dyDescent="0.15">
      <c r="A532" s="697"/>
      <c r="B532" s="659" t="s">
        <v>1410</v>
      </c>
      <c r="C532" s="660"/>
      <c r="D532" s="660"/>
      <c r="E532" s="660"/>
      <c r="F532" s="698"/>
      <c r="G532" s="678"/>
      <c r="H532" s="679" t="s">
        <v>1132</v>
      </c>
      <c r="I532" s="662"/>
      <c r="J532" s="662"/>
      <c r="K532" s="656"/>
      <c r="L532" s="1218" t="s">
        <v>724</v>
      </c>
      <c r="M532" s="1219"/>
      <c r="N532" s="1164" t="s">
        <v>737</v>
      </c>
      <c r="O532" s="1165"/>
      <c r="P532" s="1157"/>
      <c r="Q532" s="1158"/>
      <c r="R532" s="1159"/>
      <c r="S532" s="1160"/>
      <c r="T532" s="1161"/>
      <c r="U532" s="1162" t="s">
        <v>724</v>
      </c>
      <c r="V532" s="1163"/>
      <c r="W532" s="1164" t="s">
        <v>1133</v>
      </c>
      <c r="X532" s="1165"/>
      <c r="Y532" s="1157"/>
      <c r="Z532" s="1158"/>
      <c r="AA532" s="1159"/>
      <c r="AB532" s="1160"/>
      <c r="AC532" s="1161"/>
      <c r="AD532" s="1230">
        <v>0.67</v>
      </c>
      <c r="AE532" s="1231"/>
      <c r="AF532" s="1164" t="s">
        <v>1130</v>
      </c>
      <c r="AG532" s="1165"/>
      <c r="AH532" s="1157"/>
      <c r="AI532" s="1158"/>
      <c r="AJ532" s="1159"/>
      <c r="AK532" s="1160"/>
      <c r="AL532" s="1161"/>
      <c r="AM532" s="1159"/>
      <c r="AN532" s="1160"/>
      <c r="AO532" s="1161"/>
      <c r="AP532" s="654" t="s">
        <v>1547</v>
      </c>
      <c r="AQ532" s="652"/>
      <c r="AR532" s="713"/>
    </row>
    <row r="533" spans="1:44" ht="14.1" customHeight="1" x14ac:dyDescent="0.15">
      <c r="A533" s="707"/>
      <c r="B533" s="645" t="s">
        <v>1408</v>
      </c>
      <c r="C533" s="646"/>
      <c r="D533" s="646"/>
      <c r="E533" s="646"/>
      <c r="F533" s="646"/>
      <c r="G533" s="647"/>
      <c r="H533" s="645" t="s">
        <v>1582</v>
      </c>
      <c r="I533" s="648"/>
      <c r="J533" s="648"/>
      <c r="K533" s="647"/>
      <c r="L533" s="1172"/>
      <c r="M533" s="1173"/>
      <c r="N533" s="645"/>
      <c r="O533" s="647"/>
      <c r="P533" s="692"/>
      <c r="Q533" s="693"/>
      <c r="R533" s="648"/>
      <c r="S533" s="648"/>
      <c r="T533" s="648"/>
      <c r="U533" s="1172"/>
      <c r="V533" s="1173"/>
      <c r="W533" s="645"/>
      <c r="X533" s="647"/>
      <c r="Y533" s="692"/>
      <c r="Z533" s="693"/>
      <c r="AA533" s="648"/>
      <c r="AB533" s="648"/>
      <c r="AC533" s="648"/>
      <c r="AD533" s="1172"/>
      <c r="AE533" s="1173"/>
      <c r="AF533" s="645"/>
      <c r="AG533" s="647"/>
      <c r="AH533" s="692"/>
      <c r="AI533" s="693"/>
      <c r="AJ533" s="648"/>
      <c r="AK533" s="648"/>
      <c r="AL533" s="648"/>
      <c r="AM533" s="694"/>
      <c r="AN533" s="695"/>
      <c r="AO533" s="696"/>
      <c r="AP533" s="660"/>
      <c r="AQ533" s="660"/>
      <c r="AR533" s="661"/>
    </row>
    <row r="534" spans="1:44" ht="14.1" customHeight="1" x14ac:dyDescent="0.15">
      <c r="A534" s="697"/>
      <c r="B534" s="651" t="s">
        <v>1411</v>
      </c>
      <c r="C534" s="652"/>
      <c r="D534" s="652"/>
      <c r="E534" s="652"/>
      <c r="F534" s="708"/>
      <c r="G534" s="653"/>
      <c r="H534" s="654" t="s">
        <v>1132</v>
      </c>
      <c r="I534" s="655"/>
      <c r="J534" s="655"/>
      <c r="K534" s="656"/>
      <c r="L534" s="1218" t="s">
        <v>724</v>
      </c>
      <c r="M534" s="1219"/>
      <c r="N534" s="1164" t="s">
        <v>737</v>
      </c>
      <c r="O534" s="1165"/>
      <c r="P534" s="1157"/>
      <c r="Q534" s="1158"/>
      <c r="R534" s="1159"/>
      <c r="S534" s="1160"/>
      <c r="T534" s="1161"/>
      <c r="U534" s="1162" t="s">
        <v>724</v>
      </c>
      <c r="V534" s="1163"/>
      <c r="W534" s="1174" t="s">
        <v>1133</v>
      </c>
      <c r="X534" s="1175"/>
      <c r="Y534" s="1157"/>
      <c r="Z534" s="1158"/>
      <c r="AA534" s="1159"/>
      <c r="AB534" s="1160"/>
      <c r="AC534" s="1161"/>
      <c r="AD534" s="1230">
        <v>2.79</v>
      </c>
      <c r="AE534" s="1231"/>
      <c r="AF534" s="1174" t="s">
        <v>1130</v>
      </c>
      <c r="AG534" s="1175"/>
      <c r="AH534" s="1157"/>
      <c r="AI534" s="1158"/>
      <c r="AJ534" s="1159"/>
      <c r="AK534" s="1160"/>
      <c r="AL534" s="1161"/>
      <c r="AM534" s="1159"/>
      <c r="AN534" s="1160"/>
      <c r="AO534" s="1161"/>
      <c r="AP534" s="654" t="s">
        <v>1547</v>
      </c>
      <c r="AQ534" s="652"/>
      <c r="AR534" s="713"/>
    </row>
    <row r="535" spans="1:44" ht="14.1" customHeight="1" x14ac:dyDescent="0.15">
      <c r="A535" s="691"/>
      <c r="B535" s="645"/>
      <c r="C535" s="646"/>
      <c r="D535" s="646"/>
      <c r="E535" s="646"/>
      <c r="F535" s="646"/>
      <c r="G535" s="647"/>
      <c r="H535" s="645" t="s">
        <v>1582</v>
      </c>
      <c r="I535" s="648"/>
      <c r="J535" s="648"/>
      <c r="K535" s="647"/>
      <c r="L535" s="1172"/>
      <c r="M535" s="1173"/>
      <c r="N535" s="645"/>
      <c r="O535" s="647"/>
      <c r="P535" s="692"/>
      <c r="Q535" s="693"/>
      <c r="R535" s="648"/>
      <c r="S535" s="648"/>
      <c r="T535" s="648"/>
      <c r="U535" s="1172"/>
      <c r="V535" s="1173"/>
      <c r="W535" s="645"/>
      <c r="X535" s="647"/>
      <c r="Y535" s="692"/>
      <c r="Z535" s="693"/>
      <c r="AA535" s="648"/>
      <c r="AB535" s="648"/>
      <c r="AC535" s="648"/>
      <c r="AD535" s="1172"/>
      <c r="AE535" s="1173"/>
      <c r="AF535" s="645"/>
      <c r="AG535" s="647"/>
      <c r="AH535" s="692"/>
      <c r="AI535" s="693"/>
      <c r="AJ535" s="648"/>
      <c r="AK535" s="648"/>
      <c r="AL535" s="648"/>
      <c r="AM535" s="694"/>
      <c r="AN535" s="695"/>
      <c r="AO535" s="696"/>
      <c r="AP535" s="660"/>
      <c r="AQ535" s="660"/>
      <c r="AR535" s="647"/>
    </row>
    <row r="536" spans="1:44" ht="14.1" customHeight="1" x14ac:dyDescent="0.15">
      <c r="A536" s="697"/>
      <c r="B536" s="651" t="s">
        <v>1174</v>
      </c>
      <c r="C536" s="652"/>
      <c r="D536" s="652"/>
      <c r="E536" s="652"/>
      <c r="F536" s="698"/>
      <c r="G536" s="678"/>
      <c r="H536" s="679" t="s">
        <v>1132</v>
      </c>
      <c r="I536" s="662"/>
      <c r="J536" s="662"/>
      <c r="K536" s="656"/>
      <c r="L536" s="1218" t="s">
        <v>724</v>
      </c>
      <c r="M536" s="1219"/>
      <c r="N536" s="1164" t="s">
        <v>737</v>
      </c>
      <c r="O536" s="1165"/>
      <c r="P536" s="1157"/>
      <c r="Q536" s="1158"/>
      <c r="R536" s="1159"/>
      <c r="S536" s="1160"/>
      <c r="T536" s="1161"/>
      <c r="U536" s="1230">
        <v>0.9</v>
      </c>
      <c r="V536" s="1231"/>
      <c r="W536" s="1164" t="s">
        <v>1133</v>
      </c>
      <c r="X536" s="1165"/>
      <c r="Y536" s="1157"/>
      <c r="Z536" s="1158"/>
      <c r="AA536" s="1159"/>
      <c r="AB536" s="1160"/>
      <c r="AC536" s="1161"/>
      <c r="AD536" s="1162" t="s">
        <v>1374</v>
      </c>
      <c r="AE536" s="1163"/>
      <c r="AF536" s="1164" t="s">
        <v>1130</v>
      </c>
      <c r="AG536" s="1165"/>
      <c r="AH536" s="1157"/>
      <c r="AI536" s="1158"/>
      <c r="AJ536" s="1159"/>
      <c r="AK536" s="1160"/>
      <c r="AL536" s="1161"/>
      <c r="AM536" s="1159"/>
      <c r="AN536" s="1160"/>
      <c r="AO536" s="1161"/>
      <c r="AP536" s="654" t="s">
        <v>1547</v>
      </c>
      <c r="AQ536" s="652"/>
      <c r="AR536" s="713"/>
    </row>
    <row r="537" spans="1:44" ht="14.1" customHeight="1" x14ac:dyDescent="0.15">
      <c r="A537" s="691"/>
      <c r="B537" s="645"/>
      <c r="C537" s="646"/>
      <c r="D537" s="646"/>
      <c r="E537" s="660"/>
      <c r="F537" s="646"/>
      <c r="G537" s="647"/>
      <c r="H537" s="645" t="s">
        <v>1582</v>
      </c>
      <c r="I537" s="648"/>
      <c r="J537" s="648"/>
      <c r="K537" s="647"/>
      <c r="L537" s="1172"/>
      <c r="M537" s="1173"/>
      <c r="N537" s="645"/>
      <c r="O537" s="647"/>
      <c r="P537" s="692"/>
      <c r="Q537" s="693"/>
      <c r="R537" s="648"/>
      <c r="S537" s="648"/>
      <c r="T537" s="648"/>
      <c r="U537" s="1172"/>
      <c r="V537" s="1173"/>
      <c r="W537" s="645"/>
      <c r="X537" s="647"/>
      <c r="Y537" s="692"/>
      <c r="Z537" s="693"/>
      <c r="AA537" s="648"/>
      <c r="AB537" s="648"/>
      <c r="AC537" s="648"/>
      <c r="AD537" s="1216"/>
      <c r="AE537" s="1217"/>
      <c r="AF537" s="645"/>
      <c r="AG537" s="647"/>
      <c r="AH537" s="692"/>
      <c r="AI537" s="693"/>
      <c r="AJ537" s="648"/>
      <c r="AK537" s="648"/>
      <c r="AL537" s="648"/>
      <c r="AM537" s="694"/>
      <c r="AN537" s="695"/>
      <c r="AO537" s="696"/>
      <c r="AP537" s="660"/>
      <c r="AQ537" s="660"/>
      <c r="AR537" s="647"/>
    </row>
    <row r="538" spans="1:44" ht="14.1" customHeight="1" x14ac:dyDescent="0.15">
      <c r="A538" s="707"/>
      <c r="B538" s="659" t="s">
        <v>1175</v>
      </c>
      <c r="C538" s="660"/>
      <c r="D538" s="660"/>
      <c r="E538" s="660"/>
      <c r="F538" s="698"/>
      <c r="G538" s="678"/>
      <c r="H538" s="679" t="s">
        <v>1132</v>
      </c>
      <c r="I538" s="662"/>
      <c r="J538" s="662"/>
      <c r="K538" s="680"/>
      <c r="L538" s="1218" t="s">
        <v>724</v>
      </c>
      <c r="M538" s="1219"/>
      <c r="N538" s="1164" t="s">
        <v>737</v>
      </c>
      <c r="O538" s="1165"/>
      <c r="P538" s="1157"/>
      <c r="Q538" s="1158"/>
      <c r="R538" s="1159"/>
      <c r="S538" s="1160"/>
      <c r="T538" s="1161"/>
      <c r="U538" s="1221">
        <v>0.51</v>
      </c>
      <c r="V538" s="1222"/>
      <c r="W538" s="1164" t="s">
        <v>1133</v>
      </c>
      <c r="X538" s="1165"/>
      <c r="Y538" s="1157"/>
      <c r="Z538" s="1158"/>
      <c r="AA538" s="1194"/>
      <c r="AB538" s="1195"/>
      <c r="AC538" s="1196"/>
      <c r="AD538" s="1218" t="s">
        <v>1374</v>
      </c>
      <c r="AE538" s="1219"/>
      <c r="AF538" s="1164" t="s">
        <v>1130</v>
      </c>
      <c r="AG538" s="1165"/>
      <c r="AH538" s="1157"/>
      <c r="AI538" s="1158"/>
      <c r="AJ538" s="1194"/>
      <c r="AK538" s="1195"/>
      <c r="AL538" s="1196"/>
      <c r="AM538" s="1194"/>
      <c r="AN538" s="1195"/>
      <c r="AO538" s="1196"/>
      <c r="AP538" s="679" t="s">
        <v>1547</v>
      </c>
      <c r="AQ538" s="660"/>
      <c r="AR538" s="661"/>
    </row>
    <row r="539" spans="1:44" ht="14.1" customHeight="1" x14ac:dyDescent="0.15">
      <c r="A539" s="691"/>
      <c r="B539" s="645"/>
      <c r="C539" s="646"/>
      <c r="D539" s="646"/>
      <c r="E539" s="646"/>
      <c r="F539" s="889"/>
      <c r="G539" s="696"/>
      <c r="H539" s="694"/>
      <c r="I539" s="648"/>
      <c r="J539" s="648"/>
      <c r="K539" s="693"/>
      <c r="L539" s="765"/>
      <c r="M539" s="767"/>
      <c r="N539" s="649"/>
      <c r="O539" s="650"/>
      <c r="P539" s="717"/>
      <c r="Q539" s="719"/>
      <c r="R539" s="648"/>
      <c r="S539" s="648"/>
      <c r="T539" s="648"/>
      <c r="U539" s="765"/>
      <c r="V539" s="767"/>
      <c r="W539" s="649"/>
      <c r="X539" s="650"/>
      <c r="Y539" s="717"/>
      <c r="Z539" s="719"/>
      <c r="AA539" s="721"/>
      <c r="AB539" s="721"/>
      <c r="AC539" s="721"/>
      <c r="AD539" s="765"/>
      <c r="AE539" s="767"/>
      <c r="AF539" s="649"/>
      <c r="AG539" s="650"/>
      <c r="AH539" s="717"/>
      <c r="AI539" s="719"/>
      <c r="AJ539" s="721"/>
      <c r="AK539" s="721"/>
      <c r="AL539" s="721"/>
      <c r="AM539" s="720"/>
      <c r="AN539" s="721"/>
      <c r="AO539" s="722"/>
      <c r="AP539" s="695"/>
      <c r="AQ539" s="646"/>
      <c r="AR539" s="647"/>
    </row>
    <row r="540" spans="1:44" ht="14.1" customHeight="1" x14ac:dyDescent="0.15">
      <c r="A540" s="697"/>
      <c r="B540" s="651"/>
      <c r="C540" s="652"/>
      <c r="D540" s="652"/>
      <c r="E540" s="652"/>
      <c r="F540" s="708"/>
      <c r="G540" s="653"/>
      <c r="H540" s="654"/>
      <c r="I540" s="655"/>
      <c r="J540" s="655"/>
      <c r="K540" s="656"/>
      <c r="L540" s="699"/>
      <c r="M540" s="700"/>
      <c r="N540" s="657"/>
      <c r="O540" s="658"/>
      <c r="P540" s="701"/>
      <c r="Q540" s="702"/>
      <c r="R540" s="655"/>
      <c r="S540" s="655"/>
      <c r="T540" s="655"/>
      <c r="U540" s="699"/>
      <c r="V540" s="700"/>
      <c r="W540" s="657"/>
      <c r="X540" s="658"/>
      <c r="Y540" s="701"/>
      <c r="Z540" s="702"/>
      <c r="AA540" s="704"/>
      <c r="AB540" s="704"/>
      <c r="AC540" s="704"/>
      <c r="AD540" s="699"/>
      <c r="AE540" s="700"/>
      <c r="AF540" s="657"/>
      <c r="AG540" s="658"/>
      <c r="AH540" s="701"/>
      <c r="AI540" s="702"/>
      <c r="AJ540" s="704"/>
      <c r="AK540" s="704"/>
      <c r="AL540" s="704"/>
      <c r="AM540" s="703"/>
      <c r="AN540" s="704"/>
      <c r="AO540" s="705"/>
      <c r="AP540" s="706"/>
      <c r="AQ540" s="652"/>
      <c r="AR540" s="713"/>
    </row>
    <row r="541" spans="1:44" ht="14.1" customHeight="1" x14ac:dyDescent="0.15">
      <c r="A541" s="691"/>
      <c r="B541" s="645"/>
      <c r="C541" s="646"/>
      <c r="D541" s="646"/>
      <c r="E541" s="646"/>
      <c r="F541" s="646"/>
      <c r="G541" s="647"/>
      <c r="H541" s="645"/>
      <c r="I541" s="648"/>
      <c r="J541" s="648"/>
      <c r="K541" s="647"/>
      <c r="L541" s="1172"/>
      <c r="M541" s="1173"/>
      <c r="N541" s="645"/>
      <c r="O541" s="647"/>
      <c r="P541" s="692"/>
      <c r="Q541" s="693"/>
      <c r="R541" s="646"/>
      <c r="S541" s="646"/>
      <c r="T541" s="646"/>
      <c r="U541" s="645"/>
      <c r="V541" s="647"/>
      <c r="W541" s="645"/>
      <c r="X541" s="647"/>
      <c r="Y541" s="692"/>
      <c r="Z541" s="693"/>
      <c r="AA541" s="648"/>
      <c r="AB541" s="648"/>
      <c r="AC541" s="648"/>
      <c r="AD541" s="645"/>
      <c r="AE541" s="647"/>
      <c r="AF541" s="645"/>
      <c r="AG541" s="647"/>
      <c r="AH541" s="692"/>
      <c r="AI541" s="693"/>
      <c r="AJ541" s="648"/>
      <c r="AK541" s="648"/>
      <c r="AL541" s="648"/>
      <c r="AM541" s="694"/>
      <c r="AN541" s="695"/>
      <c r="AO541" s="696"/>
      <c r="AP541" s="646"/>
      <c r="AQ541" s="646"/>
      <c r="AR541" s="647"/>
    </row>
    <row r="542" spans="1:44" ht="14.1" customHeight="1" x14ac:dyDescent="0.15">
      <c r="A542" s="697"/>
      <c r="B542" s="651" t="s">
        <v>1600</v>
      </c>
      <c r="C542" s="652"/>
      <c r="D542" s="652"/>
      <c r="E542" s="652"/>
      <c r="F542" s="708"/>
      <c r="G542" s="653"/>
      <c r="H542" s="654"/>
      <c r="I542" s="655"/>
      <c r="J542" s="655"/>
      <c r="K542" s="656"/>
      <c r="L542" s="1218" t="s">
        <v>724</v>
      </c>
      <c r="M542" s="1219"/>
      <c r="N542" s="1164" t="s">
        <v>737</v>
      </c>
      <c r="O542" s="1165"/>
      <c r="P542" s="1214"/>
      <c r="Q542" s="1215"/>
      <c r="R542" s="1159"/>
      <c r="S542" s="1160"/>
      <c r="T542" s="1161"/>
      <c r="U542" s="1230">
        <v>1.4100000000000001</v>
      </c>
      <c r="V542" s="1231"/>
      <c r="W542" s="1174" t="s">
        <v>1133</v>
      </c>
      <c r="X542" s="1175"/>
      <c r="Y542" s="1157"/>
      <c r="Z542" s="1158"/>
      <c r="AA542" s="1159"/>
      <c r="AB542" s="1160"/>
      <c r="AC542" s="1161"/>
      <c r="AD542" s="1230">
        <v>8.7830000000000013</v>
      </c>
      <c r="AE542" s="1231"/>
      <c r="AF542" s="1174" t="s">
        <v>1130</v>
      </c>
      <c r="AG542" s="1175"/>
      <c r="AH542" s="1157"/>
      <c r="AI542" s="1158"/>
      <c r="AJ542" s="1159"/>
      <c r="AK542" s="1160"/>
      <c r="AL542" s="1161"/>
      <c r="AM542" s="1159"/>
      <c r="AN542" s="1160"/>
      <c r="AO542" s="1161"/>
      <c r="AP542" s="706" t="s">
        <v>1601</v>
      </c>
      <c r="AQ542" s="652"/>
      <c r="AR542" s="713"/>
    </row>
    <row r="543" spans="1:44" ht="14.1" customHeight="1" x14ac:dyDescent="0.15">
      <c r="A543" s="691"/>
      <c r="B543" s="645"/>
      <c r="C543" s="646"/>
      <c r="D543" s="646"/>
      <c r="E543" s="646"/>
      <c r="F543" s="889"/>
      <c r="G543" s="696"/>
      <c r="H543" s="694"/>
      <c r="I543" s="648"/>
      <c r="J543" s="648"/>
      <c r="K543" s="693"/>
      <c r="L543" s="765"/>
      <c r="M543" s="767"/>
      <c r="N543" s="649"/>
      <c r="O543" s="650"/>
      <c r="P543" s="717"/>
      <c r="Q543" s="719"/>
      <c r="R543" s="648"/>
      <c r="S543" s="648"/>
      <c r="T543" s="648"/>
      <c r="U543" s="765"/>
      <c r="V543" s="767"/>
      <c r="W543" s="649"/>
      <c r="X543" s="650"/>
      <c r="Y543" s="717"/>
      <c r="Z543" s="719"/>
      <c r="AA543" s="721"/>
      <c r="AB543" s="721"/>
      <c r="AC543" s="721"/>
      <c r="AD543" s="765"/>
      <c r="AE543" s="767"/>
      <c r="AF543" s="649"/>
      <c r="AG543" s="650"/>
      <c r="AH543" s="717"/>
      <c r="AI543" s="719"/>
      <c r="AJ543" s="721"/>
      <c r="AK543" s="721"/>
      <c r="AL543" s="721"/>
      <c r="AM543" s="720"/>
      <c r="AN543" s="721"/>
      <c r="AO543" s="722"/>
      <c r="AP543" s="695"/>
      <c r="AQ543" s="646"/>
      <c r="AR543" s="647"/>
    </row>
    <row r="544" spans="1:44" ht="14.1" customHeight="1" x14ac:dyDescent="0.15">
      <c r="A544" s="697"/>
      <c r="B544" s="651"/>
      <c r="C544" s="652"/>
      <c r="D544" s="652"/>
      <c r="E544" s="652"/>
      <c r="F544" s="708"/>
      <c r="G544" s="653"/>
      <c r="H544" s="654"/>
      <c r="I544" s="655"/>
      <c r="J544" s="655"/>
      <c r="K544" s="656"/>
      <c r="L544" s="699"/>
      <c r="M544" s="700"/>
      <c r="N544" s="657"/>
      <c r="O544" s="658"/>
      <c r="P544" s="701"/>
      <c r="Q544" s="702"/>
      <c r="R544" s="655"/>
      <c r="S544" s="655"/>
      <c r="T544" s="655"/>
      <c r="U544" s="699"/>
      <c r="V544" s="700"/>
      <c r="W544" s="657"/>
      <c r="X544" s="658"/>
      <c r="Y544" s="701"/>
      <c r="Z544" s="702"/>
      <c r="AA544" s="704"/>
      <c r="AB544" s="704"/>
      <c r="AC544" s="704"/>
      <c r="AD544" s="699"/>
      <c r="AE544" s="700"/>
      <c r="AF544" s="657"/>
      <c r="AG544" s="658"/>
      <c r="AH544" s="701"/>
      <c r="AI544" s="702"/>
      <c r="AJ544" s="704"/>
      <c r="AK544" s="704"/>
      <c r="AL544" s="704"/>
      <c r="AM544" s="703"/>
      <c r="AN544" s="704"/>
      <c r="AO544" s="705"/>
      <c r="AP544" s="706"/>
      <c r="AQ544" s="652"/>
      <c r="AR544" s="713"/>
    </row>
    <row r="545" spans="1:44" ht="14.1" customHeight="1" x14ac:dyDescent="0.15">
      <c r="A545" s="691"/>
      <c r="B545" s="645"/>
      <c r="C545" s="646"/>
      <c r="D545" s="646"/>
      <c r="E545" s="646"/>
      <c r="F545" s="889"/>
      <c r="G545" s="696"/>
      <c r="H545" s="694"/>
      <c r="I545" s="648"/>
      <c r="J545" s="648"/>
      <c r="K545" s="693"/>
      <c r="L545" s="765"/>
      <c r="M545" s="767"/>
      <c r="N545" s="649"/>
      <c r="O545" s="650"/>
      <c r="P545" s="717"/>
      <c r="Q545" s="719"/>
      <c r="R545" s="648"/>
      <c r="S545" s="648"/>
      <c r="T545" s="648"/>
      <c r="U545" s="765"/>
      <c r="V545" s="767"/>
      <c r="W545" s="649"/>
      <c r="X545" s="650"/>
      <c r="Y545" s="717"/>
      <c r="Z545" s="719"/>
      <c r="AA545" s="721"/>
      <c r="AB545" s="721"/>
      <c r="AC545" s="721"/>
      <c r="AD545" s="765"/>
      <c r="AE545" s="767"/>
      <c r="AF545" s="649"/>
      <c r="AG545" s="650"/>
      <c r="AH545" s="717"/>
      <c r="AI545" s="719"/>
      <c r="AJ545" s="721"/>
      <c r="AK545" s="721"/>
      <c r="AL545" s="721"/>
      <c r="AM545" s="720"/>
      <c r="AN545" s="721"/>
      <c r="AO545" s="722"/>
      <c r="AP545" s="695"/>
      <c r="AQ545" s="646"/>
      <c r="AR545" s="647"/>
    </row>
    <row r="546" spans="1:44" ht="14.1" customHeight="1" x14ac:dyDescent="0.15">
      <c r="A546" s="697"/>
      <c r="B546" s="651"/>
      <c r="C546" s="652"/>
      <c r="D546" s="652"/>
      <c r="E546" s="652"/>
      <c r="F546" s="708"/>
      <c r="G546" s="653"/>
      <c r="H546" s="654"/>
      <c r="I546" s="655"/>
      <c r="J546" s="655"/>
      <c r="K546" s="656"/>
      <c r="L546" s="699"/>
      <c r="M546" s="700"/>
      <c r="N546" s="657"/>
      <c r="O546" s="658"/>
      <c r="P546" s="701"/>
      <c r="Q546" s="702"/>
      <c r="R546" s="655"/>
      <c r="S546" s="655"/>
      <c r="T546" s="655"/>
      <c r="U546" s="699"/>
      <c r="V546" s="700"/>
      <c r="W546" s="657"/>
      <c r="X546" s="658"/>
      <c r="Y546" s="701"/>
      <c r="Z546" s="702"/>
      <c r="AA546" s="704"/>
      <c r="AB546" s="704"/>
      <c r="AC546" s="704"/>
      <c r="AD546" s="699"/>
      <c r="AE546" s="700"/>
      <c r="AF546" s="657"/>
      <c r="AG546" s="658"/>
      <c r="AH546" s="701"/>
      <c r="AI546" s="702"/>
      <c r="AJ546" s="704"/>
      <c r="AK546" s="704"/>
      <c r="AL546" s="704"/>
      <c r="AM546" s="703"/>
      <c r="AN546" s="704"/>
      <c r="AO546" s="705"/>
      <c r="AP546" s="706"/>
      <c r="AQ546" s="652"/>
      <c r="AR546" s="713"/>
    </row>
    <row r="547" spans="1:44" ht="14.1" customHeight="1" x14ac:dyDescent="0.15">
      <c r="A547" s="691"/>
      <c r="B547" s="645"/>
      <c r="C547" s="646"/>
      <c r="D547" s="646"/>
      <c r="E547" s="646"/>
      <c r="F547" s="889"/>
      <c r="G547" s="696"/>
      <c r="H547" s="694"/>
      <c r="I547" s="648"/>
      <c r="J547" s="648"/>
      <c r="K547" s="693"/>
      <c r="L547" s="765"/>
      <c r="M547" s="767"/>
      <c r="N547" s="649"/>
      <c r="O547" s="650"/>
      <c r="P547" s="717"/>
      <c r="Q547" s="719"/>
      <c r="R547" s="648"/>
      <c r="S547" s="648"/>
      <c r="T547" s="648"/>
      <c r="U547" s="765"/>
      <c r="V547" s="767"/>
      <c r="W547" s="649"/>
      <c r="X547" s="650"/>
      <c r="Y547" s="717"/>
      <c r="Z547" s="719"/>
      <c r="AA547" s="721"/>
      <c r="AB547" s="721"/>
      <c r="AC547" s="721"/>
      <c r="AD547" s="765"/>
      <c r="AE547" s="767"/>
      <c r="AF547" s="649"/>
      <c r="AG547" s="650"/>
      <c r="AH547" s="717"/>
      <c r="AI547" s="719"/>
      <c r="AJ547" s="721"/>
      <c r="AK547" s="721"/>
      <c r="AL547" s="721"/>
      <c r="AM547" s="720"/>
      <c r="AN547" s="721"/>
      <c r="AO547" s="722"/>
      <c r="AP547" s="695"/>
      <c r="AQ547" s="646"/>
      <c r="AR547" s="647"/>
    </row>
    <row r="548" spans="1:44" ht="14.1" customHeight="1" x14ac:dyDescent="0.15">
      <c r="A548" s="697"/>
      <c r="B548" s="651"/>
      <c r="C548" s="652"/>
      <c r="D548" s="652"/>
      <c r="E548" s="652"/>
      <c r="F548" s="708"/>
      <c r="G548" s="653"/>
      <c r="H548" s="654"/>
      <c r="I548" s="655"/>
      <c r="J548" s="655"/>
      <c r="K548" s="656"/>
      <c r="L548" s="699"/>
      <c r="M548" s="700"/>
      <c r="N548" s="657"/>
      <c r="O548" s="658"/>
      <c r="P548" s="701"/>
      <c r="Q548" s="702"/>
      <c r="R548" s="655"/>
      <c r="S548" s="655"/>
      <c r="T548" s="655"/>
      <c r="U548" s="699"/>
      <c r="V548" s="700"/>
      <c r="W548" s="657"/>
      <c r="X548" s="658"/>
      <c r="Y548" s="701"/>
      <c r="Z548" s="702"/>
      <c r="AA548" s="704"/>
      <c r="AB548" s="704"/>
      <c r="AC548" s="704"/>
      <c r="AD548" s="699"/>
      <c r="AE548" s="700"/>
      <c r="AF548" s="657"/>
      <c r="AG548" s="658"/>
      <c r="AH548" s="701"/>
      <c r="AI548" s="702"/>
      <c r="AJ548" s="704"/>
      <c r="AK548" s="704"/>
      <c r="AL548" s="704"/>
      <c r="AM548" s="703"/>
      <c r="AN548" s="704"/>
      <c r="AO548" s="705"/>
      <c r="AP548" s="706"/>
      <c r="AQ548" s="652"/>
      <c r="AR548" s="713"/>
    </row>
    <row r="549" spans="1:44" ht="14.1" customHeight="1" x14ac:dyDescent="0.15">
      <c r="A549" s="691"/>
      <c r="B549" s="645"/>
      <c r="C549" s="646"/>
      <c r="D549" s="646"/>
      <c r="E549" s="646"/>
      <c r="F549" s="889"/>
      <c r="G549" s="696"/>
      <c r="H549" s="694"/>
      <c r="I549" s="648"/>
      <c r="J549" s="648"/>
      <c r="K549" s="693"/>
      <c r="L549" s="765"/>
      <c r="M549" s="767"/>
      <c r="N549" s="649"/>
      <c r="O549" s="650"/>
      <c r="P549" s="717"/>
      <c r="Q549" s="719"/>
      <c r="R549" s="648"/>
      <c r="S549" s="648"/>
      <c r="T549" s="648"/>
      <c r="U549" s="765"/>
      <c r="V549" s="767"/>
      <c r="W549" s="649"/>
      <c r="X549" s="650"/>
      <c r="Y549" s="717"/>
      <c r="Z549" s="719"/>
      <c r="AA549" s="721"/>
      <c r="AB549" s="721"/>
      <c r="AC549" s="721"/>
      <c r="AD549" s="765"/>
      <c r="AE549" s="767"/>
      <c r="AF549" s="649"/>
      <c r="AG549" s="650"/>
      <c r="AH549" s="717"/>
      <c r="AI549" s="719"/>
      <c r="AJ549" s="721"/>
      <c r="AK549" s="721"/>
      <c r="AL549" s="721"/>
      <c r="AM549" s="720"/>
      <c r="AN549" s="721"/>
      <c r="AO549" s="722"/>
      <c r="AP549" s="695"/>
      <c r="AQ549" s="646"/>
      <c r="AR549" s="647"/>
    </row>
    <row r="550" spans="1:44" ht="14.1" customHeight="1" x14ac:dyDescent="0.15">
      <c r="A550" s="697"/>
      <c r="B550" s="651"/>
      <c r="C550" s="652"/>
      <c r="D550" s="652"/>
      <c r="E550" s="652"/>
      <c r="F550" s="708"/>
      <c r="G550" s="653"/>
      <c r="H550" s="654"/>
      <c r="I550" s="655"/>
      <c r="J550" s="655"/>
      <c r="K550" s="656"/>
      <c r="L550" s="699"/>
      <c r="M550" s="700"/>
      <c r="N550" s="657"/>
      <c r="O550" s="658"/>
      <c r="P550" s="701"/>
      <c r="Q550" s="702"/>
      <c r="R550" s="655"/>
      <c r="S550" s="655"/>
      <c r="T550" s="655"/>
      <c r="U550" s="699"/>
      <c r="V550" s="700"/>
      <c r="W550" s="657"/>
      <c r="X550" s="658"/>
      <c r="Y550" s="701"/>
      <c r="Z550" s="702"/>
      <c r="AA550" s="704"/>
      <c r="AB550" s="704"/>
      <c r="AC550" s="704"/>
      <c r="AD550" s="699"/>
      <c r="AE550" s="700"/>
      <c r="AF550" s="657"/>
      <c r="AG550" s="658"/>
      <c r="AH550" s="701"/>
      <c r="AI550" s="702"/>
      <c r="AJ550" s="704"/>
      <c r="AK550" s="704"/>
      <c r="AL550" s="704"/>
      <c r="AM550" s="703"/>
      <c r="AN550" s="704"/>
      <c r="AO550" s="705"/>
      <c r="AP550" s="706"/>
      <c r="AQ550" s="652"/>
      <c r="AR550" s="713"/>
    </row>
    <row r="551" spans="1:44" ht="14.1" customHeight="1" x14ac:dyDescent="0.15">
      <c r="A551" s="691"/>
      <c r="B551" s="769"/>
      <c r="C551" s="646"/>
      <c r="D551" s="646"/>
      <c r="E551" s="646"/>
      <c r="F551" s="646"/>
      <c r="G551" s="647"/>
      <c r="H551" s="645"/>
      <c r="I551" s="648"/>
      <c r="J551" s="648"/>
      <c r="K551" s="647"/>
      <c r="L551" s="1172"/>
      <c r="M551" s="1173"/>
      <c r="N551" s="645"/>
      <c r="O551" s="647"/>
      <c r="P551" s="692"/>
      <c r="Q551" s="693"/>
      <c r="R551" s="646"/>
      <c r="S551" s="646"/>
      <c r="T551" s="646"/>
      <c r="U551" s="645"/>
      <c r="V551" s="647"/>
      <c r="W551" s="645"/>
      <c r="X551" s="647"/>
      <c r="Y551" s="692"/>
      <c r="Z551" s="693"/>
      <c r="AA551" s="648"/>
      <c r="AB551" s="648"/>
      <c r="AC551" s="648"/>
      <c r="AD551" s="645"/>
      <c r="AE551" s="647"/>
      <c r="AF551" s="645"/>
      <c r="AG551" s="647"/>
      <c r="AH551" s="692"/>
      <c r="AI551" s="693"/>
      <c r="AJ551" s="648"/>
      <c r="AK551" s="648"/>
      <c r="AL551" s="648"/>
      <c r="AM551" s="694"/>
      <c r="AN551" s="695"/>
      <c r="AO551" s="696"/>
      <c r="AP551" s="646"/>
      <c r="AQ551" s="646"/>
      <c r="AR551" s="647"/>
    </row>
    <row r="552" spans="1:44" ht="14.1" customHeight="1" x14ac:dyDescent="0.15">
      <c r="A552" s="770"/>
      <c r="B552" s="771"/>
      <c r="C552" s="772"/>
      <c r="D552" s="772"/>
      <c r="E552" s="772"/>
      <c r="F552" s="772"/>
      <c r="G552" s="773"/>
      <c r="H552" s="774"/>
      <c r="I552" s="775"/>
      <c r="J552" s="775"/>
      <c r="K552" s="776"/>
      <c r="L552" s="1218"/>
      <c r="M552" s="1219"/>
      <c r="N552" s="1164"/>
      <c r="O552" s="1165"/>
      <c r="P552" s="1214"/>
      <c r="Q552" s="1215"/>
      <c r="R552" s="662"/>
      <c r="S552" s="662"/>
      <c r="T552" s="662"/>
      <c r="U552" s="1293"/>
      <c r="V552" s="1294"/>
      <c r="W552" s="1295"/>
      <c r="X552" s="1296"/>
      <c r="Y552" s="1293"/>
      <c r="Z552" s="1294"/>
      <c r="AA552" s="777"/>
      <c r="AB552" s="777"/>
      <c r="AC552" s="777"/>
      <c r="AD552" s="1293"/>
      <c r="AE552" s="1294"/>
      <c r="AF552" s="1295"/>
      <c r="AG552" s="1296"/>
      <c r="AH552" s="1293"/>
      <c r="AI552" s="1294"/>
      <c r="AJ552" s="777"/>
      <c r="AK552" s="777"/>
      <c r="AL552" s="777"/>
      <c r="AM552" s="1288"/>
      <c r="AN552" s="1289"/>
      <c r="AO552" s="1290"/>
      <c r="AP552" s="778"/>
      <c r="AQ552" s="772"/>
      <c r="AR552" s="779"/>
    </row>
    <row r="553" spans="1:44" ht="14.1" customHeight="1" x14ac:dyDescent="0.15">
      <c r="A553" s="742"/>
      <c r="B553" s="743"/>
      <c r="C553" s="744"/>
      <c r="D553" s="744"/>
      <c r="E553" s="744"/>
      <c r="F553" s="744"/>
      <c r="G553" s="745"/>
      <c r="H553" s="743"/>
      <c r="I553" s="746"/>
      <c r="J553" s="746"/>
      <c r="K553" s="745"/>
      <c r="L553" s="743"/>
      <c r="M553" s="745"/>
      <c r="N553" s="743"/>
      <c r="O553" s="745"/>
      <c r="P553" s="747"/>
      <c r="Q553" s="748"/>
      <c r="R553" s="746"/>
      <c r="S553" s="746"/>
      <c r="T553" s="746"/>
      <c r="U553" s="743"/>
      <c r="V553" s="745"/>
      <c r="W553" s="743"/>
      <c r="X553" s="745"/>
      <c r="Y553" s="747"/>
      <c r="Z553" s="748"/>
      <c r="AA553" s="746"/>
      <c r="AB553" s="746"/>
      <c r="AC553" s="746"/>
      <c r="AD553" s="743"/>
      <c r="AE553" s="745"/>
      <c r="AF553" s="743"/>
      <c r="AG553" s="745"/>
      <c r="AH553" s="747"/>
      <c r="AI553" s="748"/>
      <c r="AJ553" s="746"/>
      <c r="AK553" s="746"/>
      <c r="AL553" s="746"/>
      <c r="AM553" s="749"/>
      <c r="AN553" s="750"/>
      <c r="AO553" s="751"/>
      <c r="AP553" s="744"/>
      <c r="AQ553" s="744"/>
      <c r="AR553" s="745"/>
    </row>
    <row r="554" spans="1:44" ht="14.1" customHeight="1" x14ac:dyDescent="0.15">
      <c r="A554" s="752"/>
      <c r="B554" s="1252"/>
      <c r="C554" s="1254"/>
      <c r="D554" s="1254"/>
      <c r="E554" s="1254"/>
      <c r="F554" s="1254"/>
      <c r="G554" s="1253"/>
      <c r="H554" s="753"/>
      <c r="I554" s="754"/>
      <c r="J554" s="754"/>
      <c r="K554" s="755"/>
      <c r="L554" s="1250"/>
      <c r="M554" s="1251"/>
      <c r="N554" s="1252"/>
      <c r="O554" s="1253"/>
      <c r="P554" s="1250"/>
      <c r="Q554" s="1251"/>
      <c r="R554" s="756"/>
      <c r="S554" s="756"/>
      <c r="T554" s="756"/>
      <c r="U554" s="1250"/>
      <c r="V554" s="1251"/>
      <c r="W554" s="1252"/>
      <c r="X554" s="1253"/>
      <c r="Y554" s="1250"/>
      <c r="Z554" s="1251"/>
      <c r="AA554" s="756"/>
      <c r="AB554" s="756"/>
      <c r="AC554" s="756"/>
      <c r="AD554" s="1250"/>
      <c r="AE554" s="1251"/>
      <c r="AF554" s="1252"/>
      <c r="AG554" s="1253"/>
      <c r="AH554" s="1250"/>
      <c r="AI554" s="1251"/>
      <c r="AJ554" s="756"/>
      <c r="AK554" s="756"/>
      <c r="AL554" s="756"/>
      <c r="AM554" s="1260"/>
      <c r="AN554" s="1261"/>
      <c r="AO554" s="1262"/>
      <c r="AP554" s="757"/>
      <c r="AQ554" s="758"/>
      <c r="AR554" s="759"/>
    </row>
    <row r="555" spans="1:44" ht="15" customHeight="1" x14ac:dyDescent="0.15"/>
    <row r="556" spans="1:44" ht="15" customHeight="1" x14ac:dyDescent="0.15">
      <c r="A556" s="1220" t="s">
        <v>1807</v>
      </c>
      <c r="B556" s="1220"/>
      <c r="C556" s="1220"/>
      <c r="D556" s="1220"/>
      <c r="E556" s="1220"/>
      <c r="F556" s="1220"/>
      <c r="G556" s="1220"/>
      <c r="H556" s="1220"/>
      <c r="I556" s="1220"/>
      <c r="J556" s="1220"/>
      <c r="K556" s="1220"/>
      <c r="L556" s="1220"/>
      <c r="M556" s="1220"/>
      <c r="N556" s="1220"/>
      <c r="O556" s="1220"/>
      <c r="P556" s="1220"/>
      <c r="Q556" s="1220"/>
      <c r="R556" s="1220"/>
      <c r="S556" s="1220"/>
      <c r="T556" s="1220"/>
      <c r="U556" s="1220"/>
      <c r="V556" s="1220"/>
      <c r="W556" s="1220"/>
      <c r="X556" s="1220"/>
      <c r="Y556" s="1220"/>
      <c r="Z556" s="1220"/>
      <c r="AA556" s="1220"/>
      <c r="AB556" s="1220"/>
      <c r="AC556" s="1220"/>
      <c r="AD556" s="1220"/>
      <c r="AE556" s="1220"/>
      <c r="AF556" s="1220"/>
      <c r="AG556" s="1220"/>
      <c r="AH556" s="1220"/>
      <c r="AI556" s="1220"/>
      <c r="AJ556" s="1220"/>
      <c r="AK556" s="1220"/>
      <c r="AL556" s="1220"/>
      <c r="AM556" s="1220"/>
      <c r="AN556" s="1220"/>
      <c r="AO556" s="1220"/>
      <c r="AP556" s="1220"/>
      <c r="AQ556" s="1220"/>
      <c r="AR556" s="1220"/>
    </row>
    <row r="557" spans="1:44" ht="15" customHeight="1" x14ac:dyDescent="0.15">
      <c r="A557" s="1220"/>
      <c r="B557" s="1220"/>
      <c r="C557" s="1220"/>
      <c r="D557" s="1220"/>
      <c r="E557" s="1220"/>
      <c r="F557" s="1220"/>
      <c r="G557" s="1220"/>
      <c r="H557" s="1220"/>
      <c r="I557" s="1220"/>
      <c r="J557" s="1220"/>
      <c r="K557" s="1220"/>
      <c r="L557" s="1220"/>
      <c r="M557" s="1220"/>
      <c r="N557" s="1220"/>
      <c r="O557" s="1220"/>
      <c r="P557" s="1220"/>
      <c r="Q557" s="1220"/>
      <c r="R557" s="1220"/>
      <c r="S557" s="1220"/>
      <c r="T557" s="1220"/>
      <c r="U557" s="1220"/>
      <c r="V557" s="1220"/>
      <c r="W557" s="1220"/>
      <c r="X557" s="1220"/>
      <c r="Y557" s="1220"/>
      <c r="Z557" s="1220"/>
      <c r="AA557" s="1220"/>
      <c r="AB557" s="1220"/>
      <c r="AC557" s="1220"/>
      <c r="AD557" s="1220"/>
      <c r="AE557" s="1220"/>
      <c r="AF557" s="1220"/>
      <c r="AG557" s="1220"/>
      <c r="AH557" s="1220"/>
      <c r="AI557" s="1220"/>
      <c r="AJ557" s="1220"/>
      <c r="AK557" s="1220"/>
      <c r="AL557" s="1220"/>
      <c r="AM557" s="1220"/>
      <c r="AN557" s="1220"/>
      <c r="AO557" s="1220"/>
      <c r="AP557" s="1220"/>
      <c r="AQ557" s="1220"/>
      <c r="AR557" s="1220"/>
    </row>
    <row r="558" spans="1:44" ht="15" customHeight="1" x14ac:dyDescent="0.15">
      <c r="B558" s="642" t="s">
        <v>2241</v>
      </c>
      <c r="AP558" s="643"/>
      <c r="AQ558" s="644" t="s">
        <v>1118</v>
      </c>
      <c r="AR558" s="636">
        <v>13</v>
      </c>
    </row>
    <row r="559" spans="1:44" ht="14.1" customHeight="1" x14ac:dyDescent="0.15">
      <c r="A559" s="1272" t="s">
        <v>580</v>
      </c>
      <c r="B559" s="1269" t="s">
        <v>1119</v>
      </c>
      <c r="C559" s="1270"/>
      <c r="D559" s="1270"/>
      <c r="E559" s="1270"/>
      <c r="F559" s="1270"/>
      <c r="G559" s="1270"/>
      <c r="H559" s="1269" t="s">
        <v>1120</v>
      </c>
      <c r="I559" s="1270"/>
      <c r="J559" s="1270"/>
      <c r="K559" s="1271"/>
      <c r="L559" s="1247" t="s">
        <v>1734</v>
      </c>
      <c r="M559" s="1248"/>
      <c r="N559" s="1248"/>
      <c r="O559" s="1248"/>
      <c r="P559" s="1248"/>
      <c r="Q559" s="1248"/>
      <c r="R559" s="1248"/>
      <c r="S559" s="1248"/>
      <c r="T559" s="1249"/>
      <c r="U559" s="1247" t="s">
        <v>1121</v>
      </c>
      <c r="V559" s="1248"/>
      <c r="W559" s="1248"/>
      <c r="X559" s="1248"/>
      <c r="Y559" s="1248"/>
      <c r="Z559" s="1248"/>
      <c r="AA559" s="1248"/>
      <c r="AB559" s="1248"/>
      <c r="AC559" s="1249"/>
      <c r="AD559" s="1247" t="s">
        <v>1122</v>
      </c>
      <c r="AE559" s="1248"/>
      <c r="AF559" s="1248"/>
      <c r="AG559" s="1248"/>
      <c r="AH559" s="1248"/>
      <c r="AI559" s="1248"/>
      <c r="AJ559" s="1248"/>
      <c r="AK559" s="1248"/>
      <c r="AL559" s="1249"/>
      <c r="AM559" s="1274"/>
      <c r="AN559" s="1275"/>
      <c r="AO559" s="1276"/>
      <c r="AP559" s="1269" t="s">
        <v>1123</v>
      </c>
      <c r="AQ559" s="1270"/>
      <c r="AR559" s="1271"/>
    </row>
    <row r="560" spans="1:44" ht="14.1" customHeight="1" x14ac:dyDescent="0.15">
      <c r="A560" s="1273"/>
      <c r="B560" s="1242"/>
      <c r="C560" s="1244"/>
      <c r="D560" s="1244"/>
      <c r="E560" s="1244"/>
      <c r="F560" s="1244"/>
      <c r="G560" s="1244"/>
      <c r="H560" s="1242"/>
      <c r="I560" s="1244"/>
      <c r="J560" s="1244"/>
      <c r="K560" s="1243"/>
      <c r="L560" s="1242" t="s">
        <v>1124</v>
      </c>
      <c r="M560" s="1243"/>
      <c r="N560" s="1244" t="s">
        <v>1125</v>
      </c>
      <c r="O560" s="1244"/>
      <c r="P560" s="1227"/>
      <c r="Q560" s="1229"/>
      <c r="R560" s="1227"/>
      <c r="S560" s="1228"/>
      <c r="T560" s="1229"/>
      <c r="U560" s="1242" t="s">
        <v>1124</v>
      </c>
      <c r="V560" s="1243"/>
      <c r="W560" s="1242" t="s">
        <v>1125</v>
      </c>
      <c r="X560" s="1243"/>
      <c r="Y560" s="1227"/>
      <c r="Z560" s="1229"/>
      <c r="AA560" s="1227"/>
      <c r="AB560" s="1228"/>
      <c r="AC560" s="1229"/>
      <c r="AD560" s="1242" t="s">
        <v>1124</v>
      </c>
      <c r="AE560" s="1243"/>
      <c r="AF560" s="1242" t="s">
        <v>1125</v>
      </c>
      <c r="AG560" s="1243"/>
      <c r="AH560" s="1227" t="s">
        <v>1126</v>
      </c>
      <c r="AI560" s="1229"/>
      <c r="AJ560" s="1227" t="s">
        <v>1127</v>
      </c>
      <c r="AK560" s="1228"/>
      <c r="AL560" s="1229"/>
      <c r="AM560" s="1277"/>
      <c r="AN560" s="1278"/>
      <c r="AO560" s="1279"/>
      <c r="AP560" s="1242"/>
      <c r="AQ560" s="1244"/>
      <c r="AR560" s="1243"/>
    </row>
    <row r="561" spans="1:44" ht="14.1" customHeight="1" x14ac:dyDescent="0.15">
      <c r="A561" s="665"/>
      <c r="B561" s="666"/>
      <c r="C561" s="667"/>
      <c r="D561" s="667"/>
      <c r="E561" s="667"/>
      <c r="F561" s="667"/>
      <c r="G561" s="668"/>
      <c r="H561" s="669"/>
      <c r="I561" s="670"/>
      <c r="J561" s="670"/>
      <c r="K561" s="672"/>
      <c r="L561" s="669"/>
      <c r="M561" s="672"/>
      <c r="N561" s="669"/>
      <c r="O561" s="672"/>
      <c r="P561" s="673"/>
      <c r="Q561" s="674"/>
      <c r="R561" s="671"/>
      <c r="S561" s="671"/>
      <c r="T561" s="671"/>
      <c r="U561" s="669"/>
      <c r="V561" s="672"/>
      <c r="W561" s="669"/>
      <c r="X561" s="672"/>
      <c r="Y561" s="673"/>
      <c r="Z561" s="674"/>
      <c r="AA561" s="670"/>
      <c r="AB561" s="670"/>
      <c r="AC561" s="670"/>
      <c r="AD561" s="669"/>
      <c r="AE561" s="672"/>
      <c r="AF561" s="669"/>
      <c r="AG561" s="672"/>
      <c r="AH561" s="673"/>
      <c r="AI561" s="674"/>
      <c r="AJ561" s="670"/>
      <c r="AK561" s="670"/>
      <c r="AL561" s="670"/>
      <c r="AM561" s="675"/>
      <c r="AN561" s="676"/>
      <c r="AO561" s="677"/>
      <c r="AP561" s="671"/>
      <c r="AQ561" s="671"/>
      <c r="AR561" s="672"/>
    </row>
    <row r="562" spans="1:44" ht="14.1" customHeight="1" x14ac:dyDescent="0.15">
      <c r="A562" s="681">
        <v>12</v>
      </c>
      <c r="B562" s="682" t="s">
        <v>1176</v>
      </c>
      <c r="C562" s="667"/>
      <c r="D562" s="667"/>
      <c r="E562" s="667"/>
      <c r="F562" s="667"/>
      <c r="G562" s="683"/>
      <c r="H562" s="684"/>
      <c r="I562" s="685"/>
      <c r="J562" s="685"/>
      <c r="K562" s="686"/>
      <c r="L562" s="1245"/>
      <c r="M562" s="1246"/>
      <c r="N562" s="1240"/>
      <c r="O562" s="1241"/>
      <c r="P562" s="1238"/>
      <c r="Q562" s="1239"/>
      <c r="R562" s="685"/>
      <c r="S562" s="685"/>
      <c r="T562" s="685"/>
      <c r="U562" s="1245"/>
      <c r="V562" s="1246"/>
      <c r="W562" s="1240"/>
      <c r="X562" s="1241"/>
      <c r="Y562" s="1238"/>
      <c r="Z562" s="1239"/>
      <c r="AA562" s="687"/>
      <c r="AB562" s="687"/>
      <c r="AC562" s="687"/>
      <c r="AD562" s="1245"/>
      <c r="AE562" s="1246"/>
      <c r="AF562" s="1240"/>
      <c r="AG562" s="1241"/>
      <c r="AH562" s="1238"/>
      <c r="AI562" s="1239"/>
      <c r="AJ562" s="687"/>
      <c r="AK562" s="687"/>
      <c r="AL562" s="687"/>
      <c r="AM562" s="1235"/>
      <c r="AN562" s="1236"/>
      <c r="AO562" s="1237"/>
      <c r="AP562" s="688"/>
      <c r="AQ562" s="689"/>
      <c r="AR562" s="690"/>
    </row>
    <row r="563" spans="1:44" ht="14.1" customHeight="1" x14ac:dyDescent="0.15">
      <c r="A563" s="691"/>
      <c r="B563" s="645"/>
      <c r="C563" s="646"/>
      <c r="D563" s="646"/>
      <c r="E563" s="646"/>
      <c r="F563" s="646"/>
      <c r="G563" s="647"/>
      <c r="H563" s="645"/>
      <c r="I563" s="648"/>
      <c r="J563" s="648"/>
      <c r="K563" s="647"/>
      <c r="L563" s="1172"/>
      <c r="M563" s="1173"/>
      <c r="N563" s="645"/>
      <c r="O563" s="647"/>
      <c r="P563" s="692"/>
      <c r="Q563" s="693"/>
      <c r="R563" s="648"/>
      <c r="S563" s="648"/>
      <c r="T563" s="648"/>
      <c r="U563" s="1172"/>
      <c r="V563" s="1173"/>
      <c r="W563" s="645"/>
      <c r="X563" s="647"/>
      <c r="Y563" s="692"/>
      <c r="Z563" s="693"/>
      <c r="AA563" s="648"/>
      <c r="AB563" s="648"/>
      <c r="AC563" s="648"/>
      <c r="AD563" s="1172"/>
      <c r="AE563" s="1173"/>
      <c r="AF563" s="645"/>
      <c r="AG563" s="647"/>
      <c r="AH563" s="692"/>
      <c r="AI563" s="693"/>
      <c r="AJ563" s="648"/>
      <c r="AK563" s="648"/>
      <c r="AL563" s="648"/>
      <c r="AM563" s="694"/>
      <c r="AN563" s="695"/>
      <c r="AO563" s="696"/>
      <c r="AP563" s="646"/>
      <c r="AQ563" s="660"/>
      <c r="AR563" s="661"/>
    </row>
    <row r="564" spans="1:44" ht="14.1" customHeight="1" x14ac:dyDescent="0.15">
      <c r="A564" s="697"/>
      <c r="B564" s="651" t="s">
        <v>677</v>
      </c>
      <c r="C564" s="652"/>
      <c r="D564" s="652"/>
      <c r="E564" s="652"/>
      <c r="F564" s="698"/>
      <c r="G564" s="678"/>
      <c r="H564" s="654" t="s">
        <v>600</v>
      </c>
      <c r="I564" s="655"/>
      <c r="J564" s="655"/>
      <c r="K564" s="656"/>
      <c r="L564" s="1218" t="s">
        <v>724</v>
      </c>
      <c r="M564" s="1219"/>
      <c r="N564" s="1164" t="s">
        <v>737</v>
      </c>
      <c r="O564" s="1165"/>
      <c r="P564" s="1157"/>
      <c r="Q564" s="1158"/>
      <c r="R564" s="1159"/>
      <c r="S564" s="1160"/>
      <c r="T564" s="1161"/>
      <c r="U564" s="1162" t="s">
        <v>724</v>
      </c>
      <c r="V564" s="1163"/>
      <c r="W564" s="1164" t="s">
        <v>1133</v>
      </c>
      <c r="X564" s="1165"/>
      <c r="Y564" s="1157"/>
      <c r="Z564" s="1158"/>
      <c r="AA564" s="1159"/>
      <c r="AB564" s="1160"/>
      <c r="AC564" s="1161"/>
      <c r="AD564" s="1162" t="s">
        <v>724</v>
      </c>
      <c r="AE564" s="1163"/>
      <c r="AF564" s="1164" t="s">
        <v>1130</v>
      </c>
      <c r="AG564" s="1165"/>
      <c r="AH564" s="1157" t="s">
        <v>724</v>
      </c>
      <c r="AI564" s="1158"/>
      <c r="AJ564" s="1159" t="s">
        <v>724</v>
      </c>
      <c r="AK564" s="1160"/>
      <c r="AL564" s="1161"/>
      <c r="AM564" s="1159"/>
      <c r="AN564" s="1160"/>
      <c r="AO564" s="1161"/>
      <c r="AP564" s="881" t="s">
        <v>1393</v>
      </c>
      <c r="AQ564" s="660"/>
      <c r="AR564" s="661"/>
    </row>
    <row r="565" spans="1:44" ht="14.1" customHeight="1" x14ac:dyDescent="0.15">
      <c r="A565" s="707"/>
      <c r="B565" s="645"/>
      <c r="C565" s="646"/>
      <c r="D565" s="646"/>
      <c r="E565" s="660"/>
      <c r="F565" s="646"/>
      <c r="G565" s="647"/>
      <c r="H565" s="645"/>
      <c r="I565" s="648"/>
      <c r="J565" s="648"/>
      <c r="K565" s="647"/>
      <c r="L565" s="1172"/>
      <c r="M565" s="1173"/>
      <c r="N565" s="645"/>
      <c r="O565" s="647"/>
      <c r="P565" s="692"/>
      <c r="Q565" s="693"/>
      <c r="R565" s="648"/>
      <c r="S565" s="648"/>
      <c r="T565" s="648"/>
      <c r="U565" s="1172"/>
      <c r="V565" s="1173"/>
      <c r="W565" s="645"/>
      <c r="X565" s="647"/>
      <c r="Y565" s="692"/>
      <c r="Z565" s="693"/>
      <c r="AA565" s="648"/>
      <c r="AB565" s="648"/>
      <c r="AC565" s="648"/>
      <c r="AD565" s="1172"/>
      <c r="AE565" s="1173"/>
      <c r="AF565" s="645"/>
      <c r="AG565" s="647"/>
      <c r="AH565" s="692"/>
      <c r="AI565" s="693"/>
      <c r="AJ565" s="648"/>
      <c r="AK565" s="648"/>
      <c r="AL565" s="648"/>
      <c r="AM565" s="694"/>
      <c r="AN565" s="695"/>
      <c r="AO565" s="696"/>
      <c r="AP565" s="646"/>
      <c r="AQ565" s="646"/>
      <c r="AR565" s="647"/>
    </row>
    <row r="566" spans="1:44" ht="14.1" customHeight="1" x14ac:dyDescent="0.15">
      <c r="A566" s="707"/>
      <c r="B566" s="659" t="s">
        <v>678</v>
      </c>
      <c r="C566" s="660"/>
      <c r="D566" s="660"/>
      <c r="E566" s="660"/>
      <c r="F566" s="708"/>
      <c r="G566" s="653"/>
      <c r="H566" s="654" t="s">
        <v>600</v>
      </c>
      <c r="I566" s="655"/>
      <c r="J566" s="655"/>
      <c r="K566" s="656"/>
      <c r="L566" s="1218" t="s">
        <v>724</v>
      </c>
      <c r="M566" s="1219"/>
      <c r="N566" s="1164" t="s">
        <v>737</v>
      </c>
      <c r="O566" s="1165"/>
      <c r="P566" s="1157"/>
      <c r="Q566" s="1158"/>
      <c r="R566" s="1159"/>
      <c r="S566" s="1160"/>
      <c r="T566" s="1161"/>
      <c r="U566" s="1162" t="s">
        <v>724</v>
      </c>
      <c r="V566" s="1163"/>
      <c r="W566" s="1164" t="s">
        <v>1133</v>
      </c>
      <c r="X566" s="1165"/>
      <c r="Y566" s="1157"/>
      <c r="Z566" s="1158"/>
      <c r="AA566" s="1159"/>
      <c r="AB566" s="1160"/>
      <c r="AC566" s="1161"/>
      <c r="AD566" s="1162" t="s">
        <v>724</v>
      </c>
      <c r="AE566" s="1163"/>
      <c r="AF566" s="1164" t="s">
        <v>1130</v>
      </c>
      <c r="AG566" s="1165"/>
      <c r="AH566" s="1157" t="s">
        <v>724</v>
      </c>
      <c r="AI566" s="1158"/>
      <c r="AJ566" s="1159" t="s">
        <v>724</v>
      </c>
      <c r="AK566" s="1160"/>
      <c r="AL566" s="1161"/>
      <c r="AM566" s="1159"/>
      <c r="AN566" s="1160"/>
      <c r="AO566" s="1161"/>
      <c r="AP566" s="881" t="s">
        <v>1393</v>
      </c>
      <c r="AQ566" s="652"/>
      <c r="AR566" s="713"/>
    </row>
    <row r="567" spans="1:44" ht="14.1" customHeight="1" x14ac:dyDescent="0.15">
      <c r="A567" s="691"/>
      <c r="B567" s="645"/>
      <c r="C567" s="646"/>
      <c r="D567" s="646"/>
      <c r="E567" s="646"/>
      <c r="F567" s="646"/>
      <c r="G567" s="647"/>
      <c r="H567" s="645"/>
      <c r="I567" s="648"/>
      <c r="J567" s="648"/>
      <c r="K567" s="647"/>
      <c r="L567" s="1172"/>
      <c r="M567" s="1173"/>
      <c r="N567" s="645"/>
      <c r="O567" s="647"/>
      <c r="P567" s="692"/>
      <c r="Q567" s="693"/>
      <c r="R567" s="648"/>
      <c r="S567" s="648"/>
      <c r="T567" s="648"/>
      <c r="U567" s="1172"/>
      <c r="V567" s="1173"/>
      <c r="W567" s="645"/>
      <c r="X567" s="647"/>
      <c r="Y567" s="692"/>
      <c r="Z567" s="693"/>
      <c r="AA567" s="648"/>
      <c r="AB567" s="648"/>
      <c r="AC567" s="648"/>
      <c r="AD567" s="1172"/>
      <c r="AE567" s="1173"/>
      <c r="AF567" s="645"/>
      <c r="AG567" s="647"/>
      <c r="AH567" s="692"/>
      <c r="AI567" s="693"/>
      <c r="AJ567" s="648"/>
      <c r="AK567" s="648"/>
      <c r="AL567" s="648"/>
      <c r="AM567" s="694"/>
      <c r="AN567" s="695"/>
      <c r="AO567" s="696"/>
      <c r="AP567" s="646"/>
      <c r="AQ567" s="660"/>
      <c r="AR567" s="661"/>
    </row>
    <row r="568" spans="1:44" ht="14.1" customHeight="1" x14ac:dyDescent="0.15">
      <c r="A568" s="707"/>
      <c r="B568" s="659" t="s">
        <v>679</v>
      </c>
      <c r="C568" s="660"/>
      <c r="D568" s="660"/>
      <c r="E568" s="660"/>
      <c r="F568" s="698"/>
      <c r="G568" s="678"/>
      <c r="H568" s="654" t="s">
        <v>600</v>
      </c>
      <c r="I568" s="655"/>
      <c r="J568" s="655"/>
      <c r="K568" s="656"/>
      <c r="L568" s="1218" t="s">
        <v>724</v>
      </c>
      <c r="M568" s="1219"/>
      <c r="N568" s="1164" t="s">
        <v>737</v>
      </c>
      <c r="O568" s="1165"/>
      <c r="P568" s="1157"/>
      <c r="Q568" s="1158"/>
      <c r="R568" s="1159"/>
      <c r="S568" s="1160"/>
      <c r="T568" s="1161"/>
      <c r="U568" s="1162" t="s">
        <v>724</v>
      </c>
      <c r="V568" s="1163"/>
      <c r="W568" s="1164" t="s">
        <v>1133</v>
      </c>
      <c r="X568" s="1165"/>
      <c r="Y568" s="1157"/>
      <c r="Z568" s="1158"/>
      <c r="AA568" s="1159"/>
      <c r="AB568" s="1160"/>
      <c r="AC568" s="1161"/>
      <c r="AD568" s="1162" t="s">
        <v>724</v>
      </c>
      <c r="AE568" s="1163"/>
      <c r="AF568" s="1164" t="s">
        <v>1130</v>
      </c>
      <c r="AG568" s="1165"/>
      <c r="AH568" s="1157" t="s">
        <v>724</v>
      </c>
      <c r="AI568" s="1158"/>
      <c r="AJ568" s="1159" t="s">
        <v>724</v>
      </c>
      <c r="AK568" s="1160"/>
      <c r="AL568" s="1161"/>
      <c r="AM568" s="1159"/>
      <c r="AN568" s="1160"/>
      <c r="AO568" s="1161"/>
      <c r="AP568" s="881" t="s">
        <v>1393</v>
      </c>
      <c r="AQ568" s="660"/>
      <c r="AR568" s="661"/>
    </row>
    <row r="569" spans="1:44" ht="14.1" customHeight="1" x14ac:dyDescent="0.15">
      <c r="A569" s="691"/>
      <c r="B569" s="645"/>
      <c r="C569" s="646"/>
      <c r="D569" s="646"/>
      <c r="E569" s="646"/>
      <c r="F569" s="646"/>
      <c r="G569" s="647"/>
      <c r="H569" s="645"/>
      <c r="I569" s="648"/>
      <c r="J569" s="648"/>
      <c r="K569" s="647"/>
      <c r="L569" s="1172"/>
      <c r="M569" s="1173"/>
      <c r="N569" s="645"/>
      <c r="O569" s="647"/>
      <c r="P569" s="692"/>
      <c r="Q569" s="693"/>
      <c r="R569" s="648"/>
      <c r="S569" s="648"/>
      <c r="T569" s="648"/>
      <c r="U569" s="1172"/>
      <c r="V569" s="1173"/>
      <c r="W569" s="645"/>
      <c r="X569" s="647"/>
      <c r="Y569" s="692"/>
      <c r="Z569" s="693"/>
      <c r="AA569" s="648"/>
      <c r="AB569" s="648"/>
      <c r="AC569" s="648"/>
      <c r="AD569" s="1172"/>
      <c r="AE569" s="1173"/>
      <c r="AF569" s="645"/>
      <c r="AG569" s="647"/>
      <c r="AH569" s="692"/>
      <c r="AI569" s="693"/>
      <c r="AJ569" s="648"/>
      <c r="AK569" s="648"/>
      <c r="AL569" s="648"/>
      <c r="AM569" s="694"/>
      <c r="AN569" s="695"/>
      <c r="AO569" s="696"/>
      <c r="AP569" s="646"/>
      <c r="AQ569" s="646"/>
      <c r="AR569" s="647"/>
    </row>
    <row r="570" spans="1:44" ht="14.1" customHeight="1" x14ac:dyDescent="0.15">
      <c r="A570" s="697"/>
      <c r="B570" s="651" t="s">
        <v>680</v>
      </c>
      <c r="C570" s="652"/>
      <c r="D570" s="652"/>
      <c r="E570" s="652"/>
      <c r="F570" s="660"/>
      <c r="G570" s="653"/>
      <c r="H570" s="679" t="s">
        <v>600</v>
      </c>
      <c r="I570" s="662"/>
      <c r="J570" s="662"/>
      <c r="K570" s="680"/>
      <c r="L570" s="1218" t="s">
        <v>724</v>
      </c>
      <c r="M570" s="1219"/>
      <c r="N570" s="1164" t="s">
        <v>737</v>
      </c>
      <c r="O570" s="1165"/>
      <c r="P570" s="1157"/>
      <c r="Q570" s="1158"/>
      <c r="R570" s="1159"/>
      <c r="S570" s="1160"/>
      <c r="T570" s="1161"/>
      <c r="U570" s="1162" t="s">
        <v>724</v>
      </c>
      <c r="V570" s="1163"/>
      <c r="W570" s="1164" t="s">
        <v>1133</v>
      </c>
      <c r="X570" s="1165"/>
      <c r="Y570" s="1157"/>
      <c r="Z570" s="1158"/>
      <c r="AA570" s="1159"/>
      <c r="AB570" s="1160"/>
      <c r="AC570" s="1161"/>
      <c r="AD570" s="1162" t="s">
        <v>724</v>
      </c>
      <c r="AE570" s="1163"/>
      <c r="AF570" s="1164" t="s">
        <v>1130</v>
      </c>
      <c r="AG570" s="1165"/>
      <c r="AH570" s="1157" t="s">
        <v>724</v>
      </c>
      <c r="AI570" s="1158"/>
      <c r="AJ570" s="1159" t="s">
        <v>724</v>
      </c>
      <c r="AK570" s="1160"/>
      <c r="AL570" s="1161"/>
      <c r="AM570" s="1159"/>
      <c r="AN570" s="1160"/>
      <c r="AO570" s="1161"/>
      <c r="AP570" s="881" t="s">
        <v>1393</v>
      </c>
      <c r="AQ570" s="652"/>
      <c r="AR570" s="713"/>
    </row>
    <row r="571" spans="1:44" ht="14.1" customHeight="1" x14ac:dyDescent="0.15">
      <c r="A571" s="707"/>
      <c r="B571" s="659"/>
      <c r="C571" s="660"/>
      <c r="D571" s="660"/>
      <c r="E571" s="660"/>
      <c r="F571" s="646"/>
      <c r="G571" s="661"/>
      <c r="H571" s="645"/>
      <c r="I571" s="648"/>
      <c r="J571" s="648"/>
      <c r="K571" s="647"/>
      <c r="L571" s="1172"/>
      <c r="M571" s="1173"/>
      <c r="N571" s="645"/>
      <c r="O571" s="647"/>
      <c r="P571" s="692"/>
      <c r="Q571" s="693"/>
      <c r="R571" s="646"/>
      <c r="S571" s="646"/>
      <c r="T571" s="646"/>
      <c r="U571" s="1172"/>
      <c r="V571" s="1173"/>
      <c r="W571" s="645"/>
      <c r="X571" s="647"/>
      <c r="Y571" s="692"/>
      <c r="Z571" s="693"/>
      <c r="AA571" s="648"/>
      <c r="AB571" s="648"/>
      <c r="AC571" s="648"/>
      <c r="AD571" s="1172"/>
      <c r="AE571" s="1173"/>
      <c r="AF571" s="645"/>
      <c r="AG571" s="647"/>
      <c r="AH571" s="692"/>
      <c r="AI571" s="693"/>
      <c r="AJ571" s="648"/>
      <c r="AK571" s="648"/>
      <c r="AL571" s="648"/>
      <c r="AM571" s="694"/>
      <c r="AN571" s="695"/>
      <c r="AO571" s="696"/>
      <c r="AP571" s="646"/>
      <c r="AQ571" s="660"/>
      <c r="AR571" s="661"/>
    </row>
    <row r="572" spans="1:44" ht="14.1" customHeight="1" x14ac:dyDescent="0.15">
      <c r="A572" s="707"/>
      <c r="B572" s="659"/>
      <c r="C572" s="660"/>
      <c r="D572" s="660"/>
      <c r="E572" s="660"/>
      <c r="F572" s="660"/>
      <c r="G572" s="678"/>
      <c r="H572" s="654"/>
      <c r="I572" s="655"/>
      <c r="J572" s="655"/>
      <c r="K572" s="656"/>
      <c r="L572" s="1218"/>
      <c r="M572" s="1219"/>
      <c r="N572" s="1164"/>
      <c r="O572" s="1165"/>
      <c r="P572" s="1214"/>
      <c r="Q572" s="1215"/>
      <c r="R572" s="662"/>
      <c r="S572" s="662"/>
      <c r="T572" s="662"/>
      <c r="U572" s="1162"/>
      <c r="V572" s="1163"/>
      <c r="W572" s="1174"/>
      <c r="X572" s="1175"/>
      <c r="Y572" s="1157"/>
      <c r="Z572" s="1158"/>
      <c r="AA572" s="1159"/>
      <c r="AB572" s="1160"/>
      <c r="AC572" s="1161"/>
      <c r="AD572" s="1162"/>
      <c r="AE572" s="1163"/>
      <c r="AF572" s="1174"/>
      <c r="AG572" s="1175"/>
      <c r="AH572" s="1157"/>
      <c r="AI572" s="1158"/>
      <c r="AJ572" s="1159"/>
      <c r="AK572" s="1160"/>
      <c r="AL572" s="1161"/>
      <c r="AM572" s="1159"/>
      <c r="AN572" s="1160"/>
      <c r="AO572" s="1161"/>
      <c r="AP572" s="881"/>
      <c r="AQ572" s="652"/>
      <c r="AR572" s="713"/>
    </row>
    <row r="573" spans="1:44" ht="14.1" customHeight="1" x14ac:dyDescent="0.15">
      <c r="A573" s="691"/>
      <c r="B573" s="645"/>
      <c r="C573" s="646"/>
      <c r="D573" s="646"/>
      <c r="E573" s="646"/>
      <c r="F573" s="646"/>
      <c r="G573" s="647"/>
      <c r="H573" s="645"/>
      <c r="I573" s="648"/>
      <c r="J573" s="648"/>
      <c r="K573" s="647"/>
      <c r="L573" s="1172"/>
      <c r="M573" s="1173"/>
      <c r="N573" s="645"/>
      <c r="O573" s="647"/>
      <c r="P573" s="692"/>
      <c r="Q573" s="693"/>
      <c r="R573" s="646"/>
      <c r="S573" s="646"/>
      <c r="T573" s="646"/>
      <c r="U573" s="1172"/>
      <c r="V573" s="1173"/>
      <c r="W573" s="645"/>
      <c r="X573" s="647"/>
      <c r="Y573" s="692"/>
      <c r="Z573" s="693"/>
      <c r="AA573" s="648"/>
      <c r="AB573" s="648"/>
      <c r="AC573" s="648"/>
      <c r="AD573" s="1172"/>
      <c r="AE573" s="1173"/>
      <c r="AF573" s="645"/>
      <c r="AG573" s="647"/>
      <c r="AH573" s="692"/>
      <c r="AI573" s="693"/>
      <c r="AJ573" s="648"/>
      <c r="AK573" s="648"/>
      <c r="AL573" s="648"/>
      <c r="AM573" s="694"/>
      <c r="AN573" s="695"/>
      <c r="AO573" s="696"/>
      <c r="AP573" s="646"/>
      <c r="AQ573" s="646"/>
      <c r="AR573" s="647"/>
    </row>
    <row r="574" spans="1:44" ht="14.1" customHeight="1" x14ac:dyDescent="0.15">
      <c r="A574" s="697"/>
      <c r="B574" s="651"/>
      <c r="C574" s="652"/>
      <c r="D574" s="652"/>
      <c r="E574" s="652"/>
      <c r="F574" s="660"/>
      <c r="G574" s="653"/>
      <c r="H574" s="679"/>
      <c r="I574" s="662"/>
      <c r="J574" s="662"/>
      <c r="K574" s="680"/>
      <c r="L574" s="1218"/>
      <c r="M574" s="1219"/>
      <c r="N574" s="1164"/>
      <c r="O574" s="1165"/>
      <c r="P574" s="1214"/>
      <c r="Q574" s="1215"/>
      <c r="R574" s="662"/>
      <c r="S574" s="662"/>
      <c r="T574" s="662"/>
      <c r="U574" s="1218"/>
      <c r="V574" s="1219"/>
      <c r="W574" s="1164"/>
      <c r="X574" s="1165"/>
      <c r="Y574" s="1214"/>
      <c r="Z574" s="1215"/>
      <c r="AA574" s="1194"/>
      <c r="AB574" s="1195"/>
      <c r="AC574" s="1196"/>
      <c r="AD574" s="1218"/>
      <c r="AE574" s="1219"/>
      <c r="AF574" s="1164"/>
      <c r="AG574" s="1165"/>
      <c r="AH574" s="1214"/>
      <c r="AI574" s="1215"/>
      <c r="AJ574" s="1194"/>
      <c r="AK574" s="1195"/>
      <c r="AL574" s="1196"/>
      <c r="AM574" s="1159"/>
      <c r="AN574" s="1160"/>
      <c r="AO574" s="1161"/>
      <c r="AP574" s="881"/>
      <c r="AQ574" s="652"/>
      <c r="AR574" s="713"/>
    </row>
    <row r="575" spans="1:44" ht="14.1" customHeight="1" x14ac:dyDescent="0.15">
      <c r="A575" s="707"/>
      <c r="B575" s="659"/>
      <c r="C575" s="660"/>
      <c r="D575" s="660"/>
      <c r="E575" s="660"/>
      <c r="F575" s="646"/>
      <c r="G575" s="661"/>
      <c r="H575" s="645"/>
      <c r="I575" s="648"/>
      <c r="J575" s="648"/>
      <c r="K575" s="647"/>
      <c r="L575" s="1172"/>
      <c r="M575" s="1173"/>
      <c r="N575" s="645"/>
      <c r="O575" s="647"/>
      <c r="P575" s="692"/>
      <c r="Q575" s="693"/>
      <c r="R575" s="646"/>
      <c r="S575" s="646"/>
      <c r="T575" s="646"/>
      <c r="U575" s="1172"/>
      <c r="V575" s="1173"/>
      <c r="W575" s="645"/>
      <c r="X575" s="647"/>
      <c r="Y575" s="692"/>
      <c r="Z575" s="693"/>
      <c r="AA575" s="648"/>
      <c r="AB575" s="648"/>
      <c r="AC575" s="648"/>
      <c r="AD575" s="1172"/>
      <c r="AE575" s="1173"/>
      <c r="AF575" s="645"/>
      <c r="AG575" s="647"/>
      <c r="AH575" s="692"/>
      <c r="AI575" s="693"/>
      <c r="AJ575" s="648"/>
      <c r="AK575" s="648"/>
      <c r="AL575" s="693"/>
      <c r="AM575" s="694"/>
      <c r="AN575" s="695"/>
      <c r="AO575" s="696"/>
      <c r="AP575" s="660"/>
      <c r="AQ575" s="660"/>
      <c r="AR575" s="661"/>
    </row>
    <row r="576" spans="1:44" ht="14.1" customHeight="1" x14ac:dyDescent="0.15">
      <c r="A576" s="707"/>
      <c r="B576" s="651"/>
      <c r="C576" s="660"/>
      <c r="D576" s="660"/>
      <c r="E576" s="660"/>
      <c r="F576" s="660"/>
      <c r="G576" s="678"/>
      <c r="H576" s="654"/>
      <c r="I576" s="655"/>
      <c r="J576" s="655"/>
      <c r="K576" s="656"/>
      <c r="L576" s="1162"/>
      <c r="M576" s="1163"/>
      <c r="N576" s="1174"/>
      <c r="O576" s="1175"/>
      <c r="P576" s="1157"/>
      <c r="Q576" s="1158"/>
      <c r="R576" s="655"/>
      <c r="S576" s="655"/>
      <c r="T576" s="655"/>
      <c r="U576" s="1162"/>
      <c r="V576" s="1163"/>
      <c r="W576" s="1174"/>
      <c r="X576" s="1175"/>
      <c r="Y576" s="1157"/>
      <c r="Z576" s="1158"/>
      <c r="AA576" s="1159"/>
      <c r="AB576" s="1160"/>
      <c r="AC576" s="1161"/>
      <c r="AD576" s="1162"/>
      <c r="AE576" s="1163"/>
      <c r="AF576" s="1174"/>
      <c r="AG576" s="1175"/>
      <c r="AH576" s="1157"/>
      <c r="AI576" s="1158"/>
      <c r="AJ576" s="1159"/>
      <c r="AK576" s="1160"/>
      <c r="AL576" s="1161"/>
      <c r="AM576" s="1159"/>
      <c r="AN576" s="1160"/>
      <c r="AO576" s="1161"/>
      <c r="AP576" s="654"/>
      <c r="AQ576" s="660"/>
      <c r="AR576" s="661"/>
    </row>
    <row r="577" spans="1:44" ht="14.1" customHeight="1" x14ac:dyDescent="0.15">
      <c r="A577" s="691"/>
      <c r="B577" s="645"/>
      <c r="C577" s="646"/>
      <c r="D577" s="646"/>
      <c r="E577" s="646"/>
      <c r="F577" s="646"/>
      <c r="G577" s="647"/>
      <c r="H577" s="645"/>
      <c r="I577" s="648"/>
      <c r="J577" s="648"/>
      <c r="K577" s="647"/>
      <c r="L577" s="1172"/>
      <c r="M577" s="1173"/>
      <c r="N577" s="645"/>
      <c r="O577" s="647"/>
      <c r="P577" s="692"/>
      <c r="Q577" s="693"/>
      <c r="R577" s="646"/>
      <c r="S577" s="646"/>
      <c r="T577" s="646"/>
      <c r="U577" s="1172"/>
      <c r="V577" s="1173"/>
      <c r="W577" s="645"/>
      <c r="X577" s="647"/>
      <c r="Y577" s="692"/>
      <c r="Z577" s="693"/>
      <c r="AA577" s="648"/>
      <c r="AB577" s="648"/>
      <c r="AC577" s="648"/>
      <c r="AD577" s="1172"/>
      <c r="AE577" s="1173"/>
      <c r="AF577" s="645"/>
      <c r="AG577" s="647"/>
      <c r="AH577" s="692"/>
      <c r="AI577" s="693"/>
      <c r="AJ577" s="648"/>
      <c r="AK577" s="648"/>
      <c r="AL577" s="648"/>
      <c r="AM577" s="694"/>
      <c r="AN577" s="695"/>
      <c r="AO577" s="696"/>
      <c r="AP577" s="660"/>
      <c r="AQ577" s="646"/>
      <c r="AR577" s="647"/>
    </row>
    <row r="578" spans="1:44" ht="14.1" customHeight="1" x14ac:dyDescent="0.15">
      <c r="A578" s="697"/>
      <c r="B578" s="651"/>
      <c r="C578" s="652"/>
      <c r="D578" s="652"/>
      <c r="E578" s="652"/>
      <c r="F578" s="652"/>
      <c r="G578" s="653"/>
      <c r="H578" s="679"/>
      <c r="I578" s="655"/>
      <c r="J578" s="655"/>
      <c r="K578" s="656"/>
      <c r="L578" s="1218"/>
      <c r="M578" s="1219"/>
      <c r="N578" s="1164"/>
      <c r="O578" s="1165"/>
      <c r="P578" s="1214"/>
      <c r="Q578" s="1215"/>
      <c r="R578" s="662"/>
      <c r="S578" s="662"/>
      <c r="T578" s="662"/>
      <c r="U578" s="1162"/>
      <c r="V578" s="1163"/>
      <c r="W578" s="1164"/>
      <c r="X578" s="1165"/>
      <c r="Y578" s="1157"/>
      <c r="Z578" s="1158"/>
      <c r="AA578" s="1180"/>
      <c r="AB578" s="1259"/>
      <c r="AC578" s="1181"/>
      <c r="AD578" s="1162"/>
      <c r="AE578" s="1163"/>
      <c r="AF578" s="1164"/>
      <c r="AG578" s="1165"/>
      <c r="AH578" s="1157"/>
      <c r="AI578" s="1158"/>
      <c r="AJ578" s="1159"/>
      <c r="AK578" s="1160"/>
      <c r="AL578" s="1161"/>
      <c r="AM578" s="1159"/>
      <c r="AN578" s="1160"/>
      <c r="AO578" s="1161"/>
      <c r="AP578" s="654"/>
      <c r="AQ578" s="652"/>
      <c r="AR578" s="713"/>
    </row>
    <row r="579" spans="1:44" ht="14.1" customHeight="1" x14ac:dyDescent="0.15">
      <c r="A579" s="691"/>
      <c r="B579" s="725"/>
      <c r="C579" s="723"/>
      <c r="D579" s="723"/>
      <c r="E579" s="723"/>
      <c r="F579" s="723"/>
      <c r="G579" s="724"/>
      <c r="H579" s="725"/>
      <c r="I579" s="726"/>
      <c r="J579" s="726"/>
      <c r="K579" s="724"/>
      <c r="L579" s="1172"/>
      <c r="M579" s="1173"/>
      <c r="N579" s="645"/>
      <c r="O579" s="647"/>
      <c r="P579" s="692"/>
      <c r="Q579" s="693"/>
      <c r="R579" s="646"/>
      <c r="S579" s="646"/>
      <c r="T579" s="646"/>
      <c r="U579" s="725"/>
      <c r="V579" s="724"/>
      <c r="W579" s="725"/>
      <c r="X579" s="724"/>
      <c r="Y579" s="727"/>
      <c r="Z579" s="728"/>
      <c r="AA579" s="726"/>
      <c r="AB579" s="726"/>
      <c r="AC579" s="726"/>
      <c r="AD579" s="725"/>
      <c r="AE579" s="724"/>
      <c r="AF579" s="725"/>
      <c r="AG579" s="724"/>
      <c r="AH579" s="727"/>
      <c r="AI579" s="728"/>
      <c r="AJ579" s="726"/>
      <c r="AK579" s="726"/>
      <c r="AL579" s="726"/>
      <c r="AM579" s="729"/>
      <c r="AN579" s="730"/>
      <c r="AO579" s="731"/>
      <c r="AP579" s="723"/>
      <c r="AQ579" s="723"/>
      <c r="AR579" s="724"/>
    </row>
    <row r="580" spans="1:44" ht="14.1" customHeight="1" x14ac:dyDescent="0.15">
      <c r="A580" s="697"/>
      <c r="B580" s="740"/>
      <c r="C580" s="689"/>
      <c r="D580" s="689"/>
      <c r="E580" s="689"/>
      <c r="F580" s="689"/>
      <c r="G580" s="732"/>
      <c r="H580" s="684"/>
      <c r="I580" s="685"/>
      <c r="J580" s="685"/>
      <c r="K580" s="686"/>
      <c r="L580" s="1218"/>
      <c r="M580" s="1219"/>
      <c r="N580" s="1164"/>
      <c r="O580" s="1165"/>
      <c r="P580" s="1214"/>
      <c r="Q580" s="1215"/>
      <c r="R580" s="662"/>
      <c r="S580" s="662"/>
      <c r="T580" s="662"/>
      <c r="U580" s="1238"/>
      <c r="V580" s="1239"/>
      <c r="W580" s="1240"/>
      <c r="X580" s="1241"/>
      <c r="Y580" s="1238"/>
      <c r="Z580" s="1239"/>
      <c r="AA580" s="687"/>
      <c r="AB580" s="687"/>
      <c r="AC580" s="687"/>
      <c r="AD580" s="1238"/>
      <c r="AE580" s="1239"/>
      <c r="AF580" s="1240"/>
      <c r="AG580" s="1241"/>
      <c r="AH580" s="1238"/>
      <c r="AI580" s="1239"/>
      <c r="AJ580" s="687"/>
      <c r="AK580" s="687"/>
      <c r="AL580" s="687"/>
      <c r="AM580" s="1235"/>
      <c r="AN580" s="1236"/>
      <c r="AO580" s="1237"/>
      <c r="AP580" s="688"/>
      <c r="AQ580" s="689"/>
      <c r="AR580" s="690"/>
    </row>
    <row r="581" spans="1:44" ht="14.1" customHeight="1" x14ac:dyDescent="0.15">
      <c r="A581" s="707"/>
      <c r="B581" s="659"/>
      <c r="C581" s="660"/>
      <c r="D581" s="660"/>
      <c r="E581" s="660"/>
      <c r="F581" s="660"/>
      <c r="G581" s="661"/>
      <c r="H581" s="659"/>
      <c r="I581" s="662"/>
      <c r="J581" s="662"/>
      <c r="K581" s="661"/>
      <c r="L581" s="1172"/>
      <c r="M581" s="1173"/>
      <c r="N581" s="645"/>
      <c r="O581" s="647"/>
      <c r="P581" s="692"/>
      <c r="Q581" s="693"/>
      <c r="R581" s="646"/>
      <c r="S581" s="646"/>
      <c r="T581" s="646"/>
      <c r="U581" s="659"/>
      <c r="V581" s="661"/>
      <c r="W581" s="659"/>
      <c r="X581" s="661"/>
      <c r="Y581" s="715"/>
      <c r="Z581" s="680"/>
      <c r="AA581" s="662"/>
      <c r="AB581" s="662"/>
      <c r="AC581" s="662"/>
      <c r="AD581" s="659"/>
      <c r="AE581" s="661"/>
      <c r="AF581" s="659"/>
      <c r="AG581" s="661"/>
      <c r="AH581" s="715"/>
      <c r="AI581" s="680"/>
      <c r="AJ581" s="662"/>
      <c r="AK581" s="662"/>
      <c r="AL581" s="662"/>
      <c r="AM581" s="679"/>
      <c r="AN581" s="716"/>
      <c r="AO581" s="678"/>
      <c r="AP581" s="660"/>
      <c r="AQ581" s="660"/>
      <c r="AR581" s="661"/>
    </row>
    <row r="582" spans="1:44" ht="14.1" customHeight="1" x14ac:dyDescent="0.15">
      <c r="A582" s="707"/>
      <c r="B582" s="659"/>
      <c r="C582" s="660"/>
      <c r="D582" s="660"/>
      <c r="E582" s="660"/>
      <c r="F582" s="660"/>
      <c r="G582" s="678"/>
      <c r="H582" s="679"/>
      <c r="I582" s="662"/>
      <c r="J582" s="662"/>
      <c r="K582" s="680"/>
      <c r="L582" s="1218"/>
      <c r="M582" s="1219"/>
      <c r="N582" s="1164"/>
      <c r="O582" s="1165"/>
      <c r="P582" s="1214"/>
      <c r="Q582" s="1215"/>
      <c r="R582" s="662"/>
      <c r="S582" s="662"/>
      <c r="T582" s="662"/>
      <c r="U582" s="1214"/>
      <c r="V582" s="1215"/>
      <c r="W582" s="1164"/>
      <c r="X582" s="1165"/>
      <c r="Y582" s="1214"/>
      <c r="Z582" s="1215"/>
      <c r="AA582" s="712"/>
      <c r="AB582" s="712"/>
      <c r="AC582" s="712"/>
      <c r="AD582" s="1214"/>
      <c r="AE582" s="1215"/>
      <c r="AF582" s="1164"/>
      <c r="AG582" s="1165"/>
      <c r="AH582" s="1214"/>
      <c r="AI582" s="1215"/>
      <c r="AJ582" s="712"/>
      <c r="AK582" s="712"/>
      <c r="AL582" s="712"/>
      <c r="AM582" s="1159"/>
      <c r="AN582" s="1160"/>
      <c r="AO582" s="1161"/>
      <c r="AP582" s="716"/>
      <c r="AQ582" s="660"/>
      <c r="AR582" s="661"/>
    </row>
    <row r="583" spans="1:44" ht="14.1" customHeight="1" x14ac:dyDescent="0.15">
      <c r="A583" s="691"/>
      <c r="B583" s="645"/>
      <c r="C583" s="723"/>
      <c r="D583" s="723"/>
      <c r="E583" s="723"/>
      <c r="F583" s="723"/>
      <c r="G583" s="724"/>
      <c r="H583" s="725"/>
      <c r="I583" s="726"/>
      <c r="J583" s="726"/>
      <c r="K583" s="724"/>
      <c r="L583" s="1172"/>
      <c r="M583" s="1173"/>
      <c r="N583" s="645"/>
      <c r="O583" s="647"/>
      <c r="P583" s="692"/>
      <c r="Q583" s="693"/>
      <c r="R583" s="646"/>
      <c r="S583" s="646"/>
      <c r="T583" s="646"/>
      <c r="U583" s="725"/>
      <c r="V583" s="724"/>
      <c r="W583" s="725"/>
      <c r="X583" s="724"/>
      <c r="Y583" s="727"/>
      <c r="Z583" s="728"/>
      <c r="AA583" s="726"/>
      <c r="AB583" s="726"/>
      <c r="AC583" s="726"/>
      <c r="AD583" s="725"/>
      <c r="AE583" s="724"/>
      <c r="AF583" s="725"/>
      <c r="AG583" s="724"/>
      <c r="AH583" s="727"/>
      <c r="AI583" s="728"/>
      <c r="AJ583" s="726"/>
      <c r="AK583" s="726"/>
      <c r="AL583" s="726"/>
      <c r="AM583" s="729"/>
      <c r="AN583" s="730"/>
      <c r="AO583" s="731"/>
      <c r="AP583" s="723"/>
      <c r="AQ583" s="723"/>
      <c r="AR583" s="724"/>
    </row>
    <row r="584" spans="1:44" ht="14.1" customHeight="1" x14ac:dyDescent="0.15">
      <c r="A584" s="697"/>
      <c r="B584" s="651"/>
      <c r="C584" s="689"/>
      <c r="D584" s="689"/>
      <c r="E584" s="689"/>
      <c r="F584" s="689"/>
      <c r="G584" s="732"/>
      <c r="H584" s="684"/>
      <c r="I584" s="685"/>
      <c r="J584" s="685"/>
      <c r="K584" s="686"/>
      <c r="L584" s="1218"/>
      <c r="M584" s="1219"/>
      <c r="N584" s="1164"/>
      <c r="O584" s="1165"/>
      <c r="P584" s="1214"/>
      <c r="Q584" s="1215"/>
      <c r="R584" s="662"/>
      <c r="S584" s="662"/>
      <c r="T584" s="662"/>
      <c r="U584" s="1238"/>
      <c r="V584" s="1239"/>
      <c r="W584" s="1240"/>
      <c r="X584" s="1241"/>
      <c r="Y584" s="1238"/>
      <c r="Z584" s="1239"/>
      <c r="AA584" s="687"/>
      <c r="AB584" s="687"/>
      <c r="AC584" s="687"/>
      <c r="AD584" s="1238"/>
      <c r="AE584" s="1239"/>
      <c r="AF584" s="1240"/>
      <c r="AG584" s="1241"/>
      <c r="AH584" s="1238"/>
      <c r="AI584" s="1239"/>
      <c r="AJ584" s="687"/>
      <c r="AK584" s="687"/>
      <c r="AL584" s="687"/>
      <c r="AM584" s="1235"/>
      <c r="AN584" s="1236"/>
      <c r="AO584" s="1237"/>
      <c r="AP584" s="688"/>
      <c r="AQ584" s="689"/>
      <c r="AR584" s="690"/>
    </row>
    <row r="585" spans="1:44" ht="14.1" customHeight="1" x14ac:dyDescent="0.15">
      <c r="A585" s="707"/>
      <c r="B585" s="733"/>
      <c r="C585" s="667"/>
      <c r="D585" s="667"/>
      <c r="E585" s="667"/>
      <c r="F585" s="667"/>
      <c r="G585" s="668"/>
      <c r="H585" s="733"/>
      <c r="I585" s="734"/>
      <c r="J585" s="734"/>
      <c r="K585" s="668"/>
      <c r="L585" s="1172"/>
      <c r="M585" s="1173"/>
      <c r="N585" s="645"/>
      <c r="O585" s="647"/>
      <c r="P585" s="692"/>
      <c r="Q585" s="693"/>
      <c r="R585" s="646"/>
      <c r="S585" s="646"/>
      <c r="T585" s="646"/>
      <c r="U585" s="733"/>
      <c r="V585" s="668"/>
      <c r="W585" s="733"/>
      <c r="X585" s="668"/>
      <c r="Y585" s="735"/>
      <c r="Z585" s="736"/>
      <c r="AA585" s="734"/>
      <c r="AB585" s="734"/>
      <c r="AC585" s="734"/>
      <c r="AD585" s="733"/>
      <c r="AE585" s="668"/>
      <c r="AF585" s="733"/>
      <c r="AG585" s="668"/>
      <c r="AH585" s="735"/>
      <c r="AI585" s="736"/>
      <c r="AJ585" s="734"/>
      <c r="AK585" s="734"/>
      <c r="AL585" s="734"/>
      <c r="AM585" s="737"/>
      <c r="AN585" s="738"/>
      <c r="AO585" s="683"/>
      <c r="AP585" s="667"/>
      <c r="AQ585" s="667"/>
      <c r="AR585" s="668"/>
    </row>
    <row r="586" spans="1:44" ht="14.1" customHeight="1" x14ac:dyDescent="0.15">
      <c r="A586" s="707"/>
      <c r="B586" s="733"/>
      <c r="C586" s="667"/>
      <c r="D586" s="667"/>
      <c r="E586" s="667"/>
      <c r="F586" s="667"/>
      <c r="G586" s="683"/>
      <c r="H586" s="737"/>
      <c r="I586" s="734"/>
      <c r="J586" s="734"/>
      <c r="K586" s="736"/>
      <c r="L586" s="1218"/>
      <c r="M586" s="1219"/>
      <c r="N586" s="1164"/>
      <c r="O586" s="1165"/>
      <c r="P586" s="1214"/>
      <c r="Q586" s="1215"/>
      <c r="R586" s="662"/>
      <c r="S586" s="662"/>
      <c r="T586" s="662"/>
      <c r="U586" s="1263"/>
      <c r="V586" s="1264"/>
      <c r="W586" s="1265"/>
      <c r="X586" s="1266"/>
      <c r="Y586" s="1263"/>
      <c r="Z586" s="1264"/>
      <c r="AA586" s="739"/>
      <c r="AB586" s="739"/>
      <c r="AC586" s="739"/>
      <c r="AD586" s="1263"/>
      <c r="AE586" s="1264"/>
      <c r="AF586" s="1265"/>
      <c r="AG586" s="1266"/>
      <c r="AH586" s="1263"/>
      <c r="AI586" s="1264"/>
      <c r="AJ586" s="739"/>
      <c r="AK586" s="739"/>
      <c r="AL586" s="739"/>
      <c r="AM586" s="1235"/>
      <c r="AN586" s="1236"/>
      <c r="AO586" s="1237"/>
      <c r="AP586" s="738"/>
      <c r="AQ586" s="667"/>
      <c r="AR586" s="668"/>
    </row>
    <row r="587" spans="1:44" ht="14.1" customHeight="1" x14ac:dyDescent="0.15">
      <c r="A587" s="691"/>
      <c r="B587" s="725"/>
      <c r="C587" s="723"/>
      <c r="D587" s="723"/>
      <c r="E587" s="723"/>
      <c r="F587" s="723"/>
      <c r="G587" s="724"/>
      <c r="H587" s="725"/>
      <c r="I587" s="726"/>
      <c r="J587" s="726"/>
      <c r="K587" s="724"/>
      <c r="L587" s="1172"/>
      <c r="M587" s="1173"/>
      <c r="N587" s="645"/>
      <c r="O587" s="647"/>
      <c r="P587" s="692"/>
      <c r="Q587" s="693"/>
      <c r="R587" s="646"/>
      <c r="S587" s="646"/>
      <c r="T587" s="646"/>
      <c r="U587" s="725"/>
      <c r="V587" s="724"/>
      <c r="W587" s="725"/>
      <c r="X587" s="724"/>
      <c r="Y587" s="727"/>
      <c r="Z587" s="728"/>
      <c r="AA587" s="726"/>
      <c r="AB587" s="726"/>
      <c r="AC587" s="726"/>
      <c r="AD587" s="725"/>
      <c r="AE587" s="724"/>
      <c r="AF587" s="725"/>
      <c r="AG587" s="724"/>
      <c r="AH587" s="727"/>
      <c r="AI587" s="728"/>
      <c r="AJ587" s="726"/>
      <c r="AK587" s="726"/>
      <c r="AL587" s="726"/>
      <c r="AM587" s="729"/>
      <c r="AN587" s="730"/>
      <c r="AO587" s="731"/>
      <c r="AP587" s="723"/>
      <c r="AQ587" s="723"/>
      <c r="AR587" s="724"/>
    </row>
    <row r="588" spans="1:44" ht="14.1" customHeight="1" x14ac:dyDescent="0.15">
      <c r="A588" s="697"/>
      <c r="B588" s="740"/>
      <c r="C588" s="689"/>
      <c r="D588" s="689"/>
      <c r="E588" s="689"/>
      <c r="F588" s="689"/>
      <c r="G588" s="732"/>
      <c r="H588" s="684"/>
      <c r="I588" s="685"/>
      <c r="J588" s="685"/>
      <c r="K588" s="686"/>
      <c r="L588" s="1218"/>
      <c r="M588" s="1219"/>
      <c r="N588" s="1164"/>
      <c r="O588" s="1165"/>
      <c r="P588" s="1214"/>
      <c r="Q588" s="1215"/>
      <c r="R588" s="662"/>
      <c r="S588" s="662"/>
      <c r="T588" s="662"/>
      <c r="U588" s="1238"/>
      <c r="V588" s="1239"/>
      <c r="W588" s="1240"/>
      <c r="X588" s="1241"/>
      <c r="Y588" s="1238"/>
      <c r="Z588" s="1239"/>
      <c r="AA588" s="687"/>
      <c r="AB588" s="687"/>
      <c r="AC588" s="687"/>
      <c r="AD588" s="1238"/>
      <c r="AE588" s="1239"/>
      <c r="AF588" s="1240"/>
      <c r="AG588" s="1241"/>
      <c r="AH588" s="1238"/>
      <c r="AI588" s="1239"/>
      <c r="AJ588" s="687"/>
      <c r="AK588" s="687"/>
      <c r="AL588" s="687"/>
      <c r="AM588" s="1235"/>
      <c r="AN588" s="1236"/>
      <c r="AO588" s="1237"/>
      <c r="AP588" s="688"/>
      <c r="AQ588" s="689"/>
      <c r="AR588" s="690"/>
    </row>
    <row r="589" spans="1:44" ht="14.1" customHeight="1" x14ac:dyDescent="0.15">
      <c r="A589" s="707"/>
      <c r="B589" s="733"/>
      <c r="C589" s="667"/>
      <c r="D589" s="667"/>
      <c r="E589" s="667"/>
      <c r="F589" s="667"/>
      <c r="G589" s="668"/>
      <c r="H589" s="733"/>
      <c r="I589" s="734"/>
      <c r="J589" s="734"/>
      <c r="K589" s="668"/>
      <c r="L589" s="1172"/>
      <c r="M589" s="1173"/>
      <c r="N589" s="645"/>
      <c r="O589" s="647"/>
      <c r="P589" s="692"/>
      <c r="Q589" s="693"/>
      <c r="R589" s="646"/>
      <c r="S589" s="646"/>
      <c r="T589" s="646"/>
      <c r="U589" s="733"/>
      <c r="V589" s="668"/>
      <c r="W589" s="733"/>
      <c r="X589" s="668"/>
      <c r="Y589" s="735"/>
      <c r="Z589" s="736"/>
      <c r="AA589" s="734"/>
      <c r="AB589" s="734"/>
      <c r="AC589" s="734"/>
      <c r="AD589" s="733"/>
      <c r="AE589" s="668"/>
      <c r="AF589" s="733"/>
      <c r="AG589" s="668"/>
      <c r="AH589" s="735"/>
      <c r="AI589" s="736"/>
      <c r="AJ589" s="734"/>
      <c r="AK589" s="734"/>
      <c r="AL589" s="734"/>
      <c r="AM589" s="737"/>
      <c r="AN589" s="738"/>
      <c r="AO589" s="683"/>
      <c r="AP589" s="667"/>
      <c r="AQ589" s="667"/>
      <c r="AR589" s="668"/>
    </row>
    <row r="590" spans="1:44" ht="14.1" customHeight="1" x14ac:dyDescent="0.15">
      <c r="A590" s="707"/>
      <c r="B590" s="733"/>
      <c r="C590" s="667"/>
      <c r="D590" s="667"/>
      <c r="E590" s="667"/>
      <c r="F590" s="667"/>
      <c r="G590" s="683"/>
      <c r="H590" s="737"/>
      <c r="I590" s="734"/>
      <c r="J590" s="734"/>
      <c r="K590" s="736"/>
      <c r="L590" s="1218"/>
      <c r="M590" s="1219"/>
      <c r="N590" s="1164"/>
      <c r="O590" s="1165"/>
      <c r="P590" s="1214"/>
      <c r="Q590" s="1215"/>
      <c r="R590" s="662"/>
      <c r="S590" s="662"/>
      <c r="T590" s="662"/>
      <c r="U590" s="1263"/>
      <c r="V590" s="1264"/>
      <c r="W590" s="1265"/>
      <c r="X590" s="1266"/>
      <c r="Y590" s="1263"/>
      <c r="Z590" s="1264"/>
      <c r="AA590" s="739"/>
      <c r="AB590" s="739"/>
      <c r="AC590" s="739"/>
      <c r="AD590" s="1263"/>
      <c r="AE590" s="1264"/>
      <c r="AF590" s="1265"/>
      <c r="AG590" s="1266"/>
      <c r="AH590" s="1263"/>
      <c r="AI590" s="1264"/>
      <c r="AJ590" s="739"/>
      <c r="AK590" s="739"/>
      <c r="AL590" s="739"/>
      <c r="AM590" s="1235"/>
      <c r="AN590" s="1236"/>
      <c r="AO590" s="1237"/>
      <c r="AP590" s="738"/>
      <c r="AQ590" s="667"/>
      <c r="AR590" s="668"/>
    </row>
    <row r="591" spans="1:44" ht="14.1" customHeight="1" x14ac:dyDescent="0.15">
      <c r="A591" s="691"/>
      <c r="B591" s="725"/>
      <c r="C591" s="723"/>
      <c r="D591" s="723"/>
      <c r="E591" s="723"/>
      <c r="F591" s="723"/>
      <c r="G591" s="724"/>
      <c r="H591" s="725"/>
      <c r="I591" s="726"/>
      <c r="J591" s="726"/>
      <c r="K591" s="724"/>
      <c r="L591" s="1172"/>
      <c r="M591" s="1173"/>
      <c r="N591" s="645"/>
      <c r="O591" s="647"/>
      <c r="P591" s="692"/>
      <c r="Q591" s="693"/>
      <c r="R591" s="646"/>
      <c r="S591" s="646"/>
      <c r="T591" s="646"/>
      <c r="U591" s="725"/>
      <c r="V591" s="724"/>
      <c r="W591" s="725"/>
      <c r="X591" s="724"/>
      <c r="Y591" s="727"/>
      <c r="Z591" s="728"/>
      <c r="AA591" s="726"/>
      <c r="AB591" s="726"/>
      <c r="AC591" s="726"/>
      <c r="AD591" s="725"/>
      <c r="AE591" s="724"/>
      <c r="AF591" s="725"/>
      <c r="AG591" s="724"/>
      <c r="AH591" s="727"/>
      <c r="AI591" s="728"/>
      <c r="AJ591" s="726"/>
      <c r="AK591" s="726"/>
      <c r="AL591" s="726"/>
      <c r="AM591" s="729"/>
      <c r="AN591" s="730"/>
      <c r="AO591" s="731"/>
      <c r="AP591" s="723"/>
      <c r="AQ591" s="723"/>
      <c r="AR591" s="724"/>
    </row>
    <row r="592" spans="1:44" ht="14.1" customHeight="1" x14ac:dyDescent="0.15">
      <c r="A592" s="697"/>
      <c r="B592" s="740"/>
      <c r="C592" s="689"/>
      <c r="D592" s="689"/>
      <c r="E592" s="689"/>
      <c r="F592" s="689"/>
      <c r="G592" s="732"/>
      <c r="H592" s="684"/>
      <c r="I592" s="685"/>
      <c r="J592" s="685"/>
      <c r="K592" s="686"/>
      <c r="L592" s="1218"/>
      <c r="M592" s="1219"/>
      <c r="N592" s="1164"/>
      <c r="O592" s="1165"/>
      <c r="P592" s="1214"/>
      <c r="Q592" s="1215"/>
      <c r="R592" s="662"/>
      <c r="S592" s="662"/>
      <c r="T592" s="662"/>
      <c r="U592" s="1238"/>
      <c r="V592" s="1239"/>
      <c r="W592" s="1240"/>
      <c r="X592" s="1241"/>
      <c r="Y592" s="1238"/>
      <c r="Z592" s="1239"/>
      <c r="AA592" s="687"/>
      <c r="AB592" s="687"/>
      <c r="AC592" s="687"/>
      <c r="AD592" s="1238"/>
      <c r="AE592" s="1239"/>
      <c r="AF592" s="1240"/>
      <c r="AG592" s="1241"/>
      <c r="AH592" s="1238"/>
      <c r="AI592" s="1239"/>
      <c r="AJ592" s="687"/>
      <c r="AK592" s="687"/>
      <c r="AL592" s="687"/>
      <c r="AM592" s="1235"/>
      <c r="AN592" s="1236"/>
      <c r="AO592" s="1237"/>
      <c r="AP592" s="688"/>
      <c r="AQ592" s="689"/>
      <c r="AR592" s="690"/>
    </row>
    <row r="593" spans="1:44" ht="14.1" customHeight="1" x14ac:dyDescent="0.15">
      <c r="A593" s="707"/>
      <c r="B593" s="733"/>
      <c r="C593" s="667"/>
      <c r="D593" s="667"/>
      <c r="E593" s="667"/>
      <c r="F593" s="667"/>
      <c r="G593" s="668"/>
      <c r="H593" s="733"/>
      <c r="I593" s="734"/>
      <c r="J593" s="734"/>
      <c r="K593" s="668"/>
      <c r="L593" s="1172"/>
      <c r="M593" s="1173"/>
      <c r="N593" s="645"/>
      <c r="O593" s="647"/>
      <c r="P593" s="692"/>
      <c r="Q593" s="693"/>
      <c r="R593" s="646"/>
      <c r="S593" s="646"/>
      <c r="T593" s="646"/>
      <c r="U593" s="733"/>
      <c r="V593" s="668"/>
      <c r="W593" s="733"/>
      <c r="X593" s="668"/>
      <c r="Y593" s="735"/>
      <c r="Z593" s="736"/>
      <c r="AA593" s="734"/>
      <c r="AB593" s="734"/>
      <c r="AC593" s="734"/>
      <c r="AD593" s="733"/>
      <c r="AE593" s="668"/>
      <c r="AF593" s="733"/>
      <c r="AG593" s="668"/>
      <c r="AH593" s="735"/>
      <c r="AI593" s="736"/>
      <c r="AJ593" s="734"/>
      <c r="AK593" s="734"/>
      <c r="AL593" s="734"/>
      <c r="AM593" s="737"/>
      <c r="AN593" s="738"/>
      <c r="AO593" s="683"/>
      <c r="AP593" s="667"/>
      <c r="AQ593" s="667"/>
      <c r="AR593" s="668"/>
    </row>
    <row r="594" spans="1:44" ht="14.1" customHeight="1" x14ac:dyDescent="0.15">
      <c r="A594" s="707"/>
      <c r="B594" s="733"/>
      <c r="C594" s="667"/>
      <c r="D594" s="667"/>
      <c r="E594" s="667"/>
      <c r="F594" s="667"/>
      <c r="G594" s="683"/>
      <c r="H594" s="737"/>
      <c r="I594" s="734"/>
      <c r="J594" s="734"/>
      <c r="K594" s="736"/>
      <c r="L594" s="1218"/>
      <c r="M594" s="1219"/>
      <c r="N594" s="1164"/>
      <c r="O594" s="1165"/>
      <c r="P594" s="1214"/>
      <c r="Q594" s="1215"/>
      <c r="R594" s="662"/>
      <c r="S594" s="662"/>
      <c r="T594" s="662"/>
      <c r="U594" s="1263"/>
      <c r="V594" s="1264"/>
      <c r="W594" s="1265"/>
      <c r="X594" s="1266"/>
      <c r="Y594" s="1263"/>
      <c r="Z594" s="1264"/>
      <c r="AA594" s="739"/>
      <c r="AB594" s="739"/>
      <c r="AC594" s="739"/>
      <c r="AD594" s="1263"/>
      <c r="AE594" s="1264"/>
      <c r="AF594" s="1265"/>
      <c r="AG594" s="1266"/>
      <c r="AH594" s="1263"/>
      <c r="AI594" s="1264"/>
      <c r="AJ594" s="739"/>
      <c r="AK594" s="739"/>
      <c r="AL594" s="739"/>
      <c r="AM594" s="1235"/>
      <c r="AN594" s="1236"/>
      <c r="AO594" s="1237"/>
      <c r="AP594" s="738"/>
      <c r="AQ594" s="667"/>
      <c r="AR594" s="668"/>
    </row>
    <row r="595" spans="1:44" ht="14.1" customHeight="1" x14ac:dyDescent="0.15">
      <c r="A595" s="691"/>
      <c r="B595" s="725"/>
      <c r="C595" s="723"/>
      <c r="D595" s="723"/>
      <c r="E595" s="723"/>
      <c r="F595" s="723"/>
      <c r="G595" s="724"/>
      <c r="H595" s="725"/>
      <c r="I595" s="726"/>
      <c r="J595" s="726"/>
      <c r="K595" s="724"/>
      <c r="L595" s="1172"/>
      <c r="M595" s="1173"/>
      <c r="N595" s="645"/>
      <c r="O595" s="647"/>
      <c r="P595" s="692"/>
      <c r="Q595" s="693"/>
      <c r="R595" s="646"/>
      <c r="S595" s="646"/>
      <c r="T595" s="646"/>
      <c r="U595" s="725"/>
      <c r="V595" s="724"/>
      <c r="W595" s="725"/>
      <c r="X595" s="724"/>
      <c r="Y595" s="727"/>
      <c r="Z595" s="728"/>
      <c r="AA595" s="726"/>
      <c r="AB595" s="726"/>
      <c r="AC595" s="726"/>
      <c r="AD595" s="725"/>
      <c r="AE595" s="724"/>
      <c r="AF595" s="725"/>
      <c r="AG595" s="724"/>
      <c r="AH595" s="727"/>
      <c r="AI595" s="728"/>
      <c r="AJ595" s="726"/>
      <c r="AK595" s="726"/>
      <c r="AL595" s="726"/>
      <c r="AM595" s="729"/>
      <c r="AN595" s="730"/>
      <c r="AO595" s="731"/>
      <c r="AP595" s="723"/>
      <c r="AQ595" s="723"/>
      <c r="AR595" s="724"/>
    </row>
    <row r="596" spans="1:44" ht="14.1" customHeight="1" x14ac:dyDescent="0.15">
      <c r="A596" s="697"/>
      <c r="B596" s="740"/>
      <c r="C596" s="689"/>
      <c r="D596" s="689"/>
      <c r="E596" s="689"/>
      <c r="F596" s="689"/>
      <c r="G596" s="732"/>
      <c r="H596" s="684"/>
      <c r="I596" s="685"/>
      <c r="J596" s="685"/>
      <c r="K596" s="686"/>
      <c r="L596" s="1218"/>
      <c r="M596" s="1219"/>
      <c r="N596" s="1164"/>
      <c r="O596" s="1165"/>
      <c r="P596" s="1214"/>
      <c r="Q596" s="1215"/>
      <c r="R596" s="662"/>
      <c r="S596" s="662"/>
      <c r="T596" s="662"/>
      <c r="U596" s="1238"/>
      <c r="V596" s="1239"/>
      <c r="W596" s="1240"/>
      <c r="X596" s="1241"/>
      <c r="Y596" s="1238"/>
      <c r="Z596" s="1239"/>
      <c r="AA596" s="687"/>
      <c r="AB596" s="687"/>
      <c r="AC596" s="687"/>
      <c r="AD596" s="1238"/>
      <c r="AE596" s="1239"/>
      <c r="AF596" s="1240"/>
      <c r="AG596" s="1241"/>
      <c r="AH596" s="1238"/>
      <c r="AI596" s="1239"/>
      <c r="AJ596" s="687"/>
      <c r="AK596" s="687"/>
      <c r="AL596" s="687"/>
      <c r="AM596" s="1235"/>
      <c r="AN596" s="1236"/>
      <c r="AO596" s="1237"/>
      <c r="AP596" s="688"/>
      <c r="AQ596" s="689"/>
      <c r="AR596" s="690"/>
    </row>
    <row r="597" spans="1:44" ht="14.1" customHeight="1" x14ac:dyDescent="0.15">
      <c r="A597" s="707"/>
      <c r="B597" s="666"/>
      <c r="C597" s="667"/>
      <c r="D597" s="667"/>
      <c r="E597" s="667"/>
      <c r="F597" s="667"/>
      <c r="G597" s="668"/>
      <c r="H597" s="733"/>
      <c r="I597" s="734"/>
      <c r="J597" s="734"/>
      <c r="K597" s="668"/>
      <c r="L597" s="645"/>
      <c r="M597" s="647"/>
      <c r="N597" s="645"/>
      <c r="O597" s="647"/>
      <c r="P597" s="692"/>
      <c r="Q597" s="693"/>
      <c r="R597" s="646"/>
      <c r="S597" s="646"/>
      <c r="T597" s="646"/>
      <c r="U597" s="733"/>
      <c r="V597" s="668"/>
      <c r="W597" s="733"/>
      <c r="X597" s="668"/>
      <c r="Y597" s="735"/>
      <c r="Z597" s="736"/>
      <c r="AA597" s="734"/>
      <c r="AB597" s="734"/>
      <c r="AC597" s="734"/>
      <c r="AD597" s="733"/>
      <c r="AE597" s="668"/>
      <c r="AF597" s="733"/>
      <c r="AG597" s="668"/>
      <c r="AH597" s="735"/>
      <c r="AI597" s="736"/>
      <c r="AJ597" s="734"/>
      <c r="AK597" s="734"/>
      <c r="AL597" s="734"/>
      <c r="AM597" s="737"/>
      <c r="AN597" s="738"/>
      <c r="AO597" s="683"/>
      <c r="AP597" s="667"/>
      <c r="AQ597" s="667"/>
      <c r="AR597" s="668"/>
    </row>
    <row r="598" spans="1:44" ht="14.1" customHeight="1" x14ac:dyDescent="0.15">
      <c r="A598" s="707"/>
      <c r="B598" s="741"/>
      <c r="C598" s="667"/>
      <c r="D598" s="667"/>
      <c r="E598" s="667"/>
      <c r="F598" s="667"/>
      <c r="G598" s="683"/>
      <c r="H598" s="737"/>
      <c r="I598" s="734"/>
      <c r="J598" s="734"/>
      <c r="K598" s="736"/>
      <c r="L598" s="903"/>
      <c r="M598" s="904"/>
      <c r="N598" s="659"/>
      <c r="O598" s="661"/>
      <c r="P598" s="715"/>
      <c r="Q598" s="680"/>
      <c r="R598" s="662"/>
      <c r="S598" s="662"/>
      <c r="T598" s="662"/>
      <c r="U598" s="1263"/>
      <c r="V598" s="1264"/>
      <c r="W598" s="1265"/>
      <c r="X598" s="1266"/>
      <c r="Y598" s="1263"/>
      <c r="Z598" s="1264"/>
      <c r="AA598" s="739"/>
      <c r="AB598" s="739"/>
      <c r="AC598" s="739"/>
      <c r="AD598" s="1263"/>
      <c r="AE598" s="1264"/>
      <c r="AF598" s="1265"/>
      <c r="AG598" s="1266"/>
      <c r="AH598" s="1263"/>
      <c r="AI598" s="1264"/>
      <c r="AJ598" s="739"/>
      <c r="AK598" s="739"/>
      <c r="AL598" s="739"/>
      <c r="AM598" s="1232"/>
      <c r="AN598" s="1233"/>
      <c r="AO598" s="1234"/>
      <c r="AP598" s="738"/>
      <c r="AQ598" s="667"/>
      <c r="AR598" s="668"/>
    </row>
    <row r="599" spans="1:44" ht="14.1" customHeight="1" x14ac:dyDescent="0.15">
      <c r="A599" s="742"/>
      <c r="B599" s="743"/>
      <c r="C599" s="744"/>
      <c r="D599" s="744"/>
      <c r="E599" s="744"/>
      <c r="F599" s="744"/>
      <c r="G599" s="745"/>
      <c r="H599" s="743"/>
      <c r="I599" s="746"/>
      <c r="J599" s="746"/>
      <c r="K599" s="745"/>
      <c r="L599" s="743"/>
      <c r="M599" s="745"/>
      <c r="N599" s="743"/>
      <c r="O599" s="745"/>
      <c r="P599" s="747"/>
      <c r="Q599" s="748"/>
      <c r="R599" s="746"/>
      <c r="S599" s="746"/>
      <c r="T599" s="748"/>
      <c r="U599" s="743"/>
      <c r="V599" s="745"/>
      <c r="W599" s="743"/>
      <c r="X599" s="745"/>
      <c r="Y599" s="747"/>
      <c r="Z599" s="748"/>
      <c r="AA599" s="746"/>
      <c r="AB599" s="746"/>
      <c r="AC599" s="746"/>
      <c r="AD599" s="743"/>
      <c r="AE599" s="745"/>
      <c r="AF599" s="743"/>
      <c r="AG599" s="745"/>
      <c r="AH599" s="747"/>
      <c r="AI599" s="748"/>
      <c r="AJ599" s="746"/>
      <c r="AK599" s="746"/>
      <c r="AL599" s="746"/>
      <c r="AM599" s="749"/>
      <c r="AN599" s="750"/>
      <c r="AO599" s="751"/>
      <c r="AP599" s="744"/>
      <c r="AQ599" s="744"/>
      <c r="AR599" s="745"/>
    </row>
    <row r="600" spans="1:44" ht="14.1" customHeight="1" x14ac:dyDescent="0.15">
      <c r="A600" s="752"/>
      <c r="B600" s="1252"/>
      <c r="C600" s="1254"/>
      <c r="D600" s="1254"/>
      <c r="E600" s="1254"/>
      <c r="F600" s="1254"/>
      <c r="G600" s="1253"/>
      <c r="H600" s="753"/>
      <c r="I600" s="754"/>
      <c r="J600" s="754"/>
      <c r="K600" s="755"/>
      <c r="L600" s="1250"/>
      <c r="M600" s="1251"/>
      <c r="N600" s="1252"/>
      <c r="O600" s="1253"/>
      <c r="P600" s="1250"/>
      <c r="Q600" s="1251"/>
      <c r="R600" s="756"/>
      <c r="S600" s="756"/>
      <c r="T600" s="878"/>
      <c r="U600" s="1250"/>
      <c r="V600" s="1251"/>
      <c r="W600" s="1252"/>
      <c r="X600" s="1253"/>
      <c r="Y600" s="1250"/>
      <c r="Z600" s="1251"/>
      <c r="AA600" s="756"/>
      <c r="AB600" s="756"/>
      <c r="AC600" s="756"/>
      <c r="AD600" s="1250"/>
      <c r="AE600" s="1251"/>
      <c r="AF600" s="1252"/>
      <c r="AG600" s="1253"/>
      <c r="AH600" s="1250"/>
      <c r="AI600" s="1251"/>
      <c r="AJ600" s="756"/>
      <c r="AK600" s="756"/>
      <c r="AL600" s="756"/>
      <c r="AM600" s="1260"/>
      <c r="AN600" s="1261"/>
      <c r="AO600" s="1262"/>
      <c r="AP600" s="757"/>
      <c r="AQ600" s="758"/>
      <c r="AR600" s="759"/>
    </row>
    <row r="601" spans="1:44" ht="15" customHeight="1" x14ac:dyDescent="0.15"/>
    <row r="602" spans="1:44" ht="15" customHeight="1" x14ac:dyDescent="0.15">
      <c r="A602" s="1220" t="s">
        <v>1807</v>
      </c>
      <c r="B602" s="1220"/>
      <c r="C602" s="1220"/>
      <c r="D602" s="1220"/>
      <c r="E602" s="1220"/>
      <c r="F602" s="1220"/>
      <c r="G602" s="1220"/>
      <c r="H602" s="1220"/>
      <c r="I602" s="1220"/>
      <c r="J602" s="1220"/>
      <c r="K602" s="1220"/>
      <c r="L602" s="1220"/>
      <c r="M602" s="1220"/>
      <c r="N602" s="1220"/>
      <c r="O602" s="1220"/>
      <c r="P602" s="1220"/>
      <c r="Q602" s="1220"/>
      <c r="R602" s="1220"/>
      <c r="S602" s="1220"/>
      <c r="T602" s="1220"/>
      <c r="U602" s="1220"/>
      <c r="V602" s="1220"/>
      <c r="W602" s="1220"/>
      <c r="X602" s="1220"/>
      <c r="Y602" s="1220"/>
      <c r="Z602" s="1220"/>
      <c r="AA602" s="1220"/>
      <c r="AB602" s="1220"/>
      <c r="AC602" s="1220"/>
      <c r="AD602" s="1220"/>
      <c r="AE602" s="1220"/>
      <c r="AF602" s="1220"/>
      <c r="AG602" s="1220"/>
      <c r="AH602" s="1220"/>
      <c r="AI602" s="1220"/>
      <c r="AJ602" s="1220"/>
      <c r="AK602" s="1220"/>
      <c r="AL602" s="1220"/>
      <c r="AM602" s="1220"/>
      <c r="AN602" s="1220"/>
      <c r="AO602" s="1220"/>
      <c r="AP602" s="1220"/>
      <c r="AQ602" s="1220"/>
      <c r="AR602" s="1220"/>
    </row>
    <row r="603" spans="1:44" ht="15" customHeight="1" x14ac:dyDescent="0.15">
      <c r="A603" s="1220"/>
      <c r="B603" s="1220"/>
      <c r="C603" s="1220"/>
      <c r="D603" s="1220"/>
      <c r="E603" s="1220"/>
      <c r="F603" s="1220"/>
      <c r="G603" s="1220"/>
      <c r="H603" s="1220"/>
      <c r="I603" s="1220"/>
      <c r="J603" s="1220"/>
      <c r="K603" s="1220"/>
      <c r="L603" s="1220"/>
      <c r="M603" s="1220"/>
      <c r="N603" s="1220"/>
      <c r="O603" s="1220"/>
      <c r="P603" s="1220"/>
      <c r="Q603" s="1220"/>
      <c r="R603" s="1220"/>
      <c r="S603" s="1220"/>
      <c r="T603" s="1220"/>
      <c r="U603" s="1220"/>
      <c r="V603" s="1220"/>
      <c r="W603" s="1220"/>
      <c r="X603" s="1220"/>
      <c r="Y603" s="1220"/>
      <c r="Z603" s="1220"/>
      <c r="AA603" s="1220"/>
      <c r="AB603" s="1220"/>
      <c r="AC603" s="1220"/>
      <c r="AD603" s="1220"/>
      <c r="AE603" s="1220"/>
      <c r="AF603" s="1220"/>
      <c r="AG603" s="1220"/>
      <c r="AH603" s="1220"/>
      <c r="AI603" s="1220"/>
      <c r="AJ603" s="1220"/>
      <c r="AK603" s="1220"/>
      <c r="AL603" s="1220"/>
      <c r="AM603" s="1220"/>
      <c r="AN603" s="1220"/>
      <c r="AO603" s="1220"/>
      <c r="AP603" s="1220"/>
      <c r="AQ603" s="1220"/>
      <c r="AR603" s="1220"/>
    </row>
    <row r="604" spans="1:44" ht="15" customHeight="1" x14ac:dyDescent="0.15">
      <c r="B604" s="642" t="s">
        <v>2241</v>
      </c>
      <c r="AP604" s="643"/>
      <c r="AQ604" s="644" t="s">
        <v>1118</v>
      </c>
      <c r="AR604" s="636">
        <v>14</v>
      </c>
    </row>
    <row r="605" spans="1:44" ht="14.1" customHeight="1" x14ac:dyDescent="0.15">
      <c r="A605" s="1272" t="s">
        <v>580</v>
      </c>
      <c r="B605" s="1269" t="s">
        <v>1119</v>
      </c>
      <c r="C605" s="1270"/>
      <c r="D605" s="1270"/>
      <c r="E605" s="1270"/>
      <c r="F605" s="1270"/>
      <c r="G605" s="1270"/>
      <c r="H605" s="1269" t="s">
        <v>1120</v>
      </c>
      <c r="I605" s="1270"/>
      <c r="J605" s="1270"/>
      <c r="K605" s="1271"/>
      <c r="L605" s="1247" t="s">
        <v>1734</v>
      </c>
      <c r="M605" s="1248"/>
      <c r="N605" s="1248"/>
      <c r="O605" s="1248"/>
      <c r="P605" s="1248"/>
      <c r="Q605" s="1248"/>
      <c r="R605" s="1248"/>
      <c r="S605" s="1248"/>
      <c r="T605" s="1249"/>
      <c r="U605" s="1247" t="s">
        <v>1121</v>
      </c>
      <c r="V605" s="1248"/>
      <c r="W605" s="1248"/>
      <c r="X605" s="1248"/>
      <c r="Y605" s="1248"/>
      <c r="Z605" s="1248"/>
      <c r="AA605" s="1248"/>
      <c r="AB605" s="1248"/>
      <c r="AC605" s="1249"/>
      <c r="AD605" s="1247" t="s">
        <v>1122</v>
      </c>
      <c r="AE605" s="1248"/>
      <c r="AF605" s="1248"/>
      <c r="AG605" s="1248"/>
      <c r="AH605" s="1248"/>
      <c r="AI605" s="1248"/>
      <c r="AJ605" s="1248"/>
      <c r="AK605" s="1248"/>
      <c r="AL605" s="1249"/>
      <c r="AM605" s="1274"/>
      <c r="AN605" s="1275"/>
      <c r="AO605" s="1276"/>
      <c r="AP605" s="1269" t="s">
        <v>1123</v>
      </c>
      <c r="AQ605" s="1270"/>
      <c r="AR605" s="1271"/>
    </row>
    <row r="606" spans="1:44" ht="14.1" customHeight="1" x14ac:dyDescent="0.15">
      <c r="A606" s="1273"/>
      <c r="B606" s="1242"/>
      <c r="C606" s="1244"/>
      <c r="D606" s="1244"/>
      <c r="E606" s="1244"/>
      <c r="F606" s="1244"/>
      <c r="G606" s="1244"/>
      <c r="H606" s="1242"/>
      <c r="I606" s="1244"/>
      <c r="J606" s="1244"/>
      <c r="K606" s="1243"/>
      <c r="L606" s="1242" t="s">
        <v>1124</v>
      </c>
      <c r="M606" s="1243"/>
      <c r="N606" s="1244" t="s">
        <v>1125</v>
      </c>
      <c r="O606" s="1244"/>
      <c r="P606" s="1227"/>
      <c r="Q606" s="1229"/>
      <c r="R606" s="1227"/>
      <c r="S606" s="1228"/>
      <c r="T606" s="1229"/>
      <c r="U606" s="1242" t="s">
        <v>1124</v>
      </c>
      <c r="V606" s="1243"/>
      <c r="W606" s="1242" t="s">
        <v>1125</v>
      </c>
      <c r="X606" s="1243"/>
      <c r="Y606" s="1227"/>
      <c r="Z606" s="1229"/>
      <c r="AA606" s="1227"/>
      <c r="AB606" s="1228"/>
      <c r="AC606" s="1229"/>
      <c r="AD606" s="1242" t="s">
        <v>1124</v>
      </c>
      <c r="AE606" s="1243"/>
      <c r="AF606" s="1242" t="s">
        <v>1125</v>
      </c>
      <c r="AG606" s="1243"/>
      <c r="AH606" s="1227"/>
      <c r="AI606" s="1229"/>
      <c r="AJ606" s="1227"/>
      <c r="AK606" s="1228"/>
      <c r="AL606" s="1229"/>
      <c r="AM606" s="1277"/>
      <c r="AN606" s="1278"/>
      <c r="AO606" s="1279"/>
      <c r="AP606" s="1242"/>
      <c r="AQ606" s="1244"/>
      <c r="AR606" s="1243"/>
    </row>
    <row r="607" spans="1:44" ht="14.1" customHeight="1" x14ac:dyDescent="0.15">
      <c r="A607" s="665"/>
      <c r="B607" s="666"/>
      <c r="C607" s="667"/>
      <c r="D607" s="667"/>
      <c r="E607" s="667"/>
      <c r="F607" s="667"/>
      <c r="G607" s="668"/>
      <c r="H607" s="669"/>
      <c r="I607" s="670"/>
      <c r="J607" s="670"/>
      <c r="K607" s="672"/>
      <c r="L607" s="669"/>
      <c r="M607" s="672"/>
      <c r="N607" s="669"/>
      <c r="O607" s="672"/>
      <c r="P607" s="673"/>
      <c r="Q607" s="674"/>
      <c r="R607" s="671"/>
      <c r="S607" s="671"/>
      <c r="T607" s="671"/>
      <c r="U607" s="669"/>
      <c r="V607" s="672"/>
      <c r="W607" s="669"/>
      <c r="X607" s="672"/>
      <c r="Y607" s="673"/>
      <c r="Z607" s="674"/>
      <c r="AA607" s="670"/>
      <c r="AB607" s="670"/>
      <c r="AC607" s="670"/>
      <c r="AD607" s="669"/>
      <c r="AE607" s="672"/>
      <c r="AF607" s="669"/>
      <c r="AG607" s="672"/>
      <c r="AH607" s="673"/>
      <c r="AI607" s="674"/>
      <c r="AJ607" s="670"/>
      <c r="AK607" s="670"/>
      <c r="AL607" s="670"/>
      <c r="AM607" s="675"/>
      <c r="AN607" s="676"/>
      <c r="AO607" s="677"/>
      <c r="AP607" s="671"/>
      <c r="AQ607" s="671"/>
      <c r="AR607" s="672"/>
    </row>
    <row r="608" spans="1:44" ht="14.1" customHeight="1" x14ac:dyDescent="0.15">
      <c r="A608" s="681">
        <v>13</v>
      </c>
      <c r="B608" s="682" t="s">
        <v>1177</v>
      </c>
      <c r="C608" s="667"/>
      <c r="D608" s="667"/>
      <c r="E608" s="667"/>
      <c r="F608" s="667"/>
      <c r="G608" s="683"/>
      <c r="H608" s="684"/>
      <c r="I608" s="685"/>
      <c r="J608" s="685"/>
      <c r="K608" s="686"/>
      <c r="L608" s="1245"/>
      <c r="M608" s="1246"/>
      <c r="N608" s="1240"/>
      <c r="O608" s="1241"/>
      <c r="P608" s="1238"/>
      <c r="Q608" s="1239"/>
      <c r="R608" s="685"/>
      <c r="S608" s="685"/>
      <c r="T608" s="685"/>
      <c r="U608" s="1245"/>
      <c r="V608" s="1246"/>
      <c r="W608" s="1240"/>
      <c r="X608" s="1241"/>
      <c r="Y608" s="1238"/>
      <c r="Z608" s="1239"/>
      <c r="AA608" s="687"/>
      <c r="AB608" s="687"/>
      <c r="AC608" s="687"/>
      <c r="AD608" s="1245"/>
      <c r="AE608" s="1246"/>
      <c r="AF608" s="1240"/>
      <c r="AG608" s="1241"/>
      <c r="AH608" s="1238"/>
      <c r="AI608" s="1239"/>
      <c r="AJ608" s="687"/>
      <c r="AK608" s="687"/>
      <c r="AL608" s="687"/>
      <c r="AM608" s="1235"/>
      <c r="AN608" s="1236"/>
      <c r="AO608" s="1237"/>
      <c r="AP608" s="688"/>
      <c r="AQ608" s="689"/>
      <c r="AR608" s="690"/>
    </row>
    <row r="609" spans="1:44" ht="14.1" customHeight="1" x14ac:dyDescent="0.15">
      <c r="A609" s="691"/>
      <c r="B609" s="645" t="s">
        <v>1178</v>
      </c>
      <c r="C609" s="646"/>
      <c r="D609" s="646"/>
      <c r="E609" s="646"/>
      <c r="F609" s="646"/>
      <c r="G609" s="647"/>
      <c r="H609" s="645" t="s">
        <v>1582</v>
      </c>
      <c r="I609" s="648"/>
      <c r="J609" s="648"/>
      <c r="K609" s="647"/>
      <c r="L609" s="1172"/>
      <c r="M609" s="1173"/>
      <c r="N609" s="645"/>
      <c r="O609" s="647"/>
      <c r="P609" s="692"/>
      <c r="Q609" s="693"/>
      <c r="R609" s="648"/>
      <c r="S609" s="648"/>
      <c r="T609" s="648"/>
      <c r="U609" s="1172"/>
      <c r="V609" s="1173"/>
      <c r="W609" s="645"/>
      <c r="X609" s="647"/>
      <c r="Y609" s="692"/>
      <c r="Z609" s="693"/>
      <c r="AA609" s="648"/>
      <c r="AB609" s="648"/>
      <c r="AC609" s="648"/>
      <c r="AD609" s="1172"/>
      <c r="AE609" s="1173"/>
      <c r="AF609" s="645"/>
      <c r="AG609" s="647"/>
      <c r="AH609" s="692"/>
      <c r="AI609" s="693"/>
      <c r="AJ609" s="648"/>
      <c r="AK609" s="648"/>
      <c r="AL609" s="648"/>
      <c r="AM609" s="694"/>
      <c r="AN609" s="695"/>
      <c r="AO609" s="696"/>
      <c r="AP609" s="660"/>
      <c r="AQ609" s="660"/>
      <c r="AR609" s="661"/>
    </row>
    <row r="610" spans="1:44" ht="14.1" customHeight="1" x14ac:dyDescent="0.15">
      <c r="A610" s="697"/>
      <c r="B610" s="651" t="s">
        <v>1179</v>
      </c>
      <c r="C610" s="652"/>
      <c r="D610" s="652"/>
      <c r="E610" s="652"/>
      <c r="F610" s="698"/>
      <c r="G610" s="678"/>
      <c r="H610" s="679" t="s">
        <v>1132</v>
      </c>
      <c r="I610" s="662"/>
      <c r="J610" s="662"/>
      <c r="K610" s="656"/>
      <c r="L610" s="1218" t="s">
        <v>724</v>
      </c>
      <c r="M610" s="1219"/>
      <c r="N610" s="1164" t="s">
        <v>737</v>
      </c>
      <c r="O610" s="1165"/>
      <c r="P610" s="1157"/>
      <c r="Q610" s="1158"/>
      <c r="R610" s="1159"/>
      <c r="S610" s="1160"/>
      <c r="T610" s="1161"/>
      <c r="U610" s="1280" t="s">
        <v>1374</v>
      </c>
      <c r="V610" s="1281"/>
      <c r="W610" s="1164" t="s">
        <v>1133</v>
      </c>
      <c r="X610" s="1165"/>
      <c r="Y610" s="1157"/>
      <c r="Z610" s="1158"/>
      <c r="AA610" s="1159"/>
      <c r="AB610" s="1160"/>
      <c r="AC610" s="1161"/>
      <c r="AD610" s="1282">
        <v>1E-3</v>
      </c>
      <c r="AE610" s="1283"/>
      <c r="AF610" s="1164" t="s">
        <v>1130</v>
      </c>
      <c r="AG610" s="1165"/>
      <c r="AH610" s="1157"/>
      <c r="AI610" s="1158"/>
      <c r="AJ610" s="1159"/>
      <c r="AK610" s="1160"/>
      <c r="AL610" s="1161"/>
      <c r="AM610" s="1159"/>
      <c r="AN610" s="1160"/>
      <c r="AO610" s="1161"/>
      <c r="AP610" s="654" t="s">
        <v>1547</v>
      </c>
      <c r="AQ610" s="660"/>
      <c r="AR610" s="661"/>
    </row>
    <row r="611" spans="1:44" ht="14.1" customHeight="1" x14ac:dyDescent="0.15">
      <c r="A611" s="707"/>
      <c r="B611" s="645" t="s">
        <v>1566</v>
      </c>
      <c r="C611" s="646"/>
      <c r="D611" s="646"/>
      <c r="E611" s="660"/>
      <c r="F611" s="646"/>
      <c r="G611" s="647"/>
      <c r="H611" s="645" t="s">
        <v>1582</v>
      </c>
      <c r="I611" s="648"/>
      <c r="J611" s="648"/>
      <c r="K611" s="647"/>
      <c r="L611" s="1172"/>
      <c r="M611" s="1173"/>
      <c r="N611" s="645"/>
      <c r="O611" s="647"/>
      <c r="P611" s="692"/>
      <c r="Q611" s="693"/>
      <c r="R611" s="648"/>
      <c r="S611" s="648"/>
      <c r="T611" s="648"/>
      <c r="U611" s="1216"/>
      <c r="V611" s="1217"/>
      <c r="W611" s="645"/>
      <c r="X611" s="647"/>
      <c r="Y611" s="692"/>
      <c r="Z611" s="693"/>
      <c r="AA611" s="648"/>
      <c r="AB611" s="648"/>
      <c r="AC611" s="648"/>
      <c r="AD611" s="1216"/>
      <c r="AE611" s="1217"/>
      <c r="AF611" s="645"/>
      <c r="AG611" s="647"/>
      <c r="AH611" s="692"/>
      <c r="AI611" s="693"/>
      <c r="AJ611" s="648"/>
      <c r="AK611" s="648"/>
      <c r="AL611" s="648"/>
      <c r="AM611" s="694"/>
      <c r="AN611" s="695"/>
      <c r="AO611" s="696"/>
      <c r="AP611" s="660"/>
      <c r="AQ611" s="646"/>
      <c r="AR611" s="647"/>
    </row>
    <row r="612" spans="1:44" ht="14.1" customHeight="1" x14ac:dyDescent="0.15">
      <c r="A612" s="707"/>
      <c r="B612" s="659" t="s">
        <v>1567</v>
      </c>
      <c r="C612" s="660"/>
      <c r="D612" s="660"/>
      <c r="E612" s="660"/>
      <c r="F612" s="708"/>
      <c r="G612" s="653"/>
      <c r="H612" s="679" t="s">
        <v>1132</v>
      </c>
      <c r="I612" s="662"/>
      <c r="J612" s="662"/>
      <c r="K612" s="656"/>
      <c r="L612" s="1218" t="s">
        <v>724</v>
      </c>
      <c r="M612" s="1219"/>
      <c r="N612" s="1164" t="s">
        <v>737</v>
      </c>
      <c r="O612" s="1165"/>
      <c r="P612" s="1157"/>
      <c r="Q612" s="1158"/>
      <c r="R612" s="1159"/>
      <c r="S612" s="1160"/>
      <c r="T612" s="1161"/>
      <c r="U612" s="1162" t="s">
        <v>1374</v>
      </c>
      <c r="V612" s="1163"/>
      <c r="W612" s="1164" t="s">
        <v>1133</v>
      </c>
      <c r="X612" s="1165"/>
      <c r="Y612" s="1157"/>
      <c r="Z612" s="1158"/>
      <c r="AA612" s="1159"/>
      <c r="AB612" s="1160"/>
      <c r="AC612" s="1161"/>
      <c r="AD612" s="1230">
        <v>0.13</v>
      </c>
      <c r="AE612" s="1231"/>
      <c r="AF612" s="1164" t="s">
        <v>1130</v>
      </c>
      <c r="AG612" s="1165"/>
      <c r="AH612" s="1157"/>
      <c r="AI612" s="1158"/>
      <c r="AJ612" s="1159"/>
      <c r="AK612" s="1160"/>
      <c r="AL612" s="1161"/>
      <c r="AM612" s="1159"/>
      <c r="AN612" s="1160"/>
      <c r="AO612" s="1161"/>
      <c r="AP612" s="654" t="s">
        <v>1547</v>
      </c>
      <c r="AQ612" s="652"/>
      <c r="AR612" s="713"/>
    </row>
    <row r="613" spans="1:44" ht="14.1" customHeight="1" x14ac:dyDescent="0.15">
      <c r="A613" s="691"/>
      <c r="B613" s="645"/>
      <c r="C613" s="646"/>
      <c r="D613" s="646"/>
      <c r="E613" s="646"/>
      <c r="F613" s="646"/>
      <c r="G613" s="647"/>
      <c r="H613" s="645"/>
      <c r="I613" s="648"/>
      <c r="J613" s="648"/>
      <c r="K613" s="647"/>
      <c r="L613" s="1172"/>
      <c r="M613" s="1173"/>
      <c r="N613" s="645"/>
      <c r="O613" s="647"/>
      <c r="P613" s="692"/>
      <c r="Q613" s="693"/>
      <c r="R613" s="646"/>
      <c r="S613" s="646"/>
      <c r="T613" s="646"/>
      <c r="U613" s="1216"/>
      <c r="V613" s="1217"/>
      <c r="W613" s="645"/>
      <c r="X613" s="647"/>
      <c r="Y613" s="692"/>
      <c r="Z613" s="693"/>
      <c r="AA613" s="648"/>
      <c r="AB613" s="648"/>
      <c r="AC613" s="648"/>
      <c r="AD613" s="1216"/>
      <c r="AE613" s="1217"/>
      <c r="AF613" s="645"/>
      <c r="AG613" s="647"/>
      <c r="AH613" s="692"/>
      <c r="AI613" s="693"/>
      <c r="AJ613" s="648"/>
      <c r="AK613" s="648"/>
      <c r="AL613" s="648"/>
      <c r="AM613" s="694"/>
      <c r="AN613" s="695"/>
      <c r="AO613" s="696"/>
      <c r="AP613" s="660"/>
      <c r="AQ613" s="660"/>
      <c r="AR613" s="661"/>
    </row>
    <row r="614" spans="1:44" ht="14.1" customHeight="1" x14ac:dyDescent="0.15">
      <c r="A614" s="707"/>
      <c r="B614" s="659"/>
      <c r="C614" s="660"/>
      <c r="D614" s="660"/>
      <c r="E614" s="660"/>
      <c r="F614" s="698"/>
      <c r="G614" s="678"/>
      <c r="H614" s="679"/>
      <c r="I614" s="662"/>
      <c r="J614" s="662"/>
      <c r="K614" s="656"/>
      <c r="L614" s="1218"/>
      <c r="M614" s="1219"/>
      <c r="N614" s="1164"/>
      <c r="O614" s="1165"/>
      <c r="P614" s="1214"/>
      <c r="Q614" s="1215"/>
      <c r="R614" s="662"/>
      <c r="S614" s="662"/>
      <c r="T614" s="662"/>
      <c r="U614" s="1162"/>
      <c r="V614" s="1163"/>
      <c r="W614" s="1164"/>
      <c r="X614" s="1165"/>
      <c r="Y614" s="1157"/>
      <c r="Z614" s="1158"/>
      <c r="AA614" s="1159"/>
      <c r="AB614" s="1160"/>
      <c r="AC614" s="1161"/>
      <c r="AD614" s="1162"/>
      <c r="AE614" s="1163"/>
      <c r="AF614" s="1164"/>
      <c r="AG614" s="1165"/>
      <c r="AH614" s="1157"/>
      <c r="AI614" s="1158"/>
      <c r="AJ614" s="1159"/>
      <c r="AK614" s="1160"/>
      <c r="AL614" s="1161"/>
      <c r="AM614" s="1159"/>
      <c r="AN614" s="1160"/>
      <c r="AO614" s="1161"/>
      <c r="AP614" s="654"/>
      <c r="AQ614" s="660"/>
      <c r="AR614" s="661"/>
    </row>
    <row r="615" spans="1:44" ht="14.1" customHeight="1" x14ac:dyDescent="0.15">
      <c r="A615" s="691"/>
      <c r="B615" s="645"/>
      <c r="C615" s="646"/>
      <c r="D615" s="646"/>
      <c r="E615" s="646"/>
      <c r="F615" s="646"/>
      <c r="G615" s="647"/>
      <c r="H615" s="645"/>
      <c r="I615" s="648"/>
      <c r="J615" s="648"/>
      <c r="K615" s="647"/>
      <c r="L615" s="1172"/>
      <c r="M615" s="1173"/>
      <c r="N615" s="645"/>
      <c r="O615" s="647"/>
      <c r="P615" s="692"/>
      <c r="Q615" s="693"/>
      <c r="R615" s="646"/>
      <c r="S615" s="646"/>
      <c r="T615" s="646"/>
      <c r="U615" s="645"/>
      <c r="V615" s="647"/>
      <c r="W615" s="645"/>
      <c r="X615" s="647"/>
      <c r="Y615" s="692"/>
      <c r="Z615" s="693"/>
      <c r="AA615" s="648"/>
      <c r="AB615" s="648"/>
      <c r="AC615" s="648"/>
      <c r="AD615" s="645"/>
      <c r="AE615" s="647"/>
      <c r="AF615" s="645"/>
      <c r="AG615" s="647"/>
      <c r="AH615" s="692"/>
      <c r="AI615" s="693"/>
      <c r="AJ615" s="648"/>
      <c r="AK615" s="648"/>
      <c r="AL615" s="648"/>
      <c r="AM615" s="694"/>
      <c r="AN615" s="695"/>
      <c r="AO615" s="696"/>
      <c r="AP615" s="646"/>
      <c r="AQ615" s="646"/>
      <c r="AR615" s="647"/>
    </row>
    <row r="616" spans="1:44" ht="14.1" customHeight="1" x14ac:dyDescent="0.15">
      <c r="A616" s="697"/>
      <c r="B616" s="651" t="s">
        <v>1600</v>
      </c>
      <c r="C616" s="652"/>
      <c r="D616" s="652"/>
      <c r="E616" s="652"/>
      <c r="F616" s="708"/>
      <c r="G616" s="653"/>
      <c r="H616" s="654"/>
      <c r="I616" s="655"/>
      <c r="J616" s="655"/>
      <c r="K616" s="656"/>
      <c r="L616" s="1218" t="s">
        <v>724</v>
      </c>
      <c r="M616" s="1219"/>
      <c r="N616" s="1164" t="s">
        <v>737</v>
      </c>
      <c r="O616" s="1165"/>
      <c r="P616" s="1214"/>
      <c r="Q616" s="1215"/>
      <c r="R616" s="1159"/>
      <c r="S616" s="1160"/>
      <c r="T616" s="1161"/>
      <c r="U616" s="1291" t="s">
        <v>1602</v>
      </c>
      <c r="V616" s="1292"/>
      <c r="W616" s="1174" t="s">
        <v>1133</v>
      </c>
      <c r="X616" s="1175"/>
      <c r="Y616" s="1157"/>
      <c r="Z616" s="1158"/>
      <c r="AA616" s="1159"/>
      <c r="AB616" s="1160"/>
      <c r="AC616" s="1161"/>
      <c r="AD616" s="1230">
        <v>0.13100000000000001</v>
      </c>
      <c r="AE616" s="1231"/>
      <c r="AF616" s="1174" t="s">
        <v>1130</v>
      </c>
      <c r="AG616" s="1175"/>
      <c r="AH616" s="1157"/>
      <c r="AI616" s="1158"/>
      <c r="AJ616" s="1159"/>
      <c r="AK616" s="1160"/>
      <c r="AL616" s="1161"/>
      <c r="AM616" s="1159"/>
      <c r="AN616" s="1160"/>
      <c r="AO616" s="1161"/>
      <c r="AP616" s="706"/>
      <c r="AQ616" s="652"/>
      <c r="AR616" s="713"/>
    </row>
    <row r="617" spans="1:44" ht="14.1" customHeight="1" x14ac:dyDescent="0.15">
      <c r="A617" s="707"/>
      <c r="B617" s="659"/>
      <c r="C617" s="660"/>
      <c r="D617" s="660"/>
      <c r="E617" s="660"/>
      <c r="F617" s="646"/>
      <c r="G617" s="661"/>
      <c r="H617" s="645"/>
      <c r="I617" s="648"/>
      <c r="J617" s="648"/>
      <c r="K617" s="647"/>
      <c r="L617" s="1172"/>
      <c r="M617" s="1173"/>
      <c r="N617" s="645"/>
      <c r="O617" s="647"/>
      <c r="P617" s="692"/>
      <c r="Q617" s="693"/>
      <c r="R617" s="646"/>
      <c r="S617" s="646"/>
      <c r="T617" s="646"/>
      <c r="U617" s="1216"/>
      <c r="V617" s="1217"/>
      <c r="W617" s="645"/>
      <c r="X617" s="647"/>
      <c r="Y617" s="692"/>
      <c r="Z617" s="693"/>
      <c r="AA617" s="648"/>
      <c r="AB617" s="648"/>
      <c r="AC617" s="648"/>
      <c r="AD617" s="1216"/>
      <c r="AE617" s="1217"/>
      <c r="AF617" s="645"/>
      <c r="AG617" s="647"/>
      <c r="AH617" s="692"/>
      <c r="AI617" s="693"/>
      <c r="AJ617" s="648"/>
      <c r="AK617" s="648"/>
      <c r="AL617" s="648"/>
      <c r="AM617" s="694"/>
      <c r="AN617" s="695"/>
      <c r="AO617" s="696"/>
      <c r="AP617" s="660"/>
      <c r="AQ617" s="660"/>
      <c r="AR617" s="661"/>
    </row>
    <row r="618" spans="1:44" ht="14.1" customHeight="1" x14ac:dyDescent="0.15">
      <c r="A618" s="707"/>
      <c r="B618" s="659"/>
      <c r="C618" s="660"/>
      <c r="D618" s="660"/>
      <c r="E618" s="660"/>
      <c r="F618" s="660"/>
      <c r="G618" s="678"/>
      <c r="H618" s="679"/>
      <c r="I618" s="662"/>
      <c r="J618" s="662"/>
      <c r="K618" s="656"/>
      <c r="L618" s="1218"/>
      <c r="M618" s="1219"/>
      <c r="N618" s="1164"/>
      <c r="O618" s="1165"/>
      <c r="P618" s="1214"/>
      <c r="Q618" s="1215"/>
      <c r="R618" s="662"/>
      <c r="S618" s="662"/>
      <c r="T618" s="662"/>
      <c r="U618" s="1162"/>
      <c r="V618" s="1163"/>
      <c r="W618" s="1164"/>
      <c r="X618" s="1165"/>
      <c r="Y618" s="1157"/>
      <c r="Z618" s="1158"/>
      <c r="AA618" s="1159"/>
      <c r="AB618" s="1160"/>
      <c r="AC618" s="1161"/>
      <c r="AD618" s="1162"/>
      <c r="AE618" s="1163"/>
      <c r="AF618" s="1164"/>
      <c r="AG618" s="1165"/>
      <c r="AH618" s="1157"/>
      <c r="AI618" s="1158"/>
      <c r="AJ618" s="1159"/>
      <c r="AK618" s="1160"/>
      <c r="AL618" s="1161"/>
      <c r="AM618" s="1159"/>
      <c r="AN618" s="1160"/>
      <c r="AO618" s="1161"/>
      <c r="AP618" s="654"/>
      <c r="AQ618" s="652"/>
      <c r="AR618" s="713"/>
    </row>
    <row r="619" spans="1:44" ht="14.1" customHeight="1" x14ac:dyDescent="0.15">
      <c r="A619" s="691"/>
      <c r="B619" s="645"/>
      <c r="C619" s="646"/>
      <c r="D619" s="646"/>
      <c r="E619" s="646"/>
      <c r="F619" s="646"/>
      <c r="G619" s="647"/>
      <c r="H619" s="645"/>
      <c r="I619" s="648"/>
      <c r="J619" s="648"/>
      <c r="K619" s="647"/>
      <c r="L619" s="1172"/>
      <c r="M619" s="1173"/>
      <c r="N619" s="645"/>
      <c r="O619" s="647"/>
      <c r="P619" s="692"/>
      <c r="Q619" s="693"/>
      <c r="R619" s="646"/>
      <c r="S619" s="646"/>
      <c r="T619" s="646"/>
      <c r="U619" s="1216"/>
      <c r="V619" s="1217"/>
      <c r="W619" s="645"/>
      <c r="X619" s="647"/>
      <c r="Y619" s="692"/>
      <c r="Z619" s="693"/>
      <c r="AA619" s="648"/>
      <c r="AB619" s="648"/>
      <c r="AC619" s="648"/>
      <c r="AD619" s="1216"/>
      <c r="AE619" s="1217"/>
      <c r="AF619" s="645"/>
      <c r="AG619" s="647"/>
      <c r="AH619" s="692"/>
      <c r="AI619" s="693"/>
      <c r="AJ619" s="648"/>
      <c r="AK619" s="648"/>
      <c r="AL619" s="648"/>
      <c r="AM619" s="694"/>
      <c r="AN619" s="695"/>
      <c r="AO619" s="696"/>
      <c r="AP619" s="660"/>
      <c r="AQ619" s="646"/>
      <c r="AR619" s="647"/>
    </row>
    <row r="620" spans="1:44" ht="14.1" customHeight="1" x14ac:dyDescent="0.15">
      <c r="A620" s="697"/>
      <c r="B620" s="651"/>
      <c r="C620" s="652"/>
      <c r="D620" s="652"/>
      <c r="E620" s="652"/>
      <c r="F620" s="660"/>
      <c r="G620" s="653"/>
      <c r="H620" s="679"/>
      <c r="I620" s="662"/>
      <c r="J620" s="662"/>
      <c r="K620" s="656"/>
      <c r="L620" s="1218"/>
      <c r="M620" s="1219"/>
      <c r="N620" s="1164"/>
      <c r="O620" s="1165"/>
      <c r="P620" s="1214"/>
      <c r="Q620" s="1215"/>
      <c r="R620" s="662"/>
      <c r="S620" s="662"/>
      <c r="T620" s="662"/>
      <c r="U620" s="1162"/>
      <c r="V620" s="1163"/>
      <c r="W620" s="1164"/>
      <c r="X620" s="1165"/>
      <c r="Y620" s="1157"/>
      <c r="Z620" s="1158"/>
      <c r="AA620" s="1159"/>
      <c r="AB620" s="1160"/>
      <c r="AC620" s="1161"/>
      <c r="AD620" s="1162"/>
      <c r="AE620" s="1163"/>
      <c r="AF620" s="1164"/>
      <c r="AG620" s="1165"/>
      <c r="AH620" s="1157"/>
      <c r="AI620" s="1158"/>
      <c r="AJ620" s="1159"/>
      <c r="AK620" s="1160"/>
      <c r="AL620" s="1161"/>
      <c r="AM620" s="1159"/>
      <c r="AN620" s="1160"/>
      <c r="AO620" s="1161"/>
      <c r="AP620" s="654"/>
      <c r="AQ620" s="652"/>
      <c r="AR620" s="713"/>
    </row>
    <row r="621" spans="1:44" ht="14.1" customHeight="1" x14ac:dyDescent="0.15">
      <c r="A621" s="707"/>
      <c r="B621" s="659"/>
      <c r="C621" s="660"/>
      <c r="D621" s="660"/>
      <c r="E621" s="660"/>
      <c r="F621" s="646"/>
      <c r="G621" s="661"/>
      <c r="H621" s="645"/>
      <c r="I621" s="648"/>
      <c r="J621" s="648"/>
      <c r="K621" s="647"/>
      <c r="L621" s="1172"/>
      <c r="M621" s="1173"/>
      <c r="N621" s="645"/>
      <c r="O621" s="647"/>
      <c r="P621" s="692"/>
      <c r="Q621" s="693"/>
      <c r="R621" s="646"/>
      <c r="S621" s="646"/>
      <c r="T621" s="647"/>
      <c r="U621" s="1216"/>
      <c r="V621" s="1217"/>
      <c r="W621" s="645"/>
      <c r="X621" s="647"/>
      <c r="Y621" s="692"/>
      <c r="Z621" s="693"/>
      <c r="AA621" s="648"/>
      <c r="AB621" s="648"/>
      <c r="AC621" s="648"/>
      <c r="AD621" s="1216"/>
      <c r="AE621" s="1217"/>
      <c r="AF621" s="645"/>
      <c r="AG621" s="647"/>
      <c r="AH621" s="692"/>
      <c r="AI621" s="693"/>
      <c r="AJ621" s="648"/>
      <c r="AK621" s="648"/>
      <c r="AL621" s="648"/>
      <c r="AM621" s="694"/>
      <c r="AN621" s="695"/>
      <c r="AO621" s="696"/>
      <c r="AP621" s="660"/>
      <c r="AQ621" s="660"/>
      <c r="AR621" s="661"/>
    </row>
    <row r="622" spans="1:44" ht="14.1" customHeight="1" x14ac:dyDescent="0.15">
      <c r="A622" s="707"/>
      <c r="B622" s="651"/>
      <c r="C622" s="660"/>
      <c r="D622" s="660"/>
      <c r="E622" s="660"/>
      <c r="F622" s="660"/>
      <c r="G622" s="678"/>
      <c r="H622" s="679"/>
      <c r="I622" s="662"/>
      <c r="J622" s="662"/>
      <c r="K622" s="656"/>
      <c r="L622" s="1162"/>
      <c r="M622" s="1163"/>
      <c r="N622" s="1174"/>
      <c r="O622" s="1175"/>
      <c r="P622" s="1157"/>
      <c r="Q622" s="1158"/>
      <c r="R622" s="655"/>
      <c r="S622" s="655"/>
      <c r="T622" s="656"/>
      <c r="U622" s="1162"/>
      <c r="V622" s="1163"/>
      <c r="W622" s="1164"/>
      <c r="X622" s="1165"/>
      <c r="Y622" s="1157"/>
      <c r="Z622" s="1158"/>
      <c r="AA622" s="1159"/>
      <c r="AB622" s="1160"/>
      <c r="AC622" s="1161"/>
      <c r="AD622" s="1162"/>
      <c r="AE622" s="1163"/>
      <c r="AF622" s="1164"/>
      <c r="AG622" s="1165"/>
      <c r="AH622" s="1157"/>
      <c r="AI622" s="1158"/>
      <c r="AJ622" s="1159"/>
      <c r="AK622" s="1160"/>
      <c r="AL622" s="1161"/>
      <c r="AM622" s="1159"/>
      <c r="AN622" s="1160"/>
      <c r="AO622" s="1161"/>
      <c r="AP622" s="654"/>
      <c r="AQ622" s="660"/>
      <c r="AR622" s="661"/>
    </row>
    <row r="623" spans="1:44" ht="14.1" customHeight="1" x14ac:dyDescent="0.15">
      <c r="A623" s="691"/>
      <c r="B623" s="645"/>
      <c r="C623" s="646"/>
      <c r="D623" s="646"/>
      <c r="E623" s="646"/>
      <c r="F623" s="646"/>
      <c r="G623" s="647"/>
      <c r="H623" s="645"/>
      <c r="I623" s="648"/>
      <c r="J623" s="648"/>
      <c r="K623" s="647"/>
      <c r="L623" s="1172"/>
      <c r="M623" s="1173"/>
      <c r="N623" s="645"/>
      <c r="O623" s="647"/>
      <c r="P623" s="692"/>
      <c r="Q623" s="693"/>
      <c r="R623" s="646"/>
      <c r="S623" s="646"/>
      <c r="T623" s="646"/>
      <c r="U623" s="1172"/>
      <c r="V623" s="1173"/>
      <c r="W623" s="645"/>
      <c r="X623" s="647"/>
      <c r="Y623" s="692"/>
      <c r="Z623" s="693"/>
      <c r="AA623" s="648"/>
      <c r="AB623" s="648"/>
      <c r="AC623" s="648"/>
      <c r="AD623" s="1172"/>
      <c r="AE623" s="1173"/>
      <c r="AF623" s="645"/>
      <c r="AG623" s="647"/>
      <c r="AH623" s="692"/>
      <c r="AI623" s="693"/>
      <c r="AJ623" s="648"/>
      <c r="AK623" s="648"/>
      <c r="AL623" s="648"/>
      <c r="AM623" s="694"/>
      <c r="AN623" s="695"/>
      <c r="AO623" s="696"/>
      <c r="AP623" s="646"/>
      <c r="AQ623" s="646"/>
      <c r="AR623" s="647"/>
    </row>
    <row r="624" spans="1:44" ht="14.1" customHeight="1" x14ac:dyDescent="0.15">
      <c r="A624" s="697"/>
      <c r="B624" s="651"/>
      <c r="C624" s="652"/>
      <c r="D624" s="652"/>
      <c r="E624" s="652"/>
      <c r="F624" s="652"/>
      <c r="G624" s="653"/>
      <c r="H624" s="654"/>
      <c r="I624" s="655"/>
      <c r="J624" s="655"/>
      <c r="K624" s="656"/>
      <c r="L624" s="1218"/>
      <c r="M624" s="1219"/>
      <c r="N624" s="1164"/>
      <c r="O624" s="1165"/>
      <c r="P624" s="1214"/>
      <c r="Q624" s="1215"/>
      <c r="R624" s="662"/>
      <c r="S624" s="662"/>
      <c r="T624" s="662"/>
      <c r="U624" s="1162"/>
      <c r="V624" s="1163"/>
      <c r="W624" s="1174"/>
      <c r="X624" s="1175"/>
      <c r="Y624" s="1157"/>
      <c r="Z624" s="1158"/>
      <c r="AA624" s="1159"/>
      <c r="AB624" s="1160"/>
      <c r="AC624" s="1161"/>
      <c r="AD624" s="1162"/>
      <c r="AE624" s="1163"/>
      <c r="AF624" s="1174"/>
      <c r="AG624" s="1175"/>
      <c r="AH624" s="1157"/>
      <c r="AI624" s="1158"/>
      <c r="AJ624" s="1159"/>
      <c r="AK624" s="1160"/>
      <c r="AL624" s="1161"/>
      <c r="AM624" s="1159"/>
      <c r="AN624" s="1160"/>
      <c r="AO624" s="1161"/>
      <c r="AP624" s="881"/>
      <c r="AQ624" s="652"/>
      <c r="AR624" s="713"/>
    </row>
    <row r="625" spans="1:44" ht="14.1" customHeight="1" x14ac:dyDescent="0.15">
      <c r="A625" s="707"/>
      <c r="B625" s="659"/>
      <c r="C625" s="660"/>
      <c r="D625" s="660"/>
      <c r="E625" s="660"/>
      <c r="F625" s="660"/>
      <c r="G625" s="661"/>
      <c r="H625" s="645"/>
      <c r="I625" s="648"/>
      <c r="J625" s="648"/>
      <c r="K625" s="647"/>
      <c r="L625" s="1172"/>
      <c r="M625" s="1173"/>
      <c r="N625" s="645"/>
      <c r="O625" s="647"/>
      <c r="P625" s="692"/>
      <c r="Q625" s="693"/>
      <c r="R625" s="646"/>
      <c r="S625" s="646"/>
      <c r="T625" s="646"/>
      <c r="U625" s="1172"/>
      <c r="V625" s="1173"/>
      <c r="W625" s="645"/>
      <c r="X625" s="647"/>
      <c r="Y625" s="692"/>
      <c r="Z625" s="693"/>
      <c r="AA625" s="648"/>
      <c r="AB625" s="648"/>
      <c r="AC625" s="648"/>
      <c r="AD625" s="1216"/>
      <c r="AE625" s="1217"/>
      <c r="AF625" s="645"/>
      <c r="AG625" s="647"/>
      <c r="AH625" s="692"/>
      <c r="AI625" s="693"/>
      <c r="AJ625" s="648"/>
      <c r="AK625" s="648"/>
      <c r="AL625" s="648"/>
      <c r="AM625" s="694"/>
      <c r="AN625" s="695"/>
      <c r="AO625" s="696"/>
      <c r="AP625" s="660"/>
      <c r="AQ625" s="660"/>
      <c r="AR625" s="661"/>
    </row>
    <row r="626" spans="1:44" ht="14.1" customHeight="1" x14ac:dyDescent="0.15">
      <c r="A626" s="707"/>
      <c r="B626" s="659"/>
      <c r="C626" s="660"/>
      <c r="D626" s="660"/>
      <c r="E626" s="660"/>
      <c r="F626" s="660"/>
      <c r="G626" s="678"/>
      <c r="H626" s="679"/>
      <c r="I626" s="662"/>
      <c r="J626" s="662"/>
      <c r="K626" s="656"/>
      <c r="L626" s="1218"/>
      <c r="M626" s="1219"/>
      <c r="N626" s="1164"/>
      <c r="O626" s="1165"/>
      <c r="P626" s="1214"/>
      <c r="Q626" s="1215"/>
      <c r="R626" s="662"/>
      <c r="S626" s="662"/>
      <c r="T626" s="662"/>
      <c r="U626" s="1162"/>
      <c r="V626" s="1163"/>
      <c r="W626" s="1164"/>
      <c r="X626" s="1165"/>
      <c r="Y626" s="1157"/>
      <c r="Z626" s="1158"/>
      <c r="AA626" s="1159"/>
      <c r="AB626" s="1160"/>
      <c r="AC626" s="1161"/>
      <c r="AD626" s="1162"/>
      <c r="AE626" s="1163"/>
      <c r="AF626" s="1164"/>
      <c r="AG626" s="1165"/>
      <c r="AH626" s="1157"/>
      <c r="AI626" s="1158"/>
      <c r="AJ626" s="1159"/>
      <c r="AK626" s="1160"/>
      <c r="AL626" s="1161"/>
      <c r="AM626" s="1159"/>
      <c r="AN626" s="1160"/>
      <c r="AO626" s="1161"/>
      <c r="AP626" s="716"/>
      <c r="AQ626" s="660"/>
      <c r="AR626" s="661"/>
    </row>
    <row r="627" spans="1:44" ht="14.1" customHeight="1" x14ac:dyDescent="0.15">
      <c r="A627" s="691"/>
      <c r="B627" s="645"/>
      <c r="C627" s="723"/>
      <c r="D627" s="723"/>
      <c r="E627" s="723"/>
      <c r="F627" s="723"/>
      <c r="G627" s="724"/>
      <c r="H627" s="645"/>
      <c r="I627" s="648"/>
      <c r="J627" s="648"/>
      <c r="K627" s="647"/>
      <c r="L627" s="1172"/>
      <c r="M627" s="1173"/>
      <c r="N627" s="645"/>
      <c r="O627" s="647"/>
      <c r="P627" s="692"/>
      <c r="Q627" s="693"/>
      <c r="R627" s="646"/>
      <c r="S627" s="646"/>
      <c r="T627" s="646"/>
      <c r="U627" s="1172"/>
      <c r="V627" s="1173"/>
      <c r="W627" s="645"/>
      <c r="X627" s="647"/>
      <c r="Y627" s="692"/>
      <c r="Z627" s="693"/>
      <c r="AA627" s="648"/>
      <c r="AB627" s="648"/>
      <c r="AC627" s="648"/>
      <c r="AD627" s="1216"/>
      <c r="AE627" s="1217"/>
      <c r="AF627" s="645"/>
      <c r="AG627" s="647"/>
      <c r="AH627" s="692"/>
      <c r="AI627" s="693"/>
      <c r="AJ627" s="648"/>
      <c r="AK627" s="648"/>
      <c r="AL627" s="648"/>
      <c r="AM627" s="694"/>
      <c r="AN627" s="695"/>
      <c r="AO627" s="696"/>
      <c r="AP627" s="723"/>
      <c r="AQ627" s="723"/>
      <c r="AR627" s="724"/>
    </row>
    <row r="628" spans="1:44" ht="14.1" customHeight="1" x14ac:dyDescent="0.15">
      <c r="A628" s="697"/>
      <c r="B628" s="651"/>
      <c r="C628" s="689"/>
      <c r="D628" s="689"/>
      <c r="E628" s="689"/>
      <c r="F628" s="689"/>
      <c r="G628" s="732"/>
      <c r="H628" s="679"/>
      <c r="I628" s="662"/>
      <c r="J628" s="662"/>
      <c r="K628" s="656"/>
      <c r="L628" s="1218"/>
      <c r="M628" s="1219"/>
      <c r="N628" s="1164"/>
      <c r="O628" s="1165"/>
      <c r="P628" s="1214"/>
      <c r="Q628" s="1215"/>
      <c r="R628" s="662"/>
      <c r="S628" s="662"/>
      <c r="T628" s="662"/>
      <c r="U628" s="1162"/>
      <c r="V628" s="1163"/>
      <c r="W628" s="1164"/>
      <c r="X628" s="1165"/>
      <c r="Y628" s="1157"/>
      <c r="Z628" s="1158"/>
      <c r="AA628" s="1159"/>
      <c r="AB628" s="1160"/>
      <c r="AC628" s="1161"/>
      <c r="AD628" s="1162"/>
      <c r="AE628" s="1163"/>
      <c r="AF628" s="1164"/>
      <c r="AG628" s="1165"/>
      <c r="AH628" s="1157"/>
      <c r="AI628" s="1158"/>
      <c r="AJ628" s="1159"/>
      <c r="AK628" s="1160"/>
      <c r="AL628" s="1161"/>
      <c r="AM628" s="1159"/>
      <c r="AN628" s="1160"/>
      <c r="AO628" s="1161"/>
      <c r="AP628" s="688"/>
      <c r="AQ628" s="689"/>
      <c r="AR628" s="690"/>
    </row>
    <row r="629" spans="1:44" ht="14.1" customHeight="1" x14ac:dyDescent="0.15">
      <c r="A629" s="707"/>
      <c r="B629" s="659"/>
      <c r="C629" s="660"/>
      <c r="D629" s="660"/>
      <c r="E629" s="660"/>
      <c r="F629" s="660"/>
      <c r="G629" s="661"/>
      <c r="H629" s="645"/>
      <c r="I629" s="648"/>
      <c r="J629" s="648"/>
      <c r="K629" s="647"/>
      <c r="L629" s="1172"/>
      <c r="M629" s="1173"/>
      <c r="N629" s="645"/>
      <c r="O629" s="647"/>
      <c r="P629" s="692"/>
      <c r="Q629" s="693"/>
      <c r="R629" s="646"/>
      <c r="S629" s="646"/>
      <c r="T629" s="646"/>
      <c r="U629" s="1172"/>
      <c r="V629" s="1173"/>
      <c r="W629" s="645"/>
      <c r="X629" s="647"/>
      <c r="Y629" s="692"/>
      <c r="Z629" s="693"/>
      <c r="AA629" s="648"/>
      <c r="AB629" s="648"/>
      <c r="AC629" s="648"/>
      <c r="AD629" s="1216"/>
      <c r="AE629" s="1217"/>
      <c r="AF629" s="645"/>
      <c r="AG629" s="647"/>
      <c r="AH629" s="692"/>
      <c r="AI629" s="693"/>
      <c r="AJ629" s="648"/>
      <c r="AK629" s="648"/>
      <c r="AL629" s="648"/>
      <c r="AM629" s="694"/>
      <c r="AN629" s="695"/>
      <c r="AO629" s="696"/>
      <c r="AP629" s="660"/>
      <c r="AQ629" s="660"/>
      <c r="AR629" s="661"/>
    </row>
    <row r="630" spans="1:44" ht="14.1" customHeight="1" x14ac:dyDescent="0.15">
      <c r="A630" s="707"/>
      <c r="B630" s="659"/>
      <c r="C630" s="660"/>
      <c r="D630" s="660"/>
      <c r="E630" s="660"/>
      <c r="F630" s="660"/>
      <c r="G630" s="678"/>
      <c r="H630" s="679"/>
      <c r="I630" s="662"/>
      <c r="J630" s="662"/>
      <c r="K630" s="656"/>
      <c r="L630" s="1218"/>
      <c r="M630" s="1219"/>
      <c r="N630" s="1164"/>
      <c r="O630" s="1165"/>
      <c r="P630" s="1214"/>
      <c r="Q630" s="1215"/>
      <c r="R630" s="662"/>
      <c r="S630" s="662"/>
      <c r="T630" s="662"/>
      <c r="U630" s="1162"/>
      <c r="V630" s="1163"/>
      <c r="W630" s="1164"/>
      <c r="X630" s="1165"/>
      <c r="Y630" s="1157"/>
      <c r="Z630" s="1158"/>
      <c r="AA630" s="1159"/>
      <c r="AB630" s="1160"/>
      <c r="AC630" s="1161"/>
      <c r="AD630" s="1162"/>
      <c r="AE630" s="1163"/>
      <c r="AF630" s="1164"/>
      <c r="AG630" s="1165"/>
      <c r="AH630" s="1157"/>
      <c r="AI630" s="1158"/>
      <c r="AJ630" s="1159"/>
      <c r="AK630" s="1160"/>
      <c r="AL630" s="1161"/>
      <c r="AM630" s="1159"/>
      <c r="AN630" s="1160"/>
      <c r="AO630" s="1161"/>
      <c r="AP630" s="716"/>
      <c r="AQ630" s="660"/>
      <c r="AR630" s="661"/>
    </row>
    <row r="631" spans="1:44" ht="14.1" customHeight="1" x14ac:dyDescent="0.15">
      <c r="A631" s="691"/>
      <c r="B631" s="645"/>
      <c r="C631" s="646"/>
      <c r="D631" s="646"/>
      <c r="E631" s="646"/>
      <c r="F631" s="646"/>
      <c r="G631" s="647"/>
      <c r="H631" s="645"/>
      <c r="I631" s="648"/>
      <c r="J631" s="648"/>
      <c r="K631" s="647"/>
      <c r="L631" s="1172"/>
      <c r="M631" s="1173"/>
      <c r="N631" s="645"/>
      <c r="O631" s="647"/>
      <c r="P631" s="692"/>
      <c r="Q631" s="693"/>
      <c r="R631" s="646"/>
      <c r="S631" s="646"/>
      <c r="T631" s="646"/>
      <c r="U631" s="1172"/>
      <c r="V631" s="1173"/>
      <c r="W631" s="645"/>
      <c r="X631" s="647"/>
      <c r="Y631" s="692"/>
      <c r="Z631" s="693"/>
      <c r="AA631" s="648"/>
      <c r="AB631" s="648"/>
      <c r="AC631" s="648"/>
      <c r="AD631" s="1216"/>
      <c r="AE631" s="1217"/>
      <c r="AF631" s="645"/>
      <c r="AG631" s="647"/>
      <c r="AH631" s="692"/>
      <c r="AI631" s="693"/>
      <c r="AJ631" s="648"/>
      <c r="AK631" s="648"/>
      <c r="AL631" s="648"/>
      <c r="AM631" s="694"/>
      <c r="AN631" s="695"/>
      <c r="AO631" s="696"/>
      <c r="AP631" s="646"/>
      <c r="AQ631" s="646"/>
      <c r="AR631" s="647"/>
    </row>
    <row r="632" spans="1:44" ht="14.1" customHeight="1" x14ac:dyDescent="0.15">
      <c r="A632" s="697"/>
      <c r="B632" s="651"/>
      <c r="C632" s="652"/>
      <c r="D632" s="652"/>
      <c r="E632" s="652"/>
      <c r="F632" s="652"/>
      <c r="G632" s="653"/>
      <c r="H632" s="679"/>
      <c r="I632" s="662"/>
      <c r="J632" s="662"/>
      <c r="K632" s="656"/>
      <c r="L632" s="1218"/>
      <c r="M632" s="1219"/>
      <c r="N632" s="1164"/>
      <c r="O632" s="1165"/>
      <c r="P632" s="1214"/>
      <c r="Q632" s="1215"/>
      <c r="R632" s="662"/>
      <c r="S632" s="662"/>
      <c r="T632" s="662"/>
      <c r="U632" s="1225"/>
      <c r="V632" s="1226"/>
      <c r="W632" s="1164"/>
      <c r="X632" s="1165"/>
      <c r="Y632" s="1157"/>
      <c r="Z632" s="1158"/>
      <c r="AA632" s="1159"/>
      <c r="AB632" s="1160"/>
      <c r="AC632" s="1161"/>
      <c r="AD632" s="1162"/>
      <c r="AE632" s="1163"/>
      <c r="AF632" s="1164"/>
      <c r="AG632" s="1165"/>
      <c r="AH632" s="1157"/>
      <c r="AI632" s="1158"/>
      <c r="AJ632" s="1159"/>
      <c r="AK632" s="1160"/>
      <c r="AL632" s="1161"/>
      <c r="AM632" s="1159"/>
      <c r="AN632" s="1160"/>
      <c r="AO632" s="1161"/>
      <c r="AP632" s="706"/>
      <c r="AQ632" s="652"/>
      <c r="AR632" s="713"/>
    </row>
    <row r="633" spans="1:44" ht="14.1" customHeight="1" x14ac:dyDescent="0.15">
      <c r="A633" s="707"/>
      <c r="B633" s="659"/>
      <c r="C633" s="660"/>
      <c r="D633" s="660"/>
      <c r="E633" s="660"/>
      <c r="F633" s="660"/>
      <c r="G633" s="661"/>
      <c r="H633" s="645"/>
      <c r="I633" s="648"/>
      <c r="J633" s="648"/>
      <c r="K633" s="647"/>
      <c r="L633" s="1172"/>
      <c r="M633" s="1173"/>
      <c r="N633" s="645"/>
      <c r="O633" s="647"/>
      <c r="P633" s="692"/>
      <c r="Q633" s="693"/>
      <c r="R633" s="646"/>
      <c r="S633" s="646"/>
      <c r="T633" s="646"/>
      <c r="U633" s="1172"/>
      <c r="V633" s="1173"/>
      <c r="W633" s="645"/>
      <c r="X633" s="647"/>
      <c r="Y633" s="692"/>
      <c r="Z633" s="693"/>
      <c r="AA633" s="648"/>
      <c r="AB633" s="648"/>
      <c r="AC633" s="648"/>
      <c r="AD633" s="1216"/>
      <c r="AE633" s="1217"/>
      <c r="AF633" s="645"/>
      <c r="AG633" s="647"/>
      <c r="AH633" s="692"/>
      <c r="AI633" s="693"/>
      <c r="AJ633" s="648"/>
      <c r="AK633" s="648"/>
      <c r="AL633" s="648"/>
      <c r="AM633" s="694"/>
      <c r="AN633" s="695"/>
      <c r="AO633" s="696"/>
      <c r="AP633" s="660"/>
      <c r="AQ633" s="660"/>
      <c r="AR633" s="661"/>
    </row>
    <row r="634" spans="1:44" ht="14.1" customHeight="1" x14ac:dyDescent="0.15">
      <c r="A634" s="707"/>
      <c r="B634" s="659"/>
      <c r="C634" s="660"/>
      <c r="D634" s="660"/>
      <c r="E634" s="660"/>
      <c r="F634" s="660"/>
      <c r="G634" s="678"/>
      <c r="H634" s="679"/>
      <c r="I634" s="662"/>
      <c r="J634" s="662"/>
      <c r="K634" s="656"/>
      <c r="L634" s="1218"/>
      <c r="M634" s="1219"/>
      <c r="N634" s="1164"/>
      <c r="O634" s="1165"/>
      <c r="P634" s="1214"/>
      <c r="Q634" s="1215"/>
      <c r="R634" s="662"/>
      <c r="S634" s="662"/>
      <c r="T634" s="662"/>
      <c r="U634" s="1162"/>
      <c r="V634" s="1163"/>
      <c r="W634" s="1164"/>
      <c r="X634" s="1165"/>
      <c r="Y634" s="1157"/>
      <c r="Z634" s="1158"/>
      <c r="AA634" s="1159"/>
      <c r="AB634" s="1160"/>
      <c r="AC634" s="1161"/>
      <c r="AD634" s="1162"/>
      <c r="AE634" s="1163"/>
      <c r="AF634" s="1164"/>
      <c r="AG634" s="1165"/>
      <c r="AH634" s="1157"/>
      <c r="AI634" s="1158"/>
      <c r="AJ634" s="1159"/>
      <c r="AK634" s="1160"/>
      <c r="AL634" s="1161"/>
      <c r="AM634" s="1159"/>
      <c r="AN634" s="1160"/>
      <c r="AO634" s="1161"/>
      <c r="AP634" s="716"/>
      <c r="AQ634" s="660"/>
      <c r="AR634" s="661"/>
    </row>
    <row r="635" spans="1:44" ht="14.1" customHeight="1" x14ac:dyDescent="0.15">
      <c r="A635" s="691"/>
      <c r="B635" s="645"/>
      <c r="C635" s="646"/>
      <c r="D635" s="646"/>
      <c r="E635" s="646"/>
      <c r="F635" s="646"/>
      <c r="G635" s="647"/>
      <c r="H635" s="645"/>
      <c r="I635" s="648"/>
      <c r="J635" s="648"/>
      <c r="K635" s="647"/>
      <c r="L635" s="1172"/>
      <c r="M635" s="1173"/>
      <c r="N635" s="645"/>
      <c r="O635" s="647"/>
      <c r="P635" s="692"/>
      <c r="Q635" s="693"/>
      <c r="R635" s="646"/>
      <c r="S635" s="646"/>
      <c r="T635" s="646"/>
      <c r="U635" s="1172"/>
      <c r="V635" s="1173"/>
      <c r="W635" s="645"/>
      <c r="X635" s="647"/>
      <c r="Y635" s="692"/>
      <c r="Z635" s="693"/>
      <c r="AA635" s="648"/>
      <c r="AB635" s="648"/>
      <c r="AC635" s="648"/>
      <c r="AD635" s="1216"/>
      <c r="AE635" s="1217"/>
      <c r="AF635" s="645"/>
      <c r="AG635" s="647"/>
      <c r="AH635" s="692"/>
      <c r="AI635" s="693"/>
      <c r="AJ635" s="648"/>
      <c r="AK635" s="648"/>
      <c r="AL635" s="648"/>
      <c r="AM635" s="694"/>
      <c r="AN635" s="695"/>
      <c r="AO635" s="696"/>
      <c r="AP635" s="646"/>
      <c r="AQ635" s="646"/>
      <c r="AR635" s="647"/>
    </row>
    <row r="636" spans="1:44" ht="14.1" customHeight="1" x14ac:dyDescent="0.15">
      <c r="A636" s="697"/>
      <c r="B636" s="651"/>
      <c r="C636" s="652"/>
      <c r="D636" s="652"/>
      <c r="E636" s="652"/>
      <c r="F636" s="652"/>
      <c r="G636" s="653"/>
      <c r="H636" s="679"/>
      <c r="I636" s="662"/>
      <c r="J636" s="662"/>
      <c r="K636" s="656"/>
      <c r="L636" s="1218"/>
      <c r="M636" s="1219"/>
      <c r="N636" s="1164"/>
      <c r="O636" s="1165"/>
      <c r="P636" s="1214"/>
      <c r="Q636" s="1215"/>
      <c r="R636" s="662"/>
      <c r="S636" s="662"/>
      <c r="T636" s="662"/>
      <c r="U636" s="1225"/>
      <c r="V636" s="1226"/>
      <c r="W636" s="1164"/>
      <c r="X636" s="1165"/>
      <c r="Y636" s="1157"/>
      <c r="Z636" s="1158"/>
      <c r="AA636" s="1159"/>
      <c r="AB636" s="1160"/>
      <c r="AC636" s="1161"/>
      <c r="AD636" s="1225"/>
      <c r="AE636" s="1226"/>
      <c r="AF636" s="1164"/>
      <c r="AG636" s="1165"/>
      <c r="AH636" s="1157"/>
      <c r="AI636" s="1158"/>
      <c r="AJ636" s="1159"/>
      <c r="AK636" s="1160"/>
      <c r="AL636" s="1161"/>
      <c r="AM636" s="1159"/>
      <c r="AN636" s="1160"/>
      <c r="AO636" s="1161"/>
      <c r="AP636" s="706"/>
      <c r="AQ636" s="652"/>
      <c r="AR636" s="713"/>
    </row>
    <row r="637" spans="1:44" ht="14.1" customHeight="1" x14ac:dyDescent="0.15">
      <c r="A637" s="707"/>
      <c r="B637" s="659"/>
      <c r="C637" s="660"/>
      <c r="D637" s="660"/>
      <c r="E637" s="660"/>
      <c r="F637" s="660"/>
      <c r="G637" s="661"/>
      <c r="H637" s="645"/>
      <c r="I637" s="648"/>
      <c r="J637" s="648"/>
      <c r="K637" s="647"/>
      <c r="L637" s="1172"/>
      <c r="M637" s="1173"/>
      <c r="N637" s="645"/>
      <c r="O637" s="647"/>
      <c r="P637" s="692"/>
      <c r="Q637" s="693"/>
      <c r="R637" s="646"/>
      <c r="S637" s="646"/>
      <c r="T637" s="646"/>
      <c r="U637" s="1172"/>
      <c r="V637" s="1173"/>
      <c r="W637" s="645"/>
      <c r="X637" s="647"/>
      <c r="Y637" s="692"/>
      <c r="Z637" s="693"/>
      <c r="AA637" s="648"/>
      <c r="AB637" s="648"/>
      <c r="AC637" s="648"/>
      <c r="AD637" s="1216"/>
      <c r="AE637" s="1217"/>
      <c r="AF637" s="645"/>
      <c r="AG637" s="647"/>
      <c r="AH637" s="692"/>
      <c r="AI637" s="693"/>
      <c r="AJ637" s="648"/>
      <c r="AK637" s="648"/>
      <c r="AL637" s="648"/>
      <c r="AM637" s="694"/>
      <c r="AN637" s="695"/>
      <c r="AO637" s="696"/>
      <c r="AP637" s="660"/>
      <c r="AQ637" s="660"/>
      <c r="AR637" s="661"/>
    </row>
    <row r="638" spans="1:44" ht="14.1" customHeight="1" x14ac:dyDescent="0.15">
      <c r="A638" s="707"/>
      <c r="B638" s="659"/>
      <c r="C638" s="660"/>
      <c r="D638" s="660"/>
      <c r="E638" s="660"/>
      <c r="F638" s="660"/>
      <c r="G638" s="678"/>
      <c r="H638" s="679"/>
      <c r="I638" s="662"/>
      <c r="J638" s="662"/>
      <c r="K638" s="656"/>
      <c r="L638" s="1218"/>
      <c r="M638" s="1219"/>
      <c r="N638" s="1164"/>
      <c r="O638" s="1165"/>
      <c r="P638" s="1214"/>
      <c r="Q638" s="1215"/>
      <c r="R638" s="662"/>
      <c r="S638" s="662"/>
      <c r="T638" s="662"/>
      <c r="U638" s="1225"/>
      <c r="V638" s="1226"/>
      <c r="W638" s="1164"/>
      <c r="X638" s="1165"/>
      <c r="Y638" s="1157"/>
      <c r="Z638" s="1158"/>
      <c r="AA638" s="1159"/>
      <c r="AB638" s="1160"/>
      <c r="AC638" s="1161"/>
      <c r="AD638" s="1225"/>
      <c r="AE638" s="1226"/>
      <c r="AF638" s="1164"/>
      <c r="AG638" s="1165"/>
      <c r="AH638" s="1157"/>
      <c r="AI638" s="1158"/>
      <c r="AJ638" s="1159"/>
      <c r="AK638" s="1160"/>
      <c r="AL638" s="1161"/>
      <c r="AM638" s="1159"/>
      <c r="AN638" s="1160"/>
      <c r="AO638" s="1161"/>
      <c r="AP638" s="716"/>
      <c r="AQ638" s="660"/>
      <c r="AR638" s="661"/>
    </row>
    <row r="639" spans="1:44" ht="14.1" customHeight="1" x14ac:dyDescent="0.15">
      <c r="A639" s="691"/>
      <c r="B639" s="645"/>
      <c r="C639" s="646"/>
      <c r="D639" s="646"/>
      <c r="E639" s="646"/>
      <c r="F639" s="646"/>
      <c r="G639" s="647"/>
      <c r="H639" s="645"/>
      <c r="I639" s="648"/>
      <c r="J639" s="648"/>
      <c r="K639" s="647"/>
      <c r="L639" s="1172"/>
      <c r="M639" s="1173"/>
      <c r="N639" s="645"/>
      <c r="O639" s="647"/>
      <c r="P639" s="692"/>
      <c r="Q639" s="693"/>
      <c r="R639" s="646"/>
      <c r="S639" s="646"/>
      <c r="T639" s="646"/>
      <c r="U639" s="1172"/>
      <c r="V639" s="1173"/>
      <c r="W639" s="645"/>
      <c r="X639" s="647"/>
      <c r="Y639" s="692"/>
      <c r="Z639" s="693"/>
      <c r="AA639" s="648"/>
      <c r="AB639" s="648"/>
      <c r="AC639" s="648"/>
      <c r="AD639" s="1216"/>
      <c r="AE639" s="1217"/>
      <c r="AF639" s="645"/>
      <c r="AG639" s="647"/>
      <c r="AH639" s="692"/>
      <c r="AI639" s="693"/>
      <c r="AJ639" s="648"/>
      <c r="AK639" s="648"/>
      <c r="AL639" s="648"/>
      <c r="AM639" s="694"/>
      <c r="AN639" s="695"/>
      <c r="AO639" s="696"/>
      <c r="AP639" s="646"/>
      <c r="AQ639" s="646"/>
      <c r="AR639" s="647"/>
    </row>
    <row r="640" spans="1:44" ht="14.1" customHeight="1" x14ac:dyDescent="0.15">
      <c r="A640" s="697"/>
      <c r="B640" s="651"/>
      <c r="C640" s="652"/>
      <c r="D640" s="652"/>
      <c r="E640" s="652"/>
      <c r="F640" s="652"/>
      <c r="G640" s="653"/>
      <c r="H640" s="679"/>
      <c r="I640" s="662"/>
      <c r="J640" s="662"/>
      <c r="K640" s="656"/>
      <c r="L640" s="1218"/>
      <c r="M640" s="1219"/>
      <c r="N640" s="1164"/>
      <c r="O640" s="1165"/>
      <c r="P640" s="1214"/>
      <c r="Q640" s="1215"/>
      <c r="R640" s="662"/>
      <c r="S640" s="662"/>
      <c r="T640" s="662"/>
      <c r="U640" s="1162"/>
      <c r="V640" s="1163"/>
      <c r="W640" s="1164"/>
      <c r="X640" s="1165"/>
      <c r="Y640" s="1157"/>
      <c r="Z640" s="1158"/>
      <c r="AA640" s="1159"/>
      <c r="AB640" s="1160"/>
      <c r="AC640" s="1161"/>
      <c r="AD640" s="1162"/>
      <c r="AE640" s="1163"/>
      <c r="AF640" s="1164"/>
      <c r="AG640" s="1165"/>
      <c r="AH640" s="1157"/>
      <c r="AI640" s="1158"/>
      <c r="AJ640" s="1159"/>
      <c r="AK640" s="1160"/>
      <c r="AL640" s="1161"/>
      <c r="AM640" s="1159"/>
      <c r="AN640" s="1160"/>
      <c r="AO640" s="1161"/>
      <c r="AP640" s="706"/>
      <c r="AQ640" s="652"/>
      <c r="AR640" s="713"/>
    </row>
    <row r="641" spans="1:44" ht="14.1" customHeight="1" x14ac:dyDescent="0.15">
      <c r="A641" s="691"/>
      <c r="B641" s="645"/>
      <c r="C641" s="646"/>
      <c r="D641" s="646"/>
      <c r="E641" s="646"/>
      <c r="F641" s="646"/>
      <c r="G641" s="647"/>
      <c r="H641" s="645"/>
      <c r="I641" s="648"/>
      <c r="J641" s="648"/>
      <c r="K641" s="647"/>
      <c r="L641" s="1172"/>
      <c r="M641" s="1173"/>
      <c r="N641" s="645"/>
      <c r="O641" s="647"/>
      <c r="P641" s="692"/>
      <c r="Q641" s="693"/>
      <c r="R641" s="646"/>
      <c r="S641" s="646"/>
      <c r="T641" s="646"/>
      <c r="U641" s="1172"/>
      <c r="V641" s="1173"/>
      <c r="W641" s="645"/>
      <c r="X641" s="647"/>
      <c r="Y641" s="692"/>
      <c r="Z641" s="693"/>
      <c r="AA641" s="648"/>
      <c r="AB641" s="648"/>
      <c r="AC641" s="648"/>
      <c r="AD641" s="1216"/>
      <c r="AE641" s="1217"/>
      <c r="AF641" s="645"/>
      <c r="AG641" s="647"/>
      <c r="AH641" s="692"/>
      <c r="AI641" s="693"/>
      <c r="AJ641" s="648"/>
      <c r="AK641" s="648"/>
      <c r="AL641" s="648"/>
      <c r="AM641" s="694"/>
      <c r="AN641" s="695"/>
      <c r="AO641" s="696"/>
      <c r="AP641" s="646"/>
      <c r="AQ641" s="646"/>
      <c r="AR641" s="647"/>
    </row>
    <row r="642" spans="1:44" ht="14.1" customHeight="1" x14ac:dyDescent="0.15">
      <c r="A642" s="697"/>
      <c r="B642" s="651"/>
      <c r="C642" s="652"/>
      <c r="D642" s="652"/>
      <c r="E642" s="652"/>
      <c r="F642" s="652"/>
      <c r="G642" s="653"/>
      <c r="H642" s="654"/>
      <c r="I642" s="655"/>
      <c r="J642" s="655"/>
      <c r="K642" s="656"/>
      <c r="L642" s="1218"/>
      <c r="M642" s="1219"/>
      <c r="N642" s="1164"/>
      <c r="O642" s="1165"/>
      <c r="P642" s="1214"/>
      <c r="Q642" s="1215"/>
      <c r="R642" s="662"/>
      <c r="S642" s="662"/>
      <c r="T642" s="662"/>
      <c r="U642" s="1162"/>
      <c r="V642" s="1163"/>
      <c r="W642" s="1174"/>
      <c r="X642" s="1175"/>
      <c r="Y642" s="1157"/>
      <c r="Z642" s="1158"/>
      <c r="AA642" s="1159"/>
      <c r="AB642" s="1160"/>
      <c r="AC642" s="1161"/>
      <c r="AD642" s="1162"/>
      <c r="AE642" s="1163"/>
      <c r="AF642" s="1174"/>
      <c r="AG642" s="1175"/>
      <c r="AH642" s="1157"/>
      <c r="AI642" s="1158"/>
      <c r="AJ642" s="1159"/>
      <c r="AK642" s="1160"/>
      <c r="AL642" s="1161"/>
      <c r="AM642" s="1159"/>
      <c r="AN642" s="1160"/>
      <c r="AO642" s="1161"/>
      <c r="AP642" s="706"/>
      <c r="AQ642" s="652"/>
      <c r="AR642" s="713"/>
    </row>
    <row r="643" spans="1:44" ht="14.1" customHeight="1" x14ac:dyDescent="0.15">
      <c r="A643" s="707"/>
      <c r="B643" s="666"/>
      <c r="C643" s="660"/>
      <c r="D643" s="660"/>
      <c r="E643" s="660"/>
      <c r="F643" s="660"/>
      <c r="G643" s="661"/>
      <c r="H643" s="659"/>
      <c r="I643" s="662"/>
      <c r="J643" s="662"/>
      <c r="K643" s="661"/>
      <c r="L643" s="645"/>
      <c r="M643" s="647"/>
      <c r="N643" s="645"/>
      <c r="O643" s="647"/>
      <c r="P643" s="692"/>
      <c r="Q643" s="693"/>
      <c r="R643" s="646"/>
      <c r="S643" s="646"/>
      <c r="T643" s="646"/>
      <c r="U643" s="659"/>
      <c r="V643" s="661"/>
      <c r="W643" s="659"/>
      <c r="X643" s="661"/>
      <c r="Y643" s="715"/>
      <c r="Z643" s="680"/>
      <c r="AA643" s="662"/>
      <c r="AB643" s="662"/>
      <c r="AC643" s="662"/>
      <c r="AD643" s="659"/>
      <c r="AE643" s="661"/>
      <c r="AF643" s="659"/>
      <c r="AG643" s="661"/>
      <c r="AH643" s="715"/>
      <c r="AI643" s="680"/>
      <c r="AJ643" s="662"/>
      <c r="AK643" s="662"/>
      <c r="AL643" s="662"/>
      <c r="AM643" s="679"/>
      <c r="AN643" s="716"/>
      <c r="AO643" s="678"/>
      <c r="AP643" s="660"/>
      <c r="AQ643" s="660"/>
      <c r="AR643" s="661"/>
    </row>
    <row r="644" spans="1:44" ht="14.1" customHeight="1" x14ac:dyDescent="0.15">
      <c r="A644" s="707"/>
      <c r="B644" s="666"/>
      <c r="C644" s="660"/>
      <c r="D644" s="660"/>
      <c r="E644" s="660"/>
      <c r="F644" s="660"/>
      <c r="G644" s="678"/>
      <c r="H644" s="679"/>
      <c r="I644" s="662"/>
      <c r="J644" s="662"/>
      <c r="K644" s="680"/>
      <c r="L644" s="903"/>
      <c r="M644" s="904"/>
      <c r="N644" s="659"/>
      <c r="O644" s="661"/>
      <c r="P644" s="715"/>
      <c r="Q644" s="680"/>
      <c r="R644" s="662"/>
      <c r="S644" s="662"/>
      <c r="T644" s="662"/>
      <c r="U644" s="1214"/>
      <c r="V644" s="1215"/>
      <c r="W644" s="1164"/>
      <c r="X644" s="1165"/>
      <c r="Y644" s="1214"/>
      <c r="Z644" s="1215"/>
      <c r="AA644" s="712"/>
      <c r="AB644" s="712"/>
      <c r="AC644" s="712"/>
      <c r="AD644" s="1214"/>
      <c r="AE644" s="1215"/>
      <c r="AF644" s="1164"/>
      <c r="AG644" s="1165"/>
      <c r="AH644" s="1214"/>
      <c r="AI644" s="1215"/>
      <c r="AJ644" s="712"/>
      <c r="AK644" s="712"/>
      <c r="AL644" s="712"/>
      <c r="AM644" s="1288"/>
      <c r="AN644" s="1289"/>
      <c r="AO644" s="1290"/>
      <c r="AP644" s="716"/>
      <c r="AQ644" s="660"/>
      <c r="AR644" s="661"/>
    </row>
    <row r="645" spans="1:44" ht="14.1" customHeight="1" x14ac:dyDescent="0.15">
      <c r="A645" s="742"/>
      <c r="B645" s="743"/>
      <c r="C645" s="744"/>
      <c r="D645" s="744"/>
      <c r="E645" s="744"/>
      <c r="F645" s="744"/>
      <c r="G645" s="745"/>
      <c r="H645" s="743"/>
      <c r="I645" s="746"/>
      <c r="J645" s="746"/>
      <c r="K645" s="745"/>
      <c r="L645" s="743"/>
      <c r="M645" s="745"/>
      <c r="N645" s="743"/>
      <c r="O645" s="745"/>
      <c r="P645" s="747"/>
      <c r="Q645" s="748"/>
      <c r="R645" s="746"/>
      <c r="S645" s="746"/>
      <c r="T645" s="748"/>
      <c r="U645" s="743"/>
      <c r="V645" s="745"/>
      <c r="W645" s="743"/>
      <c r="X645" s="745"/>
      <c r="Y645" s="747"/>
      <c r="Z645" s="748"/>
      <c r="AA645" s="746"/>
      <c r="AB645" s="746"/>
      <c r="AC645" s="746"/>
      <c r="AD645" s="743"/>
      <c r="AE645" s="745"/>
      <c r="AF645" s="743"/>
      <c r="AG645" s="745"/>
      <c r="AH645" s="747"/>
      <c r="AI645" s="748"/>
      <c r="AJ645" s="746"/>
      <c r="AK645" s="746"/>
      <c r="AL645" s="746"/>
      <c r="AM645" s="749"/>
      <c r="AN645" s="750"/>
      <c r="AO645" s="751"/>
      <c r="AP645" s="744"/>
      <c r="AQ645" s="744"/>
      <c r="AR645" s="745"/>
    </row>
    <row r="646" spans="1:44" ht="14.1" customHeight="1" x14ac:dyDescent="0.15">
      <c r="A646" s="752"/>
      <c r="B646" s="1252"/>
      <c r="C646" s="1254"/>
      <c r="D646" s="1254"/>
      <c r="E646" s="1254"/>
      <c r="F646" s="1254"/>
      <c r="G646" s="1253"/>
      <c r="H646" s="753"/>
      <c r="I646" s="754"/>
      <c r="J646" s="754"/>
      <c r="K646" s="755"/>
      <c r="L646" s="1250"/>
      <c r="M646" s="1251"/>
      <c r="N646" s="1252"/>
      <c r="O646" s="1253"/>
      <c r="P646" s="1250"/>
      <c r="Q646" s="1251"/>
      <c r="R646" s="756"/>
      <c r="S646" s="756"/>
      <c r="T646" s="878"/>
      <c r="U646" s="1250"/>
      <c r="V646" s="1251"/>
      <c r="W646" s="1252"/>
      <c r="X646" s="1253"/>
      <c r="Y646" s="1250"/>
      <c r="Z646" s="1251"/>
      <c r="AA646" s="756"/>
      <c r="AB646" s="756"/>
      <c r="AC646" s="756"/>
      <c r="AD646" s="1250"/>
      <c r="AE646" s="1251"/>
      <c r="AF646" s="1252"/>
      <c r="AG646" s="1253"/>
      <c r="AH646" s="1250"/>
      <c r="AI646" s="1251"/>
      <c r="AJ646" s="756"/>
      <c r="AK646" s="756"/>
      <c r="AL646" s="756"/>
      <c r="AM646" s="1260"/>
      <c r="AN646" s="1261"/>
      <c r="AO646" s="1262"/>
      <c r="AP646" s="757"/>
      <c r="AQ646" s="758"/>
      <c r="AR646" s="759"/>
    </row>
    <row r="647" spans="1:44" ht="15" customHeight="1" x14ac:dyDescent="0.15"/>
    <row r="648" spans="1:44" ht="15" customHeight="1" x14ac:dyDescent="0.15">
      <c r="A648" s="1220" t="s">
        <v>1807</v>
      </c>
      <c r="B648" s="1220"/>
      <c r="C648" s="1220"/>
      <c r="D648" s="1220"/>
      <c r="E648" s="1220"/>
      <c r="F648" s="1220"/>
      <c r="G648" s="1220"/>
      <c r="H648" s="1220"/>
      <c r="I648" s="1220"/>
      <c r="J648" s="1220"/>
      <c r="K648" s="1220"/>
      <c r="L648" s="1220"/>
      <c r="M648" s="1220"/>
      <c r="N648" s="1220"/>
      <c r="O648" s="1220"/>
      <c r="P648" s="1220"/>
      <c r="Q648" s="1220"/>
      <c r="R648" s="1220"/>
      <c r="S648" s="1220"/>
      <c r="T648" s="1220"/>
      <c r="U648" s="1220"/>
      <c r="V648" s="1220"/>
      <c r="W648" s="1220"/>
      <c r="X648" s="1220"/>
      <c r="Y648" s="1220"/>
      <c r="Z648" s="1220"/>
      <c r="AA648" s="1220"/>
      <c r="AB648" s="1220"/>
      <c r="AC648" s="1220"/>
      <c r="AD648" s="1220"/>
      <c r="AE648" s="1220"/>
      <c r="AF648" s="1220"/>
      <c r="AG648" s="1220"/>
      <c r="AH648" s="1220"/>
      <c r="AI648" s="1220"/>
      <c r="AJ648" s="1220"/>
      <c r="AK648" s="1220"/>
      <c r="AL648" s="1220"/>
      <c r="AM648" s="1220"/>
      <c r="AN648" s="1220"/>
      <c r="AO648" s="1220"/>
      <c r="AP648" s="1220"/>
      <c r="AQ648" s="1220"/>
      <c r="AR648" s="1220"/>
    </row>
    <row r="649" spans="1:44" ht="15" customHeight="1" x14ac:dyDescent="0.15">
      <c r="A649" s="1220"/>
      <c r="B649" s="1220"/>
      <c r="C649" s="1220"/>
      <c r="D649" s="1220"/>
      <c r="E649" s="1220"/>
      <c r="F649" s="1220"/>
      <c r="G649" s="1220"/>
      <c r="H649" s="1220"/>
      <c r="I649" s="1220"/>
      <c r="J649" s="1220"/>
      <c r="K649" s="1220"/>
      <c r="L649" s="1220"/>
      <c r="M649" s="1220"/>
      <c r="N649" s="1220"/>
      <c r="O649" s="1220"/>
      <c r="P649" s="1220"/>
      <c r="Q649" s="1220"/>
      <c r="R649" s="1220"/>
      <c r="S649" s="1220"/>
      <c r="T649" s="1220"/>
      <c r="U649" s="1220"/>
      <c r="V649" s="1220"/>
      <c r="W649" s="1220"/>
      <c r="X649" s="1220"/>
      <c r="Y649" s="1220"/>
      <c r="Z649" s="1220"/>
      <c r="AA649" s="1220"/>
      <c r="AB649" s="1220"/>
      <c r="AC649" s="1220"/>
      <c r="AD649" s="1220"/>
      <c r="AE649" s="1220"/>
      <c r="AF649" s="1220"/>
      <c r="AG649" s="1220"/>
      <c r="AH649" s="1220"/>
      <c r="AI649" s="1220"/>
      <c r="AJ649" s="1220"/>
      <c r="AK649" s="1220"/>
      <c r="AL649" s="1220"/>
      <c r="AM649" s="1220"/>
      <c r="AN649" s="1220"/>
      <c r="AO649" s="1220"/>
      <c r="AP649" s="1220"/>
      <c r="AQ649" s="1220"/>
      <c r="AR649" s="1220"/>
    </row>
    <row r="650" spans="1:44" ht="15" customHeight="1" x14ac:dyDescent="0.15">
      <c r="B650" s="642" t="s">
        <v>2241</v>
      </c>
      <c r="AP650" s="643"/>
      <c r="AQ650" s="644" t="s">
        <v>1118</v>
      </c>
      <c r="AR650" s="636">
        <v>15</v>
      </c>
    </row>
    <row r="651" spans="1:44" ht="14.1" customHeight="1" x14ac:dyDescent="0.15">
      <c r="A651" s="1272" t="s">
        <v>580</v>
      </c>
      <c r="B651" s="1269" t="s">
        <v>1119</v>
      </c>
      <c r="C651" s="1270"/>
      <c r="D651" s="1270"/>
      <c r="E651" s="1270"/>
      <c r="F651" s="1270"/>
      <c r="G651" s="1270"/>
      <c r="H651" s="1269" t="s">
        <v>1120</v>
      </c>
      <c r="I651" s="1270"/>
      <c r="J651" s="1270"/>
      <c r="K651" s="1271"/>
      <c r="L651" s="1247" t="s">
        <v>1734</v>
      </c>
      <c r="M651" s="1248"/>
      <c r="N651" s="1248"/>
      <c r="O651" s="1248"/>
      <c r="P651" s="1248"/>
      <c r="Q651" s="1248"/>
      <c r="R651" s="1248"/>
      <c r="S651" s="1248"/>
      <c r="T651" s="1249"/>
      <c r="U651" s="1247" t="s">
        <v>1121</v>
      </c>
      <c r="V651" s="1248"/>
      <c r="W651" s="1248"/>
      <c r="X651" s="1248"/>
      <c r="Y651" s="1248"/>
      <c r="Z651" s="1248"/>
      <c r="AA651" s="1248"/>
      <c r="AB651" s="1248"/>
      <c r="AC651" s="1249"/>
      <c r="AD651" s="1247" t="s">
        <v>1122</v>
      </c>
      <c r="AE651" s="1248"/>
      <c r="AF651" s="1248"/>
      <c r="AG651" s="1248"/>
      <c r="AH651" s="1248"/>
      <c r="AI651" s="1248"/>
      <c r="AJ651" s="1248"/>
      <c r="AK651" s="1248"/>
      <c r="AL651" s="1249"/>
      <c r="AM651" s="1274"/>
      <c r="AN651" s="1275"/>
      <c r="AO651" s="1276"/>
      <c r="AP651" s="1269" t="s">
        <v>1123</v>
      </c>
      <c r="AQ651" s="1270"/>
      <c r="AR651" s="1271"/>
    </row>
    <row r="652" spans="1:44" ht="14.1" customHeight="1" x14ac:dyDescent="0.15">
      <c r="A652" s="1273"/>
      <c r="B652" s="1242"/>
      <c r="C652" s="1244"/>
      <c r="D652" s="1244"/>
      <c r="E652" s="1244"/>
      <c r="F652" s="1244"/>
      <c r="G652" s="1244"/>
      <c r="H652" s="1242"/>
      <c r="I652" s="1244"/>
      <c r="J652" s="1244"/>
      <c r="K652" s="1243"/>
      <c r="L652" s="1242" t="s">
        <v>1124</v>
      </c>
      <c r="M652" s="1243"/>
      <c r="N652" s="1244" t="s">
        <v>1125</v>
      </c>
      <c r="O652" s="1244"/>
      <c r="P652" s="1227"/>
      <c r="Q652" s="1229"/>
      <c r="R652" s="1227"/>
      <c r="S652" s="1228"/>
      <c r="T652" s="1229"/>
      <c r="U652" s="1242" t="s">
        <v>1124</v>
      </c>
      <c r="V652" s="1243"/>
      <c r="W652" s="1242" t="s">
        <v>1125</v>
      </c>
      <c r="X652" s="1243"/>
      <c r="Y652" s="1227"/>
      <c r="Z652" s="1229"/>
      <c r="AA652" s="1227"/>
      <c r="AB652" s="1228"/>
      <c r="AC652" s="1229"/>
      <c r="AD652" s="1242" t="s">
        <v>1124</v>
      </c>
      <c r="AE652" s="1243"/>
      <c r="AF652" s="1242" t="s">
        <v>1125</v>
      </c>
      <c r="AG652" s="1243"/>
      <c r="AH652" s="1227"/>
      <c r="AI652" s="1229"/>
      <c r="AJ652" s="1227"/>
      <c r="AK652" s="1228"/>
      <c r="AL652" s="1229"/>
      <c r="AM652" s="1277"/>
      <c r="AN652" s="1278"/>
      <c r="AO652" s="1279"/>
      <c r="AP652" s="1242"/>
      <c r="AQ652" s="1244"/>
      <c r="AR652" s="1243"/>
    </row>
    <row r="653" spans="1:44" ht="14.1" customHeight="1" x14ac:dyDescent="0.15">
      <c r="A653" s="665"/>
      <c r="B653" s="666"/>
      <c r="C653" s="667"/>
      <c r="D653" s="667"/>
      <c r="E653" s="667"/>
      <c r="F653" s="667"/>
      <c r="G653" s="668"/>
      <c r="H653" s="669"/>
      <c r="I653" s="670"/>
      <c r="J653" s="670"/>
      <c r="K653" s="672"/>
      <c r="L653" s="669"/>
      <c r="M653" s="672"/>
      <c r="N653" s="669"/>
      <c r="O653" s="672"/>
      <c r="P653" s="673"/>
      <c r="Q653" s="674"/>
      <c r="R653" s="671"/>
      <c r="S653" s="671"/>
      <c r="T653" s="671"/>
      <c r="U653" s="669"/>
      <c r="V653" s="672"/>
      <c r="W653" s="669"/>
      <c r="X653" s="672"/>
      <c r="Y653" s="673"/>
      <c r="Z653" s="674"/>
      <c r="AA653" s="670"/>
      <c r="AB653" s="670"/>
      <c r="AC653" s="670"/>
      <c r="AD653" s="669"/>
      <c r="AE653" s="672"/>
      <c r="AF653" s="669"/>
      <c r="AG653" s="672"/>
      <c r="AH653" s="673"/>
      <c r="AI653" s="674"/>
      <c r="AJ653" s="670"/>
      <c r="AK653" s="670"/>
      <c r="AL653" s="670"/>
      <c r="AM653" s="675"/>
      <c r="AN653" s="676"/>
      <c r="AO653" s="677"/>
      <c r="AP653" s="671"/>
      <c r="AQ653" s="671"/>
      <c r="AR653" s="672"/>
    </row>
    <row r="654" spans="1:44" ht="14.1" customHeight="1" x14ac:dyDescent="0.15">
      <c r="A654" s="681">
        <v>14</v>
      </c>
      <c r="B654" s="682" t="s">
        <v>1185</v>
      </c>
      <c r="C654" s="667"/>
      <c r="D654" s="667"/>
      <c r="E654" s="667"/>
      <c r="F654" s="667"/>
      <c r="G654" s="683"/>
      <c r="H654" s="684"/>
      <c r="I654" s="685"/>
      <c r="J654" s="685"/>
      <c r="K654" s="686"/>
      <c r="L654" s="1245"/>
      <c r="M654" s="1246"/>
      <c r="N654" s="1240"/>
      <c r="O654" s="1241"/>
      <c r="P654" s="1238"/>
      <c r="Q654" s="1239"/>
      <c r="R654" s="685"/>
      <c r="S654" s="685"/>
      <c r="T654" s="685"/>
      <c r="U654" s="1245"/>
      <c r="V654" s="1246"/>
      <c r="W654" s="1240"/>
      <c r="X654" s="1241"/>
      <c r="Y654" s="1238"/>
      <c r="Z654" s="1239"/>
      <c r="AA654" s="687"/>
      <c r="AB654" s="687"/>
      <c r="AC654" s="687"/>
      <c r="AD654" s="1245"/>
      <c r="AE654" s="1246"/>
      <c r="AF654" s="1240"/>
      <c r="AG654" s="1241"/>
      <c r="AH654" s="1238"/>
      <c r="AI654" s="1239"/>
      <c r="AJ654" s="687"/>
      <c r="AK654" s="687"/>
      <c r="AL654" s="687"/>
      <c r="AM654" s="1235"/>
      <c r="AN654" s="1236"/>
      <c r="AO654" s="1237"/>
      <c r="AP654" s="688"/>
      <c r="AQ654" s="689"/>
      <c r="AR654" s="690"/>
    </row>
    <row r="655" spans="1:44" ht="14.1" customHeight="1" x14ac:dyDescent="0.15">
      <c r="A655" s="691"/>
      <c r="B655" s="645" t="s">
        <v>1483</v>
      </c>
      <c r="C655" s="646"/>
      <c r="D655" s="646"/>
      <c r="E655" s="646"/>
      <c r="F655" s="646"/>
      <c r="G655" s="647"/>
      <c r="H655" s="645" t="s">
        <v>1582</v>
      </c>
      <c r="I655" s="648"/>
      <c r="J655" s="648"/>
      <c r="K655" s="647"/>
      <c r="L655" s="1172"/>
      <c r="M655" s="1173"/>
      <c r="N655" s="645"/>
      <c r="O655" s="647"/>
      <c r="P655" s="692"/>
      <c r="Q655" s="693"/>
      <c r="R655" s="648"/>
      <c r="S655" s="648"/>
      <c r="T655" s="648"/>
      <c r="U655" s="1172"/>
      <c r="V655" s="1173"/>
      <c r="W655" s="645"/>
      <c r="X655" s="647"/>
      <c r="Y655" s="692"/>
      <c r="Z655" s="693"/>
      <c r="AA655" s="648"/>
      <c r="AB655" s="648"/>
      <c r="AC655" s="648"/>
      <c r="AD655" s="1172"/>
      <c r="AE655" s="1173"/>
      <c r="AF655" s="645"/>
      <c r="AG655" s="647"/>
      <c r="AH655" s="692"/>
      <c r="AI655" s="693"/>
      <c r="AJ655" s="648"/>
      <c r="AK655" s="648"/>
      <c r="AL655" s="648"/>
      <c r="AM655" s="694"/>
      <c r="AN655" s="695"/>
      <c r="AO655" s="696"/>
      <c r="AP655" s="660"/>
      <c r="AQ655" s="660"/>
      <c r="AR655" s="661"/>
    </row>
    <row r="656" spans="1:44" ht="14.1" customHeight="1" x14ac:dyDescent="0.15">
      <c r="A656" s="697"/>
      <c r="B656" s="651" t="s">
        <v>1482</v>
      </c>
      <c r="C656" s="652"/>
      <c r="D656" s="652"/>
      <c r="E656" s="652"/>
      <c r="F656" s="698"/>
      <c r="G656" s="678"/>
      <c r="H656" s="679" t="s">
        <v>1132</v>
      </c>
      <c r="I656" s="662"/>
      <c r="J656" s="662"/>
      <c r="K656" s="656"/>
      <c r="L656" s="1218" t="s">
        <v>724</v>
      </c>
      <c r="M656" s="1219"/>
      <c r="N656" s="1164" t="s">
        <v>737</v>
      </c>
      <c r="O656" s="1165"/>
      <c r="P656" s="1157"/>
      <c r="Q656" s="1158"/>
      <c r="R656" s="1159"/>
      <c r="S656" s="1160"/>
      <c r="T656" s="1161"/>
      <c r="U656" s="1162" t="s">
        <v>1374</v>
      </c>
      <c r="V656" s="1163"/>
      <c r="W656" s="1164" t="s">
        <v>1133</v>
      </c>
      <c r="X656" s="1165"/>
      <c r="Y656" s="1157"/>
      <c r="Z656" s="1158"/>
      <c r="AA656" s="1159"/>
      <c r="AB656" s="1160"/>
      <c r="AC656" s="1161"/>
      <c r="AD656" s="1230">
        <v>4.96</v>
      </c>
      <c r="AE656" s="1231"/>
      <c r="AF656" s="1164" t="s">
        <v>1130</v>
      </c>
      <c r="AG656" s="1165"/>
      <c r="AH656" s="1157"/>
      <c r="AI656" s="1158"/>
      <c r="AJ656" s="1159"/>
      <c r="AK656" s="1160"/>
      <c r="AL656" s="1161"/>
      <c r="AM656" s="1159"/>
      <c r="AN656" s="1160"/>
      <c r="AO656" s="1161"/>
      <c r="AP656" s="654" t="s">
        <v>1547</v>
      </c>
      <c r="AQ656" s="660"/>
      <c r="AR656" s="661"/>
    </row>
    <row r="657" spans="1:44" ht="14.1" customHeight="1" x14ac:dyDescent="0.15">
      <c r="A657" s="707"/>
      <c r="B657" s="645"/>
      <c r="C657" s="646"/>
      <c r="D657" s="646"/>
      <c r="E657" s="660"/>
      <c r="F657" s="646"/>
      <c r="G657" s="647"/>
      <c r="H657" s="645"/>
      <c r="I657" s="648"/>
      <c r="J657" s="648"/>
      <c r="K657" s="647"/>
      <c r="L657" s="1172"/>
      <c r="M657" s="1173"/>
      <c r="N657" s="645"/>
      <c r="O657" s="647"/>
      <c r="P657" s="692"/>
      <c r="Q657" s="693"/>
      <c r="R657" s="646"/>
      <c r="S657" s="646"/>
      <c r="T657" s="646"/>
      <c r="U657" s="1172"/>
      <c r="V657" s="1173"/>
      <c r="W657" s="645"/>
      <c r="X657" s="647"/>
      <c r="Y657" s="692"/>
      <c r="Z657" s="693"/>
      <c r="AA657" s="648"/>
      <c r="AB657" s="648"/>
      <c r="AC657" s="648"/>
      <c r="AD657" s="1172"/>
      <c r="AE657" s="1173"/>
      <c r="AF657" s="645"/>
      <c r="AG657" s="647"/>
      <c r="AH657" s="692"/>
      <c r="AI657" s="693"/>
      <c r="AJ657" s="648"/>
      <c r="AK657" s="648"/>
      <c r="AL657" s="648"/>
      <c r="AM657" s="694"/>
      <c r="AN657" s="695"/>
      <c r="AO657" s="696"/>
      <c r="AP657" s="646"/>
      <c r="AQ657" s="646"/>
      <c r="AR657" s="647"/>
    </row>
    <row r="658" spans="1:44" ht="14.1" customHeight="1" x14ac:dyDescent="0.15">
      <c r="A658" s="707"/>
      <c r="B658" s="659"/>
      <c r="C658" s="660"/>
      <c r="D658" s="660"/>
      <c r="E658" s="660"/>
      <c r="F658" s="708"/>
      <c r="G658" s="653"/>
      <c r="H658" s="654"/>
      <c r="I658" s="655"/>
      <c r="J658" s="655"/>
      <c r="K658" s="656"/>
      <c r="L658" s="1218"/>
      <c r="M658" s="1219"/>
      <c r="N658" s="1164"/>
      <c r="O658" s="1165"/>
      <c r="P658" s="1214"/>
      <c r="Q658" s="1215"/>
      <c r="R658" s="662"/>
      <c r="S658" s="662"/>
      <c r="T658" s="662"/>
      <c r="U658" s="1162"/>
      <c r="V658" s="1163"/>
      <c r="W658" s="1174"/>
      <c r="X658" s="1175"/>
      <c r="Y658" s="1157"/>
      <c r="Z658" s="1158"/>
      <c r="AA658" s="1159"/>
      <c r="AB658" s="1160"/>
      <c r="AC658" s="1161"/>
      <c r="AD658" s="1162"/>
      <c r="AE658" s="1163"/>
      <c r="AF658" s="1174"/>
      <c r="AG658" s="1175"/>
      <c r="AH658" s="1157"/>
      <c r="AI658" s="1158"/>
      <c r="AJ658" s="1159"/>
      <c r="AK658" s="1160"/>
      <c r="AL658" s="1161"/>
      <c r="AM658" s="1159"/>
      <c r="AN658" s="1160"/>
      <c r="AO658" s="1161"/>
      <c r="AP658" s="881"/>
      <c r="AQ658" s="652"/>
      <c r="AR658" s="713"/>
    </row>
    <row r="659" spans="1:44" ht="14.1" customHeight="1" x14ac:dyDescent="0.15">
      <c r="A659" s="691"/>
      <c r="B659" s="645"/>
      <c r="C659" s="646"/>
      <c r="D659" s="646"/>
      <c r="E659" s="646"/>
      <c r="F659" s="646"/>
      <c r="G659" s="647"/>
      <c r="H659" s="645"/>
      <c r="I659" s="648"/>
      <c r="J659" s="648"/>
      <c r="K659" s="647"/>
      <c r="L659" s="1172"/>
      <c r="M659" s="1173"/>
      <c r="N659" s="645"/>
      <c r="O659" s="647"/>
      <c r="P659" s="692"/>
      <c r="Q659" s="693"/>
      <c r="R659" s="646"/>
      <c r="S659" s="646"/>
      <c r="T659" s="646"/>
      <c r="U659" s="645"/>
      <c r="V659" s="647"/>
      <c r="W659" s="645"/>
      <c r="X659" s="647"/>
      <c r="Y659" s="692"/>
      <c r="Z659" s="693"/>
      <c r="AA659" s="648"/>
      <c r="AB659" s="648"/>
      <c r="AC659" s="648"/>
      <c r="AD659" s="645"/>
      <c r="AE659" s="647"/>
      <c r="AF659" s="645"/>
      <c r="AG659" s="647"/>
      <c r="AH659" s="692"/>
      <c r="AI659" s="693"/>
      <c r="AJ659" s="648"/>
      <c r="AK659" s="648"/>
      <c r="AL659" s="648"/>
      <c r="AM659" s="694"/>
      <c r="AN659" s="695"/>
      <c r="AO659" s="696"/>
      <c r="AP659" s="646"/>
      <c r="AQ659" s="646"/>
      <c r="AR659" s="647"/>
    </row>
    <row r="660" spans="1:44" ht="14.1" customHeight="1" x14ac:dyDescent="0.15">
      <c r="A660" s="697"/>
      <c r="B660" s="651" t="s">
        <v>1600</v>
      </c>
      <c r="C660" s="652"/>
      <c r="D660" s="652"/>
      <c r="E660" s="652"/>
      <c r="F660" s="708"/>
      <c r="G660" s="653"/>
      <c r="H660" s="654"/>
      <c r="I660" s="655"/>
      <c r="J660" s="655"/>
      <c r="K660" s="656"/>
      <c r="L660" s="1218" t="s">
        <v>724</v>
      </c>
      <c r="M660" s="1219"/>
      <c r="N660" s="1164" t="s">
        <v>737</v>
      </c>
      <c r="O660" s="1165"/>
      <c r="P660" s="1214"/>
      <c r="Q660" s="1215"/>
      <c r="R660" s="1159"/>
      <c r="S660" s="1160"/>
      <c r="T660" s="1161"/>
      <c r="U660" s="1291" t="s">
        <v>1602</v>
      </c>
      <c r="V660" s="1292"/>
      <c r="W660" s="1174" t="s">
        <v>1133</v>
      </c>
      <c r="X660" s="1175"/>
      <c r="Y660" s="1157"/>
      <c r="Z660" s="1158"/>
      <c r="AA660" s="1159"/>
      <c r="AB660" s="1160"/>
      <c r="AC660" s="1161"/>
      <c r="AD660" s="1230">
        <v>4.96</v>
      </c>
      <c r="AE660" s="1231"/>
      <c r="AF660" s="1174" t="s">
        <v>1130</v>
      </c>
      <c r="AG660" s="1175"/>
      <c r="AH660" s="1157"/>
      <c r="AI660" s="1158"/>
      <c r="AJ660" s="1159"/>
      <c r="AK660" s="1160"/>
      <c r="AL660" s="1161"/>
      <c r="AM660" s="1159"/>
      <c r="AN660" s="1160"/>
      <c r="AO660" s="1161"/>
      <c r="AP660" s="706"/>
      <c r="AQ660" s="652"/>
      <c r="AR660" s="713"/>
    </row>
    <row r="661" spans="1:44" ht="14.1" customHeight="1" x14ac:dyDescent="0.15">
      <c r="A661" s="691"/>
      <c r="B661" s="645"/>
      <c r="C661" s="646"/>
      <c r="D661" s="646"/>
      <c r="E661" s="646"/>
      <c r="F661" s="646"/>
      <c r="G661" s="647"/>
      <c r="H661" s="645"/>
      <c r="I661" s="648"/>
      <c r="J661" s="648"/>
      <c r="K661" s="647"/>
      <c r="L661" s="1172"/>
      <c r="M661" s="1173"/>
      <c r="N661" s="645"/>
      <c r="O661" s="647"/>
      <c r="P661" s="692"/>
      <c r="Q661" s="693"/>
      <c r="R661" s="646"/>
      <c r="S661" s="646"/>
      <c r="T661" s="646"/>
      <c r="U661" s="1216"/>
      <c r="V661" s="1217"/>
      <c r="W661" s="645"/>
      <c r="X661" s="647"/>
      <c r="Y661" s="692"/>
      <c r="Z661" s="693"/>
      <c r="AA661" s="648"/>
      <c r="AB661" s="648"/>
      <c r="AC661" s="648"/>
      <c r="AD661" s="1216"/>
      <c r="AE661" s="1217"/>
      <c r="AF661" s="645"/>
      <c r="AG661" s="647"/>
      <c r="AH661" s="692"/>
      <c r="AI661" s="693"/>
      <c r="AJ661" s="648"/>
      <c r="AK661" s="648"/>
      <c r="AL661" s="648"/>
      <c r="AM661" s="694"/>
      <c r="AN661" s="695"/>
      <c r="AO661" s="696"/>
      <c r="AP661" s="660"/>
      <c r="AQ661" s="646"/>
      <c r="AR661" s="647"/>
    </row>
    <row r="662" spans="1:44" ht="14.1" customHeight="1" x14ac:dyDescent="0.15">
      <c r="A662" s="697"/>
      <c r="B662" s="651"/>
      <c r="C662" s="652"/>
      <c r="D662" s="652"/>
      <c r="E662" s="652"/>
      <c r="F662" s="660"/>
      <c r="G662" s="653"/>
      <c r="H662" s="679"/>
      <c r="I662" s="662"/>
      <c r="J662" s="662"/>
      <c r="K662" s="656"/>
      <c r="L662" s="1218"/>
      <c r="M662" s="1219"/>
      <c r="N662" s="1164"/>
      <c r="O662" s="1165"/>
      <c r="P662" s="1214"/>
      <c r="Q662" s="1215"/>
      <c r="R662" s="662"/>
      <c r="S662" s="662"/>
      <c r="T662" s="662"/>
      <c r="U662" s="1162"/>
      <c r="V662" s="1163"/>
      <c r="W662" s="1164"/>
      <c r="X662" s="1165"/>
      <c r="Y662" s="1157"/>
      <c r="Z662" s="1158"/>
      <c r="AA662" s="1159"/>
      <c r="AB662" s="1160"/>
      <c r="AC662" s="1161"/>
      <c r="AD662" s="1162"/>
      <c r="AE662" s="1163"/>
      <c r="AF662" s="1164"/>
      <c r="AG662" s="1165"/>
      <c r="AH662" s="1157"/>
      <c r="AI662" s="1158"/>
      <c r="AJ662" s="1159"/>
      <c r="AK662" s="1160"/>
      <c r="AL662" s="1161"/>
      <c r="AM662" s="1159"/>
      <c r="AN662" s="1160"/>
      <c r="AO662" s="1161"/>
      <c r="AP662" s="654"/>
      <c r="AQ662" s="652"/>
      <c r="AR662" s="713"/>
    </row>
    <row r="663" spans="1:44" ht="14.1" customHeight="1" x14ac:dyDescent="0.15">
      <c r="A663" s="707"/>
      <c r="B663" s="659"/>
      <c r="C663" s="660"/>
      <c r="D663" s="660"/>
      <c r="E663" s="660"/>
      <c r="F663" s="646"/>
      <c r="G663" s="661"/>
      <c r="H663" s="645"/>
      <c r="I663" s="648"/>
      <c r="J663" s="648"/>
      <c r="K663" s="647"/>
      <c r="L663" s="1172"/>
      <c r="M663" s="1173"/>
      <c r="N663" s="645"/>
      <c r="O663" s="647"/>
      <c r="P663" s="692"/>
      <c r="Q663" s="693"/>
      <c r="R663" s="646"/>
      <c r="S663" s="646"/>
      <c r="T663" s="646"/>
      <c r="U663" s="1216"/>
      <c r="V663" s="1217"/>
      <c r="W663" s="645"/>
      <c r="X663" s="647"/>
      <c r="Y663" s="692"/>
      <c r="Z663" s="693"/>
      <c r="AA663" s="648"/>
      <c r="AB663" s="648"/>
      <c r="AC663" s="648"/>
      <c r="AD663" s="1216"/>
      <c r="AE663" s="1217"/>
      <c r="AF663" s="645"/>
      <c r="AG663" s="647"/>
      <c r="AH663" s="692"/>
      <c r="AI663" s="693"/>
      <c r="AJ663" s="648"/>
      <c r="AK663" s="648"/>
      <c r="AL663" s="648"/>
      <c r="AM663" s="694"/>
      <c r="AN663" s="695"/>
      <c r="AO663" s="696"/>
      <c r="AP663" s="660"/>
      <c r="AQ663" s="660"/>
      <c r="AR663" s="661"/>
    </row>
    <row r="664" spans="1:44" ht="14.1" customHeight="1" x14ac:dyDescent="0.15">
      <c r="A664" s="707"/>
      <c r="B664" s="659"/>
      <c r="C664" s="660"/>
      <c r="D664" s="660"/>
      <c r="E664" s="660"/>
      <c r="F664" s="660"/>
      <c r="G664" s="678"/>
      <c r="H664" s="679"/>
      <c r="I664" s="662"/>
      <c r="J664" s="662"/>
      <c r="K664" s="656"/>
      <c r="L664" s="1218"/>
      <c r="M664" s="1219"/>
      <c r="N664" s="1164"/>
      <c r="O664" s="1165"/>
      <c r="P664" s="1214"/>
      <c r="Q664" s="1215"/>
      <c r="R664" s="662"/>
      <c r="S664" s="662"/>
      <c r="T664" s="662"/>
      <c r="U664" s="1162"/>
      <c r="V664" s="1163"/>
      <c r="W664" s="1164"/>
      <c r="X664" s="1165"/>
      <c r="Y664" s="1157"/>
      <c r="Z664" s="1158"/>
      <c r="AA664" s="1159"/>
      <c r="AB664" s="1160"/>
      <c r="AC664" s="1161"/>
      <c r="AD664" s="1162"/>
      <c r="AE664" s="1163"/>
      <c r="AF664" s="1164"/>
      <c r="AG664" s="1165"/>
      <c r="AH664" s="1157"/>
      <c r="AI664" s="1158"/>
      <c r="AJ664" s="1159"/>
      <c r="AK664" s="1160"/>
      <c r="AL664" s="1161"/>
      <c r="AM664" s="1159"/>
      <c r="AN664" s="1160"/>
      <c r="AO664" s="1161"/>
      <c r="AP664" s="654"/>
      <c r="AQ664" s="652"/>
      <c r="AR664" s="713"/>
    </row>
    <row r="665" spans="1:44" ht="14.1" customHeight="1" x14ac:dyDescent="0.15">
      <c r="A665" s="691"/>
      <c r="B665" s="645"/>
      <c r="C665" s="646"/>
      <c r="D665" s="646"/>
      <c r="E665" s="646"/>
      <c r="F665" s="646"/>
      <c r="G665" s="647"/>
      <c r="H665" s="645"/>
      <c r="I665" s="648"/>
      <c r="J665" s="648"/>
      <c r="K665" s="647"/>
      <c r="L665" s="1172"/>
      <c r="M665" s="1173"/>
      <c r="N665" s="645"/>
      <c r="O665" s="647"/>
      <c r="P665" s="692"/>
      <c r="Q665" s="693"/>
      <c r="R665" s="646"/>
      <c r="S665" s="646"/>
      <c r="T665" s="646"/>
      <c r="U665" s="1223"/>
      <c r="V665" s="1224"/>
      <c r="W665" s="645"/>
      <c r="X665" s="647"/>
      <c r="Y665" s="692"/>
      <c r="Z665" s="693"/>
      <c r="AA665" s="648"/>
      <c r="AB665" s="648"/>
      <c r="AC665" s="648"/>
      <c r="AD665" s="1223"/>
      <c r="AE665" s="1224"/>
      <c r="AF665" s="645"/>
      <c r="AG665" s="647"/>
      <c r="AH665" s="692"/>
      <c r="AI665" s="693"/>
      <c r="AJ665" s="648"/>
      <c r="AK665" s="648"/>
      <c r="AL665" s="648"/>
      <c r="AM665" s="694"/>
      <c r="AN665" s="695"/>
      <c r="AO665" s="696"/>
      <c r="AP665" s="660"/>
      <c r="AQ665" s="646"/>
      <c r="AR665" s="647"/>
    </row>
    <row r="666" spans="1:44" ht="14.1" customHeight="1" x14ac:dyDescent="0.15">
      <c r="A666" s="697"/>
      <c r="B666" s="651"/>
      <c r="C666" s="652"/>
      <c r="D666" s="652"/>
      <c r="E666" s="652"/>
      <c r="F666" s="660"/>
      <c r="G666" s="653"/>
      <c r="H666" s="679"/>
      <c r="I666" s="662"/>
      <c r="J666" s="662"/>
      <c r="K666" s="680"/>
      <c r="L666" s="1218"/>
      <c r="M666" s="1219"/>
      <c r="N666" s="1164"/>
      <c r="O666" s="1165"/>
      <c r="P666" s="1214"/>
      <c r="Q666" s="1215"/>
      <c r="R666" s="662"/>
      <c r="S666" s="662"/>
      <c r="T666" s="662"/>
      <c r="U666" s="1267"/>
      <c r="V666" s="1268"/>
      <c r="W666" s="1164"/>
      <c r="X666" s="1165"/>
      <c r="Y666" s="1214"/>
      <c r="Z666" s="1215"/>
      <c r="AA666" s="1159"/>
      <c r="AB666" s="1160"/>
      <c r="AC666" s="1161"/>
      <c r="AD666" s="1225"/>
      <c r="AE666" s="1226"/>
      <c r="AF666" s="1164"/>
      <c r="AG666" s="1165"/>
      <c r="AH666" s="1157"/>
      <c r="AI666" s="1158"/>
      <c r="AJ666" s="1159"/>
      <c r="AK666" s="1160"/>
      <c r="AL666" s="1161"/>
      <c r="AM666" s="1159"/>
      <c r="AN666" s="1160"/>
      <c r="AO666" s="1161"/>
      <c r="AP666" s="654"/>
      <c r="AQ666" s="652"/>
      <c r="AR666" s="713"/>
    </row>
    <row r="667" spans="1:44" ht="14.1" customHeight="1" x14ac:dyDescent="0.15">
      <c r="A667" s="707"/>
      <c r="B667" s="659"/>
      <c r="C667" s="660"/>
      <c r="D667" s="660"/>
      <c r="E667" s="660"/>
      <c r="F667" s="646"/>
      <c r="G667" s="661"/>
      <c r="H667" s="645"/>
      <c r="I667" s="648"/>
      <c r="J667" s="648"/>
      <c r="K667" s="647"/>
      <c r="L667" s="1172"/>
      <c r="M667" s="1173"/>
      <c r="N667" s="645"/>
      <c r="O667" s="647"/>
      <c r="P667" s="692"/>
      <c r="Q667" s="693"/>
      <c r="R667" s="646"/>
      <c r="S667" s="646"/>
      <c r="T667" s="646"/>
      <c r="U667" s="1223"/>
      <c r="V667" s="1224"/>
      <c r="W667" s="645"/>
      <c r="X667" s="647"/>
      <c r="Y667" s="692"/>
      <c r="Z667" s="693"/>
      <c r="AA667" s="648"/>
      <c r="AB667" s="648"/>
      <c r="AC667" s="648"/>
      <c r="AD667" s="1223"/>
      <c r="AE667" s="1224"/>
      <c r="AF667" s="645"/>
      <c r="AG667" s="647"/>
      <c r="AH667" s="692"/>
      <c r="AI667" s="693"/>
      <c r="AJ667" s="648"/>
      <c r="AK667" s="648"/>
      <c r="AL667" s="648"/>
      <c r="AM667" s="694"/>
      <c r="AN667" s="695"/>
      <c r="AO667" s="696"/>
      <c r="AP667" s="660"/>
      <c r="AQ667" s="660"/>
      <c r="AR667" s="661"/>
    </row>
    <row r="668" spans="1:44" ht="14.1" customHeight="1" x14ac:dyDescent="0.15">
      <c r="A668" s="707"/>
      <c r="B668" s="651"/>
      <c r="C668" s="660"/>
      <c r="D668" s="660"/>
      <c r="E668" s="660"/>
      <c r="F668" s="660"/>
      <c r="G668" s="678"/>
      <c r="H668" s="654"/>
      <c r="I668" s="655"/>
      <c r="J668" s="655"/>
      <c r="K668" s="656"/>
      <c r="L668" s="1162"/>
      <c r="M668" s="1163"/>
      <c r="N668" s="1174"/>
      <c r="O668" s="1175"/>
      <c r="P668" s="1157"/>
      <c r="Q668" s="1158"/>
      <c r="R668" s="655"/>
      <c r="S668" s="655"/>
      <c r="T668" s="655"/>
      <c r="U668" s="1225"/>
      <c r="V668" s="1226"/>
      <c r="W668" s="1174"/>
      <c r="X668" s="1175"/>
      <c r="Y668" s="1157"/>
      <c r="Z668" s="1158"/>
      <c r="AA668" s="1159"/>
      <c r="AB668" s="1160"/>
      <c r="AC668" s="1161"/>
      <c r="AD668" s="1225"/>
      <c r="AE668" s="1226"/>
      <c r="AF668" s="1164"/>
      <c r="AG668" s="1165"/>
      <c r="AH668" s="1157"/>
      <c r="AI668" s="1158"/>
      <c r="AJ668" s="1159"/>
      <c r="AK668" s="1160"/>
      <c r="AL668" s="1161"/>
      <c r="AM668" s="1159"/>
      <c r="AN668" s="1160"/>
      <c r="AO668" s="1161"/>
      <c r="AP668" s="654"/>
      <c r="AQ668" s="660"/>
      <c r="AR668" s="661"/>
    </row>
    <row r="669" spans="1:44" ht="14.1" customHeight="1" x14ac:dyDescent="0.15">
      <c r="A669" s="691"/>
      <c r="B669" s="645"/>
      <c r="C669" s="646"/>
      <c r="D669" s="646"/>
      <c r="E669" s="646"/>
      <c r="F669" s="646"/>
      <c r="G669" s="647"/>
      <c r="H669" s="645"/>
      <c r="I669" s="648"/>
      <c r="J669" s="648"/>
      <c r="K669" s="647"/>
      <c r="L669" s="1172"/>
      <c r="M669" s="1173"/>
      <c r="N669" s="645"/>
      <c r="O669" s="647"/>
      <c r="P669" s="692"/>
      <c r="Q669" s="693"/>
      <c r="R669" s="646"/>
      <c r="S669" s="646"/>
      <c r="T669" s="646"/>
      <c r="U669" s="1172"/>
      <c r="V669" s="1173"/>
      <c r="W669" s="645"/>
      <c r="X669" s="647"/>
      <c r="Y669" s="692"/>
      <c r="Z669" s="693"/>
      <c r="AA669" s="648"/>
      <c r="AB669" s="648"/>
      <c r="AC669" s="648"/>
      <c r="AD669" s="1216"/>
      <c r="AE669" s="1217"/>
      <c r="AF669" s="645"/>
      <c r="AG669" s="647"/>
      <c r="AH669" s="692"/>
      <c r="AI669" s="693"/>
      <c r="AJ669" s="648"/>
      <c r="AK669" s="648"/>
      <c r="AL669" s="648"/>
      <c r="AM669" s="694"/>
      <c r="AN669" s="695"/>
      <c r="AO669" s="696"/>
      <c r="AP669" s="660"/>
      <c r="AQ669" s="646"/>
      <c r="AR669" s="647"/>
    </row>
    <row r="670" spans="1:44" ht="14.1" customHeight="1" x14ac:dyDescent="0.15">
      <c r="A670" s="697"/>
      <c r="B670" s="651"/>
      <c r="C670" s="652"/>
      <c r="D670" s="652"/>
      <c r="E670" s="652"/>
      <c r="F670" s="652"/>
      <c r="G670" s="653"/>
      <c r="H670" s="679"/>
      <c r="I670" s="662"/>
      <c r="J670" s="662"/>
      <c r="K670" s="656"/>
      <c r="L670" s="1218"/>
      <c r="M670" s="1219"/>
      <c r="N670" s="1164"/>
      <c r="O670" s="1165"/>
      <c r="P670" s="1214"/>
      <c r="Q670" s="1215"/>
      <c r="R670" s="662"/>
      <c r="S670" s="662"/>
      <c r="T670" s="662"/>
      <c r="U670" s="1162"/>
      <c r="V670" s="1163"/>
      <c r="W670" s="1164"/>
      <c r="X670" s="1165"/>
      <c r="Y670" s="1157"/>
      <c r="Z670" s="1158"/>
      <c r="AA670" s="1159"/>
      <c r="AB670" s="1160"/>
      <c r="AC670" s="1161"/>
      <c r="AD670" s="1162"/>
      <c r="AE670" s="1163"/>
      <c r="AF670" s="1164"/>
      <c r="AG670" s="1165"/>
      <c r="AH670" s="1157"/>
      <c r="AI670" s="1158"/>
      <c r="AJ670" s="1159"/>
      <c r="AK670" s="1160"/>
      <c r="AL670" s="1161"/>
      <c r="AM670" s="1159"/>
      <c r="AN670" s="1160"/>
      <c r="AO670" s="1161"/>
      <c r="AP670" s="654"/>
      <c r="AQ670" s="652"/>
      <c r="AR670" s="713"/>
    </row>
    <row r="671" spans="1:44" ht="14.1" customHeight="1" x14ac:dyDescent="0.15">
      <c r="A671" s="707"/>
      <c r="B671" s="659"/>
      <c r="C671" s="660"/>
      <c r="D671" s="660"/>
      <c r="E671" s="660"/>
      <c r="F671" s="660"/>
      <c r="G671" s="661"/>
      <c r="H671" s="645"/>
      <c r="I671" s="648"/>
      <c r="J671" s="648"/>
      <c r="K671" s="647"/>
      <c r="L671" s="1172"/>
      <c r="M671" s="1173"/>
      <c r="N671" s="645"/>
      <c r="O671" s="647"/>
      <c r="P671" s="692"/>
      <c r="Q671" s="693"/>
      <c r="R671" s="646"/>
      <c r="S671" s="646"/>
      <c r="T671" s="646"/>
      <c r="U671" s="1172"/>
      <c r="V671" s="1173"/>
      <c r="W671" s="645"/>
      <c r="X671" s="647"/>
      <c r="Y671" s="692"/>
      <c r="Z671" s="693"/>
      <c r="AA671" s="648"/>
      <c r="AB671" s="648"/>
      <c r="AC671" s="648"/>
      <c r="AD671" s="1216"/>
      <c r="AE671" s="1217"/>
      <c r="AF671" s="645"/>
      <c r="AG671" s="647"/>
      <c r="AH671" s="692"/>
      <c r="AI671" s="693"/>
      <c r="AJ671" s="648"/>
      <c r="AK671" s="648"/>
      <c r="AL671" s="648"/>
      <c r="AM671" s="694"/>
      <c r="AN671" s="695"/>
      <c r="AO671" s="696"/>
      <c r="AP671" s="660"/>
      <c r="AQ671" s="660"/>
      <c r="AR671" s="661"/>
    </row>
    <row r="672" spans="1:44" ht="14.1" customHeight="1" x14ac:dyDescent="0.15">
      <c r="A672" s="707"/>
      <c r="B672" s="659"/>
      <c r="C672" s="660"/>
      <c r="D672" s="660"/>
      <c r="E672" s="660"/>
      <c r="F672" s="660"/>
      <c r="G672" s="678"/>
      <c r="H672" s="679"/>
      <c r="I672" s="662"/>
      <c r="J672" s="662"/>
      <c r="K672" s="656"/>
      <c r="L672" s="1218"/>
      <c r="M672" s="1219"/>
      <c r="N672" s="1164"/>
      <c r="O672" s="1165"/>
      <c r="P672" s="1214"/>
      <c r="Q672" s="1215"/>
      <c r="R672" s="662"/>
      <c r="S672" s="662"/>
      <c r="T672" s="662"/>
      <c r="U672" s="1162"/>
      <c r="V672" s="1163"/>
      <c r="W672" s="1164"/>
      <c r="X672" s="1165"/>
      <c r="Y672" s="1157"/>
      <c r="Z672" s="1158"/>
      <c r="AA672" s="1159"/>
      <c r="AB672" s="1160"/>
      <c r="AC672" s="1161"/>
      <c r="AD672" s="1162"/>
      <c r="AE672" s="1163"/>
      <c r="AF672" s="1164"/>
      <c r="AG672" s="1165"/>
      <c r="AH672" s="1157"/>
      <c r="AI672" s="1158"/>
      <c r="AJ672" s="1159"/>
      <c r="AK672" s="1160"/>
      <c r="AL672" s="1161"/>
      <c r="AM672" s="1159"/>
      <c r="AN672" s="1160"/>
      <c r="AO672" s="1161"/>
      <c r="AP672" s="716"/>
      <c r="AQ672" s="660"/>
      <c r="AR672" s="661"/>
    </row>
    <row r="673" spans="1:44" ht="14.1" customHeight="1" x14ac:dyDescent="0.15">
      <c r="A673" s="691"/>
      <c r="B673" s="645"/>
      <c r="C673" s="723"/>
      <c r="D673" s="723"/>
      <c r="E673" s="723"/>
      <c r="F673" s="723"/>
      <c r="G673" s="724"/>
      <c r="H673" s="645"/>
      <c r="I673" s="648"/>
      <c r="J673" s="648"/>
      <c r="K673" s="647"/>
      <c r="L673" s="1172"/>
      <c r="M673" s="1173"/>
      <c r="N673" s="645"/>
      <c r="O673" s="647"/>
      <c r="P673" s="692"/>
      <c r="Q673" s="693"/>
      <c r="R673" s="646"/>
      <c r="S673" s="646"/>
      <c r="T673" s="646"/>
      <c r="U673" s="1172"/>
      <c r="V673" s="1173"/>
      <c r="W673" s="645"/>
      <c r="X673" s="647"/>
      <c r="Y673" s="692"/>
      <c r="Z673" s="693"/>
      <c r="AA673" s="648"/>
      <c r="AB673" s="648"/>
      <c r="AC673" s="648"/>
      <c r="AD673" s="1216"/>
      <c r="AE673" s="1217"/>
      <c r="AF673" s="645"/>
      <c r="AG673" s="647"/>
      <c r="AH673" s="692"/>
      <c r="AI673" s="693"/>
      <c r="AJ673" s="648"/>
      <c r="AK673" s="648"/>
      <c r="AL673" s="648"/>
      <c r="AM673" s="694"/>
      <c r="AN673" s="695"/>
      <c r="AO673" s="696"/>
      <c r="AP673" s="723"/>
      <c r="AQ673" s="723"/>
      <c r="AR673" s="724"/>
    </row>
    <row r="674" spans="1:44" ht="14.1" customHeight="1" x14ac:dyDescent="0.15">
      <c r="A674" s="697"/>
      <c r="B674" s="651"/>
      <c r="C674" s="689"/>
      <c r="D674" s="689"/>
      <c r="E674" s="689"/>
      <c r="F674" s="689"/>
      <c r="G674" s="732"/>
      <c r="H674" s="679"/>
      <c r="I674" s="662"/>
      <c r="J674" s="662"/>
      <c r="K674" s="656"/>
      <c r="L674" s="1218"/>
      <c r="M674" s="1219"/>
      <c r="N674" s="1164"/>
      <c r="O674" s="1165"/>
      <c r="P674" s="1214"/>
      <c r="Q674" s="1215"/>
      <c r="R674" s="662"/>
      <c r="S674" s="662"/>
      <c r="T674" s="662"/>
      <c r="U674" s="1162"/>
      <c r="V674" s="1163"/>
      <c r="W674" s="1164"/>
      <c r="X674" s="1165"/>
      <c r="Y674" s="1157"/>
      <c r="Z674" s="1158"/>
      <c r="AA674" s="1159"/>
      <c r="AB674" s="1160"/>
      <c r="AC674" s="1161"/>
      <c r="AD674" s="1162"/>
      <c r="AE674" s="1163"/>
      <c r="AF674" s="1164"/>
      <c r="AG674" s="1165"/>
      <c r="AH674" s="1157"/>
      <c r="AI674" s="1158"/>
      <c r="AJ674" s="1159"/>
      <c r="AK674" s="1160"/>
      <c r="AL674" s="1161"/>
      <c r="AM674" s="1159"/>
      <c r="AN674" s="1160"/>
      <c r="AO674" s="1161"/>
      <c r="AP674" s="688"/>
      <c r="AQ674" s="689"/>
      <c r="AR674" s="690"/>
    </row>
    <row r="675" spans="1:44" ht="14.1" customHeight="1" x14ac:dyDescent="0.15">
      <c r="A675" s="707"/>
      <c r="B675" s="659"/>
      <c r="C675" s="660"/>
      <c r="D675" s="660"/>
      <c r="E675" s="660"/>
      <c r="F675" s="660"/>
      <c r="G675" s="661"/>
      <c r="H675" s="645"/>
      <c r="I675" s="648"/>
      <c r="J675" s="648"/>
      <c r="K675" s="647"/>
      <c r="L675" s="1172"/>
      <c r="M675" s="1173"/>
      <c r="N675" s="645"/>
      <c r="O675" s="647"/>
      <c r="P675" s="692"/>
      <c r="Q675" s="693"/>
      <c r="R675" s="646"/>
      <c r="S675" s="646"/>
      <c r="T675" s="646"/>
      <c r="U675" s="1172"/>
      <c r="V675" s="1173"/>
      <c r="W675" s="645"/>
      <c r="X675" s="647"/>
      <c r="Y675" s="692"/>
      <c r="Z675" s="693"/>
      <c r="AA675" s="648"/>
      <c r="AB675" s="648"/>
      <c r="AC675" s="648"/>
      <c r="AD675" s="1216"/>
      <c r="AE675" s="1217"/>
      <c r="AF675" s="645"/>
      <c r="AG675" s="647"/>
      <c r="AH675" s="692"/>
      <c r="AI675" s="693"/>
      <c r="AJ675" s="648"/>
      <c r="AK675" s="648"/>
      <c r="AL675" s="648"/>
      <c r="AM675" s="694"/>
      <c r="AN675" s="695"/>
      <c r="AO675" s="696"/>
      <c r="AP675" s="660"/>
      <c r="AQ675" s="660"/>
      <c r="AR675" s="661"/>
    </row>
    <row r="676" spans="1:44" ht="14.1" customHeight="1" x14ac:dyDescent="0.15">
      <c r="A676" s="707"/>
      <c r="B676" s="659"/>
      <c r="C676" s="660"/>
      <c r="D676" s="660"/>
      <c r="E676" s="660"/>
      <c r="F676" s="660"/>
      <c r="G676" s="678"/>
      <c r="H676" s="679"/>
      <c r="I676" s="662"/>
      <c r="J676" s="662"/>
      <c r="K676" s="656"/>
      <c r="L676" s="1218"/>
      <c r="M676" s="1219"/>
      <c r="N676" s="1164"/>
      <c r="O676" s="1165"/>
      <c r="P676" s="1214"/>
      <c r="Q676" s="1215"/>
      <c r="R676" s="662"/>
      <c r="S676" s="662"/>
      <c r="T676" s="662"/>
      <c r="U676" s="1162"/>
      <c r="V676" s="1163"/>
      <c r="W676" s="1164"/>
      <c r="X676" s="1165"/>
      <c r="Y676" s="1157"/>
      <c r="Z676" s="1158"/>
      <c r="AA676" s="1159"/>
      <c r="AB676" s="1160"/>
      <c r="AC676" s="1161"/>
      <c r="AD676" s="1162"/>
      <c r="AE676" s="1163"/>
      <c r="AF676" s="1164"/>
      <c r="AG676" s="1165"/>
      <c r="AH676" s="1157"/>
      <c r="AI676" s="1158"/>
      <c r="AJ676" s="1159"/>
      <c r="AK676" s="1160"/>
      <c r="AL676" s="1161"/>
      <c r="AM676" s="1159"/>
      <c r="AN676" s="1160"/>
      <c r="AO676" s="1161"/>
      <c r="AP676" s="716"/>
      <c r="AQ676" s="660"/>
      <c r="AR676" s="661"/>
    </row>
    <row r="677" spans="1:44" ht="14.1" customHeight="1" x14ac:dyDescent="0.15">
      <c r="A677" s="691"/>
      <c r="B677" s="645"/>
      <c r="C677" s="646"/>
      <c r="D677" s="646"/>
      <c r="E677" s="646"/>
      <c r="F677" s="646"/>
      <c r="G677" s="647"/>
      <c r="H677" s="645"/>
      <c r="I677" s="648"/>
      <c r="J677" s="648"/>
      <c r="K677" s="647"/>
      <c r="L677" s="1172"/>
      <c r="M677" s="1173"/>
      <c r="N677" s="645"/>
      <c r="O677" s="647"/>
      <c r="P677" s="692"/>
      <c r="Q677" s="693"/>
      <c r="R677" s="646"/>
      <c r="S677" s="646"/>
      <c r="T677" s="646"/>
      <c r="U677" s="1172"/>
      <c r="V677" s="1173"/>
      <c r="W677" s="645"/>
      <c r="X677" s="647"/>
      <c r="Y677" s="692"/>
      <c r="Z677" s="693"/>
      <c r="AA677" s="648"/>
      <c r="AB677" s="648"/>
      <c r="AC677" s="648"/>
      <c r="AD677" s="1216"/>
      <c r="AE677" s="1217"/>
      <c r="AF677" s="645"/>
      <c r="AG677" s="647"/>
      <c r="AH677" s="692"/>
      <c r="AI677" s="693"/>
      <c r="AJ677" s="648"/>
      <c r="AK677" s="648"/>
      <c r="AL677" s="648"/>
      <c r="AM677" s="694"/>
      <c r="AN677" s="695"/>
      <c r="AO677" s="696"/>
      <c r="AP677" s="646"/>
      <c r="AQ677" s="646"/>
      <c r="AR677" s="647"/>
    </row>
    <row r="678" spans="1:44" ht="14.1" customHeight="1" x14ac:dyDescent="0.15">
      <c r="A678" s="697"/>
      <c r="B678" s="651"/>
      <c r="C678" s="652"/>
      <c r="D678" s="652"/>
      <c r="E678" s="652"/>
      <c r="F678" s="652"/>
      <c r="G678" s="653"/>
      <c r="H678" s="679"/>
      <c r="I678" s="662"/>
      <c r="J678" s="662"/>
      <c r="K678" s="656"/>
      <c r="L678" s="1218"/>
      <c r="M678" s="1219"/>
      <c r="N678" s="1164"/>
      <c r="O678" s="1165"/>
      <c r="P678" s="1214"/>
      <c r="Q678" s="1215"/>
      <c r="R678" s="662"/>
      <c r="S678" s="662"/>
      <c r="T678" s="662"/>
      <c r="U678" s="1225"/>
      <c r="V678" s="1226"/>
      <c r="W678" s="1164"/>
      <c r="X678" s="1165"/>
      <c r="Y678" s="1157"/>
      <c r="Z678" s="1158"/>
      <c r="AA678" s="1159"/>
      <c r="AB678" s="1160"/>
      <c r="AC678" s="1161"/>
      <c r="AD678" s="1162"/>
      <c r="AE678" s="1163"/>
      <c r="AF678" s="1164"/>
      <c r="AG678" s="1165"/>
      <c r="AH678" s="1157"/>
      <c r="AI678" s="1158"/>
      <c r="AJ678" s="1159"/>
      <c r="AK678" s="1160"/>
      <c r="AL678" s="1161"/>
      <c r="AM678" s="1159"/>
      <c r="AN678" s="1160"/>
      <c r="AO678" s="1161"/>
      <c r="AP678" s="706"/>
      <c r="AQ678" s="652"/>
      <c r="AR678" s="713"/>
    </row>
    <row r="679" spans="1:44" ht="14.1" customHeight="1" x14ac:dyDescent="0.15">
      <c r="A679" s="707"/>
      <c r="B679" s="659"/>
      <c r="C679" s="660"/>
      <c r="D679" s="660"/>
      <c r="E679" s="660"/>
      <c r="F679" s="660"/>
      <c r="G679" s="661"/>
      <c r="H679" s="645"/>
      <c r="I679" s="648"/>
      <c r="J679" s="648"/>
      <c r="K679" s="647"/>
      <c r="L679" s="1172"/>
      <c r="M679" s="1173"/>
      <c r="N679" s="645"/>
      <c r="O679" s="647"/>
      <c r="P679" s="692"/>
      <c r="Q679" s="693"/>
      <c r="R679" s="646"/>
      <c r="S679" s="646"/>
      <c r="T679" s="646"/>
      <c r="U679" s="1172"/>
      <c r="V679" s="1173"/>
      <c r="W679" s="645"/>
      <c r="X679" s="647"/>
      <c r="Y679" s="692"/>
      <c r="Z679" s="693"/>
      <c r="AA679" s="648"/>
      <c r="AB679" s="648"/>
      <c r="AC679" s="648"/>
      <c r="AD679" s="1216"/>
      <c r="AE679" s="1217"/>
      <c r="AF679" s="645"/>
      <c r="AG679" s="647"/>
      <c r="AH679" s="692"/>
      <c r="AI679" s="693"/>
      <c r="AJ679" s="648"/>
      <c r="AK679" s="648"/>
      <c r="AL679" s="648"/>
      <c r="AM679" s="694"/>
      <c r="AN679" s="695"/>
      <c r="AO679" s="696"/>
      <c r="AP679" s="660"/>
      <c r="AQ679" s="660"/>
      <c r="AR679" s="661"/>
    </row>
    <row r="680" spans="1:44" ht="14.1" customHeight="1" x14ac:dyDescent="0.15">
      <c r="A680" s="707"/>
      <c r="B680" s="659"/>
      <c r="C680" s="660"/>
      <c r="D680" s="660"/>
      <c r="E680" s="660"/>
      <c r="F680" s="660"/>
      <c r="G680" s="678"/>
      <c r="H680" s="679"/>
      <c r="I680" s="662"/>
      <c r="J680" s="662"/>
      <c r="K680" s="656"/>
      <c r="L680" s="1218"/>
      <c r="M680" s="1219"/>
      <c r="N680" s="1164"/>
      <c r="O680" s="1165"/>
      <c r="P680" s="1214"/>
      <c r="Q680" s="1215"/>
      <c r="R680" s="662"/>
      <c r="S680" s="662"/>
      <c r="T680" s="662"/>
      <c r="U680" s="1162"/>
      <c r="V680" s="1163"/>
      <c r="W680" s="1164"/>
      <c r="X680" s="1165"/>
      <c r="Y680" s="1157"/>
      <c r="Z680" s="1158"/>
      <c r="AA680" s="1159"/>
      <c r="AB680" s="1160"/>
      <c r="AC680" s="1161"/>
      <c r="AD680" s="1162"/>
      <c r="AE680" s="1163"/>
      <c r="AF680" s="1164"/>
      <c r="AG680" s="1165"/>
      <c r="AH680" s="1157"/>
      <c r="AI680" s="1158"/>
      <c r="AJ680" s="1159"/>
      <c r="AK680" s="1160"/>
      <c r="AL680" s="1161"/>
      <c r="AM680" s="1159"/>
      <c r="AN680" s="1160"/>
      <c r="AO680" s="1161"/>
      <c r="AP680" s="716"/>
      <c r="AQ680" s="660"/>
      <c r="AR680" s="661"/>
    </row>
    <row r="681" spans="1:44" ht="14.1" customHeight="1" x14ac:dyDescent="0.15">
      <c r="A681" s="691"/>
      <c r="B681" s="645"/>
      <c r="C681" s="646"/>
      <c r="D681" s="646"/>
      <c r="E681" s="646"/>
      <c r="F681" s="646"/>
      <c r="G681" s="647"/>
      <c r="H681" s="645"/>
      <c r="I681" s="648"/>
      <c r="J681" s="648"/>
      <c r="K681" s="647"/>
      <c r="L681" s="1172"/>
      <c r="M681" s="1173"/>
      <c r="N681" s="645"/>
      <c r="O681" s="647"/>
      <c r="P681" s="692"/>
      <c r="Q681" s="693"/>
      <c r="R681" s="646"/>
      <c r="S681" s="646"/>
      <c r="T681" s="646"/>
      <c r="U681" s="1172"/>
      <c r="V681" s="1173"/>
      <c r="W681" s="645"/>
      <c r="X681" s="647"/>
      <c r="Y681" s="692"/>
      <c r="Z681" s="693"/>
      <c r="AA681" s="648"/>
      <c r="AB681" s="648"/>
      <c r="AC681" s="648"/>
      <c r="AD681" s="1216"/>
      <c r="AE681" s="1217"/>
      <c r="AF681" s="645"/>
      <c r="AG681" s="647"/>
      <c r="AH681" s="692"/>
      <c r="AI681" s="693"/>
      <c r="AJ681" s="648"/>
      <c r="AK681" s="648"/>
      <c r="AL681" s="648"/>
      <c r="AM681" s="694"/>
      <c r="AN681" s="695"/>
      <c r="AO681" s="696"/>
      <c r="AP681" s="646"/>
      <c r="AQ681" s="646"/>
      <c r="AR681" s="647"/>
    </row>
    <row r="682" spans="1:44" ht="14.1" customHeight="1" x14ac:dyDescent="0.15">
      <c r="A682" s="697"/>
      <c r="B682" s="651"/>
      <c r="C682" s="652"/>
      <c r="D682" s="652"/>
      <c r="E682" s="652"/>
      <c r="F682" s="652"/>
      <c r="G682" s="653"/>
      <c r="H682" s="679"/>
      <c r="I682" s="662"/>
      <c r="J682" s="662"/>
      <c r="K682" s="656"/>
      <c r="L682" s="1218"/>
      <c r="M682" s="1219"/>
      <c r="N682" s="1164"/>
      <c r="O682" s="1165"/>
      <c r="P682" s="1214"/>
      <c r="Q682" s="1215"/>
      <c r="R682" s="662"/>
      <c r="S682" s="662"/>
      <c r="T682" s="662"/>
      <c r="U682" s="1225"/>
      <c r="V682" s="1226"/>
      <c r="W682" s="1164"/>
      <c r="X682" s="1165"/>
      <c r="Y682" s="1157"/>
      <c r="Z682" s="1158"/>
      <c r="AA682" s="1159"/>
      <c r="AB682" s="1160"/>
      <c r="AC682" s="1161"/>
      <c r="AD682" s="1225"/>
      <c r="AE682" s="1226"/>
      <c r="AF682" s="1164"/>
      <c r="AG682" s="1165"/>
      <c r="AH682" s="1157"/>
      <c r="AI682" s="1158"/>
      <c r="AJ682" s="1159"/>
      <c r="AK682" s="1160"/>
      <c r="AL682" s="1161"/>
      <c r="AM682" s="1159"/>
      <c r="AN682" s="1160"/>
      <c r="AO682" s="1161"/>
      <c r="AP682" s="706"/>
      <c r="AQ682" s="652"/>
      <c r="AR682" s="713"/>
    </row>
    <row r="683" spans="1:44" ht="14.1" customHeight="1" x14ac:dyDescent="0.15">
      <c r="A683" s="707"/>
      <c r="B683" s="659"/>
      <c r="C683" s="660"/>
      <c r="D683" s="660"/>
      <c r="E683" s="660"/>
      <c r="F683" s="660"/>
      <c r="G683" s="661"/>
      <c r="H683" s="645"/>
      <c r="I683" s="648"/>
      <c r="J683" s="648"/>
      <c r="K683" s="647"/>
      <c r="L683" s="1172"/>
      <c r="M683" s="1173"/>
      <c r="N683" s="645"/>
      <c r="O683" s="647"/>
      <c r="P683" s="692"/>
      <c r="Q683" s="693"/>
      <c r="R683" s="646"/>
      <c r="S683" s="646"/>
      <c r="T683" s="646"/>
      <c r="U683" s="1172"/>
      <c r="V683" s="1173"/>
      <c r="W683" s="645"/>
      <c r="X683" s="647"/>
      <c r="Y683" s="692"/>
      <c r="Z683" s="693"/>
      <c r="AA683" s="648"/>
      <c r="AB683" s="648"/>
      <c r="AC683" s="648"/>
      <c r="AD683" s="1216"/>
      <c r="AE683" s="1217"/>
      <c r="AF683" s="645"/>
      <c r="AG683" s="647"/>
      <c r="AH683" s="692"/>
      <c r="AI683" s="693"/>
      <c r="AJ683" s="648"/>
      <c r="AK683" s="648"/>
      <c r="AL683" s="648"/>
      <c r="AM683" s="694"/>
      <c r="AN683" s="695"/>
      <c r="AO683" s="696"/>
      <c r="AP683" s="660"/>
      <c r="AQ683" s="660"/>
      <c r="AR683" s="661"/>
    </row>
    <row r="684" spans="1:44" ht="14.1" customHeight="1" x14ac:dyDescent="0.15">
      <c r="A684" s="707"/>
      <c r="B684" s="659"/>
      <c r="C684" s="660"/>
      <c r="D684" s="660"/>
      <c r="E684" s="660"/>
      <c r="F684" s="660"/>
      <c r="G684" s="678"/>
      <c r="H684" s="679"/>
      <c r="I684" s="662"/>
      <c r="J684" s="662"/>
      <c r="K684" s="656"/>
      <c r="L684" s="1218"/>
      <c r="M684" s="1219"/>
      <c r="N684" s="1164"/>
      <c r="O684" s="1165"/>
      <c r="P684" s="1214"/>
      <c r="Q684" s="1215"/>
      <c r="R684" s="662"/>
      <c r="S684" s="662"/>
      <c r="T684" s="662"/>
      <c r="U684" s="1225"/>
      <c r="V684" s="1226"/>
      <c r="W684" s="1164"/>
      <c r="X684" s="1165"/>
      <c r="Y684" s="1157"/>
      <c r="Z684" s="1158"/>
      <c r="AA684" s="1159"/>
      <c r="AB684" s="1160"/>
      <c r="AC684" s="1161"/>
      <c r="AD684" s="1225"/>
      <c r="AE684" s="1226"/>
      <c r="AF684" s="1164"/>
      <c r="AG684" s="1165"/>
      <c r="AH684" s="1157"/>
      <c r="AI684" s="1158"/>
      <c r="AJ684" s="1159"/>
      <c r="AK684" s="1160"/>
      <c r="AL684" s="1161"/>
      <c r="AM684" s="1159"/>
      <c r="AN684" s="1160"/>
      <c r="AO684" s="1161"/>
      <c r="AP684" s="716"/>
      <c r="AQ684" s="660"/>
      <c r="AR684" s="661"/>
    </row>
    <row r="685" spans="1:44" ht="14.1" customHeight="1" x14ac:dyDescent="0.15">
      <c r="A685" s="691"/>
      <c r="B685" s="645"/>
      <c r="C685" s="646"/>
      <c r="D685" s="646"/>
      <c r="E685" s="646"/>
      <c r="F685" s="646"/>
      <c r="G685" s="647"/>
      <c r="H685" s="645"/>
      <c r="I685" s="648"/>
      <c r="J685" s="648"/>
      <c r="K685" s="647"/>
      <c r="L685" s="1172"/>
      <c r="M685" s="1173"/>
      <c r="N685" s="645"/>
      <c r="O685" s="647"/>
      <c r="P685" s="692"/>
      <c r="Q685" s="693"/>
      <c r="R685" s="646"/>
      <c r="S685" s="646"/>
      <c r="T685" s="646"/>
      <c r="U685" s="1172"/>
      <c r="V685" s="1173"/>
      <c r="W685" s="645"/>
      <c r="X685" s="647"/>
      <c r="Y685" s="692"/>
      <c r="Z685" s="693"/>
      <c r="AA685" s="648"/>
      <c r="AB685" s="648"/>
      <c r="AC685" s="648"/>
      <c r="AD685" s="1216"/>
      <c r="AE685" s="1217"/>
      <c r="AF685" s="645"/>
      <c r="AG685" s="647"/>
      <c r="AH685" s="692"/>
      <c r="AI685" s="693"/>
      <c r="AJ685" s="648"/>
      <c r="AK685" s="648"/>
      <c r="AL685" s="648"/>
      <c r="AM685" s="694"/>
      <c r="AN685" s="695"/>
      <c r="AO685" s="696"/>
      <c r="AP685" s="646"/>
      <c r="AQ685" s="646"/>
      <c r="AR685" s="647"/>
    </row>
    <row r="686" spans="1:44" ht="14.1" customHeight="1" x14ac:dyDescent="0.15">
      <c r="A686" s="697"/>
      <c r="B686" s="651"/>
      <c r="C686" s="652"/>
      <c r="D686" s="652"/>
      <c r="E686" s="652"/>
      <c r="F686" s="652"/>
      <c r="G686" s="653"/>
      <c r="H686" s="679"/>
      <c r="I686" s="662"/>
      <c r="J686" s="662"/>
      <c r="K686" s="656"/>
      <c r="L686" s="1218"/>
      <c r="M686" s="1219"/>
      <c r="N686" s="1164"/>
      <c r="O686" s="1165"/>
      <c r="P686" s="1214"/>
      <c r="Q686" s="1215"/>
      <c r="R686" s="662"/>
      <c r="S686" s="662"/>
      <c r="T686" s="662"/>
      <c r="U686" s="1162"/>
      <c r="V686" s="1163"/>
      <c r="W686" s="1164"/>
      <c r="X686" s="1165"/>
      <c r="Y686" s="1157"/>
      <c r="Z686" s="1158"/>
      <c r="AA686" s="1159"/>
      <c r="AB686" s="1160"/>
      <c r="AC686" s="1161"/>
      <c r="AD686" s="1162"/>
      <c r="AE686" s="1163"/>
      <c r="AF686" s="1164"/>
      <c r="AG686" s="1165"/>
      <c r="AH686" s="1157"/>
      <c r="AI686" s="1158"/>
      <c r="AJ686" s="1159"/>
      <c r="AK686" s="1160"/>
      <c r="AL686" s="1161"/>
      <c r="AM686" s="1159"/>
      <c r="AN686" s="1160"/>
      <c r="AO686" s="1161"/>
      <c r="AP686" s="706"/>
      <c r="AQ686" s="652"/>
      <c r="AR686" s="713"/>
    </row>
    <row r="687" spans="1:44" ht="14.1" customHeight="1" x14ac:dyDescent="0.15">
      <c r="A687" s="691"/>
      <c r="B687" s="645"/>
      <c r="C687" s="646"/>
      <c r="D687" s="646"/>
      <c r="E687" s="646"/>
      <c r="F687" s="646"/>
      <c r="G687" s="647"/>
      <c r="H687" s="645"/>
      <c r="I687" s="648"/>
      <c r="J687" s="648"/>
      <c r="K687" s="647"/>
      <c r="L687" s="1172"/>
      <c r="M687" s="1173"/>
      <c r="N687" s="645"/>
      <c r="O687" s="647"/>
      <c r="P687" s="692"/>
      <c r="Q687" s="693"/>
      <c r="R687" s="646"/>
      <c r="S687" s="646"/>
      <c r="T687" s="646"/>
      <c r="U687" s="1172"/>
      <c r="V687" s="1173"/>
      <c r="W687" s="645"/>
      <c r="X687" s="647"/>
      <c r="Y687" s="692"/>
      <c r="Z687" s="693"/>
      <c r="AA687" s="648"/>
      <c r="AB687" s="648"/>
      <c r="AC687" s="648"/>
      <c r="AD687" s="1216"/>
      <c r="AE687" s="1217"/>
      <c r="AF687" s="645"/>
      <c r="AG687" s="647"/>
      <c r="AH687" s="692"/>
      <c r="AI687" s="693"/>
      <c r="AJ687" s="648"/>
      <c r="AK687" s="648"/>
      <c r="AL687" s="648"/>
      <c r="AM687" s="694"/>
      <c r="AN687" s="695"/>
      <c r="AO687" s="696"/>
      <c r="AP687" s="646"/>
      <c r="AQ687" s="646"/>
      <c r="AR687" s="647"/>
    </row>
    <row r="688" spans="1:44" ht="14.1" customHeight="1" x14ac:dyDescent="0.15">
      <c r="A688" s="697"/>
      <c r="B688" s="651"/>
      <c r="C688" s="652"/>
      <c r="D688" s="652"/>
      <c r="E688" s="652"/>
      <c r="F688" s="652"/>
      <c r="G688" s="653"/>
      <c r="H688" s="654"/>
      <c r="I688" s="655"/>
      <c r="J688" s="655"/>
      <c r="K688" s="656"/>
      <c r="L688" s="1218"/>
      <c r="M688" s="1219"/>
      <c r="N688" s="1164"/>
      <c r="O688" s="1165"/>
      <c r="P688" s="1214"/>
      <c r="Q688" s="1215"/>
      <c r="R688" s="662"/>
      <c r="S688" s="662"/>
      <c r="T688" s="662"/>
      <c r="U688" s="1162"/>
      <c r="V688" s="1163"/>
      <c r="W688" s="1174"/>
      <c r="X688" s="1175"/>
      <c r="Y688" s="1157"/>
      <c r="Z688" s="1158"/>
      <c r="AA688" s="1159"/>
      <c r="AB688" s="1160"/>
      <c r="AC688" s="1161"/>
      <c r="AD688" s="1162"/>
      <c r="AE688" s="1163"/>
      <c r="AF688" s="1174"/>
      <c r="AG688" s="1175"/>
      <c r="AH688" s="1157"/>
      <c r="AI688" s="1158"/>
      <c r="AJ688" s="1159"/>
      <c r="AK688" s="1160"/>
      <c r="AL688" s="1161"/>
      <c r="AM688" s="1159"/>
      <c r="AN688" s="1160"/>
      <c r="AO688" s="1161"/>
      <c r="AP688" s="706"/>
      <c r="AQ688" s="652"/>
      <c r="AR688" s="713"/>
    </row>
    <row r="689" spans="1:44" ht="14.1" customHeight="1" x14ac:dyDescent="0.15">
      <c r="A689" s="707"/>
      <c r="B689" s="666"/>
      <c r="C689" s="660"/>
      <c r="D689" s="660"/>
      <c r="E689" s="660"/>
      <c r="F689" s="660"/>
      <c r="G689" s="661"/>
      <c r="H689" s="659"/>
      <c r="I689" s="662"/>
      <c r="J689" s="662"/>
      <c r="K689" s="661"/>
      <c r="L689" s="645"/>
      <c r="M689" s="647"/>
      <c r="N689" s="645"/>
      <c r="O689" s="647"/>
      <c r="P689" s="692"/>
      <c r="Q689" s="693"/>
      <c r="R689" s="646"/>
      <c r="S689" s="646"/>
      <c r="T689" s="646"/>
      <c r="U689" s="659"/>
      <c r="V689" s="661"/>
      <c r="W689" s="659"/>
      <c r="X689" s="661"/>
      <c r="Y689" s="715"/>
      <c r="Z689" s="680"/>
      <c r="AA689" s="662"/>
      <c r="AB689" s="662"/>
      <c r="AC689" s="662"/>
      <c r="AD689" s="659"/>
      <c r="AE689" s="661"/>
      <c r="AF689" s="659"/>
      <c r="AG689" s="661"/>
      <c r="AH689" s="715"/>
      <c r="AI689" s="680"/>
      <c r="AJ689" s="662"/>
      <c r="AK689" s="662"/>
      <c r="AL689" s="662"/>
      <c r="AM689" s="679"/>
      <c r="AN689" s="716"/>
      <c r="AO689" s="678"/>
      <c r="AP689" s="660"/>
      <c r="AQ689" s="660"/>
      <c r="AR689" s="661"/>
    </row>
    <row r="690" spans="1:44" ht="14.1" customHeight="1" x14ac:dyDescent="0.15">
      <c r="A690" s="707"/>
      <c r="B690" s="666"/>
      <c r="C690" s="660"/>
      <c r="D690" s="660"/>
      <c r="E690" s="660"/>
      <c r="F690" s="660"/>
      <c r="G690" s="678"/>
      <c r="H690" s="679"/>
      <c r="I690" s="662"/>
      <c r="J690" s="662"/>
      <c r="K690" s="680"/>
      <c r="L690" s="903"/>
      <c r="M690" s="904"/>
      <c r="N690" s="659"/>
      <c r="O690" s="661"/>
      <c r="P690" s="715"/>
      <c r="Q690" s="680"/>
      <c r="R690" s="662"/>
      <c r="S690" s="662"/>
      <c r="T690" s="662"/>
      <c r="U690" s="1214"/>
      <c r="V690" s="1215"/>
      <c r="W690" s="1164"/>
      <c r="X690" s="1165"/>
      <c r="Y690" s="1214"/>
      <c r="Z690" s="1215"/>
      <c r="AA690" s="712"/>
      <c r="AB690" s="712"/>
      <c r="AC690" s="712"/>
      <c r="AD690" s="1214"/>
      <c r="AE690" s="1215"/>
      <c r="AF690" s="1164"/>
      <c r="AG690" s="1165"/>
      <c r="AH690" s="1214"/>
      <c r="AI690" s="1215"/>
      <c r="AJ690" s="712"/>
      <c r="AK690" s="712"/>
      <c r="AL690" s="712"/>
      <c r="AM690" s="1288"/>
      <c r="AN690" s="1289"/>
      <c r="AO690" s="1290"/>
      <c r="AP690" s="716"/>
      <c r="AQ690" s="660"/>
      <c r="AR690" s="661"/>
    </row>
    <row r="691" spans="1:44" ht="14.1" customHeight="1" x14ac:dyDescent="0.15">
      <c r="A691" s="742"/>
      <c r="B691" s="743"/>
      <c r="C691" s="744"/>
      <c r="D691" s="744"/>
      <c r="E691" s="744"/>
      <c r="F691" s="744"/>
      <c r="G691" s="745"/>
      <c r="H691" s="743"/>
      <c r="I691" s="746"/>
      <c r="J691" s="746"/>
      <c r="K691" s="745"/>
      <c r="L691" s="743"/>
      <c r="M691" s="745"/>
      <c r="N691" s="743"/>
      <c r="O691" s="745"/>
      <c r="P691" s="747"/>
      <c r="Q691" s="748"/>
      <c r="R691" s="746"/>
      <c r="S691" s="746"/>
      <c r="T691" s="748"/>
      <c r="U691" s="743"/>
      <c r="V691" s="745"/>
      <c r="W691" s="743"/>
      <c r="X691" s="745"/>
      <c r="Y691" s="747"/>
      <c r="Z691" s="748"/>
      <c r="AA691" s="746"/>
      <c r="AB691" s="746"/>
      <c r="AC691" s="746"/>
      <c r="AD691" s="743"/>
      <c r="AE691" s="745"/>
      <c r="AF691" s="743"/>
      <c r="AG691" s="745"/>
      <c r="AH691" s="747"/>
      <c r="AI691" s="748"/>
      <c r="AJ691" s="746"/>
      <c r="AK691" s="746"/>
      <c r="AL691" s="746"/>
      <c r="AM691" s="749"/>
      <c r="AN691" s="750"/>
      <c r="AO691" s="751"/>
      <c r="AP691" s="744"/>
      <c r="AQ691" s="744"/>
      <c r="AR691" s="745"/>
    </row>
    <row r="692" spans="1:44" ht="14.1" customHeight="1" x14ac:dyDescent="0.15">
      <c r="A692" s="752"/>
      <c r="B692" s="1252"/>
      <c r="C692" s="1254"/>
      <c r="D692" s="1254"/>
      <c r="E692" s="1254"/>
      <c r="F692" s="1254"/>
      <c r="G692" s="1253"/>
      <c r="H692" s="753"/>
      <c r="I692" s="754"/>
      <c r="J692" s="754"/>
      <c r="K692" s="755"/>
      <c r="L692" s="1250"/>
      <c r="M692" s="1251"/>
      <c r="N692" s="1252"/>
      <c r="O692" s="1253"/>
      <c r="P692" s="1250"/>
      <c r="Q692" s="1251"/>
      <c r="R692" s="756"/>
      <c r="S692" s="756"/>
      <c r="T692" s="878"/>
      <c r="U692" s="1250"/>
      <c r="V692" s="1251"/>
      <c r="W692" s="1252"/>
      <c r="X692" s="1253"/>
      <c r="Y692" s="1250"/>
      <c r="Z692" s="1251"/>
      <c r="AA692" s="756"/>
      <c r="AB692" s="756"/>
      <c r="AC692" s="756"/>
      <c r="AD692" s="1250"/>
      <c r="AE692" s="1251"/>
      <c r="AF692" s="1252"/>
      <c r="AG692" s="1253"/>
      <c r="AH692" s="1250"/>
      <c r="AI692" s="1251"/>
      <c r="AJ692" s="756"/>
      <c r="AK692" s="756"/>
      <c r="AL692" s="756"/>
      <c r="AM692" s="1260"/>
      <c r="AN692" s="1261"/>
      <c r="AO692" s="1262"/>
      <c r="AP692" s="757"/>
      <c r="AQ692" s="758"/>
      <c r="AR692" s="759"/>
    </row>
    <row r="693" spans="1:44" ht="15" customHeight="1" x14ac:dyDescent="0.15"/>
    <row r="694" spans="1:44" ht="15" customHeight="1" x14ac:dyDescent="0.15">
      <c r="A694" s="1220" t="s">
        <v>1807</v>
      </c>
      <c r="B694" s="1220"/>
      <c r="C694" s="1220"/>
      <c r="D694" s="1220"/>
      <c r="E694" s="1220"/>
      <c r="F694" s="1220"/>
      <c r="G694" s="1220"/>
      <c r="H694" s="1220"/>
      <c r="I694" s="1220"/>
      <c r="J694" s="1220"/>
      <c r="K694" s="1220"/>
      <c r="L694" s="1220"/>
      <c r="M694" s="1220"/>
      <c r="N694" s="1220"/>
      <c r="O694" s="1220"/>
      <c r="P694" s="1220"/>
      <c r="Q694" s="1220"/>
      <c r="R694" s="1220"/>
      <c r="S694" s="1220"/>
      <c r="T694" s="1220"/>
      <c r="U694" s="1220"/>
      <c r="V694" s="1220"/>
      <c r="W694" s="1220"/>
      <c r="X694" s="1220"/>
      <c r="Y694" s="1220"/>
      <c r="Z694" s="1220"/>
      <c r="AA694" s="1220"/>
      <c r="AB694" s="1220"/>
      <c r="AC694" s="1220"/>
      <c r="AD694" s="1220"/>
      <c r="AE694" s="1220"/>
      <c r="AF694" s="1220"/>
      <c r="AG694" s="1220"/>
      <c r="AH694" s="1220"/>
      <c r="AI694" s="1220"/>
      <c r="AJ694" s="1220"/>
      <c r="AK694" s="1220"/>
      <c r="AL694" s="1220"/>
      <c r="AM694" s="1220"/>
      <c r="AN694" s="1220"/>
      <c r="AO694" s="1220"/>
      <c r="AP694" s="1220"/>
      <c r="AQ694" s="1220"/>
      <c r="AR694" s="1220"/>
    </row>
    <row r="695" spans="1:44" ht="15" customHeight="1" x14ac:dyDescent="0.15">
      <c r="A695" s="1220"/>
      <c r="B695" s="1220"/>
      <c r="C695" s="1220"/>
      <c r="D695" s="1220"/>
      <c r="E695" s="1220"/>
      <c r="F695" s="1220"/>
      <c r="G695" s="1220"/>
      <c r="H695" s="1220"/>
      <c r="I695" s="1220"/>
      <c r="J695" s="1220"/>
      <c r="K695" s="1220"/>
      <c r="L695" s="1220"/>
      <c r="M695" s="1220"/>
      <c r="N695" s="1220"/>
      <c r="O695" s="1220"/>
      <c r="P695" s="1220"/>
      <c r="Q695" s="1220"/>
      <c r="R695" s="1220"/>
      <c r="S695" s="1220"/>
      <c r="T695" s="1220"/>
      <c r="U695" s="1220"/>
      <c r="V695" s="1220"/>
      <c r="W695" s="1220"/>
      <c r="X695" s="1220"/>
      <c r="Y695" s="1220"/>
      <c r="Z695" s="1220"/>
      <c r="AA695" s="1220"/>
      <c r="AB695" s="1220"/>
      <c r="AC695" s="1220"/>
      <c r="AD695" s="1220"/>
      <c r="AE695" s="1220"/>
      <c r="AF695" s="1220"/>
      <c r="AG695" s="1220"/>
      <c r="AH695" s="1220"/>
      <c r="AI695" s="1220"/>
      <c r="AJ695" s="1220"/>
      <c r="AK695" s="1220"/>
      <c r="AL695" s="1220"/>
      <c r="AM695" s="1220"/>
      <c r="AN695" s="1220"/>
      <c r="AO695" s="1220"/>
      <c r="AP695" s="1220"/>
      <c r="AQ695" s="1220"/>
      <c r="AR695" s="1220"/>
    </row>
    <row r="696" spans="1:44" ht="15" customHeight="1" x14ac:dyDescent="0.15">
      <c r="B696" s="642" t="s">
        <v>2241</v>
      </c>
      <c r="AP696" s="643"/>
      <c r="AQ696" s="644" t="s">
        <v>1118</v>
      </c>
      <c r="AR696" s="636">
        <v>16</v>
      </c>
    </row>
    <row r="697" spans="1:44" ht="14.1" customHeight="1" x14ac:dyDescent="0.15">
      <c r="A697" s="1272" t="s">
        <v>580</v>
      </c>
      <c r="B697" s="1269" t="s">
        <v>1119</v>
      </c>
      <c r="C697" s="1270"/>
      <c r="D697" s="1270"/>
      <c r="E697" s="1270"/>
      <c r="F697" s="1270"/>
      <c r="G697" s="1270"/>
      <c r="H697" s="1269" t="s">
        <v>1120</v>
      </c>
      <c r="I697" s="1270"/>
      <c r="J697" s="1270"/>
      <c r="K697" s="1271"/>
      <c r="L697" s="1247" t="s">
        <v>1734</v>
      </c>
      <c r="M697" s="1248"/>
      <c r="N697" s="1248"/>
      <c r="O697" s="1248"/>
      <c r="P697" s="1248"/>
      <c r="Q697" s="1248"/>
      <c r="R697" s="1248"/>
      <c r="S697" s="1248"/>
      <c r="T697" s="1249"/>
      <c r="U697" s="1247" t="s">
        <v>1121</v>
      </c>
      <c r="V697" s="1248"/>
      <c r="W697" s="1248"/>
      <c r="X697" s="1248"/>
      <c r="Y697" s="1248"/>
      <c r="Z697" s="1248"/>
      <c r="AA697" s="1248"/>
      <c r="AB697" s="1248"/>
      <c r="AC697" s="1249"/>
      <c r="AD697" s="1247" t="s">
        <v>1122</v>
      </c>
      <c r="AE697" s="1248"/>
      <c r="AF697" s="1248"/>
      <c r="AG697" s="1248"/>
      <c r="AH697" s="1248"/>
      <c r="AI697" s="1248"/>
      <c r="AJ697" s="1248"/>
      <c r="AK697" s="1248"/>
      <c r="AL697" s="1249"/>
      <c r="AM697" s="1274"/>
      <c r="AN697" s="1275"/>
      <c r="AO697" s="1276"/>
      <c r="AP697" s="1269" t="s">
        <v>1123</v>
      </c>
      <c r="AQ697" s="1270"/>
      <c r="AR697" s="1271"/>
    </row>
    <row r="698" spans="1:44" ht="14.1" customHeight="1" x14ac:dyDescent="0.15">
      <c r="A698" s="1273"/>
      <c r="B698" s="1242"/>
      <c r="C698" s="1244"/>
      <c r="D698" s="1244"/>
      <c r="E698" s="1244"/>
      <c r="F698" s="1244"/>
      <c r="G698" s="1244"/>
      <c r="H698" s="1242"/>
      <c r="I698" s="1244"/>
      <c r="J698" s="1244"/>
      <c r="K698" s="1243"/>
      <c r="L698" s="1242" t="s">
        <v>1124</v>
      </c>
      <c r="M698" s="1243"/>
      <c r="N698" s="1244" t="s">
        <v>1125</v>
      </c>
      <c r="O698" s="1244"/>
      <c r="P698" s="1227"/>
      <c r="Q698" s="1229"/>
      <c r="R698" s="1227"/>
      <c r="S698" s="1228"/>
      <c r="T698" s="1229"/>
      <c r="U698" s="1242" t="s">
        <v>1124</v>
      </c>
      <c r="V698" s="1243"/>
      <c r="W698" s="1242" t="s">
        <v>1125</v>
      </c>
      <c r="X698" s="1243"/>
      <c r="Y698" s="1227"/>
      <c r="Z698" s="1229"/>
      <c r="AA698" s="1227"/>
      <c r="AB698" s="1228"/>
      <c r="AC698" s="1229"/>
      <c r="AD698" s="1242" t="s">
        <v>1124</v>
      </c>
      <c r="AE698" s="1243"/>
      <c r="AF698" s="1242" t="s">
        <v>1125</v>
      </c>
      <c r="AG698" s="1243"/>
      <c r="AH698" s="1227"/>
      <c r="AI698" s="1229"/>
      <c r="AJ698" s="1227"/>
      <c r="AK698" s="1228"/>
      <c r="AL698" s="1229"/>
      <c r="AM698" s="1277"/>
      <c r="AN698" s="1278"/>
      <c r="AO698" s="1279"/>
      <c r="AP698" s="1242"/>
      <c r="AQ698" s="1244"/>
      <c r="AR698" s="1243"/>
    </row>
    <row r="699" spans="1:44" ht="14.1" customHeight="1" x14ac:dyDescent="0.15">
      <c r="A699" s="665"/>
      <c r="B699" s="666"/>
      <c r="C699" s="667"/>
      <c r="D699" s="667"/>
      <c r="E699" s="667"/>
      <c r="F699" s="667"/>
      <c r="G699" s="668"/>
      <c r="H699" s="669"/>
      <c r="I699" s="670"/>
      <c r="J699" s="670"/>
      <c r="K699" s="672"/>
      <c r="L699" s="669"/>
      <c r="M699" s="672"/>
      <c r="N699" s="669"/>
      <c r="O699" s="672"/>
      <c r="P699" s="673"/>
      <c r="Q699" s="674"/>
      <c r="R699" s="671"/>
      <c r="S699" s="671"/>
      <c r="T699" s="671"/>
      <c r="U699" s="669"/>
      <c r="V699" s="672"/>
      <c r="W699" s="669"/>
      <c r="X699" s="672"/>
      <c r="Y699" s="673"/>
      <c r="Z699" s="674"/>
      <c r="AA699" s="670"/>
      <c r="AB699" s="670"/>
      <c r="AC699" s="670"/>
      <c r="AD699" s="669"/>
      <c r="AE699" s="672"/>
      <c r="AF699" s="669"/>
      <c r="AG699" s="672"/>
      <c r="AH699" s="673"/>
      <c r="AI699" s="674"/>
      <c r="AJ699" s="670"/>
      <c r="AK699" s="670"/>
      <c r="AL699" s="670"/>
      <c r="AM699" s="675"/>
      <c r="AN699" s="676"/>
      <c r="AO699" s="677"/>
      <c r="AP699" s="671"/>
      <c r="AQ699" s="671"/>
      <c r="AR699" s="672"/>
    </row>
    <row r="700" spans="1:44" ht="14.1" customHeight="1" x14ac:dyDescent="0.15">
      <c r="A700" s="780" t="s">
        <v>1585</v>
      </c>
      <c r="B700" s="682" t="s">
        <v>1186</v>
      </c>
      <c r="C700" s="667"/>
      <c r="D700" s="667"/>
      <c r="E700" s="667"/>
      <c r="F700" s="667"/>
      <c r="G700" s="683"/>
      <c r="H700" s="684"/>
      <c r="I700" s="685"/>
      <c r="J700" s="685"/>
      <c r="K700" s="686"/>
      <c r="L700" s="1245"/>
      <c r="M700" s="1246"/>
      <c r="N700" s="1240"/>
      <c r="O700" s="1241"/>
      <c r="P700" s="1238"/>
      <c r="Q700" s="1239"/>
      <c r="R700" s="685"/>
      <c r="S700" s="685"/>
      <c r="T700" s="685"/>
      <c r="U700" s="1245"/>
      <c r="V700" s="1246"/>
      <c r="W700" s="1240"/>
      <c r="X700" s="1241"/>
      <c r="Y700" s="1238"/>
      <c r="Z700" s="1239"/>
      <c r="AA700" s="687"/>
      <c r="AB700" s="687"/>
      <c r="AC700" s="687"/>
      <c r="AD700" s="1245"/>
      <c r="AE700" s="1246"/>
      <c r="AF700" s="1240"/>
      <c r="AG700" s="1241"/>
      <c r="AH700" s="1238"/>
      <c r="AI700" s="1239"/>
      <c r="AJ700" s="687"/>
      <c r="AK700" s="687"/>
      <c r="AL700" s="687"/>
      <c r="AM700" s="1235"/>
      <c r="AN700" s="1236"/>
      <c r="AO700" s="1237"/>
      <c r="AP700" s="688"/>
      <c r="AQ700" s="689"/>
      <c r="AR700" s="690"/>
    </row>
    <row r="701" spans="1:44" ht="14.1" customHeight="1" x14ac:dyDescent="0.15">
      <c r="A701" s="691"/>
      <c r="B701" s="645" t="s">
        <v>687</v>
      </c>
      <c r="C701" s="646"/>
      <c r="D701" s="646"/>
      <c r="E701" s="646"/>
      <c r="F701" s="646"/>
      <c r="G701" s="647"/>
      <c r="H701" s="645"/>
      <c r="I701" s="648"/>
      <c r="J701" s="648"/>
      <c r="K701" s="647"/>
      <c r="L701" s="1172"/>
      <c r="M701" s="1173"/>
      <c r="N701" s="645"/>
      <c r="O701" s="647"/>
      <c r="P701" s="692"/>
      <c r="Q701" s="693"/>
      <c r="R701" s="648"/>
      <c r="S701" s="648"/>
      <c r="T701" s="648"/>
      <c r="U701" s="1172"/>
      <c r="V701" s="1173"/>
      <c r="W701" s="645"/>
      <c r="X701" s="647"/>
      <c r="Y701" s="692"/>
      <c r="Z701" s="693"/>
      <c r="AA701" s="648"/>
      <c r="AB701" s="648"/>
      <c r="AC701" s="648"/>
      <c r="AD701" s="1172"/>
      <c r="AE701" s="1173"/>
      <c r="AF701" s="645"/>
      <c r="AG701" s="647"/>
      <c r="AH701" s="692"/>
      <c r="AI701" s="693"/>
      <c r="AJ701" s="648"/>
      <c r="AK701" s="648"/>
      <c r="AL701" s="648"/>
      <c r="AM701" s="694"/>
      <c r="AN701" s="695"/>
      <c r="AO701" s="696"/>
      <c r="AP701" s="646"/>
      <c r="AQ701" s="660"/>
      <c r="AR701" s="661"/>
    </row>
    <row r="702" spans="1:44" ht="14.1" customHeight="1" x14ac:dyDescent="0.15">
      <c r="A702" s="697"/>
      <c r="B702" s="651" t="s">
        <v>1485</v>
      </c>
      <c r="C702" s="652"/>
      <c r="D702" s="652"/>
      <c r="E702" s="652"/>
      <c r="F702" s="698"/>
      <c r="G702" s="678"/>
      <c r="H702" s="654" t="s">
        <v>600</v>
      </c>
      <c r="I702" s="655"/>
      <c r="J702" s="655"/>
      <c r="K702" s="656"/>
      <c r="L702" s="1218" t="s">
        <v>724</v>
      </c>
      <c r="M702" s="1219"/>
      <c r="N702" s="1164" t="s">
        <v>737</v>
      </c>
      <c r="O702" s="1165"/>
      <c r="P702" s="1157"/>
      <c r="Q702" s="1158"/>
      <c r="R702" s="1159"/>
      <c r="S702" s="1160"/>
      <c r="T702" s="1161"/>
      <c r="U702" s="1162" t="s">
        <v>724</v>
      </c>
      <c r="V702" s="1163"/>
      <c r="W702" s="1164" t="s">
        <v>1133</v>
      </c>
      <c r="X702" s="1165"/>
      <c r="Y702" s="1157"/>
      <c r="Z702" s="1158"/>
      <c r="AA702" s="1159"/>
      <c r="AB702" s="1160"/>
      <c r="AC702" s="1161"/>
      <c r="AD702" s="1162" t="s">
        <v>724</v>
      </c>
      <c r="AE702" s="1163"/>
      <c r="AF702" s="1164" t="s">
        <v>1130</v>
      </c>
      <c r="AG702" s="1165"/>
      <c r="AH702" s="1157"/>
      <c r="AI702" s="1158"/>
      <c r="AJ702" s="1159"/>
      <c r="AK702" s="1160"/>
      <c r="AL702" s="1161"/>
      <c r="AM702" s="1159"/>
      <c r="AN702" s="1160"/>
      <c r="AO702" s="1161"/>
      <c r="AP702" s="881" t="s">
        <v>1393</v>
      </c>
      <c r="AQ702" s="660"/>
      <c r="AR702" s="661"/>
    </row>
    <row r="703" spans="1:44" ht="14.1" customHeight="1" x14ac:dyDescent="0.15">
      <c r="A703" s="707"/>
      <c r="B703" s="645" t="s">
        <v>1187</v>
      </c>
      <c r="C703" s="646"/>
      <c r="D703" s="646"/>
      <c r="E703" s="660"/>
      <c r="F703" s="646"/>
      <c r="G703" s="647"/>
      <c r="H703" s="645" t="s">
        <v>1581</v>
      </c>
      <c r="I703" s="648"/>
      <c r="J703" s="648"/>
      <c r="K703" s="647"/>
      <c r="L703" s="1172"/>
      <c r="M703" s="1173"/>
      <c r="N703" s="645"/>
      <c r="O703" s="647"/>
      <c r="P703" s="692"/>
      <c r="Q703" s="693"/>
      <c r="R703" s="648"/>
      <c r="S703" s="648"/>
      <c r="T703" s="648"/>
      <c r="U703" s="1172"/>
      <c r="V703" s="1173"/>
      <c r="W703" s="645"/>
      <c r="X703" s="647"/>
      <c r="Y703" s="692"/>
      <c r="Z703" s="693"/>
      <c r="AA703" s="648"/>
      <c r="AB703" s="648"/>
      <c r="AC703" s="648"/>
      <c r="AD703" s="1172"/>
      <c r="AE703" s="1173"/>
      <c r="AF703" s="645"/>
      <c r="AG703" s="647"/>
      <c r="AH703" s="692"/>
      <c r="AI703" s="693"/>
      <c r="AJ703" s="648"/>
      <c r="AK703" s="648"/>
      <c r="AL703" s="648"/>
      <c r="AM703" s="694"/>
      <c r="AN703" s="695"/>
      <c r="AO703" s="696"/>
      <c r="AP703" s="660"/>
      <c r="AQ703" s="646"/>
      <c r="AR703" s="647"/>
    </row>
    <row r="704" spans="1:44" ht="14.1" customHeight="1" x14ac:dyDescent="0.15">
      <c r="A704" s="707"/>
      <c r="B704" s="659" t="s">
        <v>725</v>
      </c>
      <c r="C704" s="660"/>
      <c r="D704" s="660"/>
      <c r="E704" s="660"/>
      <c r="F704" s="708"/>
      <c r="G704" s="653"/>
      <c r="H704" s="679" t="s">
        <v>1132</v>
      </c>
      <c r="I704" s="662"/>
      <c r="J704" s="662"/>
      <c r="K704" s="656"/>
      <c r="L704" s="1218" t="s">
        <v>724</v>
      </c>
      <c r="M704" s="1219"/>
      <c r="N704" s="1164" t="s">
        <v>737</v>
      </c>
      <c r="O704" s="1165"/>
      <c r="P704" s="1157"/>
      <c r="Q704" s="1158"/>
      <c r="R704" s="1159"/>
      <c r="S704" s="1160"/>
      <c r="T704" s="1161"/>
      <c r="U704" s="1162" t="s">
        <v>1374</v>
      </c>
      <c r="V704" s="1163"/>
      <c r="W704" s="1164" t="s">
        <v>1133</v>
      </c>
      <c r="X704" s="1165"/>
      <c r="Y704" s="1157"/>
      <c r="Z704" s="1158"/>
      <c r="AA704" s="1159"/>
      <c r="AB704" s="1160"/>
      <c r="AC704" s="1161"/>
      <c r="AD704" s="1230">
        <v>5.33</v>
      </c>
      <c r="AE704" s="1231"/>
      <c r="AF704" s="1164" t="s">
        <v>1130</v>
      </c>
      <c r="AG704" s="1165"/>
      <c r="AH704" s="1157"/>
      <c r="AI704" s="1158"/>
      <c r="AJ704" s="1159"/>
      <c r="AK704" s="1160"/>
      <c r="AL704" s="1161"/>
      <c r="AM704" s="1159"/>
      <c r="AN704" s="1160"/>
      <c r="AO704" s="1161"/>
      <c r="AP704" s="654" t="s">
        <v>1547</v>
      </c>
      <c r="AQ704" s="652"/>
      <c r="AR704" s="713"/>
    </row>
    <row r="705" spans="1:44" ht="14.1" customHeight="1" x14ac:dyDescent="0.15">
      <c r="A705" s="691"/>
      <c r="B705" s="645" t="s">
        <v>1187</v>
      </c>
      <c r="C705" s="646"/>
      <c r="D705" s="646"/>
      <c r="E705" s="646"/>
      <c r="F705" s="646"/>
      <c r="G705" s="647"/>
      <c r="H705" s="645" t="s">
        <v>1581</v>
      </c>
      <c r="I705" s="648"/>
      <c r="J705" s="648"/>
      <c r="K705" s="647"/>
      <c r="L705" s="1172"/>
      <c r="M705" s="1173"/>
      <c r="N705" s="645"/>
      <c r="O705" s="647"/>
      <c r="P705" s="692"/>
      <c r="Q705" s="693"/>
      <c r="R705" s="648"/>
      <c r="S705" s="648"/>
      <c r="T705" s="648"/>
      <c r="U705" s="1172"/>
      <c r="V705" s="1173"/>
      <c r="W705" s="645"/>
      <c r="X705" s="647"/>
      <c r="Y705" s="692"/>
      <c r="Z705" s="693"/>
      <c r="AA705" s="648"/>
      <c r="AB705" s="648"/>
      <c r="AC705" s="648"/>
      <c r="AD705" s="1172"/>
      <c r="AE705" s="1173"/>
      <c r="AF705" s="645"/>
      <c r="AG705" s="647"/>
      <c r="AH705" s="692"/>
      <c r="AI705" s="693"/>
      <c r="AJ705" s="648"/>
      <c r="AK705" s="648"/>
      <c r="AL705" s="648"/>
      <c r="AM705" s="694"/>
      <c r="AN705" s="695"/>
      <c r="AO705" s="696"/>
      <c r="AP705" s="660"/>
      <c r="AQ705" s="660"/>
      <c r="AR705" s="661"/>
    </row>
    <row r="706" spans="1:44" ht="14.1" customHeight="1" x14ac:dyDescent="0.15">
      <c r="A706" s="707"/>
      <c r="B706" s="659" t="s">
        <v>1568</v>
      </c>
      <c r="C706" s="660"/>
      <c r="D706" s="660"/>
      <c r="E706" s="660"/>
      <c r="F706" s="698"/>
      <c r="G706" s="678"/>
      <c r="H706" s="679" t="s">
        <v>1132</v>
      </c>
      <c r="I706" s="662"/>
      <c r="J706" s="662"/>
      <c r="K706" s="656"/>
      <c r="L706" s="1218" t="s">
        <v>724</v>
      </c>
      <c r="M706" s="1219"/>
      <c r="N706" s="1164" t="s">
        <v>737</v>
      </c>
      <c r="O706" s="1165"/>
      <c r="P706" s="1157"/>
      <c r="Q706" s="1158"/>
      <c r="R706" s="1159"/>
      <c r="S706" s="1160"/>
      <c r="T706" s="1161"/>
      <c r="U706" s="1162" t="s">
        <v>1374</v>
      </c>
      <c r="V706" s="1163"/>
      <c r="W706" s="1164" t="s">
        <v>1133</v>
      </c>
      <c r="X706" s="1165"/>
      <c r="Y706" s="1157"/>
      <c r="Z706" s="1158"/>
      <c r="AA706" s="1159"/>
      <c r="AB706" s="1160"/>
      <c r="AC706" s="1161"/>
      <c r="AD706" s="1230">
        <v>0.36</v>
      </c>
      <c r="AE706" s="1231"/>
      <c r="AF706" s="1164" t="s">
        <v>1130</v>
      </c>
      <c r="AG706" s="1165"/>
      <c r="AH706" s="1157"/>
      <c r="AI706" s="1158"/>
      <c r="AJ706" s="1159"/>
      <c r="AK706" s="1160"/>
      <c r="AL706" s="1161"/>
      <c r="AM706" s="1159"/>
      <c r="AN706" s="1160"/>
      <c r="AO706" s="1161"/>
      <c r="AP706" s="654" t="s">
        <v>1547</v>
      </c>
      <c r="AQ706" s="660"/>
      <c r="AR706" s="661"/>
    </row>
    <row r="707" spans="1:44" ht="14.1" customHeight="1" x14ac:dyDescent="0.15">
      <c r="A707" s="691"/>
      <c r="B707" s="645" t="s">
        <v>1187</v>
      </c>
      <c r="C707" s="646"/>
      <c r="D707" s="646"/>
      <c r="E707" s="646"/>
      <c r="F707" s="646"/>
      <c r="G707" s="647"/>
      <c r="H707" s="645" t="s">
        <v>1581</v>
      </c>
      <c r="I707" s="648"/>
      <c r="J707" s="648"/>
      <c r="K707" s="647"/>
      <c r="L707" s="1172"/>
      <c r="M707" s="1173"/>
      <c r="N707" s="645"/>
      <c r="O707" s="647"/>
      <c r="P707" s="692"/>
      <c r="Q707" s="693"/>
      <c r="R707" s="648"/>
      <c r="S707" s="648"/>
      <c r="T707" s="648"/>
      <c r="U707" s="1172"/>
      <c r="V707" s="1173"/>
      <c r="W707" s="645"/>
      <c r="X707" s="647"/>
      <c r="Y707" s="692"/>
      <c r="Z707" s="693"/>
      <c r="AA707" s="648"/>
      <c r="AB707" s="648"/>
      <c r="AC707" s="648"/>
      <c r="AD707" s="1172"/>
      <c r="AE707" s="1173"/>
      <c r="AF707" s="645"/>
      <c r="AG707" s="647"/>
      <c r="AH707" s="692"/>
      <c r="AI707" s="693"/>
      <c r="AJ707" s="648"/>
      <c r="AK707" s="648"/>
      <c r="AL707" s="648"/>
      <c r="AM707" s="694"/>
      <c r="AN707" s="695"/>
      <c r="AO707" s="696"/>
      <c r="AP707" s="660"/>
      <c r="AQ707" s="646"/>
      <c r="AR707" s="647"/>
    </row>
    <row r="708" spans="1:44" ht="14.1" customHeight="1" x14ac:dyDescent="0.15">
      <c r="A708" s="697"/>
      <c r="B708" s="651" t="s">
        <v>1486</v>
      </c>
      <c r="C708" s="652"/>
      <c r="D708" s="652"/>
      <c r="E708" s="652"/>
      <c r="F708" s="660"/>
      <c r="G708" s="653"/>
      <c r="H708" s="679" t="s">
        <v>1132</v>
      </c>
      <c r="I708" s="662"/>
      <c r="J708" s="662"/>
      <c r="K708" s="656"/>
      <c r="L708" s="1218" t="s">
        <v>724</v>
      </c>
      <c r="M708" s="1219"/>
      <c r="N708" s="1164" t="s">
        <v>737</v>
      </c>
      <c r="O708" s="1165"/>
      <c r="P708" s="1157"/>
      <c r="Q708" s="1158"/>
      <c r="R708" s="1159"/>
      <c r="S708" s="1160"/>
      <c r="T708" s="1161"/>
      <c r="U708" s="1230">
        <v>0.11</v>
      </c>
      <c r="V708" s="1231"/>
      <c r="W708" s="1164" t="s">
        <v>1133</v>
      </c>
      <c r="X708" s="1165"/>
      <c r="Y708" s="1157"/>
      <c r="Z708" s="1158"/>
      <c r="AA708" s="1159"/>
      <c r="AB708" s="1160"/>
      <c r="AC708" s="1161"/>
      <c r="AD708" s="1162" t="s">
        <v>1374</v>
      </c>
      <c r="AE708" s="1163"/>
      <c r="AF708" s="1164" t="s">
        <v>1130</v>
      </c>
      <c r="AG708" s="1165"/>
      <c r="AH708" s="1157"/>
      <c r="AI708" s="1158"/>
      <c r="AJ708" s="1159"/>
      <c r="AK708" s="1160"/>
      <c r="AL708" s="1161"/>
      <c r="AM708" s="1159"/>
      <c r="AN708" s="1160"/>
      <c r="AO708" s="1161"/>
      <c r="AP708" s="654" t="s">
        <v>1547</v>
      </c>
      <c r="AQ708" s="652"/>
      <c r="AR708" s="713"/>
    </row>
    <row r="709" spans="1:44" ht="14.1" customHeight="1" x14ac:dyDescent="0.15">
      <c r="A709" s="707"/>
      <c r="B709" s="659"/>
      <c r="C709" s="660"/>
      <c r="D709" s="660"/>
      <c r="E709" s="660"/>
      <c r="F709" s="646"/>
      <c r="G709" s="661"/>
      <c r="H709" s="645" t="s">
        <v>1581</v>
      </c>
      <c r="I709" s="648"/>
      <c r="J709" s="648"/>
      <c r="K709" s="647"/>
      <c r="L709" s="1172"/>
      <c r="M709" s="1173"/>
      <c r="N709" s="645"/>
      <c r="O709" s="647"/>
      <c r="P709" s="692"/>
      <c r="Q709" s="693"/>
      <c r="R709" s="648"/>
      <c r="S709" s="648"/>
      <c r="T709" s="648"/>
      <c r="U709" s="1172"/>
      <c r="V709" s="1173"/>
      <c r="W709" s="645"/>
      <c r="X709" s="647"/>
      <c r="Y709" s="692"/>
      <c r="Z709" s="693"/>
      <c r="AA709" s="648"/>
      <c r="AB709" s="648"/>
      <c r="AC709" s="648"/>
      <c r="AD709" s="1172"/>
      <c r="AE709" s="1173"/>
      <c r="AF709" s="645"/>
      <c r="AG709" s="647"/>
      <c r="AH709" s="692"/>
      <c r="AI709" s="693"/>
      <c r="AJ709" s="648"/>
      <c r="AK709" s="648"/>
      <c r="AL709" s="648"/>
      <c r="AM709" s="694"/>
      <c r="AN709" s="695"/>
      <c r="AO709" s="696"/>
      <c r="AP709" s="660"/>
      <c r="AQ709" s="660"/>
      <c r="AR709" s="661"/>
    </row>
    <row r="710" spans="1:44" ht="14.1" customHeight="1" x14ac:dyDescent="0.15">
      <c r="A710" s="707"/>
      <c r="B710" s="659" t="s">
        <v>1487</v>
      </c>
      <c r="C710" s="660"/>
      <c r="D710" s="660"/>
      <c r="E710" s="660"/>
      <c r="F710" s="660"/>
      <c r="G710" s="678"/>
      <c r="H710" s="679" t="s">
        <v>1132</v>
      </c>
      <c r="I710" s="662"/>
      <c r="J710" s="662"/>
      <c r="K710" s="656"/>
      <c r="L710" s="1218" t="s">
        <v>724</v>
      </c>
      <c r="M710" s="1219"/>
      <c r="N710" s="1164" t="s">
        <v>737</v>
      </c>
      <c r="O710" s="1165"/>
      <c r="P710" s="1157"/>
      <c r="Q710" s="1158"/>
      <c r="R710" s="1159"/>
      <c r="S710" s="1160"/>
      <c r="T710" s="1161"/>
      <c r="U710" s="1162" t="s">
        <v>724</v>
      </c>
      <c r="V710" s="1163"/>
      <c r="W710" s="1174" t="s">
        <v>1133</v>
      </c>
      <c r="X710" s="1175"/>
      <c r="Y710" s="1157"/>
      <c r="Z710" s="1158"/>
      <c r="AA710" s="1159"/>
      <c r="AB710" s="1160"/>
      <c r="AC710" s="1161"/>
      <c r="AD710" s="1230">
        <v>0.45</v>
      </c>
      <c r="AE710" s="1231"/>
      <c r="AF710" s="1164" t="s">
        <v>1130</v>
      </c>
      <c r="AG710" s="1165"/>
      <c r="AH710" s="1157"/>
      <c r="AI710" s="1158"/>
      <c r="AJ710" s="1159"/>
      <c r="AK710" s="1160"/>
      <c r="AL710" s="1161"/>
      <c r="AM710" s="1159"/>
      <c r="AN710" s="1160"/>
      <c r="AO710" s="1161"/>
      <c r="AP710" s="654" t="s">
        <v>1547</v>
      </c>
      <c r="AQ710" s="652"/>
      <c r="AR710" s="713"/>
    </row>
    <row r="711" spans="1:44" ht="14.1" customHeight="1" x14ac:dyDescent="0.15">
      <c r="A711" s="691"/>
      <c r="B711" s="645" t="s">
        <v>1187</v>
      </c>
      <c r="C711" s="646"/>
      <c r="D711" s="646"/>
      <c r="E711" s="646"/>
      <c r="F711" s="646"/>
      <c r="G711" s="647"/>
      <c r="H711" s="645" t="s">
        <v>1581</v>
      </c>
      <c r="I711" s="648"/>
      <c r="J711" s="648"/>
      <c r="K711" s="647"/>
      <c r="L711" s="1172"/>
      <c r="M711" s="1173"/>
      <c r="N711" s="645"/>
      <c r="O711" s="647"/>
      <c r="P711" s="692"/>
      <c r="Q711" s="693"/>
      <c r="R711" s="648"/>
      <c r="S711" s="648"/>
      <c r="T711" s="648"/>
      <c r="U711" s="1172"/>
      <c r="V711" s="1173"/>
      <c r="W711" s="645"/>
      <c r="X711" s="647"/>
      <c r="Y711" s="692"/>
      <c r="Z711" s="693"/>
      <c r="AA711" s="648"/>
      <c r="AB711" s="648"/>
      <c r="AC711" s="648"/>
      <c r="AD711" s="1172"/>
      <c r="AE711" s="1173"/>
      <c r="AF711" s="645"/>
      <c r="AG711" s="647"/>
      <c r="AH711" s="692"/>
      <c r="AI711" s="693"/>
      <c r="AJ711" s="648"/>
      <c r="AK711" s="648"/>
      <c r="AL711" s="648"/>
      <c r="AM711" s="694"/>
      <c r="AN711" s="695"/>
      <c r="AO711" s="696"/>
      <c r="AP711" s="660"/>
      <c r="AQ711" s="646"/>
      <c r="AR711" s="647"/>
    </row>
    <row r="712" spans="1:44" ht="14.1" customHeight="1" x14ac:dyDescent="0.15">
      <c r="A712" s="707"/>
      <c r="B712" s="651" t="s">
        <v>647</v>
      </c>
      <c r="C712" s="652"/>
      <c r="D712" s="652"/>
      <c r="E712" s="652"/>
      <c r="F712" s="652"/>
      <c r="G712" s="653"/>
      <c r="H712" s="679" t="s">
        <v>1132</v>
      </c>
      <c r="I712" s="662"/>
      <c r="J712" s="662"/>
      <c r="K712" s="680"/>
      <c r="L712" s="1218" t="s">
        <v>724</v>
      </c>
      <c r="M712" s="1219"/>
      <c r="N712" s="1164" t="s">
        <v>737</v>
      </c>
      <c r="O712" s="1165"/>
      <c r="P712" s="1157"/>
      <c r="Q712" s="1158"/>
      <c r="R712" s="1159"/>
      <c r="S712" s="1160"/>
      <c r="T712" s="1161"/>
      <c r="U712" s="1230">
        <v>0.21</v>
      </c>
      <c r="V712" s="1231"/>
      <c r="W712" s="663" t="s">
        <v>1133</v>
      </c>
      <c r="X712" s="664"/>
      <c r="Y712" s="1157"/>
      <c r="Z712" s="1158"/>
      <c r="AA712" s="1159"/>
      <c r="AB712" s="1160"/>
      <c r="AC712" s="1161"/>
      <c r="AD712" s="1162" t="s">
        <v>1374</v>
      </c>
      <c r="AE712" s="1163"/>
      <c r="AF712" s="1164" t="s">
        <v>1130</v>
      </c>
      <c r="AG712" s="1165"/>
      <c r="AH712" s="1157"/>
      <c r="AI712" s="1158"/>
      <c r="AJ712" s="1159"/>
      <c r="AK712" s="1160"/>
      <c r="AL712" s="1161"/>
      <c r="AM712" s="1159"/>
      <c r="AN712" s="1160"/>
      <c r="AO712" s="1161"/>
      <c r="AP712" s="679" t="s">
        <v>1547</v>
      </c>
      <c r="AQ712" s="660"/>
      <c r="AR712" s="661"/>
    </row>
    <row r="713" spans="1:44" ht="14.1" customHeight="1" x14ac:dyDescent="0.15">
      <c r="A713" s="691"/>
      <c r="B713" s="645"/>
      <c r="C713" s="646"/>
      <c r="D713" s="646"/>
      <c r="E713" s="646"/>
      <c r="F713" s="646"/>
      <c r="G713" s="647"/>
      <c r="H713" s="645" t="s">
        <v>1581</v>
      </c>
      <c r="I713" s="648"/>
      <c r="J713" s="648"/>
      <c r="K713" s="647"/>
      <c r="L713" s="1172"/>
      <c r="M713" s="1173"/>
      <c r="N713" s="645"/>
      <c r="O713" s="647"/>
      <c r="P713" s="692"/>
      <c r="Q713" s="693"/>
      <c r="R713" s="648"/>
      <c r="S713" s="648"/>
      <c r="T713" s="648"/>
      <c r="U713" s="1172"/>
      <c r="V713" s="1173"/>
      <c r="W713" s="645"/>
      <c r="X713" s="647"/>
      <c r="Y713" s="692"/>
      <c r="Z713" s="693"/>
      <c r="AA713" s="648"/>
      <c r="AB713" s="648"/>
      <c r="AC713" s="648"/>
      <c r="AD713" s="1172"/>
      <c r="AE713" s="1173"/>
      <c r="AF713" s="645"/>
      <c r="AG713" s="647"/>
      <c r="AH713" s="692"/>
      <c r="AI713" s="693"/>
      <c r="AJ713" s="648"/>
      <c r="AK713" s="648"/>
      <c r="AL713" s="648"/>
      <c r="AM713" s="694"/>
      <c r="AN713" s="695"/>
      <c r="AO713" s="696"/>
      <c r="AP713" s="646"/>
      <c r="AQ713" s="646"/>
      <c r="AR713" s="647"/>
    </row>
    <row r="714" spans="1:44" ht="14.1" customHeight="1" x14ac:dyDescent="0.15">
      <c r="A714" s="697"/>
      <c r="B714" s="651" t="s">
        <v>1487</v>
      </c>
      <c r="C714" s="652"/>
      <c r="D714" s="652"/>
      <c r="E714" s="652"/>
      <c r="F714" s="652"/>
      <c r="G714" s="653"/>
      <c r="H714" s="654" t="s">
        <v>1132</v>
      </c>
      <c r="I714" s="655"/>
      <c r="J714" s="655"/>
      <c r="K714" s="656"/>
      <c r="L714" s="1218" t="s">
        <v>724</v>
      </c>
      <c r="M714" s="1219"/>
      <c r="N714" s="1164" t="s">
        <v>737</v>
      </c>
      <c r="O714" s="1165"/>
      <c r="P714" s="1157"/>
      <c r="Q714" s="1158"/>
      <c r="R714" s="1159"/>
      <c r="S714" s="1160"/>
      <c r="T714" s="1161"/>
      <c r="U714" s="1162" t="s">
        <v>724</v>
      </c>
      <c r="V714" s="1163"/>
      <c r="W714" s="657" t="s">
        <v>1133</v>
      </c>
      <c r="X714" s="658"/>
      <c r="Y714" s="1157"/>
      <c r="Z714" s="1158"/>
      <c r="AA714" s="1159"/>
      <c r="AB714" s="1160"/>
      <c r="AC714" s="1161"/>
      <c r="AD714" s="1230">
        <v>0.02</v>
      </c>
      <c r="AE714" s="1231"/>
      <c r="AF714" s="1164" t="s">
        <v>1130</v>
      </c>
      <c r="AG714" s="1165"/>
      <c r="AH714" s="1157"/>
      <c r="AI714" s="1158"/>
      <c r="AJ714" s="1159"/>
      <c r="AK714" s="1160"/>
      <c r="AL714" s="1161"/>
      <c r="AM714" s="1159"/>
      <c r="AN714" s="1160"/>
      <c r="AO714" s="1161"/>
      <c r="AP714" s="654" t="s">
        <v>1547</v>
      </c>
      <c r="AQ714" s="652"/>
      <c r="AR714" s="713"/>
    </row>
    <row r="715" spans="1:44" ht="14.1" customHeight="1" x14ac:dyDescent="0.15">
      <c r="A715" s="691"/>
      <c r="B715" s="645" t="s">
        <v>1187</v>
      </c>
      <c r="C715" s="646"/>
      <c r="D715" s="646"/>
      <c r="E715" s="646"/>
      <c r="F715" s="646"/>
      <c r="G715" s="647"/>
      <c r="H715" s="645" t="s">
        <v>1581</v>
      </c>
      <c r="I715" s="648"/>
      <c r="J715" s="648"/>
      <c r="K715" s="647"/>
      <c r="L715" s="1172"/>
      <c r="M715" s="1173"/>
      <c r="N715" s="645"/>
      <c r="O715" s="647"/>
      <c r="P715" s="692"/>
      <c r="Q715" s="693"/>
      <c r="R715" s="648"/>
      <c r="S715" s="648"/>
      <c r="T715" s="648"/>
      <c r="U715" s="1172"/>
      <c r="V715" s="1173"/>
      <c r="W715" s="645"/>
      <c r="X715" s="647"/>
      <c r="Y715" s="692"/>
      <c r="Z715" s="693"/>
      <c r="AA715" s="648"/>
      <c r="AB715" s="648"/>
      <c r="AC715" s="648"/>
      <c r="AD715" s="1172"/>
      <c r="AE715" s="1173"/>
      <c r="AF715" s="645"/>
      <c r="AG715" s="647"/>
      <c r="AH715" s="692"/>
      <c r="AI715" s="693"/>
      <c r="AJ715" s="648"/>
      <c r="AK715" s="648"/>
      <c r="AL715" s="648"/>
      <c r="AM715" s="694"/>
      <c r="AN715" s="695"/>
      <c r="AO715" s="696"/>
      <c r="AP715" s="660"/>
      <c r="AQ715" s="646"/>
      <c r="AR715" s="647"/>
    </row>
    <row r="716" spans="1:44" ht="14.1" customHeight="1" x14ac:dyDescent="0.15">
      <c r="A716" s="697"/>
      <c r="B716" s="651" t="s">
        <v>1492</v>
      </c>
      <c r="C716" s="652"/>
      <c r="D716" s="652"/>
      <c r="E716" s="652"/>
      <c r="F716" s="652"/>
      <c r="G716" s="653"/>
      <c r="H716" s="679" t="s">
        <v>1132</v>
      </c>
      <c r="I716" s="662"/>
      <c r="J716" s="662"/>
      <c r="K716" s="656"/>
      <c r="L716" s="1218" t="s">
        <v>724</v>
      </c>
      <c r="M716" s="1219"/>
      <c r="N716" s="1164" t="s">
        <v>737</v>
      </c>
      <c r="O716" s="1165"/>
      <c r="P716" s="1157"/>
      <c r="Q716" s="1158"/>
      <c r="R716" s="1159"/>
      <c r="S716" s="1160"/>
      <c r="T716" s="1161"/>
      <c r="U716" s="1162" t="s">
        <v>1374</v>
      </c>
      <c r="V716" s="1163"/>
      <c r="W716" s="1174" t="s">
        <v>1133</v>
      </c>
      <c r="X716" s="1175"/>
      <c r="Y716" s="1157"/>
      <c r="Z716" s="1158"/>
      <c r="AA716" s="1159"/>
      <c r="AB716" s="1160"/>
      <c r="AC716" s="1161"/>
      <c r="AD716" s="1230">
        <v>0.02</v>
      </c>
      <c r="AE716" s="1231"/>
      <c r="AF716" s="1164" t="s">
        <v>1130</v>
      </c>
      <c r="AG716" s="1165"/>
      <c r="AH716" s="1157"/>
      <c r="AI716" s="1158"/>
      <c r="AJ716" s="1159"/>
      <c r="AK716" s="1160"/>
      <c r="AL716" s="1161"/>
      <c r="AM716" s="1159"/>
      <c r="AN716" s="1160"/>
      <c r="AO716" s="1161"/>
      <c r="AP716" s="654" t="s">
        <v>1547</v>
      </c>
      <c r="AQ716" s="652"/>
      <c r="AR716" s="713"/>
    </row>
    <row r="717" spans="1:44" ht="14.1" customHeight="1" x14ac:dyDescent="0.15">
      <c r="A717" s="707"/>
      <c r="B717" s="645"/>
      <c r="C717" s="646"/>
      <c r="D717" s="646"/>
      <c r="E717" s="646"/>
      <c r="F717" s="646"/>
      <c r="G717" s="647"/>
      <c r="H717" s="645" t="s">
        <v>1581</v>
      </c>
      <c r="I717" s="648"/>
      <c r="J717" s="648"/>
      <c r="K717" s="647"/>
      <c r="L717" s="1172"/>
      <c r="M717" s="1173"/>
      <c r="N717" s="645"/>
      <c r="O717" s="647"/>
      <c r="P717" s="692"/>
      <c r="Q717" s="693"/>
      <c r="R717" s="648"/>
      <c r="S717" s="648"/>
      <c r="T717" s="648"/>
      <c r="U717" s="1172"/>
      <c r="V717" s="1173"/>
      <c r="W717" s="645"/>
      <c r="X717" s="647"/>
      <c r="Y717" s="692"/>
      <c r="Z717" s="693"/>
      <c r="AA717" s="648"/>
      <c r="AB717" s="648"/>
      <c r="AC717" s="648"/>
      <c r="AD717" s="1172"/>
      <c r="AE717" s="1173"/>
      <c r="AF717" s="645"/>
      <c r="AG717" s="647"/>
      <c r="AH717" s="692"/>
      <c r="AI717" s="693"/>
      <c r="AJ717" s="648"/>
      <c r="AK717" s="648"/>
      <c r="AL717" s="648"/>
      <c r="AM717" s="694"/>
      <c r="AN717" s="695"/>
      <c r="AO717" s="696"/>
      <c r="AP717" s="646"/>
      <c r="AQ717" s="660"/>
      <c r="AR717" s="661"/>
    </row>
    <row r="718" spans="1:44" ht="14.1" customHeight="1" x14ac:dyDescent="0.15">
      <c r="A718" s="707"/>
      <c r="B718" s="651" t="s">
        <v>1487</v>
      </c>
      <c r="C718" s="652"/>
      <c r="D718" s="652"/>
      <c r="E718" s="652"/>
      <c r="F718" s="652"/>
      <c r="G718" s="653"/>
      <c r="H718" s="654" t="s">
        <v>1132</v>
      </c>
      <c r="I718" s="655"/>
      <c r="J718" s="655"/>
      <c r="K718" s="656"/>
      <c r="L718" s="1218" t="s">
        <v>724</v>
      </c>
      <c r="M718" s="1219"/>
      <c r="N718" s="1164" t="s">
        <v>737</v>
      </c>
      <c r="O718" s="1165"/>
      <c r="P718" s="1157"/>
      <c r="Q718" s="1158"/>
      <c r="R718" s="1159"/>
      <c r="S718" s="1160"/>
      <c r="T718" s="1161"/>
      <c r="U718" s="1162" t="s">
        <v>724</v>
      </c>
      <c r="V718" s="1163"/>
      <c r="W718" s="1174" t="s">
        <v>1133</v>
      </c>
      <c r="X718" s="1175"/>
      <c r="Y718" s="1157"/>
      <c r="Z718" s="1158"/>
      <c r="AA718" s="1159"/>
      <c r="AB718" s="1160"/>
      <c r="AC718" s="1161"/>
      <c r="AD718" s="1282">
        <v>1E-3</v>
      </c>
      <c r="AE718" s="1283"/>
      <c r="AF718" s="1174" t="s">
        <v>1130</v>
      </c>
      <c r="AG718" s="1175"/>
      <c r="AH718" s="1157"/>
      <c r="AI718" s="1158"/>
      <c r="AJ718" s="1159"/>
      <c r="AK718" s="1160"/>
      <c r="AL718" s="1161"/>
      <c r="AM718" s="1159"/>
      <c r="AN718" s="1160"/>
      <c r="AO718" s="1161"/>
      <c r="AP718" s="654" t="s">
        <v>1547</v>
      </c>
      <c r="AQ718" s="660"/>
      <c r="AR718" s="661"/>
    </row>
    <row r="719" spans="1:44" ht="14.1" customHeight="1" x14ac:dyDescent="0.15">
      <c r="A719" s="691"/>
      <c r="B719" s="645" t="s">
        <v>1191</v>
      </c>
      <c r="C719" s="646"/>
      <c r="D719" s="646"/>
      <c r="E719" s="646"/>
      <c r="F719" s="646"/>
      <c r="G719" s="647"/>
      <c r="H719" s="645" t="s">
        <v>1582</v>
      </c>
      <c r="I719" s="648"/>
      <c r="J719" s="648"/>
      <c r="K719" s="647"/>
      <c r="L719" s="1172"/>
      <c r="M719" s="1173"/>
      <c r="N719" s="645"/>
      <c r="O719" s="647"/>
      <c r="P719" s="692"/>
      <c r="Q719" s="693"/>
      <c r="R719" s="648"/>
      <c r="S719" s="648"/>
      <c r="T719" s="648"/>
      <c r="U719" s="1216"/>
      <c r="V719" s="1217"/>
      <c r="W719" s="645"/>
      <c r="X719" s="647"/>
      <c r="Y719" s="692"/>
      <c r="Z719" s="693"/>
      <c r="AA719" s="648"/>
      <c r="AB719" s="648"/>
      <c r="AC719" s="648"/>
      <c r="AD719" s="1216"/>
      <c r="AE719" s="1217"/>
      <c r="AF719" s="645"/>
      <c r="AG719" s="647"/>
      <c r="AH719" s="692"/>
      <c r="AI719" s="693"/>
      <c r="AJ719" s="648"/>
      <c r="AK719" s="648"/>
      <c r="AL719" s="648"/>
      <c r="AM719" s="694"/>
      <c r="AN719" s="695"/>
      <c r="AO719" s="696"/>
      <c r="AP719" s="660"/>
      <c r="AQ719" s="723"/>
      <c r="AR719" s="724"/>
    </row>
    <row r="720" spans="1:44" ht="14.1" customHeight="1" x14ac:dyDescent="0.15">
      <c r="A720" s="697"/>
      <c r="B720" s="651" t="s">
        <v>64</v>
      </c>
      <c r="C720" s="652"/>
      <c r="D720" s="652"/>
      <c r="E720" s="652"/>
      <c r="F720" s="652"/>
      <c r="G720" s="653"/>
      <c r="H720" s="679" t="s">
        <v>1132</v>
      </c>
      <c r="I720" s="662"/>
      <c r="J720" s="662"/>
      <c r="K720" s="656"/>
      <c r="L720" s="1218" t="s">
        <v>724</v>
      </c>
      <c r="M720" s="1219"/>
      <c r="N720" s="1164" t="s">
        <v>737</v>
      </c>
      <c r="O720" s="1165"/>
      <c r="P720" s="1157"/>
      <c r="Q720" s="1158"/>
      <c r="R720" s="1159"/>
      <c r="S720" s="1160"/>
      <c r="T720" s="1161"/>
      <c r="U720" s="1230">
        <v>0.12</v>
      </c>
      <c r="V720" s="1231"/>
      <c r="W720" s="1164" t="s">
        <v>1133</v>
      </c>
      <c r="X720" s="1165"/>
      <c r="Y720" s="1157"/>
      <c r="Z720" s="1158"/>
      <c r="AA720" s="1159"/>
      <c r="AB720" s="1160"/>
      <c r="AC720" s="1161"/>
      <c r="AD720" s="1162" t="s">
        <v>1374</v>
      </c>
      <c r="AE720" s="1163"/>
      <c r="AF720" s="1164" t="s">
        <v>1130</v>
      </c>
      <c r="AG720" s="1165"/>
      <c r="AH720" s="1157"/>
      <c r="AI720" s="1158"/>
      <c r="AJ720" s="1159"/>
      <c r="AK720" s="1160"/>
      <c r="AL720" s="1161"/>
      <c r="AM720" s="1159"/>
      <c r="AN720" s="1160"/>
      <c r="AO720" s="1161"/>
      <c r="AP720" s="654" t="s">
        <v>1547</v>
      </c>
      <c r="AQ720" s="689"/>
      <c r="AR720" s="690"/>
    </row>
    <row r="721" spans="1:44" ht="14.1" customHeight="1" x14ac:dyDescent="0.15">
      <c r="A721" s="707"/>
      <c r="B721" s="645"/>
      <c r="C721" s="646"/>
      <c r="D721" s="646"/>
      <c r="E721" s="646"/>
      <c r="F721" s="646"/>
      <c r="G721" s="647"/>
      <c r="H721" s="645" t="s">
        <v>1581</v>
      </c>
      <c r="I721" s="648"/>
      <c r="J721" s="648"/>
      <c r="K721" s="647"/>
      <c r="L721" s="1172"/>
      <c r="M721" s="1173"/>
      <c r="N721" s="645"/>
      <c r="O721" s="647"/>
      <c r="P721" s="692"/>
      <c r="Q721" s="693"/>
      <c r="R721" s="648"/>
      <c r="S721" s="648"/>
      <c r="T721" s="648"/>
      <c r="U721" s="1172"/>
      <c r="V721" s="1173"/>
      <c r="W721" s="645"/>
      <c r="X721" s="647"/>
      <c r="Y721" s="692"/>
      <c r="Z721" s="693"/>
      <c r="AA721" s="648"/>
      <c r="AB721" s="648"/>
      <c r="AC721" s="648"/>
      <c r="AD721" s="1172"/>
      <c r="AE721" s="1173"/>
      <c r="AF721" s="645"/>
      <c r="AG721" s="647"/>
      <c r="AH721" s="692"/>
      <c r="AI721" s="693"/>
      <c r="AJ721" s="648"/>
      <c r="AK721" s="648"/>
      <c r="AL721" s="648"/>
      <c r="AM721" s="694"/>
      <c r="AN721" s="695"/>
      <c r="AO721" s="696"/>
      <c r="AP721" s="646"/>
      <c r="AQ721" s="660"/>
      <c r="AR721" s="661"/>
    </row>
    <row r="722" spans="1:44" ht="14.1" customHeight="1" x14ac:dyDescent="0.15">
      <c r="A722" s="707"/>
      <c r="B722" s="651" t="s">
        <v>1487</v>
      </c>
      <c r="C722" s="652"/>
      <c r="D722" s="652"/>
      <c r="E722" s="652"/>
      <c r="F722" s="652"/>
      <c r="G722" s="653"/>
      <c r="H722" s="679" t="s">
        <v>1132</v>
      </c>
      <c r="I722" s="662"/>
      <c r="J722" s="662"/>
      <c r="K722" s="656"/>
      <c r="L722" s="1218" t="s">
        <v>724</v>
      </c>
      <c r="M722" s="1219"/>
      <c r="N722" s="1164" t="s">
        <v>737</v>
      </c>
      <c r="O722" s="1165"/>
      <c r="P722" s="1157"/>
      <c r="Q722" s="1158"/>
      <c r="R722" s="1159"/>
      <c r="S722" s="1160"/>
      <c r="T722" s="1161"/>
      <c r="U722" s="1162" t="s">
        <v>724</v>
      </c>
      <c r="V722" s="1163"/>
      <c r="W722" s="1174" t="s">
        <v>1133</v>
      </c>
      <c r="X722" s="1175"/>
      <c r="Y722" s="1157"/>
      <c r="Z722" s="1158"/>
      <c r="AA722" s="1159"/>
      <c r="AB722" s="1160"/>
      <c r="AC722" s="1161"/>
      <c r="AD722" s="1282">
        <v>3.0000000000000001E-3</v>
      </c>
      <c r="AE722" s="1283"/>
      <c r="AF722" s="1174" t="s">
        <v>1130</v>
      </c>
      <c r="AG722" s="1175"/>
      <c r="AH722" s="1157"/>
      <c r="AI722" s="1158"/>
      <c r="AJ722" s="1159"/>
      <c r="AK722" s="1160"/>
      <c r="AL722" s="1161"/>
      <c r="AM722" s="1159"/>
      <c r="AN722" s="1160"/>
      <c r="AO722" s="1161"/>
      <c r="AP722" s="654" t="s">
        <v>1547</v>
      </c>
      <c r="AQ722" s="660"/>
      <c r="AR722" s="661"/>
    </row>
    <row r="723" spans="1:44" ht="14.1" customHeight="1" x14ac:dyDescent="0.15">
      <c r="A723" s="691"/>
      <c r="B723" s="645"/>
      <c r="C723" s="646"/>
      <c r="D723" s="646"/>
      <c r="E723" s="646"/>
      <c r="F723" s="646"/>
      <c r="G723" s="647"/>
      <c r="H723" s="645" t="s">
        <v>1581</v>
      </c>
      <c r="I723" s="648"/>
      <c r="J723" s="648"/>
      <c r="K723" s="647"/>
      <c r="L723" s="1172"/>
      <c r="M723" s="1173"/>
      <c r="N723" s="645"/>
      <c r="O723" s="647"/>
      <c r="P723" s="692"/>
      <c r="Q723" s="693"/>
      <c r="R723" s="648"/>
      <c r="S723" s="648"/>
      <c r="T723" s="648"/>
      <c r="U723" s="1172"/>
      <c r="V723" s="1173"/>
      <c r="W723" s="645"/>
      <c r="X723" s="647"/>
      <c r="Y723" s="692"/>
      <c r="Z723" s="693"/>
      <c r="AA723" s="648"/>
      <c r="AB723" s="648"/>
      <c r="AC723" s="648"/>
      <c r="AD723" s="1216"/>
      <c r="AE723" s="1217"/>
      <c r="AF723" s="645"/>
      <c r="AG723" s="647"/>
      <c r="AH723" s="692"/>
      <c r="AI723" s="693"/>
      <c r="AJ723" s="648"/>
      <c r="AK723" s="648"/>
      <c r="AL723" s="648"/>
      <c r="AM723" s="694"/>
      <c r="AN723" s="695"/>
      <c r="AO723" s="696"/>
      <c r="AP723" s="646"/>
      <c r="AQ723" s="646"/>
      <c r="AR723" s="647"/>
    </row>
    <row r="724" spans="1:44" ht="14.1" customHeight="1" x14ac:dyDescent="0.15">
      <c r="A724" s="697"/>
      <c r="B724" s="651" t="s">
        <v>1493</v>
      </c>
      <c r="C724" s="652"/>
      <c r="D724" s="652"/>
      <c r="E724" s="652"/>
      <c r="F724" s="652"/>
      <c r="G724" s="653"/>
      <c r="H724" s="654" t="s">
        <v>1132</v>
      </c>
      <c r="I724" s="655"/>
      <c r="J724" s="655"/>
      <c r="K724" s="656"/>
      <c r="L724" s="1218" t="s">
        <v>724</v>
      </c>
      <c r="M724" s="1219"/>
      <c r="N724" s="1164" t="s">
        <v>737</v>
      </c>
      <c r="O724" s="1165"/>
      <c r="P724" s="1157"/>
      <c r="Q724" s="1158"/>
      <c r="R724" s="1159"/>
      <c r="S724" s="1160"/>
      <c r="T724" s="1161"/>
      <c r="U724" s="1162" t="s">
        <v>724</v>
      </c>
      <c r="V724" s="1163"/>
      <c r="W724" s="1174" t="s">
        <v>1133</v>
      </c>
      <c r="X724" s="1175"/>
      <c r="Y724" s="1157"/>
      <c r="Z724" s="1158"/>
      <c r="AA724" s="1159"/>
      <c r="AB724" s="1160"/>
      <c r="AC724" s="1161"/>
      <c r="AD724" s="1230">
        <v>0.02</v>
      </c>
      <c r="AE724" s="1231"/>
      <c r="AF724" s="1174" t="s">
        <v>1130</v>
      </c>
      <c r="AG724" s="1175"/>
      <c r="AH724" s="1157"/>
      <c r="AI724" s="1158"/>
      <c r="AJ724" s="1159"/>
      <c r="AK724" s="1160"/>
      <c r="AL724" s="1161"/>
      <c r="AM724" s="1159"/>
      <c r="AN724" s="1160"/>
      <c r="AO724" s="1161"/>
      <c r="AP724" s="654" t="s">
        <v>1547</v>
      </c>
      <c r="AQ724" s="652"/>
      <c r="AR724" s="713"/>
    </row>
    <row r="725" spans="1:44" ht="14.1" customHeight="1" x14ac:dyDescent="0.15">
      <c r="A725" s="707"/>
      <c r="B725" s="645" t="s">
        <v>1191</v>
      </c>
      <c r="C725" s="646"/>
      <c r="D725" s="646"/>
      <c r="E725" s="646"/>
      <c r="F725" s="646"/>
      <c r="G725" s="647"/>
      <c r="H725" s="645" t="s">
        <v>1582</v>
      </c>
      <c r="I725" s="648"/>
      <c r="J725" s="648"/>
      <c r="K725" s="647"/>
      <c r="L725" s="1172"/>
      <c r="M725" s="1173"/>
      <c r="N725" s="645"/>
      <c r="O725" s="647"/>
      <c r="P725" s="692"/>
      <c r="Q725" s="693"/>
      <c r="R725" s="648"/>
      <c r="S725" s="648"/>
      <c r="T725" s="648"/>
      <c r="U725" s="1216"/>
      <c r="V725" s="1217"/>
      <c r="W725" s="645"/>
      <c r="X725" s="647"/>
      <c r="Y725" s="692"/>
      <c r="Z725" s="693"/>
      <c r="AA725" s="648"/>
      <c r="AB725" s="648"/>
      <c r="AC725" s="648"/>
      <c r="AD725" s="1216"/>
      <c r="AE725" s="1217"/>
      <c r="AF725" s="645"/>
      <c r="AG725" s="647"/>
      <c r="AH725" s="692"/>
      <c r="AI725" s="693"/>
      <c r="AJ725" s="648"/>
      <c r="AK725" s="648"/>
      <c r="AL725" s="648"/>
      <c r="AM725" s="694"/>
      <c r="AN725" s="695"/>
      <c r="AO725" s="696"/>
      <c r="AP725" s="660"/>
      <c r="AQ725" s="660"/>
      <c r="AR725" s="661"/>
    </row>
    <row r="726" spans="1:44" ht="14.1" customHeight="1" x14ac:dyDescent="0.15">
      <c r="A726" s="707"/>
      <c r="B726" s="651" t="s">
        <v>696</v>
      </c>
      <c r="C726" s="652"/>
      <c r="D726" s="652"/>
      <c r="E726" s="652"/>
      <c r="F726" s="652"/>
      <c r="G726" s="653"/>
      <c r="H726" s="679" t="s">
        <v>1132</v>
      </c>
      <c r="I726" s="662"/>
      <c r="J726" s="662"/>
      <c r="K726" s="656"/>
      <c r="L726" s="1218" t="s">
        <v>724</v>
      </c>
      <c r="M726" s="1219"/>
      <c r="N726" s="1164" t="s">
        <v>737</v>
      </c>
      <c r="O726" s="1165"/>
      <c r="P726" s="1157"/>
      <c r="Q726" s="1158"/>
      <c r="R726" s="1159"/>
      <c r="S726" s="1160"/>
      <c r="T726" s="1161"/>
      <c r="U726" s="1230">
        <v>0.19</v>
      </c>
      <c r="V726" s="1231"/>
      <c r="W726" s="1164" t="s">
        <v>1133</v>
      </c>
      <c r="X726" s="1165"/>
      <c r="Y726" s="1157"/>
      <c r="Z726" s="1158"/>
      <c r="AA726" s="1159"/>
      <c r="AB726" s="1160"/>
      <c r="AC726" s="1161"/>
      <c r="AD726" s="1162" t="s">
        <v>1374</v>
      </c>
      <c r="AE726" s="1163"/>
      <c r="AF726" s="1164" t="s">
        <v>1130</v>
      </c>
      <c r="AG726" s="1165"/>
      <c r="AH726" s="1157"/>
      <c r="AI726" s="1158"/>
      <c r="AJ726" s="1159"/>
      <c r="AK726" s="1160"/>
      <c r="AL726" s="1161"/>
      <c r="AM726" s="1159"/>
      <c r="AN726" s="1160"/>
      <c r="AO726" s="1161"/>
      <c r="AP726" s="654" t="s">
        <v>1547</v>
      </c>
      <c r="AQ726" s="660"/>
      <c r="AR726" s="661"/>
    </row>
    <row r="727" spans="1:44" ht="14.1" customHeight="1" x14ac:dyDescent="0.15">
      <c r="A727" s="691"/>
      <c r="B727" s="645"/>
      <c r="C727" s="646"/>
      <c r="D727" s="646"/>
      <c r="E727" s="646"/>
      <c r="F727" s="646"/>
      <c r="G727" s="647"/>
      <c r="H727" s="645" t="s">
        <v>1581</v>
      </c>
      <c r="I727" s="648"/>
      <c r="J727" s="648"/>
      <c r="K727" s="647"/>
      <c r="L727" s="1172"/>
      <c r="M727" s="1173"/>
      <c r="N727" s="645"/>
      <c r="O727" s="647"/>
      <c r="P727" s="692"/>
      <c r="Q727" s="693"/>
      <c r="R727" s="648"/>
      <c r="S727" s="648"/>
      <c r="T727" s="648"/>
      <c r="U727" s="1172"/>
      <c r="V727" s="1173"/>
      <c r="W727" s="645"/>
      <c r="X727" s="647"/>
      <c r="Y727" s="692"/>
      <c r="Z727" s="693"/>
      <c r="AA727" s="648"/>
      <c r="AB727" s="648"/>
      <c r="AC727" s="648"/>
      <c r="AD727" s="1172"/>
      <c r="AE727" s="1173"/>
      <c r="AF727" s="645"/>
      <c r="AG727" s="647"/>
      <c r="AH727" s="692"/>
      <c r="AI727" s="693"/>
      <c r="AJ727" s="648"/>
      <c r="AK727" s="648"/>
      <c r="AL727" s="648"/>
      <c r="AM727" s="694"/>
      <c r="AN727" s="695"/>
      <c r="AO727" s="696"/>
      <c r="AP727" s="646"/>
      <c r="AQ727" s="646"/>
      <c r="AR727" s="647"/>
    </row>
    <row r="728" spans="1:44" ht="14.1" customHeight="1" x14ac:dyDescent="0.15">
      <c r="A728" s="697"/>
      <c r="B728" s="651" t="s">
        <v>1487</v>
      </c>
      <c r="C728" s="652"/>
      <c r="D728" s="652"/>
      <c r="E728" s="652"/>
      <c r="F728" s="652"/>
      <c r="G728" s="653"/>
      <c r="H728" s="679" t="s">
        <v>1132</v>
      </c>
      <c r="I728" s="662"/>
      <c r="J728" s="662"/>
      <c r="K728" s="656"/>
      <c r="L728" s="1218" t="s">
        <v>724</v>
      </c>
      <c r="M728" s="1219"/>
      <c r="N728" s="1164" t="s">
        <v>737</v>
      </c>
      <c r="O728" s="1165"/>
      <c r="P728" s="1157"/>
      <c r="Q728" s="1158"/>
      <c r="R728" s="1159"/>
      <c r="S728" s="1160"/>
      <c r="T728" s="1161"/>
      <c r="U728" s="1162" t="s">
        <v>724</v>
      </c>
      <c r="V728" s="1163"/>
      <c r="W728" s="1174" t="s">
        <v>1133</v>
      </c>
      <c r="X728" s="1175"/>
      <c r="Y728" s="1157"/>
      <c r="Z728" s="1158"/>
      <c r="AA728" s="1159"/>
      <c r="AB728" s="1160"/>
      <c r="AC728" s="1161"/>
      <c r="AD728" s="1230">
        <v>0.01</v>
      </c>
      <c r="AE728" s="1231"/>
      <c r="AF728" s="1174" t="s">
        <v>1130</v>
      </c>
      <c r="AG728" s="1175"/>
      <c r="AH728" s="1157"/>
      <c r="AI728" s="1158"/>
      <c r="AJ728" s="1159"/>
      <c r="AK728" s="1160"/>
      <c r="AL728" s="1161"/>
      <c r="AM728" s="1159"/>
      <c r="AN728" s="1160"/>
      <c r="AO728" s="1161"/>
      <c r="AP728" s="654" t="s">
        <v>1547</v>
      </c>
      <c r="AQ728" s="652"/>
      <c r="AR728" s="713"/>
    </row>
    <row r="729" spans="1:44" ht="14.1" customHeight="1" x14ac:dyDescent="0.15">
      <c r="A729" s="707"/>
      <c r="B729" s="645"/>
      <c r="C729" s="646"/>
      <c r="D729" s="646"/>
      <c r="E729" s="646"/>
      <c r="F729" s="646"/>
      <c r="G729" s="647"/>
      <c r="H729" s="645" t="s">
        <v>1581</v>
      </c>
      <c r="I729" s="648"/>
      <c r="J729" s="648"/>
      <c r="K729" s="647"/>
      <c r="L729" s="1172"/>
      <c r="M729" s="1173"/>
      <c r="N729" s="645"/>
      <c r="O729" s="647"/>
      <c r="P729" s="692"/>
      <c r="Q729" s="693"/>
      <c r="R729" s="648"/>
      <c r="S729" s="648"/>
      <c r="T729" s="648"/>
      <c r="U729" s="1172"/>
      <c r="V729" s="1173"/>
      <c r="W729" s="645"/>
      <c r="X729" s="647"/>
      <c r="Y729" s="692"/>
      <c r="Z729" s="693"/>
      <c r="AA729" s="648"/>
      <c r="AB729" s="648"/>
      <c r="AC729" s="648"/>
      <c r="AD729" s="1216"/>
      <c r="AE729" s="1217"/>
      <c r="AF729" s="645"/>
      <c r="AG729" s="647"/>
      <c r="AH729" s="692"/>
      <c r="AI729" s="693"/>
      <c r="AJ729" s="648"/>
      <c r="AK729" s="648"/>
      <c r="AL729" s="648"/>
      <c r="AM729" s="694"/>
      <c r="AN729" s="695"/>
      <c r="AO729" s="696"/>
      <c r="AP729" s="646"/>
      <c r="AQ729" s="660"/>
      <c r="AR729" s="661"/>
    </row>
    <row r="730" spans="1:44" ht="14.1" customHeight="1" x14ac:dyDescent="0.15">
      <c r="A730" s="707"/>
      <c r="B730" s="651" t="s">
        <v>1493</v>
      </c>
      <c r="C730" s="652"/>
      <c r="D730" s="652"/>
      <c r="E730" s="652"/>
      <c r="F730" s="652"/>
      <c r="G730" s="653"/>
      <c r="H730" s="654" t="s">
        <v>1132</v>
      </c>
      <c r="I730" s="655"/>
      <c r="J730" s="655"/>
      <c r="K730" s="656"/>
      <c r="L730" s="1218" t="s">
        <v>724</v>
      </c>
      <c r="M730" s="1219"/>
      <c r="N730" s="1164" t="s">
        <v>737</v>
      </c>
      <c r="O730" s="1165"/>
      <c r="P730" s="1157"/>
      <c r="Q730" s="1158"/>
      <c r="R730" s="1159"/>
      <c r="S730" s="1160"/>
      <c r="T730" s="1161"/>
      <c r="U730" s="1162" t="s">
        <v>724</v>
      </c>
      <c r="V730" s="1163"/>
      <c r="W730" s="1174" t="s">
        <v>1133</v>
      </c>
      <c r="X730" s="1175"/>
      <c r="Y730" s="1157"/>
      <c r="Z730" s="1158"/>
      <c r="AA730" s="1159"/>
      <c r="AB730" s="1160"/>
      <c r="AC730" s="1161"/>
      <c r="AD730" s="1282">
        <v>1E-3</v>
      </c>
      <c r="AE730" s="1283"/>
      <c r="AF730" s="1174" t="s">
        <v>1130</v>
      </c>
      <c r="AG730" s="1175"/>
      <c r="AH730" s="1157"/>
      <c r="AI730" s="1158"/>
      <c r="AJ730" s="1159"/>
      <c r="AK730" s="1160"/>
      <c r="AL730" s="1161"/>
      <c r="AM730" s="1159"/>
      <c r="AN730" s="1160"/>
      <c r="AO730" s="1161"/>
      <c r="AP730" s="654" t="s">
        <v>1547</v>
      </c>
      <c r="AQ730" s="660"/>
      <c r="AR730" s="661"/>
    </row>
    <row r="731" spans="1:44" ht="14.1" customHeight="1" x14ac:dyDescent="0.15">
      <c r="A731" s="691"/>
      <c r="B731" s="645"/>
      <c r="C731" s="646"/>
      <c r="D731" s="646"/>
      <c r="E731" s="646"/>
      <c r="F731" s="646"/>
      <c r="G731" s="647"/>
      <c r="H731" s="645"/>
      <c r="I731" s="648"/>
      <c r="J731" s="648"/>
      <c r="K731" s="647"/>
      <c r="L731" s="1172"/>
      <c r="M731" s="1173"/>
      <c r="N731" s="645"/>
      <c r="O731" s="647"/>
      <c r="P731" s="692"/>
      <c r="Q731" s="693"/>
      <c r="R731" s="646"/>
      <c r="S731" s="646"/>
      <c r="T731" s="646"/>
      <c r="U731" s="1172"/>
      <c r="V731" s="1173"/>
      <c r="W731" s="645"/>
      <c r="X731" s="647"/>
      <c r="Y731" s="692"/>
      <c r="Z731" s="693"/>
      <c r="AA731" s="648"/>
      <c r="AB731" s="648"/>
      <c r="AC731" s="648"/>
      <c r="AD731" s="1172"/>
      <c r="AE731" s="1173"/>
      <c r="AF731" s="645"/>
      <c r="AG731" s="647"/>
      <c r="AH731" s="692"/>
      <c r="AI731" s="693"/>
      <c r="AJ731" s="648"/>
      <c r="AK731" s="648"/>
      <c r="AL731" s="648"/>
      <c r="AM731" s="694"/>
      <c r="AN731" s="695"/>
      <c r="AO731" s="696"/>
      <c r="AP731" s="646"/>
      <c r="AQ731" s="646"/>
      <c r="AR731" s="647"/>
    </row>
    <row r="732" spans="1:44" ht="14.1" customHeight="1" x14ac:dyDescent="0.15">
      <c r="A732" s="697"/>
      <c r="B732" s="651"/>
      <c r="C732" s="652"/>
      <c r="D732" s="652"/>
      <c r="E732" s="652"/>
      <c r="F732" s="652"/>
      <c r="G732" s="653"/>
      <c r="H732" s="679"/>
      <c r="I732" s="662"/>
      <c r="J732" s="662"/>
      <c r="K732" s="656"/>
      <c r="L732" s="1218"/>
      <c r="M732" s="1219"/>
      <c r="N732" s="1164"/>
      <c r="O732" s="1165"/>
      <c r="P732" s="1214"/>
      <c r="Q732" s="1215"/>
      <c r="R732" s="662"/>
      <c r="S732" s="662"/>
      <c r="T732" s="662"/>
      <c r="U732" s="1162"/>
      <c r="V732" s="1163"/>
      <c r="W732" s="1174"/>
      <c r="X732" s="1175"/>
      <c r="Y732" s="1157"/>
      <c r="Z732" s="1158"/>
      <c r="AA732" s="1159"/>
      <c r="AB732" s="1160"/>
      <c r="AC732" s="1161"/>
      <c r="AD732" s="1162"/>
      <c r="AE732" s="1163"/>
      <c r="AF732" s="1174"/>
      <c r="AG732" s="1175"/>
      <c r="AH732" s="1157"/>
      <c r="AI732" s="1158"/>
      <c r="AJ732" s="1159"/>
      <c r="AK732" s="1160"/>
      <c r="AL732" s="1161"/>
      <c r="AM732" s="1159"/>
      <c r="AN732" s="1160"/>
      <c r="AO732" s="1161"/>
      <c r="AP732" s="654"/>
      <c r="AQ732" s="652"/>
      <c r="AR732" s="713"/>
    </row>
    <row r="733" spans="1:44" ht="14.1" customHeight="1" x14ac:dyDescent="0.15">
      <c r="A733" s="691"/>
      <c r="B733" s="645"/>
      <c r="C733" s="646"/>
      <c r="D733" s="646"/>
      <c r="E733" s="646"/>
      <c r="F733" s="646"/>
      <c r="G733" s="647"/>
      <c r="H733" s="645"/>
      <c r="I733" s="648"/>
      <c r="J733" s="648"/>
      <c r="K733" s="647"/>
      <c r="L733" s="1172"/>
      <c r="M733" s="1173"/>
      <c r="N733" s="645"/>
      <c r="O733" s="647"/>
      <c r="P733" s="692"/>
      <c r="Q733" s="693"/>
      <c r="R733" s="646"/>
      <c r="S733" s="646"/>
      <c r="T733" s="646"/>
      <c r="U733" s="1172"/>
      <c r="V733" s="1173"/>
      <c r="W733" s="645"/>
      <c r="X733" s="647"/>
      <c r="Y733" s="692"/>
      <c r="Z733" s="693"/>
      <c r="AA733" s="648"/>
      <c r="AB733" s="648"/>
      <c r="AC733" s="648"/>
      <c r="AD733" s="1216"/>
      <c r="AE733" s="1217"/>
      <c r="AF733" s="645"/>
      <c r="AG733" s="647"/>
      <c r="AH733" s="692"/>
      <c r="AI733" s="693"/>
      <c r="AJ733" s="648"/>
      <c r="AK733" s="648"/>
      <c r="AL733" s="648"/>
      <c r="AM733" s="694"/>
      <c r="AN733" s="695"/>
      <c r="AO733" s="696"/>
      <c r="AP733" s="646"/>
      <c r="AQ733" s="646"/>
      <c r="AR733" s="647"/>
    </row>
    <row r="734" spans="1:44" ht="14.1" customHeight="1" x14ac:dyDescent="0.15">
      <c r="A734" s="697"/>
      <c r="B734" s="651"/>
      <c r="C734" s="652"/>
      <c r="D734" s="652"/>
      <c r="E734" s="652"/>
      <c r="F734" s="652"/>
      <c r="G734" s="653"/>
      <c r="H734" s="654"/>
      <c r="I734" s="655"/>
      <c r="J734" s="655"/>
      <c r="K734" s="656"/>
      <c r="L734" s="1218"/>
      <c r="M734" s="1219"/>
      <c r="N734" s="1164"/>
      <c r="O734" s="1165"/>
      <c r="P734" s="1214"/>
      <c r="Q734" s="1215"/>
      <c r="R734" s="662"/>
      <c r="S734" s="662"/>
      <c r="T734" s="662"/>
      <c r="U734" s="1162"/>
      <c r="V734" s="1163"/>
      <c r="W734" s="1174"/>
      <c r="X734" s="1175"/>
      <c r="Y734" s="1157"/>
      <c r="Z734" s="1158"/>
      <c r="AA734" s="1159"/>
      <c r="AB734" s="1160"/>
      <c r="AC734" s="1161"/>
      <c r="AD734" s="1162"/>
      <c r="AE734" s="1163"/>
      <c r="AF734" s="1174"/>
      <c r="AG734" s="1175"/>
      <c r="AH734" s="1157"/>
      <c r="AI734" s="1158"/>
      <c r="AJ734" s="1159"/>
      <c r="AK734" s="1160"/>
      <c r="AL734" s="1161"/>
      <c r="AM734" s="1159"/>
      <c r="AN734" s="1160"/>
      <c r="AO734" s="1161"/>
      <c r="AP734" s="654"/>
      <c r="AQ734" s="652"/>
      <c r="AR734" s="713"/>
    </row>
    <row r="735" spans="1:44" ht="14.1" customHeight="1" x14ac:dyDescent="0.15">
      <c r="A735" s="707"/>
      <c r="B735" s="666"/>
      <c r="C735" s="660"/>
      <c r="D735" s="660"/>
      <c r="E735" s="660"/>
      <c r="F735" s="660"/>
      <c r="G735" s="661"/>
      <c r="H735" s="659"/>
      <c r="I735" s="662"/>
      <c r="J735" s="662"/>
      <c r="K735" s="661"/>
      <c r="L735" s="645"/>
      <c r="M735" s="647"/>
      <c r="N735" s="645"/>
      <c r="O735" s="647"/>
      <c r="P735" s="692"/>
      <c r="Q735" s="693"/>
      <c r="R735" s="646"/>
      <c r="S735" s="646"/>
      <c r="T735" s="646"/>
      <c r="U735" s="659"/>
      <c r="V735" s="661"/>
      <c r="W735" s="659"/>
      <c r="X735" s="661"/>
      <c r="Y735" s="715"/>
      <c r="Z735" s="680"/>
      <c r="AA735" s="662"/>
      <c r="AB735" s="662"/>
      <c r="AC735" s="662"/>
      <c r="AD735" s="659"/>
      <c r="AE735" s="661"/>
      <c r="AF735" s="659"/>
      <c r="AG735" s="661"/>
      <c r="AH735" s="715"/>
      <c r="AI735" s="680"/>
      <c r="AJ735" s="662"/>
      <c r="AK735" s="662"/>
      <c r="AL735" s="662"/>
      <c r="AM735" s="679"/>
      <c r="AN735" s="716"/>
      <c r="AO735" s="678"/>
      <c r="AP735" s="660"/>
      <c r="AQ735" s="660"/>
      <c r="AR735" s="661"/>
    </row>
    <row r="736" spans="1:44" ht="14.1" customHeight="1" x14ac:dyDescent="0.15">
      <c r="A736" s="707"/>
      <c r="B736" s="666"/>
      <c r="C736" s="660"/>
      <c r="D736" s="660"/>
      <c r="E736" s="660"/>
      <c r="F736" s="660"/>
      <c r="G736" s="678"/>
      <c r="H736" s="679"/>
      <c r="I736" s="662"/>
      <c r="J736" s="662"/>
      <c r="K736" s="680"/>
      <c r="L736" s="903"/>
      <c r="M736" s="904"/>
      <c r="N736" s="659"/>
      <c r="O736" s="661"/>
      <c r="P736" s="715"/>
      <c r="Q736" s="680"/>
      <c r="R736" s="662"/>
      <c r="S736" s="662"/>
      <c r="T736" s="662"/>
      <c r="U736" s="1214"/>
      <c r="V736" s="1215"/>
      <c r="W736" s="1164"/>
      <c r="X736" s="1165"/>
      <c r="Y736" s="1214"/>
      <c r="Z736" s="1215"/>
      <c r="AA736" s="712"/>
      <c r="AB736" s="712"/>
      <c r="AC736" s="712"/>
      <c r="AD736" s="1214"/>
      <c r="AE736" s="1215"/>
      <c r="AF736" s="1164"/>
      <c r="AG736" s="1165"/>
      <c r="AH736" s="1214"/>
      <c r="AI736" s="1215"/>
      <c r="AJ736" s="712"/>
      <c r="AK736" s="712"/>
      <c r="AL736" s="712"/>
      <c r="AM736" s="1288"/>
      <c r="AN736" s="1289"/>
      <c r="AO736" s="1290"/>
      <c r="AP736" s="716"/>
      <c r="AQ736" s="660"/>
      <c r="AR736" s="661"/>
    </row>
    <row r="737" spans="1:44" ht="14.1" customHeight="1" x14ac:dyDescent="0.15">
      <c r="A737" s="742"/>
      <c r="B737" s="743"/>
      <c r="C737" s="744"/>
      <c r="D737" s="744"/>
      <c r="E737" s="744"/>
      <c r="F737" s="744"/>
      <c r="G737" s="745"/>
      <c r="H737" s="743"/>
      <c r="I737" s="746"/>
      <c r="J737" s="746"/>
      <c r="K737" s="745"/>
      <c r="L737" s="743"/>
      <c r="M737" s="745"/>
      <c r="N737" s="743"/>
      <c r="O737" s="745"/>
      <c r="P737" s="747"/>
      <c r="Q737" s="748"/>
      <c r="R737" s="746"/>
      <c r="S737" s="746"/>
      <c r="T737" s="748"/>
      <c r="U737" s="743"/>
      <c r="V737" s="745"/>
      <c r="W737" s="743"/>
      <c r="X737" s="745"/>
      <c r="Y737" s="747"/>
      <c r="Z737" s="748"/>
      <c r="AA737" s="746"/>
      <c r="AB737" s="746"/>
      <c r="AC737" s="746"/>
      <c r="AD737" s="743"/>
      <c r="AE737" s="745"/>
      <c r="AF737" s="743"/>
      <c r="AG737" s="745"/>
      <c r="AH737" s="747"/>
      <c r="AI737" s="748"/>
      <c r="AJ737" s="746"/>
      <c r="AK737" s="746"/>
      <c r="AL737" s="746"/>
      <c r="AM737" s="749"/>
      <c r="AN737" s="750"/>
      <c r="AO737" s="751"/>
      <c r="AP737" s="744"/>
      <c r="AQ737" s="744"/>
      <c r="AR737" s="745"/>
    </row>
    <row r="738" spans="1:44" ht="14.1" customHeight="1" x14ac:dyDescent="0.15">
      <c r="A738" s="752"/>
      <c r="B738" s="1252"/>
      <c r="C738" s="1254"/>
      <c r="D738" s="1254"/>
      <c r="E738" s="1254"/>
      <c r="F738" s="1254"/>
      <c r="G738" s="1253"/>
      <c r="H738" s="753"/>
      <c r="I738" s="754"/>
      <c r="J738" s="754"/>
      <c r="K738" s="755"/>
      <c r="L738" s="1250"/>
      <c r="M738" s="1251"/>
      <c r="N738" s="1252"/>
      <c r="O738" s="1253"/>
      <c r="P738" s="1250"/>
      <c r="Q738" s="1251"/>
      <c r="R738" s="756"/>
      <c r="S738" s="756"/>
      <c r="T738" s="878"/>
      <c r="U738" s="1250"/>
      <c r="V738" s="1251"/>
      <c r="W738" s="1252"/>
      <c r="X738" s="1253"/>
      <c r="Y738" s="1250"/>
      <c r="Z738" s="1251"/>
      <c r="AA738" s="756"/>
      <c r="AB738" s="756"/>
      <c r="AC738" s="756"/>
      <c r="AD738" s="1250"/>
      <c r="AE738" s="1251"/>
      <c r="AF738" s="1252"/>
      <c r="AG738" s="1253"/>
      <c r="AH738" s="1250"/>
      <c r="AI738" s="1251"/>
      <c r="AJ738" s="756"/>
      <c r="AK738" s="756"/>
      <c r="AL738" s="756"/>
      <c r="AM738" s="1260"/>
      <c r="AN738" s="1261"/>
      <c r="AO738" s="1262"/>
      <c r="AP738" s="757"/>
      <c r="AQ738" s="758"/>
      <c r="AR738" s="759"/>
    </row>
    <row r="739" spans="1:44" ht="15" customHeight="1" x14ac:dyDescent="0.15"/>
    <row r="740" spans="1:44" ht="15" customHeight="1" x14ac:dyDescent="0.15">
      <c r="A740" s="1220" t="s">
        <v>1807</v>
      </c>
      <c r="B740" s="1220"/>
      <c r="C740" s="1220"/>
      <c r="D740" s="1220"/>
      <c r="E740" s="1220"/>
      <c r="F740" s="1220"/>
      <c r="G740" s="1220"/>
      <c r="H740" s="1220"/>
      <c r="I740" s="1220"/>
      <c r="J740" s="1220"/>
      <c r="K740" s="1220"/>
      <c r="L740" s="1220"/>
      <c r="M740" s="1220"/>
      <c r="N740" s="1220"/>
      <c r="O740" s="1220"/>
      <c r="P740" s="1220"/>
      <c r="Q740" s="1220"/>
      <c r="R740" s="1220"/>
      <c r="S740" s="1220"/>
      <c r="T740" s="1220"/>
      <c r="U740" s="1220"/>
      <c r="V740" s="1220"/>
      <c r="W740" s="1220"/>
      <c r="X740" s="1220"/>
      <c r="Y740" s="1220"/>
      <c r="Z740" s="1220"/>
      <c r="AA740" s="1220"/>
      <c r="AB740" s="1220"/>
      <c r="AC740" s="1220"/>
      <c r="AD740" s="1220"/>
      <c r="AE740" s="1220"/>
      <c r="AF740" s="1220"/>
      <c r="AG740" s="1220"/>
      <c r="AH740" s="1220"/>
      <c r="AI740" s="1220"/>
      <c r="AJ740" s="1220"/>
      <c r="AK740" s="1220"/>
      <c r="AL740" s="1220"/>
      <c r="AM740" s="1220"/>
      <c r="AN740" s="1220"/>
      <c r="AO740" s="1220"/>
      <c r="AP740" s="1220"/>
      <c r="AQ740" s="1220"/>
      <c r="AR740" s="1220"/>
    </row>
    <row r="741" spans="1:44" ht="15" customHeight="1" x14ac:dyDescent="0.15">
      <c r="A741" s="1220"/>
      <c r="B741" s="1220"/>
      <c r="C741" s="1220"/>
      <c r="D741" s="1220"/>
      <c r="E741" s="1220"/>
      <c r="F741" s="1220"/>
      <c r="G741" s="1220"/>
      <c r="H741" s="1220"/>
      <c r="I741" s="1220"/>
      <c r="J741" s="1220"/>
      <c r="K741" s="1220"/>
      <c r="L741" s="1220"/>
      <c r="M741" s="1220"/>
      <c r="N741" s="1220"/>
      <c r="O741" s="1220"/>
      <c r="P741" s="1220"/>
      <c r="Q741" s="1220"/>
      <c r="R741" s="1220"/>
      <c r="S741" s="1220"/>
      <c r="T741" s="1220"/>
      <c r="U741" s="1220"/>
      <c r="V741" s="1220"/>
      <c r="W741" s="1220"/>
      <c r="X741" s="1220"/>
      <c r="Y741" s="1220"/>
      <c r="Z741" s="1220"/>
      <c r="AA741" s="1220"/>
      <c r="AB741" s="1220"/>
      <c r="AC741" s="1220"/>
      <c r="AD741" s="1220"/>
      <c r="AE741" s="1220"/>
      <c r="AF741" s="1220"/>
      <c r="AG741" s="1220"/>
      <c r="AH741" s="1220"/>
      <c r="AI741" s="1220"/>
      <c r="AJ741" s="1220"/>
      <c r="AK741" s="1220"/>
      <c r="AL741" s="1220"/>
      <c r="AM741" s="1220"/>
      <c r="AN741" s="1220"/>
      <c r="AO741" s="1220"/>
      <c r="AP741" s="1220"/>
      <c r="AQ741" s="1220"/>
      <c r="AR741" s="1220"/>
    </row>
    <row r="742" spans="1:44" ht="15" customHeight="1" x14ac:dyDescent="0.15">
      <c r="B742" s="642" t="s">
        <v>2241</v>
      </c>
      <c r="AP742" s="643"/>
      <c r="AQ742" s="644" t="s">
        <v>1118</v>
      </c>
      <c r="AR742" s="636">
        <v>17</v>
      </c>
    </row>
    <row r="743" spans="1:44" ht="14.1" customHeight="1" x14ac:dyDescent="0.15">
      <c r="A743" s="1272" t="s">
        <v>580</v>
      </c>
      <c r="B743" s="1269" t="s">
        <v>1119</v>
      </c>
      <c r="C743" s="1270"/>
      <c r="D743" s="1270"/>
      <c r="E743" s="1270"/>
      <c r="F743" s="1270"/>
      <c r="G743" s="1270"/>
      <c r="H743" s="1269" t="s">
        <v>1120</v>
      </c>
      <c r="I743" s="1270"/>
      <c r="J743" s="1270"/>
      <c r="K743" s="1271"/>
      <c r="L743" s="1247" t="s">
        <v>1734</v>
      </c>
      <c r="M743" s="1248"/>
      <c r="N743" s="1248"/>
      <c r="O743" s="1248"/>
      <c r="P743" s="1248"/>
      <c r="Q743" s="1248"/>
      <c r="R743" s="1248"/>
      <c r="S743" s="1248"/>
      <c r="T743" s="1249"/>
      <c r="U743" s="1247" t="s">
        <v>1121</v>
      </c>
      <c r="V743" s="1248"/>
      <c r="W743" s="1248"/>
      <c r="X743" s="1248"/>
      <c r="Y743" s="1248"/>
      <c r="Z743" s="1248"/>
      <c r="AA743" s="1248"/>
      <c r="AB743" s="1248"/>
      <c r="AC743" s="1249"/>
      <c r="AD743" s="1247" t="s">
        <v>1122</v>
      </c>
      <c r="AE743" s="1248"/>
      <c r="AF743" s="1248"/>
      <c r="AG743" s="1248"/>
      <c r="AH743" s="1248"/>
      <c r="AI743" s="1248"/>
      <c r="AJ743" s="1248"/>
      <c r="AK743" s="1248"/>
      <c r="AL743" s="1249"/>
      <c r="AM743" s="1274"/>
      <c r="AN743" s="1275"/>
      <c r="AO743" s="1276"/>
      <c r="AP743" s="1269" t="s">
        <v>1123</v>
      </c>
      <c r="AQ743" s="1270"/>
      <c r="AR743" s="1271"/>
    </row>
    <row r="744" spans="1:44" ht="14.1" customHeight="1" x14ac:dyDescent="0.15">
      <c r="A744" s="1273"/>
      <c r="B744" s="1242"/>
      <c r="C744" s="1244"/>
      <c r="D744" s="1244"/>
      <c r="E744" s="1244"/>
      <c r="F744" s="1244"/>
      <c r="G744" s="1244"/>
      <c r="H744" s="1242"/>
      <c r="I744" s="1244"/>
      <c r="J744" s="1244"/>
      <c r="K744" s="1243"/>
      <c r="L744" s="1242" t="s">
        <v>1124</v>
      </c>
      <c r="M744" s="1243"/>
      <c r="N744" s="1244" t="s">
        <v>1125</v>
      </c>
      <c r="O744" s="1244"/>
      <c r="P744" s="1227"/>
      <c r="Q744" s="1229"/>
      <c r="R744" s="1227"/>
      <c r="S744" s="1228"/>
      <c r="T744" s="1229"/>
      <c r="U744" s="1242" t="s">
        <v>1124</v>
      </c>
      <c r="V744" s="1243"/>
      <c r="W744" s="1242" t="s">
        <v>1125</v>
      </c>
      <c r="X744" s="1243"/>
      <c r="Y744" s="1227"/>
      <c r="Z744" s="1229"/>
      <c r="AA744" s="1227"/>
      <c r="AB744" s="1228"/>
      <c r="AC744" s="1229"/>
      <c r="AD744" s="1242" t="s">
        <v>1124</v>
      </c>
      <c r="AE744" s="1243"/>
      <c r="AF744" s="1242" t="s">
        <v>1125</v>
      </c>
      <c r="AG744" s="1243"/>
      <c r="AH744" s="1227"/>
      <c r="AI744" s="1229"/>
      <c r="AJ744" s="1227"/>
      <c r="AK744" s="1228"/>
      <c r="AL744" s="1229"/>
      <c r="AM744" s="1277"/>
      <c r="AN744" s="1278"/>
      <c r="AO744" s="1279"/>
      <c r="AP744" s="1242"/>
      <c r="AQ744" s="1244"/>
      <c r="AR744" s="1243"/>
    </row>
    <row r="745" spans="1:44" ht="14.1" customHeight="1" x14ac:dyDescent="0.15">
      <c r="A745" s="665"/>
      <c r="B745" s="666"/>
      <c r="C745" s="667"/>
      <c r="D745" s="667"/>
      <c r="E745" s="667"/>
      <c r="F745" s="667"/>
      <c r="G745" s="668"/>
      <c r="H745" s="669"/>
      <c r="I745" s="670"/>
      <c r="J745" s="670"/>
      <c r="K745" s="672"/>
      <c r="L745" s="669"/>
      <c r="M745" s="672"/>
      <c r="N745" s="669"/>
      <c r="O745" s="672"/>
      <c r="P745" s="673"/>
      <c r="Q745" s="674"/>
      <c r="R745" s="671"/>
      <c r="S745" s="671"/>
      <c r="T745" s="671"/>
      <c r="U745" s="669"/>
      <c r="V745" s="672"/>
      <c r="W745" s="669"/>
      <c r="X745" s="672"/>
      <c r="Y745" s="673"/>
      <c r="Z745" s="674"/>
      <c r="AA745" s="670"/>
      <c r="AB745" s="670"/>
      <c r="AC745" s="670"/>
      <c r="AD745" s="669"/>
      <c r="AE745" s="672"/>
      <c r="AF745" s="669"/>
      <c r="AG745" s="672"/>
      <c r="AH745" s="673"/>
      <c r="AI745" s="674"/>
      <c r="AJ745" s="670"/>
      <c r="AK745" s="670"/>
      <c r="AL745" s="670"/>
      <c r="AM745" s="675"/>
      <c r="AN745" s="676"/>
      <c r="AO745" s="677"/>
      <c r="AP745" s="671"/>
      <c r="AQ745" s="671"/>
      <c r="AR745" s="672"/>
    </row>
    <row r="746" spans="1:44" ht="14.1" customHeight="1" x14ac:dyDescent="0.15">
      <c r="A746" s="780" t="s">
        <v>1586</v>
      </c>
      <c r="B746" s="682" t="s">
        <v>1186</v>
      </c>
      <c r="C746" s="667"/>
      <c r="D746" s="667"/>
      <c r="E746" s="667"/>
      <c r="F746" s="667"/>
      <c r="G746" s="683"/>
      <c r="H746" s="684"/>
      <c r="I746" s="685"/>
      <c r="J746" s="685"/>
      <c r="K746" s="686"/>
      <c r="L746" s="1245"/>
      <c r="M746" s="1246"/>
      <c r="N746" s="1240"/>
      <c r="O746" s="1241"/>
      <c r="P746" s="1238"/>
      <c r="Q746" s="1239"/>
      <c r="R746" s="685"/>
      <c r="S746" s="685"/>
      <c r="T746" s="685"/>
      <c r="U746" s="1245"/>
      <c r="V746" s="1246"/>
      <c r="W746" s="1240"/>
      <c r="X746" s="1241"/>
      <c r="Y746" s="1238"/>
      <c r="Z746" s="1239"/>
      <c r="AA746" s="687"/>
      <c r="AB746" s="687"/>
      <c r="AC746" s="687"/>
      <c r="AD746" s="1245"/>
      <c r="AE746" s="1246"/>
      <c r="AF746" s="1240"/>
      <c r="AG746" s="1241"/>
      <c r="AH746" s="1238"/>
      <c r="AI746" s="1239"/>
      <c r="AJ746" s="687"/>
      <c r="AK746" s="687"/>
      <c r="AL746" s="687"/>
      <c r="AM746" s="1235"/>
      <c r="AN746" s="1236"/>
      <c r="AO746" s="1237"/>
      <c r="AP746" s="688"/>
      <c r="AQ746" s="689"/>
      <c r="AR746" s="690"/>
    </row>
    <row r="747" spans="1:44" ht="14.1" customHeight="1" x14ac:dyDescent="0.15">
      <c r="A747" s="691"/>
      <c r="B747" s="645" t="s">
        <v>1188</v>
      </c>
      <c r="C747" s="646"/>
      <c r="D747" s="646"/>
      <c r="E747" s="646"/>
      <c r="F747" s="646"/>
      <c r="G747" s="647"/>
      <c r="H747" s="645" t="s">
        <v>1581</v>
      </c>
      <c r="I747" s="648"/>
      <c r="J747" s="648"/>
      <c r="K747" s="647"/>
      <c r="L747" s="1172"/>
      <c r="M747" s="1173"/>
      <c r="N747" s="645"/>
      <c r="O747" s="647"/>
      <c r="P747" s="692"/>
      <c r="Q747" s="693"/>
      <c r="R747" s="648"/>
      <c r="S747" s="648"/>
      <c r="T747" s="648"/>
      <c r="U747" s="1216"/>
      <c r="V747" s="1217"/>
      <c r="W747" s="645"/>
      <c r="X747" s="647"/>
      <c r="Y747" s="692"/>
      <c r="Z747" s="693"/>
      <c r="AA747" s="648"/>
      <c r="AB747" s="648"/>
      <c r="AC747" s="648"/>
      <c r="AD747" s="1216"/>
      <c r="AE747" s="1217"/>
      <c r="AF747" s="645"/>
      <c r="AG747" s="647"/>
      <c r="AH747" s="692"/>
      <c r="AI747" s="693"/>
      <c r="AJ747" s="648"/>
      <c r="AK747" s="648"/>
      <c r="AL747" s="648"/>
      <c r="AM747" s="694"/>
      <c r="AN747" s="695"/>
      <c r="AO747" s="696"/>
      <c r="AP747" s="660"/>
      <c r="AQ747" s="646"/>
      <c r="AR747" s="647"/>
    </row>
    <row r="748" spans="1:44" ht="14.1" customHeight="1" x14ac:dyDescent="0.15">
      <c r="A748" s="697"/>
      <c r="B748" s="651" t="s">
        <v>1494</v>
      </c>
      <c r="C748" s="652"/>
      <c r="D748" s="652"/>
      <c r="E748" s="652"/>
      <c r="F748" s="660"/>
      <c r="G748" s="653"/>
      <c r="H748" s="679" t="s">
        <v>1132</v>
      </c>
      <c r="I748" s="662"/>
      <c r="J748" s="662"/>
      <c r="K748" s="656"/>
      <c r="L748" s="1218" t="s">
        <v>724</v>
      </c>
      <c r="M748" s="1219"/>
      <c r="N748" s="1164" t="s">
        <v>737</v>
      </c>
      <c r="O748" s="1165"/>
      <c r="P748" s="1157"/>
      <c r="Q748" s="1158"/>
      <c r="R748" s="1159"/>
      <c r="S748" s="1160"/>
      <c r="T748" s="1161"/>
      <c r="U748" s="1230">
        <v>31.81</v>
      </c>
      <c r="V748" s="1231"/>
      <c r="W748" s="1174" t="s">
        <v>1133</v>
      </c>
      <c r="X748" s="1175"/>
      <c r="Y748" s="1157"/>
      <c r="Z748" s="1158"/>
      <c r="AA748" s="1159"/>
      <c r="AB748" s="1160"/>
      <c r="AC748" s="1161"/>
      <c r="AD748" s="1162" t="s">
        <v>1374</v>
      </c>
      <c r="AE748" s="1163"/>
      <c r="AF748" s="1174" t="s">
        <v>1130</v>
      </c>
      <c r="AG748" s="1175"/>
      <c r="AH748" s="1157"/>
      <c r="AI748" s="1158"/>
      <c r="AJ748" s="1159"/>
      <c r="AK748" s="1160"/>
      <c r="AL748" s="1161"/>
      <c r="AM748" s="1159"/>
      <c r="AN748" s="1160"/>
      <c r="AO748" s="1161"/>
      <c r="AP748" s="654" t="s">
        <v>1547</v>
      </c>
      <c r="AQ748" s="652"/>
      <c r="AR748" s="713"/>
    </row>
    <row r="749" spans="1:44" ht="14.1" customHeight="1" x14ac:dyDescent="0.15">
      <c r="A749" s="707"/>
      <c r="B749" s="659"/>
      <c r="C749" s="660"/>
      <c r="D749" s="660"/>
      <c r="E749" s="660"/>
      <c r="F749" s="646"/>
      <c r="G749" s="661"/>
      <c r="H749" s="645" t="s">
        <v>1581</v>
      </c>
      <c r="I749" s="648"/>
      <c r="J749" s="648"/>
      <c r="K749" s="647"/>
      <c r="L749" s="1172"/>
      <c r="M749" s="1173"/>
      <c r="N749" s="645"/>
      <c r="O749" s="647"/>
      <c r="P749" s="692"/>
      <c r="Q749" s="693"/>
      <c r="R749" s="648"/>
      <c r="S749" s="648"/>
      <c r="T749" s="648"/>
      <c r="U749" s="1172"/>
      <c r="V749" s="1173"/>
      <c r="W749" s="645"/>
      <c r="X749" s="647"/>
      <c r="Y749" s="692"/>
      <c r="Z749" s="693"/>
      <c r="AA749" s="648"/>
      <c r="AB749" s="648"/>
      <c r="AC749" s="648"/>
      <c r="AD749" s="1216"/>
      <c r="AE749" s="1217"/>
      <c r="AF749" s="645"/>
      <c r="AG749" s="647"/>
      <c r="AH749" s="692"/>
      <c r="AI749" s="693"/>
      <c r="AJ749" s="648"/>
      <c r="AK749" s="648"/>
      <c r="AL749" s="648"/>
      <c r="AM749" s="694"/>
      <c r="AN749" s="695"/>
      <c r="AO749" s="696"/>
      <c r="AP749" s="646"/>
      <c r="AQ749" s="660"/>
      <c r="AR749" s="661"/>
    </row>
    <row r="750" spans="1:44" ht="14.1" customHeight="1" x14ac:dyDescent="0.15">
      <c r="A750" s="707"/>
      <c r="B750" s="659" t="s">
        <v>1495</v>
      </c>
      <c r="C750" s="660"/>
      <c r="D750" s="660"/>
      <c r="E750" s="660"/>
      <c r="F750" s="660"/>
      <c r="G750" s="678"/>
      <c r="H750" s="654" t="s">
        <v>1132</v>
      </c>
      <c r="I750" s="655"/>
      <c r="J750" s="655"/>
      <c r="K750" s="656"/>
      <c r="L750" s="1218" t="s">
        <v>724</v>
      </c>
      <c r="M750" s="1219"/>
      <c r="N750" s="1164" t="s">
        <v>737</v>
      </c>
      <c r="O750" s="1165"/>
      <c r="P750" s="1157"/>
      <c r="Q750" s="1158"/>
      <c r="R750" s="1159"/>
      <c r="S750" s="1160"/>
      <c r="T750" s="1161"/>
      <c r="U750" s="1162" t="s">
        <v>724</v>
      </c>
      <c r="V750" s="1163"/>
      <c r="W750" s="1174" t="s">
        <v>1133</v>
      </c>
      <c r="X750" s="1175"/>
      <c r="Y750" s="1157"/>
      <c r="Z750" s="1158"/>
      <c r="AA750" s="1159"/>
      <c r="AB750" s="1160"/>
      <c r="AC750" s="1161"/>
      <c r="AD750" s="1230">
        <v>0.76</v>
      </c>
      <c r="AE750" s="1231"/>
      <c r="AF750" s="1174" t="s">
        <v>1130</v>
      </c>
      <c r="AG750" s="1175"/>
      <c r="AH750" s="1157"/>
      <c r="AI750" s="1158"/>
      <c r="AJ750" s="1159"/>
      <c r="AK750" s="1160"/>
      <c r="AL750" s="1161"/>
      <c r="AM750" s="1159"/>
      <c r="AN750" s="1160"/>
      <c r="AO750" s="1161"/>
      <c r="AP750" s="654" t="s">
        <v>1547</v>
      </c>
      <c r="AQ750" s="652"/>
      <c r="AR750" s="713"/>
    </row>
    <row r="751" spans="1:44" ht="14.1" customHeight="1" x14ac:dyDescent="0.15">
      <c r="A751" s="691"/>
      <c r="B751" s="645"/>
      <c r="C751" s="646"/>
      <c r="D751" s="646"/>
      <c r="E751" s="646"/>
      <c r="F751" s="646"/>
      <c r="G751" s="647"/>
      <c r="H751" s="645" t="s">
        <v>1581</v>
      </c>
      <c r="I751" s="648"/>
      <c r="J751" s="648"/>
      <c r="K751" s="647"/>
      <c r="L751" s="1172"/>
      <c r="M751" s="1173"/>
      <c r="N751" s="645"/>
      <c r="O751" s="647"/>
      <c r="P751" s="692"/>
      <c r="Q751" s="693"/>
      <c r="R751" s="648"/>
      <c r="S751" s="648"/>
      <c r="T751" s="648"/>
      <c r="U751" s="1172"/>
      <c r="V751" s="1173"/>
      <c r="W751" s="645"/>
      <c r="X751" s="647"/>
      <c r="Y751" s="692"/>
      <c r="Z751" s="693"/>
      <c r="AA751" s="648"/>
      <c r="AB751" s="648"/>
      <c r="AC751" s="648"/>
      <c r="AD751" s="1216"/>
      <c r="AE751" s="1217"/>
      <c r="AF751" s="645"/>
      <c r="AG751" s="647"/>
      <c r="AH751" s="692"/>
      <c r="AI751" s="693"/>
      <c r="AJ751" s="648"/>
      <c r="AK751" s="648"/>
      <c r="AL751" s="648"/>
      <c r="AM751" s="694"/>
      <c r="AN751" s="695"/>
      <c r="AO751" s="696"/>
      <c r="AP751" s="646"/>
      <c r="AQ751" s="646"/>
      <c r="AR751" s="647"/>
    </row>
    <row r="752" spans="1:44" ht="14.1" customHeight="1" x14ac:dyDescent="0.15">
      <c r="A752" s="707"/>
      <c r="B752" s="659" t="s">
        <v>1496</v>
      </c>
      <c r="C752" s="660"/>
      <c r="D752" s="660"/>
      <c r="E752" s="660"/>
      <c r="F752" s="660"/>
      <c r="G752" s="678"/>
      <c r="H752" s="679" t="s">
        <v>1132</v>
      </c>
      <c r="I752" s="662"/>
      <c r="J752" s="662"/>
      <c r="K752" s="680"/>
      <c r="L752" s="1218" t="s">
        <v>724</v>
      </c>
      <c r="M752" s="1219"/>
      <c r="N752" s="1164" t="s">
        <v>737</v>
      </c>
      <c r="O752" s="1165"/>
      <c r="P752" s="1157"/>
      <c r="Q752" s="1158"/>
      <c r="R752" s="1159"/>
      <c r="S752" s="1160"/>
      <c r="T752" s="1161"/>
      <c r="U752" s="1162" t="s">
        <v>724</v>
      </c>
      <c r="V752" s="1163"/>
      <c r="W752" s="1174" t="s">
        <v>1133</v>
      </c>
      <c r="X752" s="1175"/>
      <c r="Y752" s="1157"/>
      <c r="Z752" s="1158"/>
      <c r="AA752" s="1159"/>
      <c r="AB752" s="1160"/>
      <c r="AC752" s="1161"/>
      <c r="AD752" s="1230">
        <v>0.06</v>
      </c>
      <c r="AE752" s="1231"/>
      <c r="AF752" s="1174" t="s">
        <v>1130</v>
      </c>
      <c r="AG752" s="1175"/>
      <c r="AH752" s="1157"/>
      <c r="AI752" s="1158"/>
      <c r="AJ752" s="1159"/>
      <c r="AK752" s="1160"/>
      <c r="AL752" s="1161"/>
      <c r="AM752" s="1159"/>
      <c r="AN752" s="1160"/>
      <c r="AO752" s="1161"/>
      <c r="AP752" s="679" t="s">
        <v>1547</v>
      </c>
      <c r="AQ752" s="660"/>
      <c r="AR752" s="661"/>
    </row>
    <row r="753" spans="1:44" ht="14.1" customHeight="1" x14ac:dyDescent="0.15">
      <c r="A753" s="691"/>
      <c r="B753" s="645" t="s">
        <v>1188</v>
      </c>
      <c r="C753" s="646"/>
      <c r="D753" s="646"/>
      <c r="E753" s="646"/>
      <c r="F753" s="646"/>
      <c r="G753" s="647"/>
      <c r="H753" s="645" t="s">
        <v>1581</v>
      </c>
      <c r="I753" s="648"/>
      <c r="J753" s="648"/>
      <c r="K753" s="647"/>
      <c r="L753" s="1172"/>
      <c r="M753" s="1173"/>
      <c r="N753" s="645"/>
      <c r="O753" s="647"/>
      <c r="P753" s="692"/>
      <c r="Q753" s="693"/>
      <c r="R753" s="648"/>
      <c r="S753" s="648"/>
      <c r="T753" s="648"/>
      <c r="U753" s="1216"/>
      <c r="V753" s="1217"/>
      <c r="W753" s="645"/>
      <c r="X753" s="647"/>
      <c r="Y753" s="692"/>
      <c r="Z753" s="693"/>
      <c r="AA753" s="648"/>
      <c r="AB753" s="648"/>
      <c r="AC753" s="648"/>
      <c r="AD753" s="1216"/>
      <c r="AE753" s="1217"/>
      <c r="AF753" s="645"/>
      <c r="AG753" s="647"/>
      <c r="AH753" s="692"/>
      <c r="AI753" s="693"/>
      <c r="AJ753" s="648"/>
      <c r="AK753" s="648"/>
      <c r="AL753" s="648"/>
      <c r="AM753" s="694"/>
      <c r="AN753" s="695"/>
      <c r="AO753" s="696"/>
      <c r="AP753" s="646"/>
      <c r="AQ753" s="646"/>
      <c r="AR753" s="647"/>
    </row>
    <row r="754" spans="1:44" ht="14.1" customHeight="1" x14ac:dyDescent="0.15">
      <c r="A754" s="697"/>
      <c r="B754" s="651" t="s">
        <v>1497</v>
      </c>
      <c r="C754" s="652"/>
      <c r="D754" s="652"/>
      <c r="E754" s="652"/>
      <c r="F754" s="652"/>
      <c r="G754" s="653"/>
      <c r="H754" s="654" t="s">
        <v>1132</v>
      </c>
      <c r="I754" s="655"/>
      <c r="J754" s="655"/>
      <c r="K754" s="656"/>
      <c r="L754" s="1218" t="s">
        <v>724</v>
      </c>
      <c r="M754" s="1219"/>
      <c r="N754" s="1164" t="s">
        <v>737</v>
      </c>
      <c r="O754" s="1165"/>
      <c r="P754" s="1157"/>
      <c r="Q754" s="1158"/>
      <c r="R754" s="1159"/>
      <c r="S754" s="1160"/>
      <c r="T754" s="1161"/>
      <c r="U754" s="1230">
        <v>14.98</v>
      </c>
      <c r="V754" s="1231"/>
      <c r="W754" s="1174" t="s">
        <v>1133</v>
      </c>
      <c r="X754" s="1175"/>
      <c r="Y754" s="1157"/>
      <c r="Z754" s="1158"/>
      <c r="AA754" s="1159"/>
      <c r="AB754" s="1160"/>
      <c r="AC754" s="1161"/>
      <c r="AD754" s="1162" t="s">
        <v>1374</v>
      </c>
      <c r="AE754" s="1163"/>
      <c r="AF754" s="1174" t="s">
        <v>1130</v>
      </c>
      <c r="AG754" s="1175"/>
      <c r="AH754" s="1157"/>
      <c r="AI754" s="1158"/>
      <c r="AJ754" s="1159"/>
      <c r="AK754" s="1160"/>
      <c r="AL754" s="1161"/>
      <c r="AM754" s="1159"/>
      <c r="AN754" s="1160"/>
      <c r="AO754" s="1161"/>
      <c r="AP754" s="654" t="s">
        <v>1547</v>
      </c>
      <c r="AQ754" s="652"/>
      <c r="AR754" s="713"/>
    </row>
    <row r="755" spans="1:44" ht="14.1" customHeight="1" x14ac:dyDescent="0.15">
      <c r="A755" s="691"/>
      <c r="B755" s="645"/>
      <c r="C755" s="646"/>
      <c r="D755" s="646"/>
      <c r="E755" s="646"/>
      <c r="F755" s="646"/>
      <c r="G755" s="647"/>
      <c r="H755" s="645" t="s">
        <v>1581</v>
      </c>
      <c r="I755" s="648"/>
      <c r="J755" s="648"/>
      <c r="K755" s="647"/>
      <c r="L755" s="1172"/>
      <c r="M755" s="1173"/>
      <c r="N755" s="645"/>
      <c r="O755" s="647"/>
      <c r="P755" s="692"/>
      <c r="Q755" s="693"/>
      <c r="R755" s="648"/>
      <c r="S755" s="648"/>
      <c r="T755" s="648"/>
      <c r="U755" s="1172"/>
      <c r="V755" s="1173"/>
      <c r="W755" s="645"/>
      <c r="X755" s="647"/>
      <c r="Y755" s="692"/>
      <c r="Z755" s="693"/>
      <c r="AA755" s="648"/>
      <c r="AB755" s="648"/>
      <c r="AC755" s="648"/>
      <c r="AD755" s="1216"/>
      <c r="AE755" s="1217"/>
      <c r="AF755" s="645"/>
      <c r="AG755" s="647"/>
      <c r="AH755" s="692"/>
      <c r="AI755" s="693"/>
      <c r="AJ755" s="648"/>
      <c r="AK755" s="648"/>
      <c r="AL755" s="648"/>
      <c r="AM755" s="694"/>
      <c r="AN755" s="695"/>
      <c r="AO755" s="696"/>
      <c r="AP755" s="646"/>
      <c r="AQ755" s="646"/>
      <c r="AR755" s="647"/>
    </row>
    <row r="756" spans="1:44" ht="14.1" customHeight="1" x14ac:dyDescent="0.15">
      <c r="A756" s="697"/>
      <c r="B756" s="651" t="s">
        <v>1496</v>
      </c>
      <c r="C756" s="652"/>
      <c r="D756" s="652"/>
      <c r="E756" s="652"/>
      <c r="F756" s="660"/>
      <c r="G756" s="653"/>
      <c r="H756" s="654" t="s">
        <v>1132</v>
      </c>
      <c r="I756" s="655"/>
      <c r="J756" s="655"/>
      <c r="K756" s="656"/>
      <c r="L756" s="1218" t="s">
        <v>724</v>
      </c>
      <c r="M756" s="1219"/>
      <c r="N756" s="1164" t="s">
        <v>737</v>
      </c>
      <c r="O756" s="1165"/>
      <c r="P756" s="1157"/>
      <c r="Q756" s="1158"/>
      <c r="R756" s="1159"/>
      <c r="S756" s="1160"/>
      <c r="T756" s="1161"/>
      <c r="U756" s="1162" t="s">
        <v>724</v>
      </c>
      <c r="V756" s="1163"/>
      <c r="W756" s="1174" t="s">
        <v>1133</v>
      </c>
      <c r="X756" s="1175"/>
      <c r="Y756" s="1157"/>
      <c r="Z756" s="1158"/>
      <c r="AA756" s="1159"/>
      <c r="AB756" s="1160"/>
      <c r="AC756" s="1161"/>
      <c r="AD756" s="1230">
        <v>0.03</v>
      </c>
      <c r="AE756" s="1231"/>
      <c r="AF756" s="1174" t="s">
        <v>1130</v>
      </c>
      <c r="AG756" s="1175"/>
      <c r="AH756" s="1157"/>
      <c r="AI756" s="1158"/>
      <c r="AJ756" s="1159"/>
      <c r="AK756" s="1160"/>
      <c r="AL756" s="1161"/>
      <c r="AM756" s="1159"/>
      <c r="AN756" s="1160"/>
      <c r="AO756" s="1161"/>
      <c r="AP756" s="654" t="s">
        <v>1547</v>
      </c>
      <c r="AQ756" s="652"/>
      <c r="AR756" s="713"/>
    </row>
    <row r="757" spans="1:44" ht="14.1" customHeight="1" x14ac:dyDescent="0.15">
      <c r="A757" s="707"/>
      <c r="B757" s="659" t="s">
        <v>1188</v>
      </c>
      <c r="C757" s="660"/>
      <c r="D757" s="660"/>
      <c r="E757" s="660"/>
      <c r="F757" s="646"/>
      <c r="G757" s="661"/>
      <c r="H757" s="645" t="s">
        <v>1581</v>
      </c>
      <c r="I757" s="648"/>
      <c r="J757" s="648"/>
      <c r="K757" s="647"/>
      <c r="L757" s="1172"/>
      <c r="M757" s="1173"/>
      <c r="N757" s="645"/>
      <c r="O757" s="647"/>
      <c r="P757" s="692"/>
      <c r="Q757" s="693"/>
      <c r="R757" s="648"/>
      <c r="S757" s="648"/>
      <c r="T757" s="648"/>
      <c r="U757" s="1216"/>
      <c r="V757" s="1217"/>
      <c r="W757" s="645"/>
      <c r="X757" s="647"/>
      <c r="Y757" s="692"/>
      <c r="Z757" s="693"/>
      <c r="AA757" s="648"/>
      <c r="AB757" s="648"/>
      <c r="AC757" s="648"/>
      <c r="AD757" s="1216"/>
      <c r="AE757" s="1217"/>
      <c r="AF757" s="645"/>
      <c r="AG757" s="647"/>
      <c r="AH757" s="692"/>
      <c r="AI757" s="693"/>
      <c r="AJ757" s="648"/>
      <c r="AK757" s="648"/>
      <c r="AL757" s="648"/>
      <c r="AM757" s="694"/>
      <c r="AN757" s="695"/>
      <c r="AO757" s="696"/>
      <c r="AP757" s="660"/>
      <c r="AQ757" s="660"/>
      <c r="AR757" s="661"/>
    </row>
    <row r="758" spans="1:44" ht="14.1" customHeight="1" x14ac:dyDescent="0.15">
      <c r="A758" s="707"/>
      <c r="B758" s="651" t="s">
        <v>1498</v>
      </c>
      <c r="C758" s="660"/>
      <c r="D758" s="660"/>
      <c r="E758" s="660"/>
      <c r="F758" s="660"/>
      <c r="G758" s="678"/>
      <c r="H758" s="679" t="s">
        <v>1132</v>
      </c>
      <c r="I758" s="662"/>
      <c r="J758" s="662"/>
      <c r="K758" s="656"/>
      <c r="L758" s="1218" t="s">
        <v>724</v>
      </c>
      <c r="M758" s="1219"/>
      <c r="N758" s="1164" t="s">
        <v>737</v>
      </c>
      <c r="O758" s="1165"/>
      <c r="P758" s="1157"/>
      <c r="Q758" s="1158"/>
      <c r="R758" s="1159"/>
      <c r="S758" s="1160"/>
      <c r="T758" s="1161"/>
      <c r="U758" s="1230">
        <v>4.78</v>
      </c>
      <c r="V758" s="1231"/>
      <c r="W758" s="1174" t="s">
        <v>1133</v>
      </c>
      <c r="X758" s="1175"/>
      <c r="Y758" s="1157"/>
      <c r="Z758" s="1158"/>
      <c r="AA758" s="1159"/>
      <c r="AB758" s="1160"/>
      <c r="AC758" s="1161"/>
      <c r="AD758" s="1162" t="s">
        <v>1374</v>
      </c>
      <c r="AE758" s="1163"/>
      <c r="AF758" s="1174" t="s">
        <v>1130</v>
      </c>
      <c r="AG758" s="1175"/>
      <c r="AH758" s="1157"/>
      <c r="AI758" s="1158"/>
      <c r="AJ758" s="1159"/>
      <c r="AK758" s="1160"/>
      <c r="AL758" s="1161"/>
      <c r="AM758" s="1159"/>
      <c r="AN758" s="1160"/>
      <c r="AO758" s="1161"/>
      <c r="AP758" s="654" t="s">
        <v>1547</v>
      </c>
      <c r="AQ758" s="660"/>
      <c r="AR758" s="661"/>
    </row>
    <row r="759" spans="1:44" ht="14.1" customHeight="1" x14ac:dyDescent="0.15">
      <c r="A759" s="691"/>
      <c r="B759" s="645"/>
      <c r="C759" s="646"/>
      <c r="D759" s="646"/>
      <c r="E759" s="646"/>
      <c r="F759" s="646"/>
      <c r="G759" s="647"/>
      <c r="H759" s="645" t="s">
        <v>1581</v>
      </c>
      <c r="I759" s="648"/>
      <c r="J759" s="648"/>
      <c r="K759" s="647"/>
      <c r="L759" s="1172"/>
      <c r="M759" s="1173"/>
      <c r="N759" s="645"/>
      <c r="O759" s="647"/>
      <c r="P759" s="692"/>
      <c r="Q759" s="693"/>
      <c r="R759" s="648"/>
      <c r="S759" s="648"/>
      <c r="T759" s="648"/>
      <c r="U759" s="1172"/>
      <c r="V759" s="1173"/>
      <c r="W759" s="645"/>
      <c r="X759" s="647"/>
      <c r="Y759" s="692"/>
      <c r="Z759" s="693"/>
      <c r="AA759" s="648"/>
      <c r="AB759" s="648"/>
      <c r="AC759" s="648"/>
      <c r="AD759" s="1216"/>
      <c r="AE759" s="1217"/>
      <c r="AF759" s="645"/>
      <c r="AG759" s="647"/>
      <c r="AH759" s="692"/>
      <c r="AI759" s="693"/>
      <c r="AJ759" s="648"/>
      <c r="AK759" s="648"/>
      <c r="AL759" s="648"/>
      <c r="AM759" s="694"/>
      <c r="AN759" s="695"/>
      <c r="AO759" s="696"/>
      <c r="AP759" s="646"/>
      <c r="AQ759" s="723"/>
      <c r="AR759" s="724"/>
    </row>
    <row r="760" spans="1:44" ht="14.1" customHeight="1" x14ac:dyDescent="0.15">
      <c r="A760" s="697"/>
      <c r="B760" s="651" t="s">
        <v>1496</v>
      </c>
      <c r="C760" s="652"/>
      <c r="D760" s="652"/>
      <c r="E760" s="652"/>
      <c r="F760" s="660"/>
      <c r="G760" s="653"/>
      <c r="H760" s="654" t="s">
        <v>1132</v>
      </c>
      <c r="I760" s="655"/>
      <c r="J760" s="655"/>
      <c r="K760" s="656"/>
      <c r="L760" s="1218" t="s">
        <v>724</v>
      </c>
      <c r="M760" s="1219"/>
      <c r="N760" s="1164" t="s">
        <v>737</v>
      </c>
      <c r="O760" s="1165"/>
      <c r="P760" s="1157"/>
      <c r="Q760" s="1158"/>
      <c r="R760" s="1159"/>
      <c r="S760" s="1160"/>
      <c r="T760" s="1161"/>
      <c r="U760" s="1162" t="s">
        <v>724</v>
      </c>
      <c r="V760" s="1163"/>
      <c r="W760" s="1174" t="s">
        <v>1133</v>
      </c>
      <c r="X760" s="1175"/>
      <c r="Y760" s="1157"/>
      <c r="Z760" s="1158"/>
      <c r="AA760" s="1159"/>
      <c r="AB760" s="1160"/>
      <c r="AC760" s="1161"/>
      <c r="AD760" s="1230">
        <v>0.01</v>
      </c>
      <c r="AE760" s="1231"/>
      <c r="AF760" s="1174" t="s">
        <v>1130</v>
      </c>
      <c r="AG760" s="1175"/>
      <c r="AH760" s="1157"/>
      <c r="AI760" s="1158"/>
      <c r="AJ760" s="1159"/>
      <c r="AK760" s="1160"/>
      <c r="AL760" s="1161"/>
      <c r="AM760" s="1159"/>
      <c r="AN760" s="1160"/>
      <c r="AO760" s="1161"/>
      <c r="AP760" s="654" t="s">
        <v>1547</v>
      </c>
      <c r="AQ760" s="689"/>
      <c r="AR760" s="690"/>
    </row>
    <row r="761" spans="1:44" ht="14.1" customHeight="1" x14ac:dyDescent="0.15">
      <c r="A761" s="707"/>
      <c r="B761" s="659" t="s">
        <v>1188</v>
      </c>
      <c r="C761" s="660"/>
      <c r="D761" s="660"/>
      <c r="E761" s="660"/>
      <c r="F761" s="646"/>
      <c r="G761" s="661"/>
      <c r="H761" s="645" t="s">
        <v>1581</v>
      </c>
      <c r="I761" s="648"/>
      <c r="J761" s="648"/>
      <c r="K761" s="647"/>
      <c r="L761" s="1172"/>
      <c r="M761" s="1173"/>
      <c r="N761" s="645"/>
      <c r="O761" s="647"/>
      <c r="P761" s="692"/>
      <c r="Q761" s="693"/>
      <c r="R761" s="648"/>
      <c r="S761" s="648"/>
      <c r="T761" s="648"/>
      <c r="U761" s="1216"/>
      <c r="V761" s="1217"/>
      <c r="W761" s="645"/>
      <c r="X761" s="647"/>
      <c r="Y761" s="692"/>
      <c r="Z761" s="693"/>
      <c r="AA761" s="648"/>
      <c r="AB761" s="648"/>
      <c r="AC761" s="648"/>
      <c r="AD761" s="1216"/>
      <c r="AE761" s="1217"/>
      <c r="AF761" s="645"/>
      <c r="AG761" s="647"/>
      <c r="AH761" s="692"/>
      <c r="AI761" s="693"/>
      <c r="AJ761" s="648"/>
      <c r="AK761" s="648"/>
      <c r="AL761" s="648"/>
      <c r="AM761" s="694"/>
      <c r="AN761" s="695"/>
      <c r="AO761" s="696"/>
      <c r="AP761" s="660"/>
      <c r="AQ761" s="660"/>
      <c r="AR761" s="661"/>
    </row>
    <row r="762" spans="1:44" ht="14.1" customHeight="1" x14ac:dyDescent="0.15">
      <c r="A762" s="707"/>
      <c r="B762" s="659" t="s">
        <v>1499</v>
      </c>
      <c r="C762" s="660"/>
      <c r="D762" s="660"/>
      <c r="E762" s="660"/>
      <c r="F762" s="660"/>
      <c r="G762" s="678"/>
      <c r="H762" s="679" t="s">
        <v>1132</v>
      </c>
      <c r="I762" s="662"/>
      <c r="J762" s="662"/>
      <c r="K762" s="656"/>
      <c r="L762" s="1218" t="s">
        <v>724</v>
      </c>
      <c r="M762" s="1219"/>
      <c r="N762" s="1164" t="s">
        <v>737</v>
      </c>
      <c r="O762" s="1165"/>
      <c r="P762" s="1157"/>
      <c r="Q762" s="1158"/>
      <c r="R762" s="1159"/>
      <c r="S762" s="1160"/>
      <c r="T762" s="1161"/>
      <c r="U762" s="1230">
        <v>0</v>
      </c>
      <c r="V762" s="1231"/>
      <c r="W762" s="1174" t="s">
        <v>1133</v>
      </c>
      <c r="X762" s="1175"/>
      <c r="Y762" s="1157"/>
      <c r="Z762" s="1158"/>
      <c r="AA762" s="1159"/>
      <c r="AB762" s="1160"/>
      <c r="AC762" s="1161"/>
      <c r="AD762" s="1162">
        <v>0</v>
      </c>
      <c r="AE762" s="1163"/>
      <c r="AF762" s="1174" t="s">
        <v>1130</v>
      </c>
      <c r="AG762" s="1175"/>
      <c r="AH762" s="1157"/>
      <c r="AI762" s="1158"/>
      <c r="AJ762" s="1159"/>
      <c r="AK762" s="1160"/>
      <c r="AL762" s="1161"/>
      <c r="AM762" s="1159"/>
      <c r="AN762" s="1160"/>
      <c r="AO762" s="1161"/>
      <c r="AP762" s="654" t="s">
        <v>1547</v>
      </c>
      <c r="AQ762" s="660"/>
      <c r="AR762" s="661"/>
    </row>
    <row r="763" spans="1:44" ht="14.1" customHeight="1" x14ac:dyDescent="0.15">
      <c r="A763" s="691"/>
      <c r="B763" s="645"/>
      <c r="C763" s="646"/>
      <c r="D763" s="646"/>
      <c r="E763" s="646"/>
      <c r="F763" s="646"/>
      <c r="G763" s="647"/>
      <c r="H763" s="645" t="s">
        <v>1581</v>
      </c>
      <c r="I763" s="648"/>
      <c r="J763" s="648"/>
      <c r="K763" s="647"/>
      <c r="L763" s="1172"/>
      <c r="M763" s="1173"/>
      <c r="N763" s="645"/>
      <c r="O763" s="647"/>
      <c r="P763" s="692"/>
      <c r="Q763" s="693"/>
      <c r="R763" s="648"/>
      <c r="S763" s="648"/>
      <c r="T763" s="648"/>
      <c r="U763" s="1172"/>
      <c r="V763" s="1173"/>
      <c r="W763" s="645"/>
      <c r="X763" s="647"/>
      <c r="Y763" s="692"/>
      <c r="Z763" s="693"/>
      <c r="AA763" s="648"/>
      <c r="AB763" s="648"/>
      <c r="AC763" s="648"/>
      <c r="AD763" s="1216"/>
      <c r="AE763" s="1217"/>
      <c r="AF763" s="645"/>
      <c r="AG763" s="647"/>
      <c r="AH763" s="692"/>
      <c r="AI763" s="693"/>
      <c r="AJ763" s="648"/>
      <c r="AK763" s="648"/>
      <c r="AL763" s="648"/>
      <c r="AM763" s="694"/>
      <c r="AN763" s="695"/>
      <c r="AO763" s="696"/>
      <c r="AP763" s="646"/>
      <c r="AQ763" s="646"/>
      <c r="AR763" s="647"/>
    </row>
    <row r="764" spans="1:44" ht="14.1" customHeight="1" x14ac:dyDescent="0.15">
      <c r="A764" s="697"/>
      <c r="B764" s="651" t="s">
        <v>1495</v>
      </c>
      <c r="C764" s="652"/>
      <c r="D764" s="652"/>
      <c r="E764" s="652"/>
      <c r="F764" s="652"/>
      <c r="G764" s="653"/>
      <c r="H764" s="654" t="s">
        <v>1132</v>
      </c>
      <c r="I764" s="655"/>
      <c r="J764" s="655"/>
      <c r="K764" s="656"/>
      <c r="L764" s="1218" t="s">
        <v>724</v>
      </c>
      <c r="M764" s="1219"/>
      <c r="N764" s="1164" t="s">
        <v>737</v>
      </c>
      <c r="O764" s="1165"/>
      <c r="P764" s="1157"/>
      <c r="Q764" s="1158"/>
      <c r="R764" s="1159"/>
      <c r="S764" s="1160"/>
      <c r="T764" s="1161"/>
      <c r="U764" s="1162" t="s">
        <v>724</v>
      </c>
      <c r="V764" s="1163"/>
      <c r="W764" s="1174" t="s">
        <v>1133</v>
      </c>
      <c r="X764" s="1175"/>
      <c r="Y764" s="1157"/>
      <c r="Z764" s="1158"/>
      <c r="AA764" s="1159"/>
      <c r="AB764" s="1160"/>
      <c r="AC764" s="1161"/>
      <c r="AD764" s="1230">
        <v>0</v>
      </c>
      <c r="AE764" s="1231"/>
      <c r="AF764" s="1174" t="s">
        <v>1130</v>
      </c>
      <c r="AG764" s="1175"/>
      <c r="AH764" s="1157"/>
      <c r="AI764" s="1158"/>
      <c r="AJ764" s="1159"/>
      <c r="AK764" s="1160"/>
      <c r="AL764" s="1161"/>
      <c r="AM764" s="1159"/>
      <c r="AN764" s="1160"/>
      <c r="AO764" s="1161"/>
      <c r="AP764" s="654" t="s">
        <v>1547</v>
      </c>
      <c r="AQ764" s="652"/>
      <c r="AR764" s="713"/>
    </row>
    <row r="765" spans="1:44" ht="14.1" customHeight="1" x14ac:dyDescent="0.15">
      <c r="A765" s="707"/>
      <c r="B765" s="659"/>
      <c r="C765" s="660"/>
      <c r="D765" s="660"/>
      <c r="E765" s="660"/>
      <c r="F765" s="660"/>
      <c r="G765" s="661"/>
      <c r="H765" s="645" t="s">
        <v>1581</v>
      </c>
      <c r="I765" s="648"/>
      <c r="J765" s="648"/>
      <c r="K765" s="647"/>
      <c r="L765" s="1172"/>
      <c r="M765" s="1173"/>
      <c r="N765" s="645"/>
      <c r="O765" s="647"/>
      <c r="P765" s="692"/>
      <c r="Q765" s="693"/>
      <c r="R765" s="648"/>
      <c r="S765" s="648"/>
      <c r="T765" s="648"/>
      <c r="U765" s="1172"/>
      <c r="V765" s="1173"/>
      <c r="W765" s="645"/>
      <c r="X765" s="647"/>
      <c r="Y765" s="692"/>
      <c r="Z765" s="693"/>
      <c r="AA765" s="648"/>
      <c r="AB765" s="648"/>
      <c r="AC765" s="648"/>
      <c r="AD765" s="1216"/>
      <c r="AE765" s="1217"/>
      <c r="AF765" s="645"/>
      <c r="AG765" s="647"/>
      <c r="AH765" s="692"/>
      <c r="AI765" s="693"/>
      <c r="AJ765" s="648"/>
      <c r="AK765" s="648"/>
      <c r="AL765" s="648"/>
      <c r="AM765" s="694"/>
      <c r="AN765" s="695"/>
      <c r="AO765" s="696"/>
      <c r="AP765" s="646"/>
      <c r="AQ765" s="660"/>
      <c r="AR765" s="661"/>
    </row>
    <row r="766" spans="1:44" ht="14.1" customHeight="1" x14ac:dyDescent="0.15">
      <c r="A766" s="707"/>
      <c r="B766" s="659" t="s">
        <v>1487</v>
      </c>
      <c r="C766" s="660"/>
      <c r="D766" s="660"/>
      <c r="E766" s="660"/>
      <c r="F766" s="660"/>
      <c r="G766" s="678"/>
      <c r="H766" s="654" t="s">
        <v>1132</v>
      </c>
      <c r="I766" s="655"/>
      <c r="J766" s="655"/>
      <c r="K766" s="656"/>
      <c r="L766" s="1218" t="s">
        <v>724</v>
      </c>
      <c r="M766" s="1219"/>
      <c r="N766" s="1164" t="s">
        <v>737</v>
      </c>
      <c r="O766" s="1165"/>
      <c r="P766" s="1157"/>
      <c r="Q766" s="1158"/>
      <c r="R766" s="1159"/>
      <c r="S766" s="1160"/>
      <c r="T766" s="1161"/>
      <c r="U766" s="1162" t="s">
        <v>724</v>
      </c>
      <c r="V766" s="1163"/>
      <c r="W766" s="1174" t="s">
        <v>1133</v>
      </c>
      <c r="X766" s="1175"/>
      <c r="Y766" s="1157"/>
      <c r="Z766" s="1158"/>
      <c r="AA766" s="1159"/>
      <c r="AB766" s="1160"/>
      <c r="AC766" s="1161"/>
      <c r="AD766" s="1230">
        <v>0</v>
      </c>
      <c r="AE766" s="1231"/>
      <c r="AF766" s="1174" t="s">
        <v>1130</v>
      </c>
      <c r="AG766" s="1175"/>
      <c r="AH766" s="1157"/>
      <c r="AI766" s="1158"/>
      <c r="AJ766" s="1159"/>
      <c r="AK766" s="1160"/>
      <c r="AL766" s="1161"/>
      <c r="AM766" s="1159"/>
      <c r="AN766" s="1160"/>
      <c r="AO766" s="1161"/>
      <c r="AP766" s="654" t="s">
        <v>1547</v>
      </c>
      <c r="AQ766" s="660"/>
      <c r="AR766" s="661"/>
    </row>
    <row r="767" spans="1:44" ht="14.1" customHeight="1" x14ac:dyDescent="0.15">
      <c r="A767" s="691"/>
      <c r="B767" s="645" t="s">
        <v>1500</v>
      </c>
      <c r="C767" s="646"/>
      <c r="D767" s="646"/>
      <c r="E767" s="646"/>
      <c r="F767" s="646"/>
      <c r="G767" s="647"/>
      <c r="H767" s="645" t="s">
        <v>1581</v>
      </c>
      <c r="I767" s="648"/>
      <c r="J767" s="648"/>
      <c r="K767" s="647"/>
      <c r="L767" s="1172"/>
      <c r="M767" s="1173"/>
      <c r="N767" s="645"/>
      <c r="O767" s="647"/>
      <c r="P767" s="692"/>
      <c r="Q767" s="693"/>
      <c r="R767" s="648"/>
      <c r="S767" s="648"/>
      <c r="T767" s="648"/>
      <c r="U767" s="1216"/>
      <c r="V767" s="1217"/>
      <c r="W767" s="645"/>
      <c r="X767" s="647"/>
      <c r="Y767" s="692"/>
      <c r="Z767" s="693"/>
      <c r="AA767" s="648"/>
      <c r="AB767" s="648"/>
      <c r="AC767" s="648"/>
      <c r="AD767" s="1216"/>
      <c r="AE767" s="1217"/>
      <c r="AF767" s="645"/>
      <c r="AG767" s="647"/>
      <c r="AH767" s="692"/>
      <c r="AI767" s="693"/>
      <c r="AJ767" s="648"/>
      <c r="AK767" s="648"/>
      <c r="AL767" s="648"/>
      <c r="AM767" s="694"/>
      <c r="AN767" s="695"/>
      <c r="AO767" s="696"/>
      <c r="AP767" s="660"/>
      <c r="AQ767" s="646"/>
      <c r="AR767" s="647"/>
    </row>
    <row r="768" spans="1:44" ht="14.1" customHeight="1" x14ac:dyDescent="0.15">
      <c r="A768" s="697"/>
      <c r="B768" s="651" t="s">
        <v>1498</v>
      </c>
      <c r="C768" s="652"/>
      <c r="D768" s="652"/>
      <c r="E768" s="652"/>
      <c r="F768" s="652"/>
      <c r="G768" s="653"/>
      <c r="H768" s="679" t="s">
        <v>1132</v>
      </c>
      <c r="I768" s="662"/>
      <c r="J768" s="662"/>
      <c r="K768" s="656"/>
      <c r="L768" s="1218" t="s">
        <v>724</v>
      </c>
      <c r="M768" s="1219"/>
      <c r="N768" s="1164" t="s">
        <v>737</v>
      </c>
      <c r="O768" s="1165"/>
      <c r="P768" s="1157"/>
      <c r="Q768" s="1158"/>
      <c r="R768" s="1159"/>
      <c r="S768" s="1160"/>
      <c r="T768" s="1161"/>
      <c r="U768" s="1230">
        <v>0.09</v>
      </c>
      <c r="V768" s="1231"/>
      <c r="W768" s="1174" t="s">
        <v>1133</v>
      </c>
      <c r="X768" s="1175"/>
      <c r="Y768" s="1157"/>
      <c r="Z768" s="1158"/>
      <c r="AA768" s="1159"/>
      <c r="AB768" s="1160"/>
      <c r="AC768" s="1161"/>
      <c r="AD768" s="1162" t="s">
        <v>1374</v>
      </c>
      <c r="AE768" s="1163"/>
      <c r="AF768" s="1174" t="s">
        <v>1130</v>
      </c>
      <c r="AG768" s="1175"/>
      <c r="AH768" s="1157"/>
      <c r="AI768" s="1158"/>
      <c r="AJ768" s="1159"/>
      <c r="AK768" s="1160"/>
      <c r="AL768" s="1161"/>
      <c r="AM768" s="1159"/>
      <c r="AN768" s="1160"/>
      <c r="AO768" s="1161"/>
      <c r="AP768" s="654" t="s">
        <v>1547</v>
      </c>
      <c r="AQ768" s="652"/>
      <c r="AR768" s="713"/>
    </row>
    <row r="769" spans="1:44" ht="14.1" customHeight="1" x14ac:dyDescent="0.15">
      <c r="A769" s="707"/>
      <c r="B769" s="659"/>
      <c r="C769" s="660"/>
      <c r="D769" s="660"/>
      <c r="E769" s="660"/>
      <c r="F769" s="660"/>
      <c r="G769" s="661"/>
      <c r="H769" s="645" t="s">
        <v>1581</v>
      </c>
      <c r="I769" s="648"/>
      <c r="J769" s="648"/>
      <c r="K769" s="647"/>
      <c r="L769" s="1172"/>
      <c r="M769" s="1173"/>
      <c r="N769" s="645"/>
      <c r="O769" s="647"/>
      <c r="P769" s="692"/>
      <c r="Q769" s="693"/>
      <c r="R769" s="648"/>
      <c r="S769" s="648"/>
      <c r="T769" s="648"/>
      <c r="U769" s="1172"/>
      <c r="V769" s="1173"/>
      <c r="W769" s="645"/>
      <c r="X769" s="647"/>
      <c r="Y769" s="692"/>
      <c r="Z769" s="693"/>
      <c r="AA769" s="648"/>
      <c r="AB769" s="648"/>
      <c r="AC769" s="648"/>
      <c r="AD769" s="1216"/>
      <c r="AE769" s="1217"/>
      <c r="AF769" s="645"/>
      <c r="AG769" s="647"/>
      <c r="AH769" s="692"/>
      <c r="AI769" s="693"/>
      <c r="AJ769" s="648"/>
      <c r="AK769" s="648"/>
      <c r="AL769" s="648"/>
      <c r="AM769" s="694"/>
      <c r="AN769" s="695"/>
      <c r="AO769" s="696"/>
      <c r="AP769" s="646"/>
      <c r="AQ769" s="660"/>
      <c r="AR769" s="661"/>
    </row>
    <row r="770" spans="1:44" ht="14.1" customHeight="1" x14ac:dyDescent="0.15">
      <c r="A770" s="707"/>
      <c r="B770" s="659" t="s">
        <v>1487</v>
      </c>
      <c r="C770" s="660"/>
      <c r="D770" s="660"/>
      <c r="E770" s="660"/>
      <c r="F770" s="660"/>
      <c r="G770" s="678"/>
      <c r="H770" s="654" t="s">
        <v>1132</v>
      </c>
      <c r="I770" s="655"/>
      <c r="J770" s="655"/>
      <c r="K770" s="656"/>
      <c r="L770" s="1218" t="s">
        <v>724</v>
      </c>
      <c r="M770" s="1219"/>
      <c r="N770" s="1164" t="s">
        <v>737</v>
      </c>
      <c r="O770" s="1165"/>
      <c r="P770" s="1157"/>
      <c r="Q770" s="1158"/>
      <c r="R770" s="1159"/>
      <c r="S770" s="1160"/>
      <c r="T770" s="1161"/>
      <c r="U770" s="1162" t="s">
        <v>724</v>
      </c>
      <c r="V770" s="1163"/>
      <c r="W770" s="1174" t="s">
        <v>1133</v>
      </c>
      <c r="X770" s="1175"/>
      <c r="Y770" s="1157"/>
      <c r="Z770" s="1158"/>
      <c r="AA770" s="1159"/>
      <c r="AB770" s="1160"/>
      <c r="AC770" s="1161"/>
      <c r="AD770" s="1230">
        <v>0.02</v>
      </c>
      <c r="AE770" s="1231"/>
      <c r="AF770" s="1174" t="s">
        <v>1130</v>
      </c>
      <c r="AG770" s="1175"/>
      <c r="AH770" s="1157"/>
      <c r="AI770" s="1158"/>
      <c r="AJ770" s="1159"/>
      <c r="AK770" s="1160"/>
      <c r="AL770" s="1161"/>
      <c r="AM770" s="1159"/>
      <c r="AN770" s="1160"/>
      <c r="AO770" s="1161"/>
      <c r="AP770" s="654" t="s">
        <v>1547</v>
      </c>
      <c r="AQ770" s="660"/>
      <c r="AR770" s="661"/>
    </row>
    <row r="771" spans="1:44" ht="14.1" customHeight="1" x14ac:dyDescent="0.15">
      <c r="A771" s="691"/>
      <c r="B771" s="645" t="s">
        <v>1180</v>
      </c>
      <c r="C771" s="646"/>
      <c r="D771" s="646"/>
      <c r="E771" s="646"/>
      <c r="F771" s="646"/>
      <c r="G771" s="647"/>
      <c r="H771" s="645" t="s">
        <v>1582</v>
      </c>
      <c r="I771" s="648"/>
      <c r="J771" s="648"/>
      <c r="K771" s="647"/>
      <c r="L771" s="1172"/>
      <c r="M771" s="1173"/>
      <c r="N771" s="645"/>
      <c r="O771" s="647"/>
      <c r="P771" s="692"/>
      <c r="Q771" s="693"/>
      <c r="R771" s="648"/>
      <c r="S771" s="648"/>
      <c r="T771" s="648"/>
      <c r="U771" s="1216"/>
      <c r="V771" s="1217"/>
      <c r="W771" s="645"/>
      <c r="X771" s="647"/>
      <c r="Y771" s="692"/>
      <c r="Z771" s="693"/>
      <c r="AA771" s="648"/>
      <c r="AB771" s="648"/>
      <c r="AC771" s="648"/>
      <c r="AD771" s="1216"/>
      <c r="AE771" s="1217"/>
      <c r="AF771" s="645"/>
      <c r="AG771" s="647"/>
      <c r="AH771" s="692"/>
      <c r="AI771" s="693"/>
      <c r="AJ771" s="648"/>
      <c r="AK771" s="648"/>
      <c r="AL771" s="648"/>
      <c r="AM771" s="694"/>
      <c r="AN771" s="695"/>
      <c r="AO771" s="696"/>
      <c r="AP771" s="660"/>
      <c r="AQ771" s="646"/>
      <c r="AR771" s="647"/>
    </row>
    <row r="772" spans="1:44" ht="14.1" customHeight="1" x14ac:dyDescent="0.15">
      <c r="A772" s="697"/>
      <c r="B772" s="651" t="s">
        <v>648</v>
      </c>
      <c r="C772" s="652"/>
      <c r="D772" s="652"/>
      <c r="E772" s="652"/>
      <c r="F772" s="652"/>
      <c r="G772" s="653"/>
      <c r="H772" s="679" t="s">
        <v>1132</v>
      </c>
      <c r="I772" s="662"/>
      <c r="J772" s="662"/>
      <c r="K772" s="656"/>
      <c r="L772" s="1218" t="s">
        <v>724</v>
      </c>
      <c r="M772" s="1219"/>
      <c r="N772" s="1164" t="s">
        <v>737</v>
      </c>
      <c r="O772" s="1165"/>
      <c r="P772" s="1157"/>
      <c r="Q772" s="1158"/>
      <c r="R772" s="1159"/>
      <c r="S772" s="1160"/>
      <c r="T772" s="1161"/>
      <c r="U772" s="1230">
        <v>1.71</v>
      </c>
      <c r="V772" s="1231"/>
      <c r="W772" s="1164" t="s">
        <v>1133</v>
      </c>
      <c r="X772" s="1165"/>
      <c r="Y772" s="1157"/>
      <c r="Z772" s="1158"/>
      <c r="AA772" s="1159"/>
      <c r="AB772" s="1160"/>
      <c r="AC772" s="1161"/>
      <c r="AD772" s="1162" t="s">
        <v>1374</v>
      </c>
      <c r="AE772" s="1163"/>
      <c r="AF772" s="1164" t="s">
        <v>1130</v>
      </c>
      <c r="AG772" s="1165"/>
      <c r="AH772" s="1157"/>
      <c r="AI772" s="1158"/>
      <c r="AJ772" s="1159"/>
      <c r="AK772" s="1160"/>
      <c r="AL772" s="1161"/>
      <c r="AM772" s="1159"/>
      <c r="AN772" s="1160"/>
      <c r="AO772" s="1161"/>
      <c r="AP772" s="654" t="s">
        <v>1547</v>
      </c>
      <c r="AQ772" s="652"/>
      <c r="AR772" s="713"/>
    </row>
    <row r="773" spans="1:44" ht="14.1" customHeight="1" x14ac:dyDescent="0.15">
      <c r="A773" s="691"/>
      <c r="B773" s="645"/>
      <c r="C773" s="646"/>
      <c r="D773" s="646"/>
      <c r="E773" s="646"/>
      <c r="F773" s="646"/>
      <c r="G773" s="647"/>
      <c r="H773" s="645" t="s">
        <v>1581</v>
      </c>
      <c r="I773" s="648"/>
      <c r="J773" s="648"/>
      <c r="K773" s="647"/>
      <c r="L773" s="1172"/>
      <c r="M773" s="1173"/>
      <c r="N773" s="645"/>
      <c r="O773" s="647"/>
      <c r="P773" s="692"/>
      <c r="Q773" s="693"/>
      <c r="R773" s="648"/>
      <c r="S773" s="648"/>
      <c r="T773" s="648"/>
      <c r="U773" s="1172"/>
      <c r="V773" s="1173"/>
      <c r="W773" s="645"/>
      <c r="X773" s="647"/>
      <c r="Y773" s="692"/>
      <c r="Z773" s="693"/>
      <c r="AA773" s="648"/>
      <c r="AB773" s="648"/>
      <c r="AC773" s="648"/>
      <c r="AD773" s="1216"/>
      <c r="AE773" s="1217"/>
      <c r="AF773" s="645"/>
      <c r="AG773" s="647"/>
      <c r="AH773" s="692"/>
      <c r="AI773" s="693"/>
      <c r="AJ773" s="648"/>
      <c r="AK773" s="648"/>
      <c r="AL773" s="648"/>
      <c r="AM773" s="694"/>
      <c r="AN773" s="695"/>
      <c r="AO773" s="696"/>
      <c r="AP773" s="646"/>
      <c r="AQ773" s="646"/>
      <c r="AR773" s="647"/>
    </row>
    <row r="774" spans="1:44" ht="14.1" customHeight="1" x14ac:dyDescent="0.15">
      <c r="A774" s="707"/>
      <c r="B774" s="659" t="s">
        <v>1496</v>
      </c>
      <c r="C774" s="660"/>
      <c r="D774" s="660"/>
      <c r="E774" s="660"/>
      <c r="F774" s="660"/>
      <c r="G774" s="678"/>
      <c r="H774" s="679" t="s">
        <v>1132</v>
      </c>
      <c r="I774" s="662"/>
      <c r="J774" s="662"/>
      <c r="K774" s="680"/>
      <c r="L774" s="1218" t="s">
        <v>724</v>
      </c>
      <c r="M774" s="1219"/>
      <c r="N774" s="1164" t="s">
        <v>737</v>
      </c>
      <c r="O774" s="1165"/>
      <c r="P774" s="1157"/>
      <c r="Q774" s="1158"/>
      <c r="R774" s="1159"/>
      <c r="S774" s="1160"/>
      <c r="T774" s="1161"/>
      <c r="U774" s="1218" t="s">
        <v>724</v>
      </c>
      <c r="V774" s="1219"/>
      <c r="W774" s="1164" t="s">
        <v>1133</v>
      </c>
      <c r="X774" s="1165"/>
      <c r="Y774" s="1214"/>
      <c r="Z774" s="1215"/>
      <c r="AA774" s="1194"/>
      <c r="AB774" s="1195"/>
      <c r="AC774" s="1196"/>
      <c r="AD774" s="1221">
        <v>0.01</v>
      </c>
      <c r="AE774" s="1222"/>
      <c r="AF774" s="1164" t="s">
        <v>1130</v>
      </c>
      <c r="AG774" s="1165"/>
      <c r="AH774" s="1214"/>
      <c r="AI774" s="1215"/>
      <c r="AJ774" s="1194"/>
      <c r="AK774" s="1195"/>
      <c r="AL774" s="1196"/>
      <c r="AM774" s="1194"/>
      <c r="AN774" s="1195"/>
      <c r="AO774" s="1196"/>
      <c r="AP774" s="679" t="s">
        <v>1547</v>
      </c>
      <c r="AQ774" s="660"/>
      <c r="AR774" s="661"/>
    </row>
    <row r="775" spans="1:44" ht="14.1" customHeight="1" x14ac:dyDescent="0.15">
      <c r="A775" s="691"/>
      <c r="B775" s="645" t="s">
        <v>1504</v>
      </c>
      <c r="C775" s="646"/>
      <c r="D775" s="646"/>
      <c r="E775" s="646"/>
      <c r="F775" s="646"/>
      <c r="G775" s="647"/>
      <c r="H775" s="645" t="s">
        <v>1581</v>
      </c>
      <c r="I775" s="648"/>
      <c r="J775" s="648"/>
      <c r="K775" s="647"/>
      <c r="L775" s="1172"/>
      <c r="M775" s="1173"/>
      <c r="N775" s="645"/>
      <c r="O775" s="647"/>
      <c r="P775" s="692"/>
      <c r="Q775" s="693"/>
      <c r="R775" s="648"/>
      <c r="S775" s="648"/>
      <c r="T775" s="648"/>
      <c r="U775" s="1216"/>
      <c r="V775" s="1217"/>
      <c r="W775" s="645"/>
      <c r="X775" s="647"/>
      <c r="Y775" s="692"/>
      <c r="Z775" s="693"/>
      <c r="AA775" s="648"/>
      <c r="AB775" s="648"/>
      <c r="AC775" s="648"/>
      <c r="AD775" s="1216"/>
      <c r="AE775" s="1217"/>
      <c r="AF775" s="645"/>
      <c r="AG775" s="647"/>
      <c r="AH775" s="692"/>
      <c r="AI775" s="693"/>
      <c r="AJ775" s="648"/>
      <c r="AK775" s="648"/>
      <c r="AL775" s="648"/>
      <c r="AM775" s="694"/>
      <c r="AN775" s="695"/>
      <c r="AO775" s="696"/>
      <c r="AP775" s="646"/>
      <c r="AQ775" s="646"/>
      <c r="AR775" s="647"/>
    </row>
    <row r="776" spans="1:44" ht="14.1" customHeight="1" x14ac:dyDescent="0.15">
      <c r="A776" s="697"/>
      <c r="B776" s="651" t="s">
        <v>1190</v>
      </c>
      <c r="C776" s="652"/>
      <c r="D776" s="652"/>
      <c r="E776" s="652"/>
      <c r="F776" s="652"/>
      <c r="G776" s="653"/>
      <c r="H776" s="654" t="s">
        <v>1132</v>
      </c>
      <c r="I776" s="655"/>
      <c r="J776" s="655"/>
      <c r="K776" s="656"/>
      <c r="L776" s="1218" t="s">
        <v>724</v>
      </c>
      <c r="M776" s="1219"/>
      <c r="N776" s="1164" t="s">
        <v>737</v>
      </c>
      <c r="O776" s="1165"/>
      <c r="P776" s="1157"/>
      <c r="Q776" s="1158"/>
      <c r="R776" s="1159"/>
      <c r="S776" s="1160"/>
      <c r="T776" s="1161"/>
      <c r="U776" s="1230">
        <v>18.649999999999999</v>
      </c>
      <c r="V776" s="1231"/>
      <c r="W776" s="1174" t="s">
        <v>1133</v>
      </c>
      <c r="X776" s="1175"/>
      <c r="Y776" s="1157"/>
      <c r="Z776" s="1158"/>
      <c r="AA776" s="1159"/>
      <c r="AB776" s="1160"/>
      <c r="AC776" s="1161"/>
      <c r="AD776" s="1162" t="s">
        <v>1374</v>
      </c>
      <c r="AE776" s="1163"/>
      <c r="AF776" s="1174" t="s">
        <v>1130</v>
      </c>
      <c r="AG776" s="1175"/>
      <c r="AH776" s="1157"/>
      <c r="AI776" s="1158"/>
      <c r="AJ776" s="1159"/>
      <c r="AK776" s="1160"/>
      <c r="AL776" s="1161"/>
      <c r="AM776" s="1159"/>
      <c r="AN776" s="1160"/>
      <c r="AO776" s="1161"/>
      <c r="AP776" s="654" t="s">
        <v>1547</v>
      </c>
      <c r="AQ776" s="652"/>
      <c r="AR776" s="713"/>
    </row>
    <row r="777" spans="1:44" ht="14.1" customHeight="1" x14ac:dyDescent="0.15">
      <c r="A777" s="691"/>
      <c r="B777" s="659"/>
      <c r="C777" s="660"/>
      <c r="D777" s="660"/>
      <c r="E777" s="660"/>
      <c r="F777" s="660"/>
      <c r="G777" s="661"/>
      <c r="H777" s="659" t="s">
        <v>1581</v>
      </c>
      <c r="I777" s="662"/>
      <c r="J777" s="662"/>
      <c r="K777" s="661"/>
      <c r="L777" s="1172"/>
      <c r="M777" s="1173"/>
      <c r="N777" s="645"/>
      <c r="O777" s="647"/>
      <c r="P777" s="692"/>
      <c r="Q777" s="693"/>
      <c r="R777" s="648"/>
      <c r="S777" s="648"/>
      <c r="T777" s="648"/>
      <c r="U777" s="1164"/>
      <c r="V777" s="1165"/>
      <c r="W777" s="659"/>
      <c r="X777" s="661"/>
      <c r="Y777" s="715"/>
      <c r="Z777" s="680"/>
      <c r="AA777" s="662"/>
      <c r="AB777" s="662"/>
      <c r="AC777" s="662"/>
      <c r="AD777" s="1286"/>
      <c r="AE777" s="1287"/>
      <c r="AF777" s="659"/>
      <c r="AG777" s="661"/>
      <c r="AH777" s="715"/>
      <c r="AI777" s="680"/>
      <c r="AJ777" s="662"/>
      <c r="AK777" s="662"/>
      <c r="AL777" s="662"/>
      <c r="AM777" s="679"/>
      <c r="AN777" s="716"/>
      <c r="AO777" s="678"/>
      <c r="AP777" s="660"/>
      <c r="AQ777" s="646"/>
      <c r="AR777" s="647"/>
    </row>
    <row r="778" spans="1:44" ht="14.1" customHeight="1" x14ac:dyDescent="0.15">
      <c r="A778" s="697"/>
      <c r="B778" s="659" t="s">
        <v>1487</v>
      </c>
      <c r="C778" s="660"/>
      <c r="D778" s="660"/>
      <c r="E778" s="660"/>
      <c r="F778" s="660"/>
      <c r="G778" s="678"/>
      <c r="H778" s="654" t="s">
        <v>1132</v>
      </c>
      <c r="I778" s="655"/>
      <c r="J778" s="655"/>
      <c r="K778" s="656"/>
      <c r="L778" s="1218" t="s">
        <v>724</v>
      </c>
      <c r="M778" s="1219"/>
      <c r="N778" s="1164" t="s">
        <v>737</v>
      </c>
      <c r="O778" s="1165"/>
      <c r="P778" s="1157"/>
      <c r="Q778" s="1158"/>
      <c r="R778" s="1159"/>
      <c r="S778" s="1160"/>
      <c r="T778" s="1161"/>
      <c r="U778" s="1162" t="s">
        <v>724</v>
      </c>
      <c r="V778" s="1163"/>
      <c r="W778" s="1174" t="s">
        <v>1133</v>
      </c>
      <c r="X778" s="1175"/>
      <c r="Y778" s="1157"/>
      <c r="Z778" s="1158"/>
      <c r="AA778" s="1159"/>
      <c r="AB778" s="1160"/>
      <c r="AC778" s="1161"/>
      <c r="AD778" s="1282">
        <v>4.0000000000000001E-3</v>
      </c>
      <c r="AE778" s="1283"/>
      <c r="AF778" s="1174" t="s">
        <v>1130</v>
      </c>
      <c r="AG778" s="1175"/>
      <c r="AH778" s="1157"/>
      <c r="AI778" s="1158"/>
      <c r="AJ778" s="1159"/>
      <c r="AK778" s="1160"/>
      <c r="AL778" s="1161"/>
      <c r="AM778" s="1159"/>
      <c r="AN778" s="1160"/>
      <c r="AO778" s="1161"/>
      <c r="AP778" s="654" t="s">
        <v>1547</v>
      </c>
      <c r="AQ778" s="652"/>
      <c r="AR778" s="713"/>
    </row>
    <row r="779" spans="1:44" ht="14.1" customHeight="1" x14ac:dyDescent="0.15">
      <c r="A779" s="691"/>
      <c r="B779" s="645"/>
      <c r="C779" s="646"/>
      <c r="D779" s="646"/>
      <c r="E779" s="646"/>
      <c r="F779" s="646"/>
      <c r="G779" s="696"/>
      <c r="H779" s="694"/>
      <c r="I779" s="648"/>
      <c r="J779" s="648"/>
      <c r="K779" s="693"/>
      <c r="L779" s="765"/>
      <c r="M779" s="767"/>
      <c r="N779" s="649"/>
      <c r="O779" s="650"/>
      <c r="P779" s="717"/>
      <c r="Q779" s="719"/>
      <c r="R779" s="648"/>
      <c r="S779" s="648"/>
      <c r="T779" s="648"/>
      <c r="U779" s="765"/>
      <c r="V779" s="767"/>
      <c r="W779" s="649"/>
      <c r="X779" s="650"/>
      <c r="Y779" s="717"/>
      <c r="Z779" s="719"/>
      <c r="AA779" s="721"/>
      <c r="AB779" s="721"/>
      <c r="AC779" s="721"/>
      <c r="AD779" s="765"/>
      <c r="AE779" s="767"/>
      <c r="AF779" s="649"/>
      <c r="AG779" s="650"/>
      <c r="AH779" s="717"/>
      <c r="AI779" s="719"/>
      <c r="AJ779" s="721"/>
      <c r="AK779" s="721"/>
      <c r="AL779" s="721"/>
      <c r="AM779" s="720"/>
      <c r="AN779" s="721"/>
      <c r="AO779" s="722"/>
      <c r="AP779" s="695"/>
      <c r="AQ779" s="646"/>
      <c r="AR779" s="647"/>
    </row>
    <row r="780" spans="1:44" ht="14.1" customHeight="1" x14ac:dyDescent="0.15">
      <c r="A780" s="697"/>
      <c r="B780" s="651"/>
      <c r="C780" s="652"/>
      <c r="D780" s="652"/>
      <c r="E780" s="652"/>
      <c r="F780" s="652"/>
      <c r="G780" s="653"/>
      <c r="H780" s="654"/>
      <c r="I780" s="655"/>
      <c r="J780" s="655"/>
      <c r="K780" s="656"/>
      <c r="L780" s="699"/>
      <c r="M780" s="700"/>
      <c r="N780" s="657"/>
      <c r="O780" s="658"/>
      <c r="P780" s="701"/>
      <c r="Q780" s="702"/>
      <c r="R780" s="655"/>
      <c r="S780" s="655"/>
      <c r="T780" s="655"/>
      <c r="U780" s="699"/>
      <c r="V780" s="700"/>
      <c r="W780" s="657"/>
      <c r="X780" s="658"/>
      <c r="Y780" s="701"/>
      <c r="Z780" s="702"/>
      <c r="AA780" s="704"/>
      <c r="AB780" s="704"/>
      <c r="AC780" s="704"/>
      <c r="AD780" s="699"/>
      <c r="AE780" s="700"/>
      <c r="AF780" s="657"/>
      <c r="AG780" s="658"/>
      <c r="AH780" s="701"/>
      <c r="AI780" s="702"/>
      <c r="AJ780" s="704"/>
      <c r="AK780" s="704"/>
      <c r="AL780" s="704"/>
      <c r="AM780" s="703"/>
      <c r="AN780" s="704"/>
      <c r="AO780" s="705"/>
      <c r="AP780" s="706"/>
      <c r="AQ780" s="652"/>
      <c r="AR780" s="713"/>
    </row>
    <row r="781" spans="1:44" ht="14.1" customHeight="1" x14ac:dyDescent="0.15">
      <c r="A781" s="707"/>
      <c r="B781" s="666"/>
      <c r="C781" s="660"/>
      <c r="D781" s="660"/>
      <c r="E781" s="660"/>
      <c r="F781" s="660"/>
      <c r="G781" s="661"/>
      <c r="H781" s="659"/>
      <c r="I781" s="662"/>
      <c r="J781" s="662"/>
      <c r="K781" s="661"/>
      <c r="L781" s="645"/>
      <c r="M781" s="647"/>
      <c r="N781" s="645"/>
      <c r="O781" s="647"/>
      <c r="P781" s="692"/>
      <c r="Q781" s="693"/>
      <c r="R781" s="646"/>
      <c r="S781" s="646"/>
      <c r="T781" s="646"/>
      <c r="U781" s="659"/>
      <c r="V781" s="661"/>
      <c r="W781" s="659"/>
      <c r="X781" s="661"/>
      <c r="Y781" s="715"/>
      <c r="Z781" s="680"/>
      <c r="AA781" s="662"/>
      <c r="AB781" s="662"/>
      <c r="AC781" s="662"/>
      <c r="AD781" s="659"/>
      <c r="AE781" s="661"/>
      <c r="AF781" s="659"/>
      <c r="AG781" s="661"/>
      <c r="AH781" s="715"/>
      <c r="AI781" s="680"/>
      <c r="AJ781" s="662"/>
      <c r="AK781" s="662"/>
      <c r="AL781" s="662"/>
      <c r="AM781" s="679"/>
      <c r="AN781" s="716"/>
      <c r="AO781" s="678"/>
      <c r="AP781" s="660"/>
      <c r="AQ781" s="660"/>
      <c r="AR781" s="661"/>
    </row>
    <row r="782" spans="1:44" ht="14.1" customHeight="1" x14ac:dyDescent="0.15">
      <c r="A782" s="707"/>
      <c r="B782" s="666"/>
      <c r="C782" s="660"/>
      <c r="D782" s="660"/>
      <c r="E782" s="660"/>
      <c r="F782" s="660"/>
      <c r="G782" s="678"/>
      <c r="H782" s="679"/>
      <c r="I782" s="662"/>
      <c r="J782" s="662"/>
      <c r="K782" s="680"/>
      <c r="L782" s="903"/>
      <c r="M782" s="904"/>
      <c r="N782" s="659"/>
      <c r="O782" s="661"/>
      <c r="P782" s="715"/>
      <c r="Q782" s="680"/>
      <c r="R782" s="662"/>
      <c r="S782" s="662"/>
      <c r="T782" s="662"/>
      <c r="U782" s="1214"/>
      <c r="V782" s="1215"/>
      <c r="W782" s="1164"/>
      <c r="X782" s="1165"/>
      <c r="Y782" s="1214"/>
      <c r="Z782" s="1215"/>
      <c r="AA782" s="712"/>
      <c r="AB782" s="712"/>
      <c r="AC782" s="712"/>
      <c r="AD782" s="1214"/>
      <c r="AE782" s="1215"/>
      <c r="AF782" s="1164"/>
      <c r="AG782" s="1165"/>
      <c r="AH782" s="1214"/>
      <c r="AI782" s="1215"/>
      <c r="AJ782" s="712"/>
      <c r="AK782" s="712"/>
      <c r="AL782" s="712"/>
      <c r="AM782" s="1288"/>
      <c r="AN782" s="1289"/>
      <c r="AO782" s="1290"/>
      <c r="AP782" s="716"/>
      <c r="AQ782" s="660"/>
      <c r="AR782" s="661"/>
    </row>
    <row r="783" spans="1:44" ht="14.1" customHeight="1" x14ac:dyDescent="0.15">
      <c r="A783" s="742"/>
      <c r="B783" s="743"/>
      <c r="C783" s="744"/>
      <c r="D783" s="744"/>
      <c r="E783" s="744"/>
      <c r="F783" s="744"/>
      <c r="G783" s="745"/>
      <c r="H783" s="743"/>
      <c r="I783" s="746"/>
      <c r="J783" s="746"/>
      <c r="K783" s="745"/>
      <c r="L783" s="743"/>
      <c r="M783" s="745"/>
      <c r="N783" s="743"/>
      <c r="O783" s="745"/>
      <c r="P783" s="747"/>
      <c r="Q783" s="748"/>
      <c r="R783" s="746"/>
      <c r="S783" s="746"/>
      <c r="T783" s="748"/>
      <c r="U783" s="743"/>
      <c r="V783" s="745"/>
      <c r="W783" s="743"/>
      <c r="X783" s="745"/>
      <c r="Y783" s="747"/>
      <c r="Z783" s="748"/>
      <c r="AA783" s="746"/>
      <c r="AB783" s="746"/>
      <c r="AC783" s="746"/>
      <c r="AD783" s="743"/>
      <c r="AE783" s="745"/>
      <c r="AF783" s="743"/>
      <c r="AG783" s="745"/>
      <c r="AH783" s="747"/>
      <c r="AI783" s="748"/>
      <c r="AJ783" s="746"/>
      <c r="AK783" s="746"/>
      <c r="AL783" s="746"/>
      <c r="AM783" s="749"/>
      <c r="AN783" s="750"/>
      <c r="AO783" s="751"/>
      <c r="AP783" s="744"/>
      <c r="AQ783" s="744"/>
      <c r="AR783" s="745"/>
    </row>
    <row r="784" spans="1:44" ht="14.1" customHeight="1" x14ac:dyDescent="0.15">
      <c r="A784" s="752"/>
      <c r="B784" s="1252"/>
      <c r="C784" s="1254"/>
      <c r="D784" s="1254"/>
      <c r="E784" s="1254"/>
      <c r="F784" s="1254"/>
      <c r="G784" s="1253"/>
      <c r="H784" s="753"/>
      <c r="I784" s="754"/>
      <c r="J784" s="754"/>
      <c r="K784" s="755"/>
      <c r="L784" s="1250"/>
      <c r="M784" s="1251"/>
      <c r="N784" s="1252"/>
      <c r="O784" s="1253"/>
      <c r="P784" s="1250"/>
      <c r="Q784" s="1251"/>
      <c r="R784" s="756"/>
      <c r="S784" s="756"/>
      <c r="T784" s="878"/>
      <c r="U784" s="1250"/>
      <c r="V784" s="1251"/>
      <c r="W784" s="1252"/>
      <c r="X784" s="1253"/>
      <c r="Y784" s="1250"/>
      <c r="Z784" s="1251"/>
      <c r="AA784" s="756"/>
      <c r="AB784" s="756"/>
      <c r="AC784" s="756"/>
      <c r="AD784" s="1250"/>
      <c r="AE784" s="1251"/>
      <c r="AF784" s="1252"/>
      <c r="AG784" s="1253"/>
      <c r="AH784" s="1250"/>
      <c r="AI784" s="1251"/>
      <c r="AJ784" s="756"/>
      <c r="AK784" s="756"/>
      <c r="AL784" s="756"/>
      <c r="AM784" s="1260"/>
      <c r="AN784" s="1261"/>
      <c r="AO784" s="1262"/>
      <c r="AP784" s="757"/>
      <c r="AQ784" s="758"/>
      <c r="AR784" s="759"/>
    </row>
    <row r="785" spans="1:44" ht="15" customHeight="1" x14ac:dyDescent="0.15"/>
    <row r="786" spans="1:44" ht="15" customHeight="1" x14ac:dyDescent="0.15">
      <c r="A786" s="1220" t="s">
        <v>1807</v>
      </c>
      <c r="B786" s="1220"/>
      <c r="C786" s="1220"/>
      <c r="D786" s="1220"/>
      <c r="E786" s="1220"/>
      <c r="F786" s="1220"/>
      <c r="G786" s="1220"/>
      <c r="H786" s="1220"/>
      <c r="I786" s="1220"/>
      <c r="J786" s="1220"/>
      <c r="K786" s="1220"/>
      <c r="L786" s="1220"/>
      <c r="M786" s="1220"/>
      <c r="N786" s="1220"/>
      <c r="O786" s="1220"/>
      <c r="P786" s="1220"/>
      <c r="Q786" s="1220"/>
      <c r="R786" s="1220"/>
      <c r="S786" s="1220"/>
      <c r="T786" s="1220"/>
      <c r="U786" s="1220"/>
      <c r="V786" s="1220"/>
      <c r="W786" s="1220"/>
      <c r="X786" s="1220"/>
      <c r="Y786" s="1220"/>
      <c r="Z786" s="1220"/>
      <c r="AA786" s="1220"/>
      <c r="AB786" s="1220"/>
      <c r="AC786" s="1220"/>
      <c r="AD786" s="1220"/>
      <c r="AE786" s="1220"/>
      <c r="AF786" s="1220"/>
      <c r="AG786" s="1220"/>
      <c r="AH786" s="1220"/>
      <c r="AI786" s="1220"/>
      <c r="AJ786" s="1220"/>
      <c r="AK786" s="1220"/>
      <c r="AL786" s="1220"/>
      <c r="AM786" s="1220"/>
      <c r="AN786" s="1220"/>
      <c r="AO786" s="1220"/>
      <c r="AP786" s="1220"/>
      <c r="AQ786" s="1220"/>
      <c r="AR786" s="1220"/>
    </row>
    <row r="787" spans="1:44" ht="15" customHeight="1" x14ac:dyDescent="0.15">
      <c r="A787" s="1220"/>
      <c r="B787" s="1220"/>
      <c r="C787" s="1220"/>
      <c r="D787" s="1220"/>
      <c r="E787" s="1220"/>
      <c r="F787" s="1220"/>
      <c r="G787" s="1220"/>
      <c r="H787" s="1220"/>
      <c r="I787" s="1220"/>
      <c r="J787" s="1220"/>
      <c r="K787" s="1220"/>
      <c r="L787" s="1220"/>
      <c r="M787" s="1220"/>
      <c r="N787" s="1220"/>
      <c r="O787" s="1220"/>
      <c r="P787" s="1220"/>
      <c r="Q787" s="1220"/>
      <c r="R787" s="1220"/>
      <c r="S787" s="1220"/>
      <c r="T787" s="1220"/>
      <c r="U787" s="1220"/>
      <c r="V787" s="1220"/>
      <c r="W787" s="1220"/>
      <c r="X787" s="1220"/>
      <c r="Y787" s="1220"/>
      <c r="Z787" s="1220"/>
      <c r="AA787" s="1220"/>
      <c r="AB787" s="1220"/>
      <c r="AC787" s="1220"/>
      <c r="AD787" s="1220"/>
      <c r="AE787" s="1220"/>
      <c r="AF787" s="1220"/>
      <c r="AG787" s="1220"/>
      <c r="AH787" s="1220"/>
      <c r="AI787" s="1220"/>
      <c r="AJ787" s="1220"/>
      <c r="AK787" s="1220"/>
      <c r="AL787" s="1220"/>
      <c r="AM787" s="1220"/>
      <c r="AN787" s="1220"/>
      <c r="AO787" s="1220"/>
      <c r="AP787" s="1220"/>
      <c r="AQ787" s="1220"/>
      <c r="AR787" s="1220"/>
    </row>
    <row r="788" spans="1:44" ht="15" customHeight="1" x14ac:dyDescent="0.15">
      <c r="B788" s="642" t="s">
        <v>2241</v>
      </c>
      <c r="AP788" s="643"/>
      <c r="AQ788" s="644" t="s">
        <v>1118</v>
      </c>
      <c r="AR788" s="636">
        <v>18</v>
      </c>
    </row>
    <row r="789" spans="1:44" ht="14.1" customHeight="1" x14ac:dyDescent="0.15">
      <c r="A789" s="1272" t="s">
        <v>580</v>
      </c>
      <c r="B789" s="1269" t="s">
        <v>1119</v>
      </c>
      <c r="C789" s="1270"/>
      <c r="D789" s="1270"/>
      <c r="E789" s="1270"/>
      <c r="F789" s="1270"/>
      <c r="G789" s="1270"/>
      <c r="H789" s="1269" t="s">
        <v>1120</v>
      </c>
      <c r="I789" s="1270"/>
      <c r="J789" s="1270"/>
      <c r="K789" s="1271"/>
      <c r="L789" s="1247" t="s">
        <v>1734</v>
      </c>
      <c r="M789" s="1248"/>
      <c r="N789" s="1248"/>
      <c r="O789" s="1248"/>
      <c r="P789" s="1248"/>
      <c r="Q789" s="1248"/>
      <c r="R789" s="1248"/>
      <c r="S789" s="1248"/>
      <c r="T789" s="1249"/>
      <c r="U789" s="1247" t="s">
        <v>1121</v>
      </c>
      <c r="V789" s="1248"/>
      <c r="W789" s="1248"/>
      <c r="X789" s="1248"/>
      <c r="Y789" s="1248"/>
      <c r="Z789" s="1248"/>
      <c r="AA789" s="1248"/>
      <c r="AB789" s="1248"/>
      <c r="AC789" s="1249"/>
      <c r="AD789" s="1247" t="s">
        <v>1122</v>
      </c>
      <c r="AE789" s="1248"/>
      <c r="AF789" s="1248"/>
      <c r="AG789" s="1248"/>
      <c r="AH789" s="1248"/>
      <c r="AI789" s="1248"/>
      <c r="AJ789" s="1248"/>
      <c r="AK789" s="1248"/>
      <c r="AL789" s="1249"/>
      <c r="AM789" s="1274"/>
      <c r="AN789" s="1275"/>
      <c r="AO789" s="1276"/>
      <c r="AP789" s="1269" t="s">
        <v>1123</v>
      </c>
      <c r="AQ789" s="1270"/>
      <c r="AR789" s="1271"/>
    </row>
    <row r="790" spans="1:44" ht="14.1" customHeight="1" x14ac:dyDescent="0.15">
      <c r="A790" s="1273"/>
      <c r="B790" s="1242"/>
      <c r="C790" s="1244"/>
      <c r="D790" s="1244"/>
      <c r="E790" s="1244"/>
      <c r="F790" s="1244"/>
      <c r="G790" s="1244"/>
      <c r="H790" s="1242"/>
      <c r="I790" s="1244"/>
      <c r="J790" s="1244"/>
      <c r="K790" s="1243"/>
      <c r="L790" s="1242" t="s">
        <v>1124</v>
      </c>
      <c r="M790" s="1243"/>
      <c r="N790" s="1244" t="s">
        <v>1125</v>
      </c>
      <c r="O790" s="1244"/>
      <c r="P790" s="1227"/>
      <c r="Q790" s="1229"/>
      <c r="R790" s="1227"/>
      <c r="S790" s="1228"/>
      <c r="T790" s="1229"/>
      <c r="U790" s="1242" t="s">
        <v>1124</v>
      </c>
      <c r="V790" s="1243"/>
      <c r="W790" s="1242" t="s">
        <v>1125</v>
      </c>
      <c r="X790" s="1243"/>
      <c r="Y790" s="1227"/>
      <c r="Z790" s="1229"/>
      <c r="AA790" s="1227"/>
      <c r="AB790" s="1228"/>
      <c r="AC790" s="1229"/>
      <c r="AD790" s="1242" t="s">
        <v>1124</v>
      </c>
      <c r="AE790" s="1243"/>
      <c r="AF790" s="1242" t="s">
        <v>1125</v>
      </c>
      <c r="AG790" s="1243"/>
      <c r="AH790" s="1227"/>
      <c r="AI790" s="1229"/>
      <c r="AJ790" s="1227"/>
      <c r="AK790" s="1228"/>
      <c r="AL790" s="1229"/>
      <c r="AM790" s="1277"/>
      <c r="AN790" s="1278"/>
      <c r="AO790" s="1279"/>
      <c r="AP790" s="1242"/>
      <c r="AQ790" s="1244"/>
      <c r="AR790" s="1243"/>
    </row>
    <row r="791" spans="1:44" ht="14.1" customHeight="1" x14ac:dyDescent="0.15">
      <c r="A791" s="665"/>
      <c r="B791" s="666"/>
      <c r="C791" s="667"/>
      <c r="D791" s="667"/>
      <c r="E791" s="667"/>
      <c r="F791" s="667"/>
      <c r="G791" s="668"/>
      <c r="H791" s="669"/>
      <c r="I791" s="670"/>
      <c r="J791" s="670"/>
      <c r="K791" s="672"/>
      <c r="L791" s="669"/>
      <c r="M791" s="672"/>
      <c r="N791" s="669"/>
      <c r="O791" s="672"/>
      <c r="P791" s="673"/>
      <c r="Q791" s="674"/>
      <c r="R791" s="671"/>
      <c r="S791" s="671"/>
      <c r="T791" s="671"/>
      <c r="U791" s="669"/>
      <c r="V791" s="672"/>
      <c r="W791" s="669"/>
      <c r="X791" s="672"/>
      <c r="Y791" s="673"/>
      <c r="Z791" s="674"/>
      <c r="AA791" s="670"/>
      <c r="AB791" s="670"/>
      <c r="AC791" s="670"/>
      <c r="AD791" s="669"/>
      <c r="AE791" s="672"/>
      <c r="AF791" s="669"/>
      <c r="AG791" s="672"/>
      <c r="AH791" s="673"/>
      <c r="AI791" s="674"/>
      <c r="AJ791" s="670"/>
      <c r="AK791" s="670"/>
      <c r="AL791" s="670"/>
      <c r="AM791" s="675"/>
      <c r="AN791" s="676"/>
      <c r="AO791" s="677"/>
      <c r="AP791" s="671"/>
      <c r="AQ791" s="671"/>
      <c r="AR791" s="672"/>
    </row>
    <row r="792" spans="1:44" ht="14.1" customHeight="1" x14ac:dyDescent="0.15">
      <c r="A792" s="780" t="s">
        <v>1587</v>
      </c>
      <c r="B792" s="682" t="s">
        <v>1186</v>
      </c>
      <c r="C792" s="667"/>
      <c r="D792" s="667"/>
      <c r="E792" s="667"/>
      <c r="F792" s="667"/>
      <c r="G792" s="683"/>
      <c r="H792" s="737"/>
      <c r="I792" s="734"/>
      <c r="J792" s="734"/>
      <c r="K792" s="736"/>
      <c r="L792" s="1297"/>
      <c r="M792" s="1298"/>
      <c r="N792" s="1265"/>
      <c r="O792" s="1266"/>
      <c r="P792" s="1263"/>
      <c r="Q792" s="1264"/>
      <c r="R792" s="734"/>
      <c r="S792" s="734"/>
      <c r="T792" s="734"/>
      <c r="U792" s="1297"/>
      <c r="V792" s="1298"/>
      <c r="W792" s="1265"/>
      <c r="X792" s="1266"/>
      <c r="Y792" s="1263"/>
      <c r="Z792" s="1264"/>
      <c r="AA792" s="739"/>
      <c r="AB792" s="739"/>
      <c r="AC792" s="739"/>
      <c r="AD792" s="1297"/>
      <c r="AE792" s="1298"/>
      <c r="AF792" s="1265"/>
      <c r="AG792" s="1266"/>
      <c r="AH792" s="1263"/>
      <c r="AI792" s="1264"/>
      <c r="AJ792" s="739"/>
      <c r="AK792" s="739"/>
      <c r="AL792" s="739"/>
      <c r="AM792" s="1299"/>
      <c r="AN792" s="1300"/>
      <c r="AO792" s="1301"/>
      <c r="AP792" s="738"/>
      <c r="AQ792" s="667"/>
      <c r="AR792" s="668"/>
    </row>
    <row r="793" spans="1:44" ht="14.1" customHeight="1" x14ac:dyDescent="0.15">
      <c r="A793" s="691"/>
      <c r="B793" s="645" t="s">
        <v>1192</v>
      </c>
      <c r="C793" s="646"/>
      <c r="D793" s="646"/>
      <c r="E793" s="646"/>
      <c r="F793" s="646"/>
      <c r="G793" s="647"/>
      <c r="H793" s="645" t="s">
        <v>1581</v>
      </c>
      <c r="I793" s="648"/>
      <c r="J793" s="648"/>
      <c r="K793" s="647"/>
      <c r="L793" s="1172"/>
      <c r="M793" s="1173"/>
      <c r="N793" s="645"/>
      <c r="O793" s="647"/>
      <c r="P793" s="692"/>
      <c r="Q793" s="693"/>
      <c r="R793" s="648"/>
      <c r="S793" s="648"/>
      <c r="T793" s="648"/>
      <c r="U793" s="1216"/>
      <c r="V793" s="1217"/>
      <c r="W793" s="645"/>
      <c r="X793" s="647"/>
      <c r="Y793" s="692"/>
      <c r="Z793" s="693"/>
      <c r="AA793" s="648"/>
      <c r="AB793" s="648"/>
      <c r="AC793" s="648"/>
      <c r="AD793" s="1216"/>
      <c r="AE793" s="1217"/>
      <c r="AF793" s="645"/>
      <c r="AG793" s="647"/>
      <c r="AH793" s="692"/>
      <c r="AI793" s="693"/>
      <c r="AJ793" s="648"/>
      <c r="AK793" s="648"/>
      <c r="AL793" s="648"/>
      <c r="AM793" s="694"/>
      <c r="AN793" s="695"/>
      <c r="AO793" s="696"/>
      <c r="AP793" s="646"/>
      <c r="AQ793" s="646"/>
      <c r="AR793" s="647"/>
    </row>
    <row r="794" spans="1:44" ht="14.1" customHeight="1" x14ac:dyDescent="0.15">
      <c r="A794" s="697"/>
      <c r="B794" s="651" t="s">
        <v>1193</v>
      </c>
      <c r="C794" s="652"/>
      <c r="D794" s="652"/>
      <c r="E794" s="652"/>
      <c r="F794" s="652"/>
      <c r="G794" s="653"/>
      <c r="H794" s="654" t="s">
        <v>1132</v>
      </c>
      <c r="I794" s="655"/>
      <c r="J794" s="655"/>
      <c r="K794" s="656"/>
      <c r="L794" s="1162" t="s">
        <v>724</v>
      </c>
      <c r="M794" s="1163"/>
      <c r="N794" s="1174" t="s">
        <v>737</v>
      </c>
      <c r="O794" s="1175"/>
      <c r="P794" s="1157"/>
      <c r="Q794" s="1158"/>
      <c r="R794" s="1159"/>
      <c r="S794" s="1160"/>
      <c r="T794" s="1161"/>
      <c r="U794" s="1230">
        <v>9.41</v>
      </c>
      <c r="V794" s="1231"/>
      <c r="W794" s="1174" t="s">
        <v>1133</v>
      </c>
      <c r="X794" s="1175"/>
      <c r="Y794" s="1157"/>
      <c r="Z794" s="1158"/>
      <c r="AA794" s="1159"/>
      <c r="AB794" s="1160"/>
      <c r="AC794" s="1161"/>
      <c r="AD794" s="1162" t="s">
        <v>1374</v>
      </c>
      <c r="AE794" s="1163"/>
      <c r="AF794" s="1174" t="s">
        <v>1130</v>
      </c>
      <c r="AG794" s="1175"/>
      <c r="AH794" s="1157"/>
      <c r="AI794" s="1158"/>
      <c r="AJ794" s="1159"/>
      <c r="AK794" s="1160"/>
      <c r="AL794" s="1161"/>
      <c r="AM794" s="1159"/>
      <c r="AN794" s="1160"/>
      <c r="AO794" s="1161"/>
      <c r="AP794" s="654" t="s">
        <v>1547</v>
      </c>
      <c r="AQ794" s="652"/>
      <c r="AR794" s="713"/>
    </row>
    <row r="795" spans="1:44" ht="14.1" customHeight="1" x14ac:dyDescent="0.15">
      <c r="A795" s="691"/>
      <c r="B795" s="645"/>
      <c r="C795" s="646"/>
      <c r="D795" s="646"/>
      <c r="E795" s="646"/>
      <c r="F795" s="646"/>
      <c r="G795" s="647"/>
      <c r="H795" s="645" t="s">
        <v>1581</v>
      </c>
      <c r="I795" s="648"/>
      <c r="J795" s="648"/>
      <c r="K795" s="647"/>
      <c r="L795" s="1172"/>
      <c r="M795" s="1173"/>
      <c r="N795" s="645"/>
      <c r="O795" s="647"/>
      <c r="P795" s="692"/>
      <c r="Q795" s="693"/>
      <c r="R795" s="648"/>
      <c r="S795" s="648"/>
      <c r="T795" s="648"/>
      <c r="U795" s="1216"/>
      <c r="V795" s="1217"/>
      <c r="W795" s="645"/>
      <c r="X795" s="647"/>
      <c r="Y795" s="692"/>
      <c r="Z795" s="693"/>
      <c r="AA795" s="648"/>
      <c r="AB795" s="648"/>
      <c r="AC795" s="648"/>
      <c r="AD795" s="1216"/>
      <c r="AE795" s="1217"/>
      <c r="AF795" s="645"/>
      <c r="AG795" s="647"/>
      <c r="AH795" s="692"/>
      <c r="AI795" s="693"/>
      <c r="AJ795" s="648"/>
      <c r="AK795" s="648"/>
      <c r="AL795" s="648"/>
      <c r="AM795" s="694"/>
      <c r="AN795" s="695"/>
      <c r="AO795" s="696"/>
      <c r="AP795" s="646"/>
      <c r="AQ795" s="646"/>
      <c r="AR795" s="647"/>
    </row>
    <row r="796" spans="1:44" ht="14.1" customHeight="1" x14ac:dyDescent="0.15">
      <c r="A796" s="697"/>
      <c r="B796" s="651" t="s">
        <v>1505</v>
      </c>
      <c r="C796" s="652"/>
      <c r="D796" s="652"/>
      <c r="E796" s="652"/>
      <c r="F796" s="660"/>
      <c r="G796" s="653"/>
      <c r="H796" s="654" t="s">
        <v>1132</v>
      </c>
      <c r="I796" s="655"/>
      <c r="J796" s="655"/>
      <c r="K796" s="656"/>
      <c r="L796" s="1218" t="s">
        <v>724</v>
      </c>
      <c r="M796" s="1219"/>
      <c r="N796" s="1164" t="s">
        <v>737</v>
      </c>
      <c r="O796" s="1165"/>
      <c r="P796" s="1157"/>
      <c r="Q796" s="1158"/>
      <c r="R796" s="1159"/>
      <c r="S796" s="1160"/>
      <c r="T796" s="1161"/>
      <c r="U796" s="1230">
        <v>13.08</v>
      </c>
      <c r="V796" s="1231"/>
      <c r="W796" s="1174" t="s">
        <v>1133</v>
      </c>
      <c r="X796" s="1175"/>
      <c r="Y796" s="1157"/>
      <c r="Z796" s="1158"/>
      <c r="AA796" s="1159"/>
      <c r="AB796" s="1160"/>
      <c r="AC796" s="1161"/>
      <c r="AD796" s="1162" t="s">
        <v>1374</v>
      </c>
      <c r="AE796" s="1163"/>
      <c r="AF796" s="1174" t="s">
        <v>1130</v>
      </c>
      <c r="AG796" s="1175"/>
      <c r="AH796" s="1157"/>
      <c r="AI796" s="1158"/>
      <c r="AJ796" s="1159"/>
      <c r="AK796" s="1160"/>
      <c r="AL796" s="1161"/>
      <c r="AM796" s="1159"/>
      <c r="AN796" s="1160"/>
      <c r="AO796" s="1161"/>
      <c r="AP796" s="654" t="s">
        <v>1547</v>
      </c>
      <c r="AQ796" s="652"/>
      <c r="AR796" s="713"/>
    </row>
    <row r="797" spans="1:44" ht="14.1" customHeight="1" x14ac:dyDescent="0.15">
      <c r="A797" s="707"/>
      <c r="B797" s="659"/>
      <c r="C797" s="660"/>
      <c r="D797" s="660"/>
      <c r="E797" s="660"/>
      <c r="F797" s="646"/>
      <c r="G797" s="661"/>
      <c r="H797" s="659" t="s">
        <v>1581</v>
      </c>
      <c r="I797" s="662"/>
      <c r="J797" s="662"/>
      <c r="K797" s="661"/>
      <c r="L797" s="1172"/>
      <c r="M797" s="1173"/>
      <c r="N797" s="645"/>
      <c r="O797" s="647"/>
      <c r="P797" s="692"/>
      <c r="Q797" s="693"/>
      <c r="R797" s="648"/>
      <c r="S797" s="648"/>
      <c r="T797" s="648"/>
      <c r="U797" s="1164"/>
      <c r="V797" s="1165"/>
      <c r="W797" s="659"/>
      <c r="X797" s="661"/>
      <c r="Y797" s="692"/>
      <c r="Z797" s="693"/>
      <c r="AA797" s="662"/>
      <c r="AB797" s="662"/>
      <c r="AC797" s="662"/>
      <c r="AD797" s="1286"/>
      <c r="AE797" s="1287"/>
      <c r="AF797" s="659"/>
      <c r="AG797" s="661"/>
      <c r="AH797" s="692"/>
      <c r="AI797" s="693"/>
      <c r="AJ797" s="662"/>
      <c r="AK797" s="662"/>
      <c r="AL797" s="662"/>
      <c r="AM797" s="679"/>
      <c r="AN797" s="716"/>
      <c r="AO797" s="678"/>
      <c r="AP797" s="660"/>
      <c r="AQ797" s="660"/>
      <c r="AR797" s="661"/>
    </row>
    <row r="798" spans="1:44" ht="14.1" customHeight="1" x14ac:dyDescent="0.15">
      <c r="A798" s="707"/>
      <c r="B798" s="651" t="s">
        <v>1506</v>
      </c>
      <c r="C798" s="660"/>
      <c r="D798" s="660"/>
      <c r="E798" s="660"/>
      <c r="F798" s="660"/>
      <c r="G798" s="678"/>
      <c r="H798" s="654" t="s">
        <v>1132</v>
      </c>
      <c r="I798" s="655"/>
      <c r="J798" s="655"/>
      <c r="K798" s="656"/>
      <c r="L798" s="1218" t="s">
        <v>724</v>
      </c>
      <c r="M798" s="1219"/>
      <c r="N798" s="1164" t="s">
        <v>737</v>
      </c>
      <c r="O798" s="1165"/>
      <c r="P798" s="1157"/>
      <c r="Q798" s="1158"/>
      <c r="R798" s="1159"/>
      <c r="S798" s="1160"/>
      <c r="T798" s="1161"/>
      <c r="U798" s="1162" t="s">
        <v>724</v>
      </c>
      <c r="V798" s="1163"/>
      <c r="W798" s="1174" t="s">
        <v>1133</v>
      </c>
      <c r="X798" s="1175"/>
      <c r="Y798" s="1157"/>
      <c r="Z798" s="1158"/>
      <c r="AA798" s="1159"/>
      <c r="AB798" s="1160"/>
      <c r="AC798" s="1161"/>
      <c r="AD798" s="1230">
        <v>0.02</v>
      </c>
      <c r="AE798" s="1231"/>
      <c r="AF798" s="1174" t="s">
        <v>1130</v>
      </c>
      <c r="AG798" s="1175"/>
      <c r="AH798" s="1157"/>
      <c r="AI798" s="1158"/>
      <c r="AJ798" s="1159"/>
      <c r="AK798" s="1160"/>
      <c r="AL798" s="1161"/>
      <c r="AM798" s="1159"/>
      <c r="AN798" s="1160"/>
      <c r="AO798" s="1161"/>
      <c r="AP798" s="654" t="s">
        <v>1547</v>
      </c>
      <c r="AQ798" s="660"/>
      <c r="AR798" s="661"/>
    </row>
    <row r="799" spans="1:44" ht="14.1" customHeight="1" x14ac:dyDescent="0.15">
      <c r="A799" s="691"/>
      <c r="B799" s="645"/>
      <c r="C799" s="646"/>
      <c r="D799" s="646"/>
      <c r="E799" s="646"/>
      <c r="F799" s="646"/>
      <c r="G799" s="647"/>
      <c r="H799" s="659" t="s">
        <v>1581</v>
      </c>
      <c r="I799" s="662"/>
      <c r="J799" s="662"/>
      <c r="K799" s="661"/>
      <c r="L799" s="1172"/>
      <c r="M799" s="1173"/>
      <c r="N799" s="645"/>
      <c r="O799" s="647"/>
      <c r="P799" s="692"/>
      <c r="Q799" s="693"/>
      <c r="R799" s="648"/>
      <c r="S799" s="648"/>
      <c r="T799" s="648"/>
      <c r="U799" s="1164"/>
      <c r="V799" s="1165"/>
      <c r="W799" s="659"/>
      <c r="X799" s="661"/>
      <c r="Y799" s="692"/>
      <c r="Z799" s="693"/>
      <c r="AA799" s="662"/>
      <c r="AB799" s="662"/>
      <c r="AC799" s="662"/>
      <c r="AD799" s="1286"/>
      <c r="AE799" s="1287"/>
      <c r="AF799" s="659"/>
      <c r="AG799" s="661"/>
      <c r="AH799" s="692"/>
      <c r="AI799" s="693"/>
      <c r="AJ799" s="662"/>
      <c r="AK799" s="662"/>
      <c r="AL799" s="662"/>
      <c r="AM799" s="679"/>
      <c r="AN799" s="716"/>
      <c r="AO799" s="678"/>
      <c r="AP799" s="660"/>
      <c r="AQ799" s="646"/>
      <c r="AR799" s="647"/>
    </row>
    <row r="800" spans="1:44" ht="14.1" customHeight="1" x14ac:dyDescent="0.15">
      <c r="A800" s="697"/>
      <c r="B800" s="651" t="s">
        <v>1487</v>
      </c>
      <c r="C800" s="652"/>
      <c r="D800" s="652"/>
      <c r="E800" s="652"/>
      <c r="F800" s="652"/>
      <c r="G800" s="653"/>
      <c r="H800" s="654" t="s">
        <v>1132</v>
      </c>
      <c r="I800" s="655"/>
      <c r="J800" s="655"/>
      <c r="K800" s="656"/>
      <c r="L800" s="1218" t="s">
        <v>724</v>
      </c>
      <c r="M800" s="1219"/>
      <c r="N800" s="1164" t="s">
        <v>737</v>
      </c>
      <c r="O800" s="1165"/>
      <c r="P800" s="1157"/>
      <c r="Q800" s="1158"/>
      <c r="R800" s="1159"/>
      <c r="S800" s="1160"/>
      <c r="T800" s="1161"/>
      <c r="U800" s="1162" t="s">
        <v>724</v>
      </c>
      <c r="V800" s="1163"/>
      <c r="W800" s="1174" t="s">
        <v>1133</v>
      </c>
      <c r="X800" s="1175"/>
      <c r="Y800" s="1157"/>
      <c r="Z800" s="1158"/>
      <c r="AA800" s="1159"/>
      <c r="AB800" s="1160"/>
      <c r="AC800" s="1161"/>
      <c r="AD800" s="1230">
        <v>0.23</v>
      </c>
      <c r="AE800" s="1231"/>
      <c r="AF800" s="1174" t="s">
        <v>1130</v>
      </c>
      <c r="AG800" s="1175"/>
      <c r="AH800" s="1157"/>
      <c r="AI800" s="1158"/>
      <c r="AJ800" s="1159"/>
      <c r="AK800" s="1160"/>
      <c r="AL800" s="1161"/>
      <c r="AM800" s="1159"/>
      <c r="AN800" s="1160"/>
      <c r="AO800" s="1161"/>
      <c r="AP800" s="654" t="s">
        <v>1547</v>
      </c>
      <c r="AQ800" s="652"/>
      <c r="AR800" s="713"/>
    </row>
    <row r="801" spans="1:44" ht="14.1" customHeight="1" x14ac:dyDescent="0.15">
      <c r="A801" s="707"/>
      <c r="B801" s="659" t="s">
        <v>1189</v>
      </c>
      <c r="C801" s="660"/>
      <c r="D801" s="660"/>
      <c r="E801" s="660"/>
      <c r="F801" s="660"/>
      <c r="G801" s="661"/>
      <c r="H801" s="645" t="s">
        <v>1581</v>
      </c>
      <c r="I801" s="648"/>
      <c r="J801" s="648"/>
      <c r="K801" s="647"/>
      <c r="L801" s="1172"/>
      <c r="M801" s="1173"/>
      <c r="N801" s="645"/>
      <c r="O801" s="647"/>
      <c r="P801" s="692"/>
      <c r="Q801" s="693"/>
      <c r="R801" s="648"/>
      <c r="S801" s="648"/>
      <c r="T801" s="648"/>
      <c r="U801" s="1216"/>
      <c r="V801" s="1217"/>
      <c r="W801" s="645"/>
      <c r="X801" s="647"/>
      <c r="Y801" s="692"/>
      <c r="Z801" s="693"/>
      <c r="AA801" s="648"/>
      <c r="AB801" s="648"/>
      <c r="AC801" s="648"/>
      <c r="AD801" s="1216"/>
      <c r="AE801" s="1217"/>
      <c r="AF801" s="645"/>
      <c r="AG801" s="647"/>
      <c r="AH801" s="692"/>
      <c r="AI801" s="693"/>
      <c r="AJ801" s="648"/>
      <c r="AK801" s="648"/>
      <c r="AL801" s="648"/>
      <c r="AM801" s="694"/>
      <c r="AN801" s="695"/>
      <c r="AO801" s="696"/>
      <c r="AP801" s="646"/>
      <c r="AQ801" s="660"/>
      <c r="AR801" s="661"/>
    </row>
    <row r="802" spans="1:44" ht="14.1" customHeight="1" x14ac:dyDescent="0.15">
      <c r="A802" s="707"/>
      <c r="B802" s="659" t="s">
        <v>1194</v>
      </c>
      <c r="C802" s="660"/>
      <c r="D802" s="660"/>
      <c r="E802" s="660"/>
      <c r="F802" s="660"/>
      <c r="G802" s="678"/>
      <c r="H802" s="654" t="s">
        <v>1132</v>
      </c>
      <c r="I802" s="655"/>
      <c r="J802" s="655"/>
      <c r="K802" s="656"/>
      <c r="L802" s="1218" t="s">
        <v>724</v>
      </c>
      <c r="M802" s="1219"/>
      <c r="N802" s="1164" t="s">
        <v>737</v>
      </c>
      <c r="O802" s="1165"/>
      <c r="P802" s="1157"/>
      <c r="Q802" s="1158"/>
      <c r="R802" s="1159"/>
      <c r="S802" s="1160"/>
      <c r="T802" s="1161"/>
      <c r="U802" s="1230">
        <v>8.8000000000000007</v>
      </c>
      <c r="V802" s="1231"/>
      <c r="W802" s="1174" t="s">
        <v>1133</v>
      </c>
      <c r="X802" s="1175"/>
      <c r="Y802" s="1157"/>
      <c r="Z802" s="1158"/>
      <c r="AA802" s="1159"/>
      <c r="AB802" s="1160"/>
      <c r="AC802" s="1161"/>
      <c r="AD802" s="1162" t="s">
        <v>1374</v>
      </c>
      <c r="AE802" s="1163"/>
      <c r="AF802" s="1174" t="s">
        <v>1130</v>
      </c>
      <c r="AG802" s="1175"/>
      <c r="AH802" s="1157"/>
      <c r="AI802" s="1158"/>
      <c r="AJ802" s="1159"/>
      <c r="AK802" s="1160"/>
      <c r="AL802" s="1161"/>
      <c r="AM802" s="1159"/>
      <c r="AN802" s="1160"/>
      <c r="AO802" s="1161"/>
      <c r="AP802" s="654" t="s">
        <v>1547</v>
      </c>
      <c r="AQ802" s="660"/>
      <c r="AR802" s="661"/>
    </row>
    <row r="803" spans="1:44" ht="14.1" customHeight="1" x14ac:dyDescent="0.15">
      <c r="A803" s="691"/>
      <c r="B803" s="645"/>
      <c r="C803" s="723"/>
      <c r="D803" s="723"/>
      <c r="E803" s="723"/>
      <c r="F803" s="723"/>
      <c r="G803" s="724"/>
      <c r="H803" s="659" t="s">
        <v>1581</v>
      </c>
      <c r="I803" s="662"/>
      <c r="J803" s="662"/>
      <c r="K803" s="661"/>
      <c r="L803" s="1172"/>
      <c r="M803" s="1173"/>
      <c r="N803" s="645"/>
      <c r="O803" s="647"/>
      <c r="P803" s="692"/>
      <c r="Q803" s="693"/>
      <c r="R803" s="648"/>
      <c r="S803" s="648"/>
      <c r="T803" s="648"/>
      <c r="U803" s="1164"/>
      <c r="V803" s="1165"/>
      <c r="W803" s="659"/>
      <c r="X803" s="661"/>
      <c r="Y803" s="692"/>
      <c r="Z803" s="693"/>
      <c r="AA803" s="662"/>
      <c r="AB803" s="662"/>
      <c r="AC803" s="662"/>
      <c r="AD803" s="1286"/>
      <c r="AE803" s="1287"/>
      <c r="AF803" s="659"/>
      <c r="AG803" s="661"/>
      <c r="AH803" s="692"/>
      <c r="AI803" s="693"/>
      <c r="AJ803" s="662"/>
      <c r="AK803" s="662"/>
      <c r="AL803" s="662"/>
      <c r="AM803" s="679"/>
      <c r="AN803" s="716"/>
      <c r="AO803" s="678"/>
      <c r="AP803" s="660"/>
      <c r="AQ803" s="723"/>
      <c r="AR803" s="724"/>
    </row>
    <row r="804" spans="1:44" ht="14.1" customHeight="1" x14ac:dyDescent="0.15">
      <c r="A804" s="697"/>
      <c r="B804" s="651" t="s">
        <v>1507</v>
      </c>
      <c r="C804" s="689"/>
      <c r="D804" s="689"/>
      <c r="E804" s="689"/>
      <c r="F804" s="689"/>
      <c r="G804" s="732"/>
      <c r="H804" s="654" t="s">
        <v>1132</v>
      </c>
      <c r="I804" s="655"/>
      <c r="J804" s="655"/>
      <c r="K804" s="656"/>
      <c r="L804" s="1218" t="s">
        <v>724</v>
      </c>
      <c r="M804" s="1219"/>
      <c r="N804" s="1164" t="s">
        <v>737</v>
      </c>
      <c r="O804" s="1165"/>
      <c r="P804" s="1157"/>
      <c r="Q804" s="1158"/>
      <c r="R804" s="1159"/>
      <c r="S804" s="1160"/>
      <c r="T804" s="1161"/>
      <c r="U804" s="1162" t="s">
        <v>724</v>
      </c>
      <c r="V804" s="1163"/>
      <c r="W804" s="1174" t="s">
        <v>1133</v>
      </c>
      <c r="X804" s="1175"/>
      <c r="Y804" s="1157"/>
      <c r="Z804" s="1158"/>
      <c r="AA804" s="1159"/>
      <c r="AB804" s="1160"/>
      <c r="AC804" s="1161"/>
      <c r="AD804" s="1282">
        <v>2E-3</v>
      </c>
      <c r="AE804" s="1283"/>
      <c r="AF804" s="1174" t="s">
        <v>1130</v>
      </c>
      <c r="AG804" s="1175"/>
      <c r="AH804" s="1157"/>
      <c r="AI804" s="1158"/>
      <c r="AJ804" s="1159"/>
      <c r="AK804" s="1160"/>
      <c r="AL804" s="1161"/>
      <c r="AM804" s="1159"/>
      <c r="AN804" s="1160"/>
      <c r="AO804" s="1161"/>
      <c r="AP804" s="654" t="s">
        <v>1547</v>
      </c>
      <c r="AQ804" s="689"/>
      <c r="AR804" s="690"/>
    </row>
    <row r="805" spans="1:44" ht="14.1" customHeight="1" x14ac:dyDescent="0.15">
      <c r="A805" s="707"/>
      <c r="B805" s="659" t="s">
        <v>1189</v>
      </c>
      <c r="C805" s="660"/>
      <c r="D805" s="660"/>
      <c r="E805" s="660"/>
      <c r="F805" s="660"/>
      <c r="G805" s="661"/>
      <c r="H805" s="645" t="s">
        <v>1581</v>
      </c>
      <c r="I805" s="648"/>
      <c r="J805" s="648"/>
      <c r="K805" s="647"/>
      <c r="L805" s="1172"/>
      <c r="M805" s="1173"/>
      <c r="N805" s="645"/>
      <c r="O805" s="647"/>
      <c r="P805" s="692"/>
      <c r="Q805" s="693"/>
      <c r="R805" s="648"/>
      <c r="S805" s="648"/>
      <c r="T805" s="648"/>
      <c r="U805" s="1216"/>
      <c r="V805" s="1217"/>
      <c r="W805" s="645"/>
      <c r="X805" s="647"/>
      <c r="Y805" s="692"/>
      <c r="Z805" s="693"/>
      <c r="AA805" s="648"/>
      <c r="AB805" s="648"/>
      <c r="AC805" s="648"/>
      <c r="AD805" s="1216"/>
      <c r="AE805" s="1217"/>
      <c r="AF805" s="645"/>
      <c r="AG805" s="647"/>
      <c r="AH805" s="692"/>
      <c r="AI805" s="693"/>
      <c r="AJ805" s="648"/>
      <c r="AK805" s="648"/>
      <c r="AL805" s="648"/>
      <c r="AM805" s="694"/>
      <c r="AN805" s="695"/>
      <c r="AO805" s="696"/>
      <c r="AP805" s="646"/>
      <c r="AQ805" s="660"/>
      <c r="AR805" s="661"/>
    </row>
    <row r="806" spans="1:44" ht="14.1" customHeight="1" x14ac:dyDescent="0.15">
      <c r="A806" s="707"/>
      <c r="B806" s="659" t="s">
        <v>1508</v>
      </c>
      <c r="C806" s="660"/>
      <c r="D806" s="660"/>
      <c r="E806" s="660"/>
      <c r="F806" s="660"/>
      <c r="G806" s="678"/>
      <c r="H806" s="654" t="s">
        <v>1132</v>
      </c>
      <c r="I806" s="655"/>
      <c r="J806" s="655"/>
      <c r="K806" s="656"/>
      <c r="L806" s="1218" t="s">
        <v>724</v>
      </c>
      <c r="M806" s="1219"/>
      <c r="N806" s="1164" t="s">
        <v>737</v>
      </c>
      <c r="O806" s="1165"/>
      <c r="P806" s="1157"/>
      <c r="Q806" s="1158"/>
      <c r="R806" s="1159"/>
      <c r="S806" s="1160"/>
      <c r="T806" s="1161"/>
      <c r="U806" s="1230">
        <v>21.1</v>
      </c>
      <c r="V806" s="1231"/>
      <c r="W806" s="1174" t="s">
        <v>1133</v>
      </c>
      <c r="X806" s="1175"/>
      <c r="Y806" s="1157"/>
      <c r="Z806" s="1158"/>
      <c r="AA806" s="1159"/>
      <c r="AB806" s="1160"/>
      <c r="AC806" s="1161"/>
      <c r="AD806" s="1162" t="s">
        <v>1374</v>
      </c>
      <c r="AE806" s="1163"/>
      <c r="AF806" s="1174" t="s">
        <v>1130</v>
      </c>
      <c r="AG806" s="1175"/>
      <c r="AH806" s="1157"/>
      <c r="AI806" s="1158"/>
      <c r="AJ806" s="1159"/>
      <c r="AK806" s="1160"/>
      <c r="AL806" s="1161"/>
      <c r="AM806" s="1159"/>
      <c r="AN806" s="1160"/>
      <c r="AO806" s="1161"/>
      <c r="AP806" s="654" t="s">
        <v>1547</v>
      </c>
      <c r="AQ806" s="660"/>
      <c r="AR806" s="661"/>
    </row>
    <row r="807" spans="1:44" ht="14.1" customHeight="1" x14ac:dyDescent="0.15">
      <c r="A807" s="691"/>
      <c r="B807" s="645"/>
      <c r="C807" s="646"/>
      <c r="D807" s="646"/>
      <c r="E807" s="646"/>
      <c r="F807" s="646"/>
      <c r="G807" s="647"/>
      <c r="H807" s="659" t="s">
        <v>1581</v>
      </c>
      <c r="I807" s="662"/>
      <c r="J807" s="662"/>
      <c r="K807" s="661"/>
      <c r="L807" s="1172"/>
      <c r="M807" s="1173"/>
      <c r="N807" s="645"/>
      <c r="O807" s="647"/>
      <c r="P807" s="692"/>
      <c r="Q807" s="693"/>
      <c r="R807" s="648"/>
      <c r="S807" s="648"/>
      <c r="T807" s="648"/>
      <c r="U807" s="1164"/>
      <c r="V807" s="1165"/>
      <c r="W807" s="659"/>
      <c r="X807" s="661"/>
      <c r="Y807" s="692"/>
      <c r="Z807" s="693"/>
      <c r="AA807" s="662"/>
      <c r="AB807" s="662"/>
      <c r="AC807" s="662"/>
      <c r="AD807" s="1286"/>
      <c r="AE807" s="1287"/>
      <c r="AF807" s="659"/>
      <c r="AG807" s="661"/>
      <c r="AH807" s="692"/>
      <c r="AI807" s="693"/>
      <c r="AJ807" s="662"/>
      <c r="AK807" s="662"/>
      <c r="AL807" s="662"/>
      <c r="AM807" s="679"/>
      <c r="AN807" s="716"/>
      <c r="AO807" s="678"/>
      <c r="AP807" s="660"/>
      <c r="AQ807" s="646"/>
      <c r="AR807" s="647"/>
    </row>
    <row r="808" spans="1:44" ht="14.1" customHeight="1" x14ac:dyDescent="0.15">
      <c r="A808" s="697"/>
      <c r="B808" s="651" t="s">
        <v>1507</v>
      </c>
      <c r="C808" s="652"/>
      <c r="D808" s="652"/>
      <c r="E808" s="652"/>
      <c r="F808" s="652"/>
      <c r="G808" s="653"/>
      <c r="H808" s="654" t="s">
        <v>1132</v>
      </c>
      <c r="I808" s="655"/>
      <c r="J808" s="655"/>
      <c r="K808" s="656"/>
      <c r="L808" s="1218" t="s">
        <v>724</v>
      </c>
      <c r="M808" s="1219"/>
      <c r="N808" s="1164" t="s">
        <v>737</v>
      </c>
      <c r="O808" s="1165"/>
      <c r="P808" s="1157"/>
      <c r="Q808" s="1158"/>
      <c r="R808" s="1159"/>
      <c r="S808" s="1160"/>
      <c r="T808" s="1161"/>
      <c r="U808" s="1162" t="s">
        <v>724</v>
      </c>
      <c r="V808" s="1163"/>
      <c r="W808" s="1174" t="s">
        <v>1133</v>
      </c>
      <c r="X808" s="1175"/>
      <c r="Y808" s="1157"/>
      <c r="Z808" s="1158"/>
      <c r="AA808" s="1159"/>
      <c r="AB808" s="1160"/>
      <c r="AC808" s="1161"/>
      <c r="AD808" s="1230">
        <v>0.02</v>
      </c>
      <c r="AE808" s="1231"/>
      <c r="AF808" s="1174" t="s">
        <v>1130</v>
      </c>
      <c r="AG808" s="1175"/>
      <c r="AH808" s="1157"/>
      <c r="AI808" s="1158"/>
      <c r="AJ808" s="1159"/>
      <c r="AK808" s="1160"/>
      <c r="AL808" s="1161"/>
      <c r="AM808" s="1159"/>
      <c r="AN808" s="1160"/>
      <c r="AO808" s="1161"/>
      <c r="AP808" s="654" t="s">
        <v>1547</v>
      </c>
      <c r="AQ808" s="652"/>
      <c r="AR808" s="713"/>
    </row>
    <row r="809" spans="1:44" ht="14.1" customHeight="1" x14ac:dyDescent="0.15">
      <c r="A809" s="707"/>
      <c r="B809" s="645" t="s">
        <v>1510</v>
      </c>
      <c r="C809" s="646"/>
      <c r="D809" s="646"/>
      <c r="E809" s="646"/>
      <c r="F809" s="646"/>
      <c r="G809" s="647"/>
      <c r="H809" s="645"/>
      <c r="I809" s="648"/>
      <c r="J809" s="648"/>
      <c r="K809" s="647"/>
      <c r="L809" s="1172"/>
      <c r="M809" s="1173"/>
      <c r="N809" s="645"/>
      <c r="O809" s="647"/>
      <c r="P809" s="692"/>
      <c r="Q809" s="693"/>
      <c r="R809" s="648"/>
      <c r="S809" s="648"/>
      <c r="T809" s="648"/>
      <c r="U809" s="1172"/>
      <c r="V809" s="1173"/>
      <c r="W809" s="645"/>
      <c r="X809" s="647"/>
      <c r="Y809" s="692"/>
      <c r="Z809" s="693"/>
      <c r="AA809" s="648"/>
      <c r="AB809" s="648"/>
      <c r="AC809" s="648"/>
      <c r="AD809" s="1172"/>
      <c r="AE809" s="1173"/>
      <c r="AF809" s="645"/>
      <c r="AG809" s="647"/>
      <c r="AH809" s="692"/>
      <c r="AI809" s="693"/>
      <c r="AJ809" s="648"/>
      <c r="AK809" s="648"/>
      <c r="AL809" s="648"/>
      <c r="AM809" s="694"/>
      <c r="AN809" s="695"/>
      <c r="AO809" s="696"/>
      <c r="AP809" s="646"/>
      <c r="AQ809" s="660"/>
      <c r="AR809" s="661"/>
    </row>
    <row r="810" spans="1:44" ht="14.1" customHeight="1" x14ac:dyDescent="0.15">
      <c r="A810" s="707"/>
      <c r="B810" s="651" t="s">
        <v>1093</v>
      </c>
      <c r="C810" s="652"/>
      <c r="D810" s="652"/>
      <c r="E810" s="652"/>
      <c r="F810" s="652"/>
      <c r="G810" s="653"/>
      <c r="H810" s="679" t="s">
        <v>600</v>
      </c>
      <c r="I810" s="662"/>
      <c r="J810" s="662"/>
      <c r="K810" s="680"/>
      <c r="L810" s="1218" t="s">
        <v>724</v>
      </c>
      <c r="M810" s="1219"/>
      <c r="N810" s="1164" t="s">
        <v>737</v>
      </c>
      <c r="O810" s="1165"/>
      <c r="P810" s="1157"/>
      <c r="Q810" s="1158"/>
      <c r="R810" s="1159"/>
      <c r="S810" s="1160"/>
      <c r="T810" s="1161"/>
      <c r="U810" s="1162" t="s">
        <v>724</v>
      </c>
      <c r="V810" s="1163"/>
      <c r="W810" s="1164" t="s">
        <v>1133</v>
      </c>
      <c r="X810" s="1165"/>
      <c r="Y810" s="1157"/>
      <c r="Z810" s="1158"/>
      <c r="AA810" s="1159"/>
      <c r="AB810" s="1160"/>
      <c r="AC810" s="1161"/>
      <c r="AD810" s="1162" t="s">
        <v>724</v>
      </c>
      <c r="AE810" s="1163"/>
      <c r="AF810" s="1164" t="s">
        <v>1130</v>
      </c>
      <c r="AG810" s="1165"/>
      <c r="AH810" s="1157"/>
      <c r="AI810" s="1158"/>
      <c r="AJ810" s="1159"/>
      <c r="AK810" s="1160"/>
      <c r="AL810" s="1161"/>
      <c r="AM810" s="1159"/>
      <c r="AN810" s="1160"/>
      <c r="AO810" s="1161"/>
      <c r="AP810" s="888" t="s">
        <v>1393</v>
      </c>
      <c r="AQ810" s="660"/>
      <c r="AR810" s="661"/>
    </row>
    <row r="811" spans="1:44" ht="14.1" customHeight="1" x14ac:dyDescent="0.15">
      <c r="A811" s="691"/>
      <c r="B811" s="645"/>
      <c r="C811" s="646"/>
      <c r="D811" s="646"/>
      <c r="E811" s="646"/>
      <c r="F811" s="646"/>
      <c r="G811" s="647"/>
      <c r="H811" s="645"/>
      <c r="I811" s="648"/>
      <c r="J811" s="648"/>
      <c r="K811" s="647"/>
      <c r="L811" s="1172"/>
      <c r="M811" s="1173"/>
      <c r="N811" s="645"/>
      <c r="O811" s="647"/>
      <c r="P811" s="692"/>
      <c r="Q811" s="693"/>
      <c r="R811" s="646"/>
      <c r="S811" s="646"/>
      <c r="T811" s="646"/>
      <c r="U811" s="1172"/>
      <c r="V811" s="1173"/>
      <c r="W811" s="645"/>
      <c r="X811" s="647"/>
      <c r="Y811" s="692"/>
      <c r="Z811" s="693"/>
      <c r="AA811" s="648"/>
      <c r="AB811" s="648"/>
      <c r="AC811" s="648"/>
      <c r="AD811" s="1172"/>
      <c r="AE811" s="1173"/>
      <c r="AF811" s="645"/>
      <c r="AG811" s="647"/>
      <c r="AH811" s="692"/>
      <c r="AI811" s="693"/>
      <c r="AJ811" s="648"/>
      <c r="AK811" s="648"/>
      <c r="AL811" s="648"/>
      <c r="AM811" s="694"/>
      <c r="AN811" s="695"/>
      <c r="AO811" s="696"/>
      <c r="AP811" s="646"/>
      <c r="AQ811" s="646"/>
      <c r="AR811" s="647"/>
    </row>
    <row r="812" spans="1:44" ht="14.1" customHeight="1" x14ac:dyDescent="0.15">
      <c r="A812" s="697"/>
      <c r="B812" s="651"/>
      <c r="C812" s="652"/>
      <c r="D812" s="652"/>
      <c r="E812" s="652"/>
      <c r="F812" s="652"/>
      <c r="G812" s="653"/>
      <c r="H812" s="654"/>
      <c r="I812" s="655"/>
      <c r="J812" s="655"/>
      <c r="K812" s="656"/>
      <c r="L812" s="1162"/>
      <c r="M812" s="1163"/>
      <c r="N812" s="1174"/>
      <c r="O812" s="1175"/>
      <c r="P812" s="1157"/>
      <c r="Q812" s="1158"/>
      <c r="R812" s="655"/>
      <c r="S812" s="655"/>
      <c r="T812" s="655"/>
      <c r="U812" s="1162"/>
      <c r="V812" s="1163"/>
      <c r="W812" s="1174"/>
      <c r="X812" s="1175"/>
      <c r="Y812" s="1157"/>
      <c r="Z812" s="1158"/>
      <c r="AA812" s="1159"/>
      <c r="AB812" s="1160"/>
      <c r="AC812" s="1161"/>
      <c r="AD812" s="1162"/>
      <c r="AE812" s="1163"/>
      <c r="AF812" s="1174"/>
      <c r="AG812" s="1175"/>
      <c r="AH812" s="1157"/>
      <c r="AI812" s="1158"/>
      <c r="AJ812" s="1159"/>
      <c r="AK812" s="1160"/>
      <c r="AL812" s="1161"/>
      <c r="AM812" s="1159"/>
      <c r="AN812" s="1160"/>
      <c r="AO812" s="1161"/>
      <c r="AP812" s="881"/>
      <c r="AQ812" s="652"/>
      <c r="AR812" s="713"/>
    </row>
    <row r="813" spans="1:44" ht="14.1" customHeight="1" x14ac:dyDescent="0.15">
      <c r="A813" s="691"/>
      <c r="B813" s="645"/>
      <c r="C813" s="646"/>
      <c r="D813" s="646"/>
      <c r="E813" s="646"/>
      <c r="F813" s="646"/>
      <c r="G813" s="647"/>
      <c r="H813" s="645"/>
      <c r="I813" s="648"/>
      <c r="J813" s="648"/>
      <c r="K813" s="647"/>
      <c r="L813" s="1172"/>
      <c r="M813" s="1173"/>
      <c r="N813" s="645"/>
      <c r="O813" s="647"/>
      <c r="P813" s="692"/>
      <c r="Q813" s="693"/>
      <c r="R813" s="646"/>
      <c r="S813" s="646"/>
      <c r="T813" s="646"/>
      <c r="U813" s="645"/>
      <c r="V813" s="647"/>
      <c r="W813" s="645"/>
      <c r="X813" s="647"/>
      <c r="Y813" s="692"/>
      <c r="Z813" s="693"/>
      <c r="AA813" s="648"/>
      <c r="AB813" s="648"/>
      <c r="AC813" s="648"/>
      <c r="AD813" s="645"/>
      <c r="AE813" s="647"/>
      <c r="AF813" s="645"/>
      <c r="AG813" s="647"/>
      <c r="AH813" s="692"/>
      <c r="AI813" s="693"/>
      <c r="AJ813" s="648"/>
      <c r="AK813" s="648"/>
      <c r="AL813" s="648"/>
      <c r="AM813" s="694"/>
      <c r="AN813" s="695"/>
      <c r="AO813" s="696"/>
      <c r="AP813" s="646"/>
      <c r="AQ813" s="646"/>
      <c r="AR813" s="647"/>
    </row>
    <row r="814" spans="1:44" ht="14.1" customHeight="1" x14ac:dyDescent="0.15">
      <c r="A814" s="697"/>
      <c r="B814" s="651" t="s">
        <v>1600</v>
      </c>
      <c r="C814" s="652"/>
      <c r="D814" s="652"/>
      <c r="E814" s="652"/>
      <c r="F814" s="708"/>
      <c r="G814" s="653"/>
      <c r="H814" s="654"/>
      <c r="I814" s="655"/>
      <c r="J814" s="655"/>
      <c r="K814" s="656"/>
      <c r="L814" s="1218" t="s">
        <v>724</v>
      </c>
      <c r="M814" s="1219"/>
      <c r="N814" s="1164" t="s">
        <v>737</v>
      </c>
      <c r="O814" s="1165"/>
      <c r="P814" s="1214"/>
      <c r="Q814" s="1215"/>
      <c r="R814" s="1159"/>
      <c r="S814" s="1160"/>
      <c r="T814" s="1161"/>
      <c r="U814" s="1230">
        <v>125.03999999999999</v>
      </c>
      <c r="V814" s="1231"/>
      <c r="W814" s="1174" t="s">
        <v>1133</v>
      </c>
      <c r="X814" s="1175"/>
      <c r="Y814" s="1157"/>
      <c r="Z814" s="1158"/>
      <c r="AA814" s="1159"/>
      <c r="AB814" s="1160"/>
      <c r="AC814" s="1161"/>
      <c r="AD814" s="1230">
        <v>7.3809999999999976</v>
      </c>
      <c r="AE814" s="1231"/>
      <c r="AF814" s="1174" t="s">
        <v>1130</v>
      </c>
      <c r="AG814" s="1175"/>
      <c r="AH814" s="1157"/>
      <c r="AI814" s="1158"/>
      <c r="AJ814" s="1159"/>
      <c r="AK814" s="1160"/>
      <c r="AL814" s="1161"/>
      <c r="AM814" s="1159"/>
      <c r="AN814" s="1160"/>
      <c r="AO814" s="1161"/>
      <c r="AP814" s="706" t="s">
        <v>1601</v>
      </c>
      <c r="AQ814" s="652"/>
      <c r="AR814" s="713"/>
    </row>
    <row r="815" spans="1:44" ht="14.1" customHeight="1" x14ac:dyDescent="0.15">
      <c r="A815" s="691"/>
      <c r="B815" s="645"/>
      <c r="C815" s="646"/>
      <c r="D815" s="646"/>
      <c r="E815" s="646"/>
      <c r="F815" s="646"/>
      <c r="G815" s="647"/>
      <c r="H815" s="645"/>
      <c r="I815" s="648"/>
      <c r="J815" s="648"/>
      <c r="K815" s="647"/>
      <c r="L815" s="1172"/>
      <c r="M815" s="1173"/>
      <c r="N815" s="645"/>
      <c r="O815" s="647"/>
      <c r="P815" s="692"/>
      <c r="Q815" s="693"/>
      <c r="R815" s="646"/>
      <c r="S815" s="646"/>
      <c r="T815" s="646"/>
      <c r="U815" s="1172"/>
      <c r="V815" s="1173"/>
      <c r="W815" s="645"/>
      <c r="X815" s="647"/>
      <c r="Y815" s="692"/>
      <c r="Z815" s="693"/>
      <c r="AA815" s="648"/>
      <c r="AB815" s="648"/>
      <c r="AC815" s="648"/>
      <c r="AD815" s="1172"/>
      <c r="AE815" s="1173"/>
      <c r="AF815" s="645"/>
      <c r="AG815" s="647"/>
      <c r="AH815" s="692"/>
      <c r="AI815" s="693"/>
      <c r="AJ815" s="648"/>
      <c r="AK815" s="648"/>
      <c r="AL815" s="648"/>
      <c r="AM815" s="694"/>
      <c r="AN815" s="695"/>
      <c r="AO815" s="696"/>
      <c r="AP815" s="646"/>
      <c r="AQ815" s="646"/>
      <c r="AR815" s="647"/>
    </row>
    <row r="816" spans="1:44" ht="14.1" customHeight="1" x14ac:dyDescent="0.15">
      <c r="A816" s="697"/>
      <c r="B816" s="651"/>
      <c r="C816" s="652"/>
      <c r="D816" s="652"/>
      <c r="E816" s="652"/>
      <c r="F816" s="652"/>
      <c r="G816" s="653"/>
      <c r="H816" s="654"/>
      <c r="I816" s="655"/>
      <c r="J816" s="655"/>
      <c r="K816" s="656"/>
      <c r="L816" s="1162"/>
      <c r="M816" s="1163"/>
      <c r="N816" s="1174"/>
      <c r="O816" s="1175"/>
      <c r="P816" s="1157"/>
      <c r="Q816" s="1158"/>
      <c r="R816" s="655"/>
      <c r="S816" s="655"/>
      <c r="T816" s="655"/>
      <c r="U816" s="1162"/>
      <c r="V816" s="1163"/>
      <c r="W816" s="1174"/>
      <c r="X816" s="1175"/>
      <c r="Y816" s="1157"/>
      <c r="Z816" s="1158"/>
      <c r="AA816" s="1159"/>
      <c r="AB816" s="1160"/>
      <c r="AC816" s="1161"/>
      <c r="AD816" s="1162"/>
      <c r="AE816" s="1163"/>
      <c r="AF816" s="1174"/>
      <c r="AG816" s="1175"/>
      <c r="AH816" s="1157"/>
      <c r="AI816" s="1158"/>
      <c r="AJ816" s="1159"/>
      <c r="AK816" s="1160"/>
      <c r="AL816" s="1161"/>
      <c r="AM816" s="1159"/>
      <c r="AN816" s="1160"/>
      <c r="AO816" s="1161"/>
      <c r="AP816" s="881"/>
      <c r="AQ816" s="652"/>
      <c r="AR816" s="713"/>
    </row>
    <row r="817" spans="1:44" ht="14.1" customHeight="1" x14ac:dyDescent="0.15">
      <c r="A817" s="691"/>
      <c r="B817" s="645"/>
      <c r="C817" s="646"/>
      <c r="D817" s="646"/>
      <c r="E817" s="646"/>
      <c r="F817" s="646"/>
      <c r="G817" s="647"/>
      <c r="H817" s="645"/>
      <c r="I817" s="648"/>
      <c r="J817" s="648"/>
      <c r="K817" s="647"/>
      <c r="L817" s="1172"/>
      <c r="M817" s="1173"/>
      <c r="N817" s="645"/>
      <c r="O817" s="647"/>
      <c r="P817" s="692"/>
      <c r="Q817" s="693"/>
      <c r="R817" s="646"/>
      <c r="S817" s="646"/>
      <c r="T817" s="646"/>
      <c r="U817" s="1172"/>
      <c r="V817" s="1173"/>
      <c r="W817" s="645"/>
      <c r="X817" s="647"/>
      <c r="Y817" s="692"/>
      <c r="Z817" s="693"/>
      <c r="AA817" s="648"/>
      <c r="AB817" s="648"/>
      <c r="AC817" s="648"/>
      <c r="AD817" s="1172"/>
      <c r="AE817" s="1173"/>
      <c r="AF817" s="645"/>
      <c r="AG817" s="647"/>
      <c r="AH817" s="692"/>
      <c r="AI817" s="693"/>
      <c r="AJ817" s="648"/>
      <c r="AK817" s="648"/>
      <c r="AL817" s="648"/>
      <c r="AM817" s="694"/>
      <c r="AN817" s="695"/>
      <c r="AO817" s="696"/>
      <c r="AP817" s="646"/>
      <c r="AQ817" s="646"/>
      <c r="AR817" s="647"/>
    </row>
    <row r="818" spans="1:44" ht="14.1" customHeight="1" x14ac:dyDescent="0.15">
      <c r="A818" s="697"/>
      <c r="B818" s="651"/>
      <c r="C818" s="652"/>
      <c r="D818" s="652"/>
      <c r="E818" s="652"/>
      <c r="F818" s="652"/>
      <c r="G818" s="653"/>
      <c r="H818" s="654"/>
      <c r="I818" s="655"/>
      <c r="J818" s="655"/>
      <c r="K818" s="656"/>
      <c r="L818" s="1162"/>
      <c r="M818" s="1163"/>
      <c r="N818" s="1174"/>
      <c r="O818" s="1175"/>
      <c r="P818" s="1157"/>
      <c r="Q818" s="1158"/>
      <c r="R818" s="655"/>
      <c r="S818" s="655"/>
      <c r="T818" s="655"/>
      <c r="U818" s="1162"/>
      <c r="V818" s="1163"/>
      <c r="W818" s="1174"/>
      <c r="X818" s="1175"/>
      <c r="Y818" s="1157"/>
      <c r="Z818" s="1158"/>
      <c r="AA818" s="1159"/>
      <c r="AB818" s="1160"/>
      <c r="AC818" s="1161"/>
      <c r="AD818" s="1162"/>
      <c r="AE818" s="1163"/>
      <c r="AF818" s="1174"/>
      <c r="AG818" s="1175"/>
      <c r="AH818" s="1157"/>
      <c r="AI818" s="1158"/>
      <c r="AJ818" s="1159"/>
      <c r="AK818" s="1160"/>
      <c r="AL818" s="1161"/>
      <c r="AM818" s="1159"/>
      <c r="AN818" s="1160"/>
      <c r="AO818" s="1161"/>
      <c r="AP818" s="881"/>
      <c r="AQ818" s="652"/>
      <c r="AR818" s="713"/>
    </row>
    <row r="819" spans="1:44" ht="14.1" customHeight="1" x14ac:dyDescent="0.15">
      <c r="A819" s="691"/>
      <c r="B819" s="645"/>
      <c r="C819" s="646"/>
      <c r="D819" s="646"/>
      <c r="E819" s="646"/>
      <c r="F819" s="646"/>
      <c r="G819" s="647"/>
      <c r="H819" s="645"/>
      <c r="I819" s="648"/>
      <c r="J819" s="648"/>
      <c r="K819" s="647"/>
      <c r="L819" s="1172"/>
      <c r="M819" s="1173"/>
      <c r="N819" s="645"/>
      <c r="O819" s="647"/>
      <c r="P819" s="692"/>
      <c r="Q819" s="693"/>
      <c r="R819" s="646"/>
      <c r="S819" s="646"/>
      <c r="T819" s="646"/>
      <c r="U819" s="1172"/>
      <c r="V819" s="1173"/>
      <c r="W819" s="645"/>
      <c r="X819" s="647"/>
      <c r="Y819" s="692"/>
      <c r="Z819" s="693"/>
      <c r="AA819" s="648"/>
      <c r="AB819" s="648"/>
      <c r="AC819" s="648"/>
      <c r="AD819" s="1172"/>
      <c r="AE819" s="1173"/>
      <c r="AF819" s="645"/>
      <c r="AG819" s="647"/>
      <c r="AH819" s="692"/>
      <c r="AI819" s="693"/>
      <c r="AJ819" s="648"/>
      <c r="AK819" s="648"/>
      <c r="AL819" s="648"/>
      <c r="AM819" s="694"/>
      <c r="AN819" s="695"/>
      <c r="AO819" s="696"/>
      <c r="AP819" s="646"/>
      <c r="AQ819" s="646"/>
      <c r="AR819" s="647"/>
    </row>
    <row r="820" spans="1:44" ht="14.1" customHeight="1" x14ac:dyDescent="0.15">
      <c r="A820" s="697"/>
      <c r="B820" s="651"/>
      <c r="C820" s="652"/>
      <c r="D820" s="652"/>
      <c r="E820" s="652"/>
      <c r="F820" s="652"/>
      <c r="G820" s="653"/>
      <c r="H820" s="654"/>
      <c r="I820" s="655"/>
      <c r="J820" s="655"/>
      <c r="K820" s="656"/>
      <c r="L820" s="1162"/>
      <c r="M820" s="1163"/>
      <c r="N820" s="1174"/>
      <c r="O820" s="1175"/>
      <c r="P820" s="1157"/>
      <c r="Q820" s="1158"/>
      <c r="R820" s="655"/>
      <c r="S820" s="655"/>
      <c r="T820" s="655"/>
      <c r="U820" s="1162"/>
      <c r="V820" s="1163"/>
      <c r="W820" s="1174"/>
      <c r="X820" s="1175"/>
      <c r="Y820" s="1157"/>
      <c r="Z820" s="1158"/>
      <c r="AA820" s="1159"/>
      <c r="AB820" s="1160"/>
      <c r="AC820" s="1161"/>
      <c r="AD820" s="1162"/>
      <c r="AE820" s="1163"/>
      <c r="AF820" s="1174"/>
      <c r="AG820" s="1175"/>
      <c r="AH820" s="1157"/>
      <c r="AI820" s="1158"/>
      <c r="AJ820" s="1159"/>
      <c r="AK820" s="1160"/>
      <c r="AL820" s="1161"/>
      <c r="AM820" s="1159"/>
      <c r="AN820" s="1160"/>
      <c r="AO820" s="1161"/>
      <c r="AP820" s="881"/>
      <c r="AQ820" s="652"/>
      <c r="AR820" s="713"/>
    </row>
    <row r="821" spans="1:44" ht="14.1" customHeight="1" x14ac:dyDescent="0.15">
      <c r="A821" s="691"/>
      <c r="B821" s="645"/>
      <c r="C821" s="646"/>
      <c r="D821" s="646"/>
      <c r="E821" s="646"/>
      <c r="F821" s="646"/>
      <c r="G821" s="647"/>
      <c r="H821" s="645"/>
      <c r="I821" s="648"/>
      <c r="J821" s="648"/>
      <c r="K821" s="647"/>
      <c r="L821" s="1172"/>
      <c r="M821" s="1173"/>
      <c r="N821" s="645"/>
      <c r="O821" s="647"/>
      <c r="P821" s="692"/>
      <c r="Q821" s="693"/>
      <c r="R821" s="646"/>
      <c r="S821" s="646"/>
      <c r="T821" s="646"/>
      <c r="U821" s="1172"/>
      <c r="V821" s="1173"/>
      <c r="W821" s="645"/>
      <c r="X821" s="647"/>
      <c r="Y821" s="692"/>
      <c r="Z821" s="693"/>
      <c r="AA821" s="648"/>
      <c r="AB821" s="648"/>
      <c r="AC821" s="648"/>
      <c r="AD821" s="1172"/>
      <c r="AE821" s="1173"/>
      <c r="AF821" s="645"/>
      <c r="AG821" s="647"/>
      <c r="AH821" s="692"/>
      <c r="AI821" s="693"/>
      <c r="AJ821" s="648"/>
      <c r="AK821" s="648"/>
      <c r="AL821" s="648"/>
      <c r="AM821" s="694"/>
      <c r="AN821" s="695"/>
      <c r="AO821" s="696"/>
      <c r="AP821" s="646"/>
      <c r="AQ821" s="646"/>
      <c r="AR821" s="647"/>
    </row>
    <row r="822" spans="1:44" ht="14.1" customHeight="1" x14ac:dyDescent="0.15">
      <c r="A822" s="697"/>
      <c r="B822" s="651"/>
      <c r="C822" s="652"/>
      <c r="D822" s="652"/>
      <c r="E822" s="652"/>
      <c r="F822" s="652"/>
      <c r="G822" s="653"/>
      <c r="H822" s="654"/>
      <c r="I822" s="655"/>
      <c r="J822" s="655"/>
      <c r="K822" s="656"/>
      <c r="L822" s="1162"/>
      <c r="M822" s="1163"/>
      <c r="N822" s="1174"/>
      <c r="O822" s="1175"/>
      <c r="P822" s="1157"/>
      <c r="Q822" s="1158"/>
      <c r="R822" s="655"/>
      <c r="S822" s="655"/>
      <c r="T822" s="655"/>
      <c r="U822" s="1162"/>
      <c r="V822" s="1163"/>
      <c r="W822" s="1174"/>
      <c r="X822" s="1175"/>
      <c r="Y822" s="1157"/>
      <c r="Z822" s="1158"/>
      <c r="AA822" s="1159"/>
      <c r="AB822" s="1160"/>
      <c r="AC822" s="1161"/>
      <c r="AD822" s="1162"/>
      <c r="AE822" s="1163"/>
      <c r="AF822" s="1174"/>
      <c r="AG822" s="1175"/>
      <c r="AH822" s="1157"/>
      <c r="AI822" s="1158"/>
      <c r="AJ822" s="1159"/>
      <c r="AK822" s="1160"/>
      <c r="AL822" s="1161"/>
      <c r="AM822" s="1159"/>
      <c r="AN822" s="1160"/>
      <c r="AO822" s="1161"/>
      <c r="AP822" s="881"/>
      <c r="AQ822" s="652"/>
      <c r="AR822" s="713"/>
    </row>
    <row r="823" spans="1:44" ht="14.1" customHeight="1" x14ac:dyDescent="0.15">
      <c r="A823" s="691"/>
      <c r="B823" s="645"/>
      <c r="C823" s="646"/>
      <c r="D823" s="646"/>
      <c r="E823" s="646"/>
      <c r="F823" s="646"/>
      <c r="G823" s="647"/>
      <c r="H823" s="645"/>
      <c r="I823" s="648"/>
      <c r="J823" s="648"/>
      <c r="K823" s="647"/>
      <c r="L823" s="1172"/>
      <c r="M823" s="1173"/>
      <c r="N823" s="645"/>
      <c r="O823" s="647"/>
      <c r="P823" s="692"/>
      <c r="Q823" s="693"/>
      <c r="R823" s="646"/>
      <c r="S823" s="646"/>
      <c r="T823" s="646"/>
      <c r="U823" s="1172"/>
      <c r="V823" s="1173"/>
      <c r="W823" s="645"/>
      <c r="X823" s="647"/>
      <c r="Y823" s="692"/>
      <c r="Z823" s="693"/>
      <c r="AA823" s="648"/>
      <c r="AB823" s="648"/>
      <c r="AC823" s="648"/>
      <c r="AD823" s="1172"/>
      <c r="AE823" s="1173"/>
      <c r="AF823" s="645"/>
      <c r="AG823" s="647"/>
      <c r="AH823" s="692"/>
      <c r="AI823" s="693"/>
      <c r="AJ823" s="648"/>
      <c r="AK823" s="648"/>
      <c r="AL823" s="648"/>
      <c r="AM823" s="694"/>
      <c r="AN823" s="695"/>
      <c r="AO823" s="696"/>
      <c r="AP823" s="646"/>
      <c r="AQ823" s="646"/>
      <c r="AR823" s="647"/>
    </row>
    <row r="824" spans="1:44" ht="14.1" customHeight="1" x14ac:dyDescent="0.15">
      <c r="A824" s="697"/>
      <c r="B824" s="651"/>
      <c r="C824" s="652"/>
      <c r="D824" s="652"/>
      <c r="E824" s="652"/>
      <c r="F824" s="652"/>
      <c r="G824" s="653"/>
      <c r="H824" s="654"/>
      <c r="I824" s="655"/>
      <c r="J824" s="655"/>
      <c r="K824" s="656"/>
      <c r="L824" s="1162"/>
      <c r="M824" s="1163"/>
      <c r="N824" s="1174"/>
      <c r="O824" s="1175"/>
      <c r="P824" s="1157"/>
      <c r="Q824" s="1158"/>
      <c r="R824" s="655"/>
      <c r="S824" s="655"/>
      <c r="T824" s="655"/>
      <c r="U824" s="1162"/>
      <c r="V824" s="1163"/>
      <c r="W824" s="1174"/>
      <c r="X824" s="1175"/>
      <c r="Y824" s="1157"/>
      <c r="Z824" s="1158"/>
      <c r="AA824" s="1159"/>
      <c r="AB824" s="1160"/>
      <c r="AC824" s="1161"/>
      <c r="AD824" s="1162"/>
      <c r="AE824" s="1163"/>
      <c r="AF824" s="1174"/>
      <c r="AG824" s="1175"/>
      <c r="AH824" s="1157"/>
      <c r="AI824" s="1158"/>
      <c r="AJ824" s="1159"/>
      <c r="AK824" s="1160"/>
      <c r="AL824" s="1161"/>
      <c r="AM824" s="1159"/>
      <c r="AN824" s="1160"/>
      <c r="AO824" s="1161"/>
      <c r="AP824" s="881"/>
      <c r="AQ824" s="652"/>
      <c r="AR824" s="713"/>
    </row>
    <row r="825" spans="1:44" ht="14.1" customHeight="1" x14ac:dyDescent="0.15">
      <c r="A825" s="691"/>
      <c r="B825" s="769"/>
      <c r="C825" s="646"/>
      <c r="D825" s="646"/>
      <c r="E825" s="646"/>
      <c r="F825" s="646"/>
      <c r="G825" s="647"/>
      <c r="H825" s="645"/>
      <c r="I825" s="648"/>
      <c r="J825" s="648"/>
      <c r="K825" s="647"/>
      <c r="L825" s="645"/>
      <c r="M825" s="647"/>
      <c r="N825" s="645"/>
      <c r="O825" s="647"/>
      <c r="P825" s="692"/>
      <c r="Q825" s="693"/>
      <c r="R825" s="646"/>
      <c r="S825" s="646"/>
      <c r="T825" s="646"/>
      <c r="U825" s="1216"/>
      <c r="V825" s="1217"/>
      <c r="W825" s="645"/>
      <c r="X825" s="647"/>
      <c r="Y825" s="692"/>
      <c r="Z825" s="693"/>
      <c r="AA825" s="648"/>
      <c r="AB825" s="648"/>
      <c r="AC825" s="648"/>
      <c r="AD825" s="1216"/>
      <c r="AE825" s="1217"/>
      <c r="AF825" s="645"/>
      <c r="AG825" s="647"/>
      <c r="AH825" s="692"/>
      <c r="AI825" s="693"/>
      <c r="AJ825" s="648"/>
      <c r="AK825" s="648"/>
      <c r="AL825" s="648"/>
      <c r="AM825" s="694"/>
      <c r="AN825" s="695"/>
      <c r="AO825" s="696"/>
      <c r="AP825" s="646"/>
      <c r="AQ825" s="646"/>
      <c r="AR825" s="647"/>
    </row>
    <row r="826" spans="1:44" ht="14.1" customHeight="1" x14ac:dyDescent="0.15">
      <c r="A826" s="697"/>
      <c r="B826" s="782"/>
      <c r="C826" s="652"/>
      <c r="D826" s="652"/>
      <c r="E826" s="652"/>
      <c r="F826" s="652"/>
      <c r="G826" s="653"/>
      <c r="H826" s="654"/>
      <c r="I826" s="655"/>
      <c r="J826" s="655"/>
      <c r="K826" s="656"/>
      <c r="L826" s="892"/>
      <c r="M826" s="893"/>
      <c r="N826" s="1164"/>
      <c r="O826" s="1165"/>
      <c r="P826" s="1157"/>
      <c r="Q826" s="1158"/>
      <c r="R826" s="655"/>
      <c r="S826" s="655"/>
      <c r="T826" s="655"/>
      <c r="U826" s="1162"/>
      <c r="V826" s="1163"/>
      <c r="W826" s="1174"/>
      <c r="X826" s="1175"/>
      <c r="Y826" s="1157"/>
      <c r="Z826" s="1158"/>
      <c r="AA826" s="1159"/>
      <c r="AB826" s="1160"/>
      <c r="AC826" s="1161"/>
      <c r="AD826" s="1162"/>
      <c r="AE826" s="1163"/>
      <c r="AF826" s="1174"/>
      <c r="AG826" s="1175"/>
      <c r="AH826" s="1157"/>
      <c r="AI826" s="1158"/>
      <c r="AJ826" s="1159"/>
      <c r="AK826" s="1160"/>
      <c r="AL826" s="1161"/>
      <c r="AM826" s="1159"/>
      <c r="AN826" s="1160"/>
      <c r="AO826" s="1161"/>
      <c r="AP826" s="706"/>
      <c r="AQ826" s="652"/>
      <c r="AR826" s="713"/>
    </row>
    <row r="827" spans="1:44" ht="14.1" customHeight="1" x14ac:dyDescent="0.15">
      <c r="A827" s="742"/>
      <c r="B827" s="743"/>
      <c r="C827" s="744"/>
      <c r="D827" s="744"/>
      <c r="E827" s="744"/>
      <c r="F827" s="744"/>
      <c r="G827" s="745"/>
      <c r="H827" s="743"/>
      <c r="I827" s="746"/>
      <c r="J827" s="746"/>
      <c r="K827" s="745"/>
      <c r="L827" s="743"/>
      <c r="M827" s="745"/>
      <c r="N827" s="743"/>
      <c r="O827" s="745"/>
      <c r="P827" s="747"/>
      <c r="Q827" s="748"/>
      <c r="R827" s="746"/>
      <c r="S827" s="746"/>
      <c r="T827" s="746"/>
      <c r="U827" s="743"/>
      <c r="V827" s="745"/>
      <c r="W827" s="743"/>
      <c r="X827" s="745"/>
      <c r="Y827" s="747"/>
      <c r="Z827" s="748"/>
      <c r="AA827" s="746"/>
      <c r="AB827" s="746"/>
      <c r="AC827" s="746"/>
      <c r="AD827" s="743"/>
      <c r="AE827" s="745"/>
      <c r="AF827" s="743"/>
      <c r="AG827" s="745"/>
      <c r="AH827" s="747"/>
      <c r="AI827" s="748"/>
      <c r="AJ827" s="746"/>
      <c r="AK827" s="746"/>
      <c r="AL827" s="746"/>
      <c r="AM827" s="749"/>
      <c r="AN827" s="750"/>
      <c r="AO827" s="751"/>
      <c r="AP827" s="744"/>
      <c r="AQ827" s="744"/>
      <c r="AR827" s="745"/>
    </row>
    <row r="828" spans="1:44" ht="14.1" customHeight="1" x14ac:dyDescent="0.15">
      <c r="A828" s="752"/>
      <c r="B828" s="1252"/>
      <c r="C828" s="1254"/>
      <c r="D828" s="1254"/>
      <c r="E828" s="1254"/>
      <c r="F828" s="1254"/>
      <c r="G828" s="1253"/>
      <c r="H828" s="753"/>
      <c r="I828" s="754"/>
      <c r="J828" s="754"/>
      <c r="K828" s="755"/>
      <c r="L828" s="1250"/>
      <c r="M828" s="1251"/>
      <c r="N828" s="1252"/>
      <c r="O828" s="1253"/>
      <c r="P828" s="1250"/>
      <c r="Q828" s="1251"/>
      <c r="R828" s="756"/>
      <c r="S828" s="756"/>
      <c r="T828" s="756"/>
      <c r="U828" s="1250"/>
      <c r="V828" s="1251"/>
      <c r="W828" s="1252"/>
      <c r="X828" s="1253"/>
      <c r="Y828" s="1250"/>
      <c r="Z828" s="1251"/>
      <c r="AA828" s="756"/>
      <c r="AB828" s="756"/>
      <c r="AC828" s="756"/>
      <c r="AD828" s="1250"/>
      <c r="AE828" s="1251"/>
      <c r="AF828" s="1252"/>
      <c r="AG828" s="1253"/>
      <c r="AH828" s="1250"/>
      <c r="AI828" s="1251"/>
      <c r="AJ828" s="756"/>
      <c r="AK828" s="756"/>
      <c r="AL828" s="756"/>
      <c r="AM828" s="1255"/>
      <c r="AN828" s="1256"/>
      <c r="AO828" s="1257"/>
      <c r="AP828" s="757"/>
      <c r="AQ828" s="758"/>
      <c r="AR828" s="759"/>
    </row>
    <row r="829" spans="1:44" ht="14.1" customHeight="1" x14ac:dyDescent="0.15">
      <c r="A829" s="894"/>
      <c r="B829" s="895"/>
      <c r="C829" s="886"/>
      <c r="D829" s="886"/>
      <c r="E829" s="886"/>
      <c r="F829" s="886"/>
      <c r="G829" s="896"/>
      <c r="H829" s="895"/>
      <c r="I829" s="885"/>
      <c r="J829" s="885"/>
      <c r="K829" s="896"/>
      <c r="L829" s="895"/>
      <c r="M829" s="896"/>
      <c r="N829" s="895"/>
      <c r="O829" s="896"/>
      <c r="P829" s="897"/>
      <c r="Q829" s="898"/>
      <c r="R829" s="885"/>
      <c r="S829" s="885"/>
      <c r="T829" s="885"/>
      <c r="U829" s="895"/>
      <c r="V829" s="896"/>
      <c r="W829" s="895"/>
      <c r="X829" s="896"/>
      <c r="Y829" s="897"/>
      <c r="Z829" s="898"/>
      <c r="AA829" s="885"/>
      <c r="AB829" s="885"/>
      <c r="AC829" s="885"/>
      <c r="AD829" s="895"/>
      <c r="AE829" s="896"/>
      <c r="AF829" s="895"/>
      <c r="AG829" s="896"/>
      <c r="AH829" s="897"/>
      <c r="AI829" s="898"/>
      <c r="AJ829" s="885"/>
      <c r="AK829" s="885"/>
      <c r="AL829" s="885"/>
      <c r="AM829" s="899"/>
      <c r="AN829" s="900"/>
      <c r="AO829" s="901"/>
      <c r="AP829" s="886"/>
      <c r="AQ829" s="886"/>
      <c r="AR829" s="896"/>
    </row>
    <row r="830" spans="1:44" ht="14.1" customHeight="1" x14ac:dyDescent="0.15">
      <c r="A830" s="752"/>
      <c r="B830" s="1252"/>
      <c r="C830" s="1254"/>
      <c r="D830" s="1254"/>
      <c r="E830" s="1254"/>
      <c r="F830" s="1254"/>
      <c r="G830" s="1253"/>
      <c r="H830" s="753"/>
      <c r="I830" s="754"/>
      <c r="J830" s="754"/>
      <c r="K830" s="755"/>
      <c r="L830" s="1250"/>
      <c r="M830" s="1251"/>
      <c r="N830" s="1252"/>
      <c r="O830" s="1253"/>
      <c r="P830" s="1250"/>
      <c r="Q830" s="1251"/>
      <c r="R830" s="756"/>
      <c r="S830" s="756"/>
      <c r="T830" s="756"/>
      <c r="U830" s="1250"/>
      <c r="V830" s="1251"/>
      <c r="W830" s="1252"/>
      <c r="X830" s="1253"/>
      <c r="Y830" s="1250"/>
      <c r="Z830" s="1251"/>
      <c r="AA830" s="756"/>
      <c r="AB830" s="756"/>
      <c r="AC830" s="756"/>
      <c r="AD830" s="1250"/>
      <c r="AE830" s="1251"/>
      <c r="AF830" s="1252"/>
      <c r="AG830" s="1253"/>
      <c r="AH830" s="1250"/>
      <c r="AI830" s="1251"/>
      <c r="AJ830" s="756"/>
      <c r="AK830" s="756"/>
      <c r="AL830" s="756"/>
      <c r="AM830" s="1255"/>
      <c r="AN830" s="1256"/>
      <c r="AO830" s="1257"/>
      <c r="AP830" s="757"/>
      <c r="AQ830" s="758"/>
      <c r="AR830" s="759"/>
    </row>
    <row r="831" spans="1:44" ht="15" customHeight="1" x14ac:dyDescent="0.15"/>
    <row r="832" spans="1:44" ht="15" customHeight="1" x14ac:dyDescent="0.15">
      <c r="A832" s="1220" t="s">
        <v>1807</v>
      </c>
      <c r="B832" s="1220"/>
      <c r="C832" s="1220"/>
      <c r="D832" s="1220"/>
      <c r="E832" s="1220"/>
      <c r="F832" s="1220"/>
      <c r="G832" s="1220"/>
      <c r="H832" s="1220"/>
      <c r="I832" s="1220"/>
      <c r="J832" s="1220"/>
      <c r="K832" s="1220"/>
      <c r="L832" s="1220"/>
      <c r="M832" s="1220"/>
      <c r="N832" s="1220"/>
      <c r="O832" s="1220"/>
      <c r="P832" s="1220"/>
      <c r="Q832" s="1220"/>
      <c r="R832" s="1220"/>
      <c r="S832" s="1220"/>
      <c r="T832" s="1220"/>
      <c r="U832" s="1220"/>
      <c r="V832" s="1220"/>
      <c r="W832" s="1220"/>
      <c r="X832" s="1220"/>
      <c r="Y832" s="1220"/>
      <c r="Z832" s="1220"/>
      <c r="AA832" s="1220"/>
      <c r="AB832" s="1220"/>
      <c r="AC832" s="1220"/>
      <c r="AD832" s="1220"/>
      <c r="AE832" s="1220"/>
      <c r="AF832" s="1220"/>
      <c r="AG832" s="1220"/>
      <c r="AH832" s="1220"/>
      <c r="AI832" s="1220"/>
      <c r="AJ832" s="1220"/>
      <c r="AK832" s="1220"/>
      <c r="AL832" s="1220"/>
      <c r="AM832" s="1220"/>
      <c r="AN832" s="1220"/>
      <c r="AO832" s="1220"/>
      <c r="AP832" s="1220"/>
      <c r="AQ832" s="1220"/>
      <c r="AR832" s="1220"/>
    </row>
    <row r="833" spans="1:44" ht="15" customHeight="1" x14ac:dyDescent="0.15">
      <c r="A833" s="1220"/>
      <c r="B833" s="1220"/>
      <c r="C833" s="1220"/>
      <c r="D833" s="1220"/>
      <c r="E833" s="1220"/>
      <c r="F833" s="1220"/>
      <c r="G833" s="1220"/>
      <c r="H833" s="1220"/>
      <c r="I833" s="1220"/>
      <c r="J833" s="1220"/>
      <c r="K833" s="1220"/>
      <c r="L833" s="1220"/>
      <c r="M833" s="1220"/>
      <c r="N833" s="1220"/>
      <c r="O833" s="1220"/>
      <c r="P833" s="1220"/>
      <c r="Q833" s="1220"/>
      <c r="R833" s="1220"/>
      <c r="S833" s="1220"/>
      <c r="T833" s="1220"/>
      <c r="U833" s="1220"/>
      <c r="V833" s="1220"/>
      <c r="W833" s="1220"/>
      <c r="X833" s="1220"/>
      <c r="Y833" s="1220"/>
      <c r="Z833" s="1220"/>
      <c r="AA833" s="1220"/>
      <c r="AB833" s="1220"/>
      <c r="AC833" s="1220"/>
      <c r="AD833" s="1220"/>
      <c r="AE833" s="1220"/>
      <c r="AF833" s="1220"/>
      <c r="AG833" s="1220"/>
      <c r="AH833" s="1220"/>
      <c r="AI833" s="1220"/>
      <c r="AJ833" s="1220"/>
      <c r="AK833" s="1220"/>
      <c r="AL833" s="1220"/>
      <c r="AM833" s="1220"/>
      <c r="AN833" s="1220"/>
      <c r="AO833" s="1220"/>
      <c r="AP833" s="1220"/>
      <c r="AQ833" s="1220"/>
      <c r="AR833" s="1220"/>
    </row>
    <row r="834" spans="1:44" ht="15" customHeight="1" x14ac:dyDescent="0.15">
      <c r="B834" s="642" t="s">
        <v>2241</v>
      </c>
      <c r="AP834" s="643"/>
      <c r="AQ834" s="644" t="s">
        <v>1118</v>
      </c>
      <c r="AR834" s="636">
        <v>19</v>
      </c>
    </row>
    <row r="835" spans="1:44" ht="14.1" customHeight="1" x14ac:dyDescent="0.15">
      <c r="A835" s="1272" t="s">
        <v>580</v>
      </c>
      <c r="B835" s="1269" t="s">
        <v>1119</v>
      </c>
      <c r="C835" s="1270"/>
      <c r="D835" s="1270"/>
      <c r="E835" s="1270"/>
      <c r="F835" s="1270"/>
      <c r="G835" s="1270"/>
      <c r="H835" s="1269" t="s">
        <v>1120</v>
      </c>
      <c r="I835" s="1270"/>
      <c r="J835" s="1270"/>
      <c r="K835" s="1271"/>
      <c r="L835" s="1247" t="s">
        <v>1734</v>
      </c>
      <c r="M835" s="1248"/>
      <c r="N835" s="1248"/>
      <c r="O835" s="1248"/>
      <c r="P835" s="1248"/>
      <c r="Q835" s="1248"/>
      <c r="R835" s="1248"/>
      <c r="S835" s="1248"/>
      <c r="T835" s="1249"/>
      <c r="U835" s="1247" t="s">
        <v>1121</v>
      </c>
      <c r="V835" s="1248"/>
      <c r="W835" s="1248"/>
      <c r="X835" s="1248"/>
      <c r="Y835" s="1248"/>
      <c r="Z835" s="1248"/>
      <c r="AA835" s="1248"/>
      <c r="AB835" s="1248"/>
      <c r="AC835" s="1249"/>
      <c r="AD835" s="1247" t="s">
        <v>1122</v>
      </c>
      <c r="AE835" s="1248"/>
      <c r="AF835" s="1248"/>
      <c r="AG835" s="1248"/>
      <c r="AH835" s="1248"/>
      <c r="AI835" s="1248"/>
      <c r="AJ835" s="1248"/>
      <c r="AK835" s="1248"/>
      <c r="AL835" s="1249"/>
      <c r="AM835" s="1274"/>
      <c r="AN835" s="1275"/>
      <c r="AO835" s="1276"/>
      <c r="AP835" s="1269" t="s">
        <v>1123</v>
      </c>
      <c r="AQ835" s="1270"/>
      <c r="AR835" s="1271"/>
    </row>
    <row r="836" spans="1:44" ht="14.1" customHeight="1" x14ac:dyDescent="0.15">
      <c r="A836" s="1273"/>
      <c r="B836" s="1242"/>
      <c r="C836" s="1244"/>
      <c r="D836" s="1244"/>
      <c r="E836" s="1244"/>
      <c r="F836" s="1244"/>
      <c r="G836" s="1244"/>
      <c r="H836" s="1242"/>
      <c r="I836" s="1244"/>
      <c r="J836" s="1244"/>
      <c r="K836" s="1243"/>
      <c r="L836" s="1242" t="s">
        <v>1124</v>
      </c>
      <c r="M836" s="1243"/>
      <c r="N836" s="1244" t="s">
        <v>1125</v>
      </c>
      <c r="O836" s="1244"/>
      <c r="P836" s="1227"/>
      <c r="Q836" s="1229"/>
      <c r="R836" s="1227"/>
      <c r="S836" s="1228"/>
      <c r="T836" s="1229"/>
      <c r="U836" s="1242" t="s">
        <v>1124</v>
      </c>
      <c r="V836" s="1243"/>
      <c r="W836" s="1242" t="s">
        <v>1125</v>
      </c>
      <c r="X836" s="1243"/>
      <c r="Y836" s="1227"/>
      <c r="Z836" s="1229"/>
      <c r="AA836" s="1227"/>
      <c r="AB836" s="1228"/>
      <c r="AC836" s="1229"/>
      <c r="AD836" s="1242" t="s">
        <v>1124</v>
      </c>
      <c r="AE836" s="1243"/>
      <c r="AF836" s="1242" t="s">
        <v>1125</v>
      </c>
      <c r="AG836" s="1243"/>
      <c r="AH836" s="1227"/>
      <c r="AI836" s="1229"/>
      <c r="AJ836" s="1227"/>
      <c r="AK836" s="1228"/>
      <c r="AL836" s="1229"/>
      <c r="AM836" s="1277"/>
      <c r="AN836" s="1278"/>
      <c r="AO836" s="1279"/>
      <c r="AP836" s="1242"/>
      <c r="AQ836" s="1244"/>
      <c r="AR836" s="1243"/>
    </row>
    <row r="837" spans="1:44" ht="14.1" customHeight="1" x14ac:dyDescent="0.15">
      <c r="A837" s="665"/>
      <c r="B837" s="666"/>
      <c r="C837" s="667"/>
      <c r="D837" s="667"/>
      <c r="E837" s="667"/>
      <c r="F837" s="667"/>
      <c r="G837" s="668"/>
      <c r="H837" s="669"/>
      <c r="I837" s="670"/>
      <c r="J837" s="670"/>
      <c r="K837" s="672"/>
      <c r="L837" s="669"/>
      <c r="M837" s="672"/>
      <c r="N837" s="669"/>
      <c r="O837" s="672"/>
      <c r="P837" s="673"/>
      <c r="Q837" s="674"/>
      <c r="R837" s="671"/>
      <c r="S837" s="671"/>
      <c r="T837" s="671"/>
      <c r="U837" s="669"/>
      <c r="V837" s="672"/>
      <c r="W837" s="669"/>
      <c r="X837" s="672"/>
      <c r="Y837" s="673"/>
      <c r="Z837" s="674"/>
      <c r="AA837" s="670"/>
      <c r="AB837" s="670"/>
      <c r="AC837" s="670"/>
      <c r="AD837" s="669"/>
      <c r="AE837" s="672"/>
      <c r="AF837" s="669"/>
      <c r="AG837" s="672"/>
      <c r="AH837" s="673"/>
      <c r="AI837" s="674"/>
      <c r="AJ837" s="670"/>
      <c r="AK837" s="670"/>
      <c r="AL837" s="670"/>
      <c r="AM837" s="675"/>
      <c r="AN837" s="676"/>
      <c r="AO837" s="677"/>
      <c r="AP837" s="671"/>
      <c r="AQ837" s="671"/>
      <c r="AR837" s="672"/>
    </row>
    <row r="838" spans="1:44" ht="14.1" customHeight="1" x14ac:dyDescent="0.15">
      <c r="A838" s="781" t="s">
        <v>1513</v>
      </c>
      <c r="B838" s="682" t="s">
        <v>1195</v>
      </c>
      <c r="C838" s="667"/>
      <c r="D838" s="667"/>
      <c r="E838" s="667"/>
      <c r="F838" s="667"/>
      <c r="G838" s="683"/>
      <c r="H838" s="684"/>
      <c r="I838" s="685"/>
      <c r="J838" s="685"/>
      <c r="K838" s="686"/>
      <c r="L838" s="1245"/>
      <c r="M838" s="1246"/>
      <c r="N838" s="1240"/>
      <c r="O838" s="1241"/>
      <c r="P838" s="1238"/>
      <c r="Q838" s="1239"/>
      <c r="R838" s="685"/>
      <c r="S838" s="685"/>
      <c r="T838" s="685"/>
      <c r="U838" s="1245"/>
      <c r="V838" s="1246"/>
      <c r="W838" s="1240"/>
      <c r="X838" s="1241"/>
      <c r="Y838" s="1238"/>
      <c r="Z838" s="1239"/>
      <c r="AA838" s="687"/>
      <c r="AB838" s="687"/>
      <c r="AC838" s="687"/>
      <c r="AD838" s="1245"/>
      <c r="AE838" s="1246"/>
      <c r="AF838" s="1240"/>
      <c r="AG838" s="1241"/>
      <c r="AH838" s="1238"/>
      <c r="AI838" s="1239"/>
      <c r="AJ838" s="687"/>
      <c r="AK838" s="687"/>
      <c r="AL838" s="687"/>
      <c r="AM838" s="1235"/>
      <c r="AN838" s="1236"/>
      <c r="AO838" s="1237"/>
      <c r="AP838" s="688"/>
      <c r="AQ838" s="689"/>
      <c r="AR838" s="690"/>
    </row>
    <row r="839" spans="1:44" ht="14.1" customHeight="1" x14ac:dyDescent="0.15">
      <c r="A839" s="691"/>
      <c r="B839" s="645"/>
      <c r="C839" s="646"/>
      <c r="D839" s="646"/>
      <c r="E839" s="646"/>
      <c r="F839" s="646"/>
      <c r="G839" s="647"/>
      <c r="H839" s="645"/>
      <c r="I839" s="648"/>
      <c r="J839" s="648"/>
      <c r="K839" s="647"/>
      <c r="L839" s="1206">
        <v>1</v>
      </c>
      <c r="M839" s="1207"/>
      <c r="N839" s="1172" t="s">
        <v>737</v>
      </c>
      <c r="O839" s="1173"/>
      <c r="P839" s="1176"/>
      <c r="Q839" s="1177"/>
      <c r="R839" s="1191"/>
      <c r="S839" s="1192"/>
      <c r="T839" s="1193"/>
      <c r="U839" s="1172"/>
      <c r="V839" s="1173"/>
      <c r="W839" s="645"/>
      <c r="X839" s="647"/>
      <c r="Y839" s="692"/>
      <c r="Z839" s="693"/>
      <c r="AA839" s="648"/>
      <c r="AB839" s="648"/>
      <c r="AC839" s="648"/>
      <c r="AD839" s="1172"/>
      <c r="AE839" s="1173"/>
      <c r="AF839" s="645"/>
      <c r="AG839" s="647"/>
      <c r="AH839" s="692"/>
      <c r="AI839" s="693"/>
      <c r="AJ839" s="648"/>
      <c r="AK839" s="648"/>
      <c r="AL839" s="648"/>
      <c r="AM839" s="1191"/>
      <c r="AN839" s="1192"/>
      <c r="AO839" s="1193"/>
      <c r="AP839" s="1321" t="s">
        <v>1733</v>
      </c>
      <c r="AQ839" s="1322"/>
      <c r="AR839" s="1323"/>
    </row>
    <row r="840" spans="1:44" ht="14.1" customHeight="1" x14ac:dyDescent="0.15">
      <c r="A840" s="697"/>
      <c r="B840" s="651" t="s">
        <v>1569</v>
      </c>
      <c r="C840" s="652"/>
      <c r="D840" s="652"/>
      <c r="E840" s="652"/>
      <c r="F840" s="698"/>
      <c r="G840" s="678"/>
      <c r="H840" s="679" t="s">
        <v>600</v>
      </c>
      <c r="I840" s="662"/>
      <c r="J840" s="662"/>
      <c r="K840" s="680"/>
      <c r="L840" s="1208"/>
      <c r="M840" s="1209"/>
      <c r="N840" s="1164"/>
      <c r="O840" s="1165"/>
      <c r="P840" s="1178"/>
      <c r="Q840" s="1179"/>
      <c r="R840" s="1194"/>
      <c r="S840" s="1195"/>
      <c r="T840" s="1196"/>
      <c r="U840" s="1162" t="s">
        <v>724</v>
      </c>
      <c r="V840" s="1163"/>
      <c r="W840" s="1164" t="s">
        <v>1133</v>
      </c>
      <c r="X840" s="1165"/>
      <c r="Y840" s="1157"/>
      <c r="Z840" s="1158"/>
      <c r="AA840" s="1159"/>
      <c r="AB840" s="1160"/>
      <c r="AC840" s="1161"/>
      <c r="AD840" s="1162" t="s">
        <v>724</v>
      </c>
      <c r="AE840" s="1163"/>
      <c r="AF840" s="1164" t="s">
        <v>1130</v>
      </c>
      <c r="AG840" s="1165"/>
      <c r="AH840" s="1157"/>
      <c r="AI840" s="1158"/>
      <c r="AJ840" s="1159"/>
      <c r="AK840" s="1160"/>
      <c r="AL840" s="1161"/>
      <c r="AM840" s="1194"/>
      <c r="AN840" s="1195"/>
      <c r="AO840" s="1196"/>
      <c r="AP840" s="1324"/>
      <c r="AQ840" s="1325"/>
      <c r="AR840" s="1326"/>
    </row>
    <row r="841" spans="1:44" ht="14.1" customHeight="1" x14ac:dyDescent="0.15">
      <c r="A841" s="707"/>
      <c r="B841" s="645"/>
      <c r="C841" s="646"/>
      <c r="D841" s="646"/>
      <c r="E841" s="660"/>
      <c r="F841" s="646"/>
      <c r="G841" s="647"/>
      <c r="H841" s="645"/>
      <c r="I841" s="648"/>
      <c r="J841" s="648"/>
      <c r="K841" s="647"/>
      <c r="L841" s="1208"/>
      <c r="M841" s="1209"/>
      <c r="N841" s="1164"/>
      <c r="O841" s="1165"/>
      <c r="P841" s="1178"/>
      <c r="Q841" s="1179"/>
      <c r="R841" s="1194"/>
      <c r="S841" s="1195"/>
      <c r="T841" s="1196"/>
      <c r="U841" s="1172"/>
      <c r="V841" s="1173"/>
      <c r="W841" s="645"/>
      <c r="X841" s="647"/>
      <c r="Y841" s="692"/>
      <c r="Z841" s="693"/>
      <c r="AA841" s="648"/>
      <c r="AB841" s="648"/>
      <c r="AC841" s="648"/>
      <c r="AD841" s="1172"/>
      <c r="AE841" s="1173"/>
      <c r="AF841" s="645"/>
      <c r="AG841" s="647"/>
      <c r="AH841" s="692"/>
      <c r="AI841" s="693"/>
      <c r="AJ841" s="648"/>
      <c r="AK841" s="648"/>
      <c r="AL841" s="648"/>
      <c r="AM841" s="1194"/>
      <c r="AN841" s="1195"/>
      <c r="AO841" s="1196"/>
      <c r="AP841" s="1324"/>
      <c r="AQ841" s="1325"/>
      <c r="AR841" s="1326"/>
    </row>
    <row r="842" spans="1:44" ht="14.1" customHeight="1" x14ac:dyDescent="0.15">
      <c r="A842" s="707"/>
      <c r="B842" s="651" t="s">
        <v>1570</v>
      </c>
      <c r="C842" s="660"/>
      <c r="D842" s="660"/>
      <c r="E842" s="660"/>
      <c r="F842" s="708"/>
      <c r="G842" s="653"/>
      <c r="H842" s="679" t="s">
        <v>600</v>
      </c>
      <c r="I842" s="662"/>
      <c r="J842" s="662"/>
      <c r="K842" s="680"/>
      <c r="L842" s="1210"/>
      <c r="M842" s="1211"/>
      <c r="N842" s="1174"/>
      <c r="O842" s="1175"/>
      <c r="P842" s="1180"/>
      <c r="Q842" s="1181"/>
      <c r="R842" s="1159"/>
      <c r="S842" s="1160"/>
      <c r="T842" s="1161"/>
      <c r="U842" s="1162" t="s">
        <v>724</v>
      </c>
      <c r="V842" s="1163"/>
      <c r="W842" s="1164" t="s">
        <v>1133</v>
      </c>
      <c r="X842" s="1165"/>
      <c r="Y842" s="1157"/>
      <c r="Z842" s="1158"/>
      <c r="AA842" s="1159"/>
      <c r="AB842" s="1160"/>
      <c r="AC842" s="1161"/>
      <c r="AD842" s="1162" t="s">
        <v>724</v>
      </c>
      <c r="AE842" s="1163"/>
      <c r="AF842" s="1164" t="s">
        <v>1130</v>
      </c>
      <c r="AG842" s="1165"/>
      <c r="AH842" s="1157"/>
      <c r="AI842" s="1158"/>
      <c r="AJ842" s="1159"/>
      <c r="AK842" s="1160"/>
      <c r="AL842" s="1161"/>
      <c r="AM842" s="1159"/>
      <c r="AN842" s="1160"/>
      <c r="AO842" s="1161"/>
      <c r="AP842" s="1327"/>
      <c r="AQ842" s="1328"/>
      <c r="AR842" s="1329"/>
    </row>
    <row r="843" spans="1:44" ht="14.1" customHeight="1" x14ac:dyDescent="0.15">
      <c r="A843" s="691"/>
      <c r="B843" s="645" t="s">
        <v>1571</v>
      </c>
      <c r="C843" s="646"/>
      <c r="D843" s="646"/>
      <c r="E843" s="646"/>
      <c r="F843" s="646"/>
      <c r="G843" s="647"/>
      <c r="H843" s="645"/>
      <c r="I843" s="648"/>
      <c r="J843" s="648"/>
      <c r="K843" s="647"/>
      <c r="L843" s="1172"/>
      <c r="M843" s="1173"/>
      <c r="N843" s="645"/>
      <c r="O843" s="647"/>
      <c r="P843" s="692"/>
      <c r="Q843" s="693"/>
      <c r="R843" s="648"/>
      <c r="S843" s="648"/>
      <c r="T843" s="648"/>
      <c r="U843" s="1172"/>
      <c r="V843" s="1173"/>
      <c r="W843" s="645"/>
      <c r="X843" s="647"/>
      <c r="Y843" s="692"/>
      <c r="Z843" s="693"/>
      <c r="AA843" s="648"/>
      <c r="AB843" s="648"/>
      <c r="AC843" s="648"/>
      <c r="AD843" s="1172"/>
      <c r="AE843" s="1173"/>
      <c r="AF843" s="645"/>
      <c r="AG843" s="647"/>
      <c r="AH843" s="692"/>
      <c r="AI843" s="693"/>
      <c r="AJ843" s="648"/>
      <c r="AK843" s="648"/>
      <c r="AL843" s="648"/>
      <c r="AM843" s="694"/>
      <c r="AN843" s="695"/>
      <c r="AO843" s="696"/>
      <c r="AP843" s="646"/>
      <c r="AQ843" s="660"/>
      <c r="AR843" s="661"/>
    </row>
    <row r="844" spans="1:44" ht="14.1" customHeight="1" x14ac:dyDescent="0.15">
      <c r="A844" s="707"/>
      <c r="B844" s="651" t="s">
        <v>1517</v>
      </c>
      <c r="C844" s="652"/>
      <c r="D844" s="652"/>
      <c r="E844" s="652"/>
      <c r="F844" s="660"/>
      <c r="G844" s="653"/>
      <c r="H844" s="679" t="s">
        <v>600</v>
      </c>
      <c r="I844" s="662"/>
      <c r="J844" s="662"/>
      <c r="K844" s="680"/>
      <c r="L844" s="1218" t="s">
        <v>724</v>
      </c>
      <c r="M844" s="1219"/>
      <c r="N844" s="1164" t="s">
        <v>737</v>
      </c>
      <c r="O844" s="1165"/>
      <c r="P844" s="1157"/>
      <c r="Q844" s="1158"/>
      <c r="R844" s="1159"/>
      <c r="S844" s="1160"/>
      <c r="T844" s="1161"/>
      <c r="U844" s="1162" t="s">
        <v>724</v>
      </c>
      <c r="V844" s="1163"/>
      <c r="W844" s="1164" t="s">
        <v>1133</v>
      </c>
      <c r="X844" s="1165"/>
      <c r="Y844" s="1157"/>
      <c r="Z844" s="1158"/>
      <c r="AA844" s="1159"/>
      <c r="AB844" s="1160"/>
      <c r="AC844" s="1161"/>
      <c r="AD844" s="1162" t="s">
        <v>724</v>
      </c>
      <c r="AE844" s="1163"/>
      <c r="AF844" s="1164" t="s">
        <v>1130</v>
      </c>
      <c r="AG844" s="1165"/>
      <c r="AH844" s="1157"/>
      <c r="AI844" s="1158"/>
      <c r="AJ844" s="1159"/>
      <c r="AK844" s="1160"/>
      <c r="AL844" s="1161"/>
      <c r="AM844" s="1159"/>
      <c r="AN844" s="1160"/>
      <c r="AO844" s="1161"/>
      <c r="AP844" s="888" t="s">
        <v>1393</v>
      </c>
      <c r="AQ844" s="660"/>
      <c r="AR844" s="661"/>
    </row>
    <row r="845" spans="1:44" ht="14.1" customHeight="1" x14ac:dyDescent="0.15">
      <c r="A845" s="691"/>
      <c r="B845" s="659" t="s">
        <v>1572</v>
      </c>
      <c r="C845" s="660"/>
      <c r="D845" s="660"/>
      <c r="E845" s="660"/>
      <c r="F845" s="646"/>
      <c r="G845" s="661"/>
      <c r="H845" s="645"/>
      <c r="I845" s="648"/>
      <c r="J845" s="648"/>
      <c r="K845" s="647"/>
      <c r="L845" s="1172"/>
      <c r="M845" s="1173"/>
      <c r="N845" s="645"/>
      <c r="O845" s="647"/>
      <c r="P845" s="692"/>
      <c r="Q845" s="693"/>
      <c r="R845" s="648"/>
      <c r="S845" s="648"/>
      <c r="T845" s="648"/>
      <c r="U845" s="1172"/>
      <c r="V845" s="1173"/>
      <c r="W845" s="645"/>
      <c r="X845" s="647"/>
      <c r="Y845" s="692"/>
      <c r="Z845" s="693"/>
      <c r="AA845" s="648"/>
      <c r="AB845" s="648"/>
      <c r="AC845" s="648"/>
      <c r="AD845" s="1172"/>
      <c r="AE845" s="1173"/>
      <c r="AF845" s="645"/>
      <c r="AG845" s="647"/>
      <c r="AH845" s="692"/>
      <c r="AI845" s="693"/>
      <c r="AJ845" s="648"/>
      <c r="AK845" s="648"/>
      <c r="AL845" s="648"/>
      <c r="AM845" s="694"/>
      <c r="AN845" s="695"/>
      <c r="AO845" s="696"/>
      <c r="AP845" s="646"/>
      <c r="AQ845" s="646"/>
      <c r="AR845" s="647"/>
    </row>
    <row r="846" spans="1:44" ht="14.1" customHeight="1" x14ac:dyDescent="0.15">
      <c r="A846" s="697"/>
      <c r="B846" s="659" t="s">
        <v>1573</v>
      </c>
      <c r="C846" s="660"/>
      <c r="D846" s="660"/>
      <c r="E846" s="660"/>
      <c r="F846" s="660"/>
      <c r="G846" s="678"/>
      <c r="H846" s="679" t="s">
        <v>600</v>
      </c>
      <c r="I846" s="662"/>
      <c r="J846" s="662"/>
      <c r="K846" s="680"/>
      <c r="L846" s="1218" t="s">
        <v>724</v>
      </c>
      <c r="M846" s="1219"/>
      <c r="N846" s="1164" t="s">
        <v>737</v>
      </c>
      <c r="O846" s="1165"/>
      <c r="P846" s="1157"/>
      <c r="Q846" s="1158"/>
      <c r="R846" s="1159"/>
      <c r="S846" s="1160"/>
      <c r="T846" s="1161"/>
      <c r="U846" s="1162" t="s">
        <v>724</v>
      </c>
      <c r="V846" s="1163"/>
      <c r="W846" s="1164" t="s">
        <v>1133</v>
      </c>
      <c r="X846" s="1165"/>
      <c r="Y846" s="1157"/>
      <c r="Z846" s="1158"/>
      <c r="AA846" s="1159"/>
      <c r="AB846" s="1160"/>
      <c r="AC846" s="1161"/>
      <c r="AD846" s="1162" t="s">
        <v>724</v>
      </c>
      <c r="AE846" s="1163"/>
      <c r="AF846" s="1164" t="s">
        <v>1130</v>
      </c>
      <c r="AG846" s="1165"/>
      <c r="AH846" s="1157"/>
      <c r="AI846" s="1158"/>
      <c r="AJ846" s="1159"/>
      <c r="AK846" s="1160"/>
      <c r="AL846" s="1161"/>
      <c r="AM846" s="1159"/>
      <c r="AN846" s="1160"/>
      <c r="AO846" s="1161"/>
      <c r="AP846" s="888" t="s">
        <v>1393</v>
      </c>
      <c r="AQ846" s="652"/>
      <c r="AR846" s="713"/>
    </row>
    <row r="847" spans="1:44" ht="14.1" customHeight="1" x14ac:dyDescent="0.15">
      <c r="A847" s="691"/>
      <c r="B847" s="645" t="s">
        <v>1523</v>
      </c>
      <c r="C847" s="646"/>
      <c r="D847" s="646"/>
      <c r="E847" s="646"/>
      <c r="F847" s="646"/>
      <c r="G847" s="647"/>
      <c r="H847" s="645"/>
      <c r="I847" s="648"/>
      <c r="J847" s="648"/>
      <c r="K847" s="647"/>
      <c r="L847" s="1172"/>
      <c r="M847" s="1173"/>
      <c r="N847" s="645"/>
      <c r="O847" s="647"/>
      <c r="P847" s="692"/>
      <c r="Q847" s="693"/>
      <c r="R847" s="648"/>
      <c r="S847" s="648"/>
      <c r="T847" s="648"/>
      <c r="U847" s="1172"/>
      <c r="V847" s="1173"/>
      <c r="W847" s="645"/>
      <c r="X847" s="647"/>
      <c r="Y847" s="692"/>
      <c r="Z847" s="693"/>
      <c r="AA847" s="648"/>
      <c r="AB847" s="648"/>
      <c r="AC847" s="648"/>
      <c r="AD847" s="1172"/>
      <c r="AE847" s="1173"/>
      <c r="AF847" s="645"/>
      <c r="AG847" s="647"/>
      <c r="AH847" s="692"/>
      <c r="AI847" s="693"/>
      <c r="AJ847" s="648"/>
      <c r="AK847" s="648"/>
      <c r="AL847" s="648"/>
      <c r="AM847" s="694"/>
      <c r="AN847" s="695"/>
      <c r="AO847" s="696"/>
      <c r="AP847" s="646"/>
      <c r="AQ847" s="646"/>
      <c r="AR847" s="647"/>
    </row>
    <row r="848" spans="1:44" ht="14.1" customHeight="1" x14ac:dyDescent="0.15">
      <c r="A848" s="697"/>
      <c r="B848" s="651" t="s">
        <v>1524</v>
      </c>
      <c r="C848" s="652"/>
      <c r="D848" s="652"/>
      <c r="E848" s="652"/>
      <c r="F848" s="660"/>
      <c r="G848" s="653"/>
      <c r="H848" s="679" t="s">
        <v>600</v>
      </c>
      <c r="I848" s="662"/>
      <c r="J848" s="662"/>
      <c r="K848" s="680"/>
      <c r="L848" s="1218" t="s">
        <v>724</v>
      </c>
      <c r="M848" s="1219"/>
      <c r="N848" s="1164" t="s">
        <v>737</v>
      </c>
      <c r="O848" s="1165"/>
      <c r="P848" s="1157"/>
      <c r="Q848" s="1158"/>
      <c r="R848" s="1159"/>
      <c r="S848" s="1160"/>
      <c r="T848" s="1161"/>
      <c r="U848" s="1162" t="s">
        <v>724</v>
      </c>
      <c r="V848" s="1163"/>
      <c r="W848" s="1164" t="s">
        <v>1133</v>
      </c>
      <c r="X848" s="1165"/>
      <c r="Y848" s="1157"/>
      <c r="Z848" s="1158"/>
      <c r="AA848" s="1159"/>
      <c r="AB848" s="1160"/>
      <c r="AC848" s="1161"/>
      <c r="AD848" s="1162" t="s">
        <v>724</v>
      </c>
      <c r="AE848" s="1163"/>
      <c r="AF848" s="1164" t="s">
        <v>1130</v>
      </c>
      <c r="AG848" s="1165"/>
      <c r="AH848" s="1157"/>
      <c r="AI848" s="1158"/>
      <c r="AJ848" s="1159"/>
      <c r="AK848" s="1160"/>
      <c r="AL848" s="1161"/>
      <c r="AM848" s="1159"/>
      <c r="AN848" s="1160"/>
      <c r="AO848" s="1161"/>
      <c r="AP848" s="888" t="s">
        <v>1393</v>
      </c>
      <c r="AQ848" s="652"/>
      <c r="AR848" s="713"/>
    </row>
    <row r="849" spans="1:44" ht="14.1" customHeight="1" x14ac:dyDescent="0.15">
      <c r="A849" s="707"/>
      <c r="B849" s="645" t="s">
        <v>1523</v>
      </c>
      <c r="C849" s="646"/>
      <c r="D849" s="646"/>
      <c r="E849" s="646"/>
      <c r="F849" s="646"/>
      <c r="G849" s="647"/>
      <c r="H849" s="645"/>
      <c r="I849" s="648"/>
      <c r="J849" s="648"/>
      <c r="K849" s="647"/>
      <c r="L849" s="1172"/>
      <c r="M849" s="1173"/>
      <c r="N849" s="645"/>
      <c r="O849" s="647"/>
      <c r="P849" s="692"/>
      <c r="Q849" s="693"/>
      <c r="R849" s="648"/>
      <c r="S849" s="648"/>
      <c r="T849" s="648"/>
      <c r="U849" s="1172"/>
      <c r="V849" s="1173"/>
      <c r="W849" s="645"/>
      <c r="X849" s="647"/>
      <c r="Y849" s="692"/>
      <c r="Z849" s="693"/>
      <c r="AA849" s="648"/>
      <c r="AB849" s="648"/>
      <c r="AC849" s="648"/>
      <c r="AD849" s="1172"/>
      <c r="AE849" s="1173"/>
      <c r="AF849" s="645"/>
      <c r="AG849" s="647"/>
      <c r="AH849" s="692"/>
      <c r="AI849" s="693"/>
      <c r="AJ849" s="648"/>
      <c r="AK849" s="648"/>
      <c r="AL849" s="648"/>
      <c r="AM849" s="694"/>
      <c r="AN849" s="695"/>
      <c r="AO849" s="696"/>
      <c r="AP849" s="646"/>
      <c r="AQ849" s="660"/>
      <c r="AR849" s="661"/>
    </row>
    <row r="850" spans="1:44" ht="14.1" customHeight="1" x14ac:dyDescent="0.15">
      <c r="A850" s="707"/>
      <c r="B850" s="651" t="s">
        <v>1574</v>
      </c>
      <c r="C850" s="652"/>
      <c r="D850" s="652"/>
      <c r="E850" s="652"/>
      <c r="F850" s="660"/>
      <c r="G850" s="653"/>
      <c r="H850" s="679" t="s">
        <v>600</v>
      </c>
      <c r="I850" s="662"/>
      <c r="J850" s="662"/>
      <c r="K850" s="680"/>
      <c r="L850" s="1218" t="s">
        <v>724</v>
      </c>
      <c r="M850" s="1219"/>
      <c r="N850" s="1164" t="s">
        <v>737</v>
      </c>
      <c r="O850" s="1165"/>
      <c r="P850" s="1157"/>
      <c r="Q850" s="1158"/>
      <c r="R850" s="1159"/>
      <c r="S850" s="1160"/>
      <c r="T850" s="1161"/>
      <c r="U850" s="1162" t="s">
        <v>724</v>
      </c>
      <c r="V850" s="1163"/>
      <c r="W850" s="1164" t="s">
        <v>1133</v>
      </c>
      <c r="X850" s="1165"/>
      <c r="Y850" s="1157"/>
      <c r="Z850" s="1158"/>
      <c r="AA850" s="1159"/>
      <c r="AB850" s="1160"/>
      <c r="AC850" s="1161"/>
      <c r="AD850" s="1162" t="s">
        <v>724</v>
      </c>
      <c r="AE850" s="1163"/>
      <c r="AF850" s="1164" t="s">
        <v>1130</v>
      </c>
      <c r="AG850" s="1165"/>
      <c r="AH850" s="1157"/>
      <c r="AI850" s="1158"/>
      <c r="AJ850" s="1159"/>
      <c r="AK850" s="1160"/>
      <c r="AL850" s="1161"/>
      <c r="AM850" s="1159"/>
      <c r="AN850" s="1160"/>
      <c r="AO850" s="1161"/>
      <c r="AP850" s="888" t="s">
        <v>1393</v>
      </c>
      <c r="AQ850" s="660"/>
      <c r="AR850" s="661"/>
    </row>
    <row r="851" spans="1:44" ht="14.1" customHeight="1" x14ac:dyDescent="0.15">
      <c r="A851" s="691"/>
      <c r="B851" s="645"/>
      <c r="C851" s="646"/>
      <c r="D851" s="646"/>
      <c r="E851" s="646"/>
      <c r="F851" s="646"/>
      <c r="G851" s="647"/>
      <c r="H851" s="645"/>
      <c r="I851" s="648"/>
      <c r="J851" s="648"/>
      <c r="K851" s="647"/>
      <c r="L851" s="1172"/>
      <c r="M851" s="1173"/>
      <c r="N851" s="645"/>
      <c r="O851" s="647"/>
      <c r="P851" s="692"/>
      <c r="Q851" s="693"/>
      <c r="R851" s="648"/>
      <c r="S851" s="648"/>
      <c r="T851" s="648"/>
      <c r="U851" s="1172"/>
      <c r="V851" s="1173"/>
      <c r="W851" s="645"/>
      <c r="X851" s="647"/>
      <c r="Y851" s="692"/>
      <c r="Z851" s="693"/>
      <c r="AA851" s="648"/>
      <c r="AB851" s="648"/>
      <c r="AC851" s="648"/>
      <c r="AD851" s="1172"/>
      <c r="AE851" s="1173"/>
      <c r="AF851" s="645"/>
      <c r="AG851" s="647"/>
      <c r="AH851" s="692"/>
      <c r="AI851" s="693"/>
      <c r="AJ851" s="648"/>
      <c r="AK851" s="648"/>
      <c r="AL851" s="648"/>
      <c r="AM851" s="694"/>
      <c r="AN851" s="695"/>
      <c r="AO851" s="696"/>
      <c r="AP851" s="646"/>
      <c r="AQ851" s="646"/>
      <c r="AR851" s="647"/>
    </row>
    <row r="852" spans="1:44" ht="14.1" customHeight="1" x14ac:dyDescent="0.15">
      <c r="A852" s="697"/>
      <c r="B852" s="651" t="s">
        <v>1527</v>
      </c>
      <c r="C852" s="652"/>
      <c r="D852" s="652"/>
      <c r="E852" s="652"/>
      <c r="F852" s="660"/>
      <c r="G852" s="653"/>
      <c r="H852" s="679" t="s">
        <v>600</v>
      </c>
      <c r="I852" s="662"/>
      <c r="J852" s="662"/>
      <c r="K852" s="680"/>
      <c r="L852" s="1218" t="s">
        <v>724</v>
      </c>
      <c r="M852" s="1219"/>
      <c r="N852" s="1164" t="s">
        <v>737</v>
      </c>
      <c r="O852" s="1165"/>
      <c r="P852" s="1157"/>
      <c r="Q852" s="1158"/>
      <c r="R852" s="1159"/>
      <c r="S852" s="1160"/>
      <c r="T852" s="1161"/>
      <c r="U852" s="1162" t="s">
        <v>724</v>
      </c>
      <c r="V852" s="1163"/>
      <c r="W852" s="1164" t="s">
        <v>1133</v>
      </c>
      <c r="X852" s="1165"/>
      <c r="Y852" s="1157"/>
      <c r="Z852" s="1158"/>
      <c r="AA852" s="1159"/>
      <c r="AB852" s="1160"/>
      <c r="AC852" s="1161"/>
      <c r="AD852" s="1162" t="s">
        <v>724</v>
      </c>
      <c r="AE852" s="1163"/>
      <c r="AF852" s="1164" t="s">
        <v>1130</v>
      </c>
      <c r="AG852" s="1165"/>
      <c r="AH852" s="1157"/>
      <c r="AI852" s="1158"/>
      <c r="AJ852" s="1159"/>
      <c r="AK852" s="1160"/>
      <c r="AL852" s="1161"/>
      <c r="AM852" s="1159"/>
      <c r="AN852" s="1160"/>
      <c r="AO852" s="1161"/>
      <c r="AP852" s="888" t="s">
        <v>1393</v>
      </c>
      <c r="AQ852" s="652"/>
      <c r="AR852" s="713"/>
    </row>
    <row r="853" spans="1:44" ht="14.1" customHeight="1" x14ac:dyDescent="0.15">
      <c r="A853" s="691"/>
      <c r="B853" s="645"/>
      <c r="C853" s="646"/>
      <c r="D853" s="646"/>
      <c r="E853" s="646"/>
      <c r="F853" s="646"/>
      <c r="G853" s="647"/>
      <c r="H853" s="645"/>
      <c r="I853" s="648"/>
      <c r="J853" s="648"/>
      <c r="K853" s="647"/>
      <c r="L853" s="1172"/>
      <c r="M853" s="1173"/>
      <c r="N853" s="645"/>
      <c r="O853" s="647"/>
      <c r="P853" s="692"/>
      <c r="Q853" s="693"/>
      <c r="R853" s="648"/>
      <c r="S853" s="648"/>
      <c r="T853" s="648"/>
      <c r="U853" s="1172"/>
      <c r="V853" s="1173"/>
      <c r="W853" s="645"/>
      <c r="X853" s="647"/>
      <c r="Y853" s="692"/>
      <c r="Z853" s="693"/>
      <c r="AA853" s="648"/>
      <c r="AB853" s="648"/>
      <c r="AC853" s="648"/>
      <c r="AD853" s="1172"/>
      <c r="AE853" s="1173"/>
      <c r="AF853" s="645"/>
      <c r="AG853" s="647"/>
      <c r="AH853" s="692"/>
      <c r="AI853" s="693"/>
      <c r="AJ853" s="648"/>
      <c r="AK853" s="648"/>
      <c r="AL853" s="648"/>
      <c r="AM853" s="694"/>
      <c r="AN853" s="695"/>
      <c r="AO853" s="696"/>
      <c r="AP853" s="646"/>
      <c r="AQ853" s="723"/>
      <c r="AR853" s="724"/>
    </row>
    <row r="854" spans="1:44" ht="14.1" customHeight="1" x14ac:dyDescent="0.15">
      <c r="A854" s="697"/>
      <c r="B854" s="651" t="s">
        <v>1528</v>
      </c>
      <c r="C854" s="652"/>
      <c r="D854" s="652"/>
      <c r="E854" s="652"/>
      <c r="F854" s="660"/>
      <c r="G854" s="653"/>
      <c r="H854" s="679" t="s">
        <v>600</v>
      </c>
      <c r="I854" s="662"/>
      <c r="J854" s="662"/>
      <c r="K854" s="680"/>
      <c r="L854" s="1218" t="s">
        <v>724</v>
      </c>
      <c r="M854" s="1219"/>
      <c r="N854" s="1164" t="s">
        <v>737</v>
      </c>
      <c r="O854" s="1165"/>
      <c r="P854" s="1157"/>
      <c r="Q854" s="1158"/>
      <c r="R854" s="1159"/>
      <c r="S854" s="1160"/>
      <c r="T854" s="1161"/>
      <c r="U854" s="1162" t="s">
        <v>724</v>
      </c>
      <c r="V854" s="1163"/>
      <c r="W854" s="1164" t="s">
        <v>1133</v>
      </c>
      <c r="X854" s="1165"/>
      <c r="Y854" s="1157"/>
      <c r="Z854" s="1158"/>
      <c r="AA854" s="1159"/>
      <c r="AB854" s="1160"/>
      <c r="AC854" s="1161"/>
      <c r="AD854" s="1162" t="s">
        <v>724</v>
      </c>
      <c r="AE854" s="1163"/>
      <c r="AF854" s="1164" t="s">
        <v>1130</v>
      </c>
      <c r="AG854" s="1165"/>
      <c r="AH854" s="1157"/>
      <c r="AI854" s="1158"/>
      <c r="AJ854" s="1159"/>
      <c r="AK854" s="1160"/>
      <c r="AL854" s="1161"/>
      <c r="AM854" s="1159"/>
      <c r="AN854" s="1160"/>
      <c r="AO854" s="1161"/>
      <c r="AP854" s="888" t="s">
        <v>1393</v>
      </c>
      <c r="AQ854" s="689"/>
      <c r="AR854" s="690"/>
    </row>
    <row r="855" spans="1:44" ht="14.1" customHeight="1" x14ac:dyDescent="0.15">
      <c r="A855" s="691"/>
      <c r="B855" s="645"/>
      <c r="C855" s="646"/>
      <c r="D855" s="646"/>
      <c r="E855" s="646"/>
      <c r="F855" s="646"/>
      <c r="G855" s="647"/>
      <c r="H855" s="645" t="s">
        <v>1581</v>
      </c>
      <c r="I855" s="648"/>
      <c r="J855" s="648"/>
      <c r="K855" s="647"/>
      <c r="L855" s="1172"/>
      <c r="M855" s="1173"/>
      <c r="N855" s="645"/>
      <c r="O855" s="647"/>
      <c r="P855" s="692"/>
      <c r="Q855" s="693"/>
      <c r="R855" s="646"/>
      <c r="S855" s="646"/>
      <c r="T855" s="646"/>
      <c r="U855" s="1216"/>
      <c r="V855" s="1217"/>
      <c r="W855" s="645"/>
      <c r="X855" s="647"/>
      <c r="Y855" s="692"/>
      <c r="Z855" s="693"/>
      <c r="AA855" s="648"/>
      <c r="AB855" s="648"/>
      <c r="AC855" s="648"/>
      <c r="AD855" s="1216"/>
      <c r="AE855" s="1217"/>
      <c r="AF855" s="645"/>
      <c r="AG855" s="647"/>
      <c r="AH855" s="692"/>
      <c r="AI855" s="693"/>
      <c r="AJ855" s="648"/>
      <c r="AK855" s="648"/>
      <c r="AL855" s="648"/>
      <c r="AM855" s="694"/>
      <c r="AN855" s="695"/>
      <c r="AO855" s="696"/>
      <c r="AP855" s="646"/>
      <c r="AQ855" s="723"/>
      <c r="AR855" s="724"/>
    </row>
    <row r="856" spans="1:44" ht="14.1" customHeight="1" x14ac:dyDescent="0.15">
      <c r="A856" s="697"/>
      <c r="B856" s="651" t="s">
        <v>1531</v>
      </c>
      <c r="C856" s="652"/>
      <c r="D856" s="652"/>
      <c r="E856" s="652"/>
      <c r="F856" s="660"/>
      <c r="G856" s="653"/>
      <c r="H856" s="654" t="s">
        <v>1132</v>
      </c>
      <c r="I856" s="655"/>
      <c r="J856" s="655"/>
      <c r="K856" s="656"/>
      <c r="L856" s="1162" t="s">
        <v>724</v>
      </c>
      <c r="M856" s="1163"/>
      <c r="N856" s="1164" t="s">
        <v>737</v>
      </c>
      <c r="O856" s="1165"/>
      <c r="P856" s="1157"/>
      <c r="Q856" s="1158"/>
      <c r="R856" s="655"/>
      <c r="S856" s="655"/>
      <c r="T856" s="655"/>
      <c r="U856" s="1230">
        <v>0.03</v>
      </c>
      <c r="V856" s="1231"/>
      <c r="W856" s="1174" t="s">
        <v>1133</v>
      </c>
      <c r="X856" s="1175"/>
      <c r="Y856" s="1157"/>
      <c r="Z856" s="1158"/>
      <c r="AA856" s="1159"/>
      <c r="AB856" s="1160"/>
      <c r="AC856" s="1161"/>
      <c r="AD856" s="1162" t="s">
        <v>1374</v>
      </c>
      <c r="AE856" s="1163"/>
      <c r="AF856" s="1174" t="s">
        <v>1130</v>
      </c>
      <c r="AG856" s="1175"/>
      <c r="AH856" s="1157"/>
      <c r="AI856" s="1158"/>
      <c r="AJ856" s="1159"/>
      <c r="AK856" s="1160"/>
      <c r="AL856" s="1161"/>
      <c r="AM856" s="1159"/>
      <c r="AN856" s="1160"/>
      <c r="AO856" s="1161"/>
      <c r="AP856" s="654" t="s">
        <v>1547</v>
      </c>
      <c r="AQ856" s="689"/>
      <c r="AR856" s="690"/>
    </row>
    <row r="857" spans="1:44" ht="14.1" customHeight="1" x14ac:dyDescent="0.15">
      <c r="A857" s="707"/>
      <c r="B857" s="645"/>
      <c r="C857" s="646"/>
      <c r="D857" s="646"/>
      <c r="E857" s="646"/>
      <c r="F857" s="646"/>
      <c r="G857" s="647"/>
      <c r="H857" s="645" t="s">
        <v>1581</v>
      </c>
      <c r="I857" s="648"/>
      <c r="J857" s="648"/>
      <c r="K857" s="647"/>
      <c r="L857" s="1172"/>
      <c r="M857" s="1173"/>
      <c r="N857" s="645"/>
      <c r="O857" s="647"/>
      <c r="P857" s="692"/>
      <c r="Q857" s="693"/>
      <c r="R857" s="646"/>
      <c r="S857" s="646"/>
      <c r="T857" s="646"/>
      <c r="U857" s="1216"/>
      <c r="V857" s="1217"/>
      <c r="W857" s="645"/>
      <c r="X857" s="647"/>
      <c r="Y857" s="692"/>
      <c r="Z857" s="693"/>
      <c r="AA857" s="648"/>
      <c r="AB857" s="648"/>
      <c r="AC857" s="648"/>
      <c r="AD857" s="1216"/>
      <c r="AE857" s="1217"/>
      <c r="AF857" s="645"/>
      <c r="AG857" s="647"/>
      <c r="AH857" s="692"/>
      <c r="AI857" s="693"/>
      <c r="AJ857" s="648"/>
      <c r="AK857" s="648"/>
      <c r="AL857" s="648"/>
      <c r="AM857" s="694"/>
      <c r="AN857" s="695"/>
      <c r="AO857" s="696"/>
      <c r="AP857" s="646"/>
      <c r="AQ857" s="667"/>
      <c r="AR857" s="668"/>
    </row>
    <row r="858" spans="1:44" ht="14.1" customHeight="1" x14ac:dyDescent="0.15">
      <c r="A858" s="707"/>
      <c r="B858" s="659" t="s">
        <v>659</v>
      </c>
      <c r="C858" s="660"/>
      <c r="D858" s="660"/>
      <c r="E858" s="660"/>
      <c r="F858" s="660"/>
      <c r="G858" s="678"/>
      <c r="H858" s="679" t="s">
        <v>1132</v>
      </c>
      <c r="I858" s="662"/>
      <c r="J858" s="662"/>
      <c r="K858" s="680"/>
      <c r="L858" s="1218" t="s">
        <v>724</v>
      </c>
      <c r="M858" s="1219"/>
      <c r="N858" s="1164" t="s">
        <v>737</v>
      </c>
      <c r="O858" s="1165"/>
      <c r="P858" s="1214"/>
      <c r="Q858" s="1215"/>
      <c r="R858" s="662"/>
      <c r="S858" s="662"/>
      <c r="T858" s="662"/>
      <c r="U858" s="1267" t="s">
        <v>1374</v>
      </c>
      <c r="V858" s="1268"/>
      <c r="W858" s="1164" t="s">
        <v>1133</v>
      </c>
      <c r="X858" s="1165"/>
      <c r="Y858" s="1214"/>
      <c r="Z858" s="1215"/>
      <c r="AA858" s="1194"/>
      <c r="AB858" s="1195"/>
      <c r="AC858" s="1196"/>
      <c r="AD858" s="1303">
        <v>5.0000000000000001E-3</v>
      </c>
      <c r="AE858" s="1304"/>
      <c r="AF858" s="1164" t="s">
        <v>1130</v>
      </c>
      <c r="AG858" s="1165"/>
      <c r="AH858" s="1214"/>
      <c r="AI858" s="1215"/>
      <c r="AJ858" s="1194"/>
      <c r="AK858" s="1195"/>
      <c r="AL858" s="1196"/>
      <c r="AM858" s="1194"/>
      <c r="AN858" s="1195"/>
      <c r="AO858" s="1196"/>
      <c r="AP858" s="679" t="s">
        <v>1547</v>
      </c>
      <c r="AQ858" s="667"/>
      <c r="AR858" s="668"/>
    </row>
    <row r="859" spans="1:44" ht="14.1" customHeight="1" x14ac:dyDescent="0.15">
      <c r="A859" s="691"/>
      <c r="B859" s="645" t="s">
        <v>1575</v>
      </c>
      <c r="C859" s="646"/>
      <c r="D859" s="646"/>
      <c r="E859" s="646"/>
      <c r="F859" s="646"/>
      <c r="G859" s="696"/>
      <c r="H859" s="645"/>
      <c r="I859" s="648"/>
      <c r="J859" s="648"/>
      <c r="K859" s="647"/>
      <c r="L859" s="1172"/>
      <c r="M859" s="1173"/>
      <c r="N859" s="645"/>
      <c r="O859" s="647"/>
      <c r="P859" s="692"/>
      <c r="Q859" s="693"/>
      <c r="R859" s="648"/>
      <c r="S859" s="648"/>
      <c r="T859" s="648"/>
      <c r="U859" s="1172"/>
      <c r="V859" s="1173"/>
      <c r="W859" s="645"/>
      <c r="X859" s="647"/>
      <c r="Y859" s="692"/>
      <c r="Z859" s="693"/>
      <c r="AA859" s="648"/>
      <c r="AB859" s="648"/>
      <c r="AC859" s="648"/>
      <c r="AD859" s="1172"/>
      <c r="AE859" s="1173"/>
      <c r="AF859" s="645"/>
      <c r="AG859" s="647"/>
      <c r="AH859" s="692"/>
      <c r="AI859" s="693"/>
      <c r="AJ859" s="648"/>
      <c r="AK859" s="648"/>
      <c r="AL859" s="648"/>
      <c r="AM859" s="694"/>
      <c r="AN859" s="695"/>
      <c r="AO859" s="696"/>
      <c r="AP859" s="646"/>
      <c r="AQ859" s="723"/>
      <c r="AR859" s="724"/>
    </row>
    <row r="860" spans="1:44" ht="14.1" customHeight="1" x14ac:dyDescent="0.15">
      <c r="A860" s="697"/>
      <c r="B860" s="651" t="s">
        <v>1576</v>
      </c>
      <c r="C860" s="652"/>
      <c r="D860" s="652"/>
      <c r="E860" s="652"/>
      <c r="F860" s="652"/>
      <c r="G860" s="653"/>
      <c r="H860" s="679" t="s">
        <v>600</v>
      </c>
      <c r="I860" s="662"/>
      <c r="J860" s="662"/>
      <c r="K860" s="680"/>
      <c r="L860" s="1218" t="s">
        <v>724</v>
      </c>
      <c r="M860" s="1219"/>
      <c r="N860" s="1164" t="s">
        <v>737</v>
      </c>
      <c r="O860" s="1165"/>
      <c r="P860" s="1157"/>
      <c r="Q860" s="1158"/>
      <c r="R860" s="1159"/>
      <c r="S860" s="1160"/>
      <c r="T860" s="1161"/>
      <c r="U860" s="1162" t="s">
        <v>724</v>
      </c>
      <c r="V860" s="1163"/>
      <c r="W860" s="1164" t="s">
        <v>1133</v>
      </c>
      <c r="X860" s="1165"/>
      <c r="Y860" s="1157"/>
      <c r="Z860" s="1158"/>
      <c r="AA860" s="1159"/>
      <c r="AB860" s="1160"/>
      <c r="AC860" s="1161"/>
      <c r="AD860" s="1162" t="s">
        <v>724</v>
      </c>
      <c r="AE860" s="1163"/>
      <c r="AF860" s="1164" t="s">
        <v>1130</v>
      </c>
      <c r="AG860" s="1165"/>
      <c r="AH860" s="1157"/>
      <c r="AI860" s="1158"/>
      <c r="AJ860" s="1159"/>
      <c r="AK860" s="1160"/>
      <c r="AL860" s="1161"/>
      <c r="AM860" s="1159"/>
      <c r="AN860" s="1160"/>
      <c r="AO860" s="1161"/>
      <c r="AP860" s="888" t="s">
        <v>1393</v>
      </c>
      <c r="AQ860" s="689"/>
      <c r="AR860" s="690"/>
    </row>
    <row r="861" spans="1:44" ht="14.1" customHeight="1" x14ac:dyDescent="0.15">
      <c r="A861" s="691"/>
      <c r="B861" s="645" t="s">
        <v>1533</v>
      </c>
      <c r="C861" s="646"/>
      <c r="D861" s="646"/>
      <c r="E861" s="646"/>
      <c r="F861" s="646"/>
      <c r="G861" s="647"/>
      <c r="H861" s="645" t="s">
        <v>1581</v>
      </c>
      <c r="I861" s="648"/>
      <c r="J861" s="648"/>
      <c r="K861" s="647"/>
      <c r="L861" s="1172"/>
      <c r="M861" s="1173"/>
      <c r="N861" s="645"/>
      <c r="O861" s="647"/>
      <c r="P861" s="692"/>
      <c r="Q861" s="693"/>
      <c r="R861" s="646"/>
      <c r="S861" s="646"/>
      <c r="T861" s="646"/>
      <c r="U861" s="1216"/>
      <c r="V861" s="1217"/>
      <c r="W861" s="645"/>
      <c r="X861" s="647"/>
      <c r="Y861" s="692"/>
      <c r="Z861" s="693"/>
      <c r="AA861" s="648"/>
      <c r="AB861" s="648"/>
      <c r="AC861" s="648"/>
      <c r="AD861" s="1216"/>
      <c r="AE861" s="1217"/>
      <c r="AF861" s="645"/>
      <c r="AG861" s="647"/>
      <c r="AH861" s="692"/>
      <c r="AI861" s="693"/>
      <c r="AJ861" s="648"/>
      <c r="AK861" s="648"/>
      <c r="AL861" s="648"/>
      <c r="AM861" s="694"/>
      <c r="AN861" s="695"/>
      <c r="AO861" s="696"/>
      <c r="AP861" s="646"/>
      <c r="AQ861" s="723"/>
      <c r="AR861" s="724"/>
    </row>
    <row r="862" spans="1:44" ht="14.1" customHeight="1" x14ac:dyDescent="0.15">
      <c r="A862" s="697"/>
      <c r="B862" s="659" t="s">
        <v>1534</v>
      </c>
      <c r="C862" s="652"/>
      <c r="D862" s="652"/>
      <c r="E862" s="652"/>
      <c r="F862" s="660"/>
      <c r="G862" s="653"/>
      <c r="H862" s="654" t="s">
        <v>1132</v>
      </c>
      <c r="I862" s="662"/>
      <c r="J862" s="662"/>
      <c r="K862" s="656"/>
      <c r="L862" s="1162" t="s">
        <v>724</v>
      </c>
      <c r="M862" s="1163"/>
      <c r="N862" s="1164" t="s">
        <v>737</v>
      </c>
      <c r="O862" s="1165"/>
      <c r="P862" s="1157"/>
      <c r="Q862" s="1158"/>
      <c r="R862" s="655"/>
      <c r="S862" s="655"/>
      <c r="T862" s="655"/>
      <c r="U862" s="1225" t="s">
        <v>1374</v>
      </c>
      <c r="V862" s="1226"/>
      <c r="W862" s="1174" t="s">
        <v>1133</v>
      </c>
      <c r="X862" s="1175"/>
      <c r="Y862" s="1157"/>
      <c r="Z862" s="1158"/>
      <c r="AA862" s="1159"/>
      <c r="AB862" s="1160"/>
      <c r="AC862" s="1161"/>
      <c r="AD862" s="1230">
        <v>0.01</v>
      </c>
      <c r="AE862" s="1231"/>
      <c r="AF862" s="1174" t="s">
        <v>1130</v>
      </c>
      <c r="AG862" s="1175"/>
      <c r="AH862" s="1157"/>
      <c r="AI862" s="1158"/>
      <c r="AJ862" s="1159"/>
      <c r="AK862" s="1160"/>
      <c r="AL862" s="1161"/>
      <c r="AM862" s="1159"/>
      <c r="AN862" s="1160"/>
      <c r="AO862" s="1161"/>
      <c r="AP862" s="654" t="s">
        <v>1547</v>
      </c>
      <c r="AQ862" s="689"/>
      <c r="AR862" s="690"/>
    </row>
    <row r="863" spans="1:44" ht="14.1" customHeight="1" x14ac:dyDescent="0.15">
      <c r="A863" s="707"/>
      <c r="B863" s="645" t="s">
        <v>710</v>
      </c>
      <c r="C863" s="646"/>
      <c r="D863" s="646"/>
      <c r="E863" s="646"/>
      <c r="F863" s="646"/>
      <c r="G863" s="647"/>
      <c r="H863" s="645"/>
      <c r="I863" s="648"/>
      <c r="J863" s="648"/>
      <c r="K863" s="647"/>
      <c r="L863" s="1172"/>
      <c r="M863" s="1173"/>
      <c r="N863" s="645"/>
      <c r="O863" s="647"/>
      <c r="P863" s="692"/>
      <c r="Q863" s="693"/>
      <c r="R863" s="648"/>
      <c r="S863" s="648"/>
      <c r="T863" s="648"/>
      <c r="U863" s="1172"/>
      <c r="V863" s="1173"/>
      <c r="W863" s="645"/>
      <c r="X863" s="647"/>
      <c r="Y863" s="692"/>
      <c r="Z863" s="693"/>
      <c r="AA863" s="648"/>
      <c r="AB863" s="648"/>
      <c r="AC863" s="648"/>
      <c r="AD863" s="1172"/>
      <c r="AE863" s="1173"/>
      <c r="AF863" s="645"/>
      <c r="AG863" s="647"/>
      <c r="AH863" s="692"/>
      <c r="AI863" s="693"/>
      <c r="AJ863" s="648"/>
      <c r="AK863" s="648"/>
      <c r="AL863" s="648"/>
      <c r="AM863" s="694"/>
      <c r="AN863" s="695"/>
      <c r="AO863" s="696"/>
      <c r="AP863" s="646"/>
      <c r="AQ863" s="667"/>
      <c r="AR863" s="668"/>
    </row>
    <row r="864" spans="1:44" ht="14.1" customHeight="1" x14ac:dyDescent="0.15">
      <c r="A864" s="707"/>
      <c r="B864" s="651" t="s">
        <v>709</v>
      </c>
      <c r="C864" s="652"/>
      <c r="D864" s="652"/>
      <c r="E864" s="652"/>
      <c r="F864" s="698"/>
      <c r="G864" s="678"/>
      <c r="H864" s="679" t="s">
        <v>600</v>
      </c>
      <c r="I864" s="662"/>
      <c r="J864" s="662"/>
      <c r="K864" s="680"/>
      <c r="L864" s="1218" t="s">
        <v>724</v>
      </c>
      <c r="M864" s="1219"/>
      <c r="N864" s="1164" t="s">
        <v>737</v>
      </c>
      <c r="O864" s="1165"/>
      <c r="P864" s="1157"/>
      <c r="Q864" s="1158"/>
      <c r="R864" s="1159"/>
      <c r="S864" s="1160"/>
      <c r="T864" s="1161"/>
      <c r="U864" s="1162" t="s">
        <v>724</v>
      </c>
      <c r="V864" s="1163"/>
      <c r="W864" s="1164" t="s">
        <v>1133</v>
      </c>
      <c r="X864" s="1165"/>
      <c r="Y864" s="1157"/>
      <c r="Z864" s="1158"/>
      <c r="AA864" s="1159"/>
      <c r="AB864" s="1160"/>
      <c r="AC864" s="1161"/>
      <c r="AD864" s="1162" t="s">
        <v>724</v>
      </c>
      <c r="AE864" s="1163"/>
      <c r="AF864" s="1164" t="s">
        <v>1130</v>
      </c>
      <c r="AG864" s="1165"/>
      <c r="AH864" s="1157"/>
      <c r="AI864" s="1158"/>
      <c r="AJ864" s="1159"/>
      <c r="AK864" s="1160"/>
      <c r="AL864" s="1161"/>
      <c r="AM864" s="1159"/>
      <c r="AN864" s="1160"/>
      <c r="AO864" s="1161"/>
      <c r="AP864" s="888" t="s">
        <v>1393</v>
      </c>
      <c r="AQ864" s="667"/>
      <c r="AR864" s="668"/>
    </row>
    <row r="865" spans="1:44" ht="14.1" customHeight="1" x14ac:dyDescent="0.15">
      <c r="A865" s="691"/>
      <c r="B865" s="645" t="s">
        <v>1577</v>
      </c>
      <c r="C865" s="646"/>
      <c r="D865" s="646"/>
      <c r="E865" s="646"/>
      <c r="F865" s="646"/>
      <c r="G865" s="647"/>
      <c r="H865" s="645"/>
      <c r="I865" s="648"/>
      <c r="J865" s="648"/>
      <c r="K865" s="647"/>
      <c r="L865" s="1172"/>
      <c r="M865" s="1173"/>
      <c r="N865" s="645"/>
      <c r="O865" s="647"/>
      <c r="P865" s="692"/>
      <c r="Q865" s="693"/>
      <c r="R865" s="648"/>
      <c r="S865" s="648"/>
      <c r="T865" s="648"/>
      <c r="U865" s="1172"/>
      <c r="V865" s="1173"/>
      <c r="W865" s="645"/>
      <c r="X865" s="647"/>
      <c r="Y865" s="692"/>
      <c r="Z865" s="693"/>
      <c r="AA865" s="648"/>
      <c r="AB865" s="648"/>
      <c r="AC865" s="648"/>
      <c r="AD865" s="1172"/>
      <c r="AE865" s="1173"/>
      <c r="AF865" s="645"/>
      <c r="AG865" s="647"/>
      <c r="AH865" s="692"/>
      <c r="AI865" s="693"/>
      <c r="AJ865" s="648"/>
      <c r="AK865" s="648"/>
      <c r="AL865" s="648"/>
      <c r="AM865" s="694"/>
      <c r="AN865" s="695"/>
      <c r="AO865" s="696"/>
      <c r="AP865" s="646"/>
      <c r="AQ865" s="723"/>
      <c r="AR865" s="724"/>
    </row>
    <row r="866" spans="1:44" ht="14.1" customHeight="1" x14ac:dyDescent="0.15">
      <c r="A866" s="697"/>
      <c r="B866" s="651" t="s">
        <v>1203</v>
      </c>
      <c r="C866" s="652"/>
      <c r="D866" s="652"/>
      <c r="E866" s="652"/>
      <c r="F866" s="698"/>
      <c r="G866" s="678"/>
      <c r="H866" s="679" t="s">
        <v>600</v>
      </c>
      <c r="I866" s="662"/>
      <c r="J866" s="662"/>
      <c r="K866" s="680"/>
      <c r="L866" s="1218" t="s">
        <v>724</v>
      </c>
      <c r="M866" s="1219"/>
      <c r="N866" s="1164" t="s">
        <v>737</v>
      </c>
      <c r="O866" s="1165"/>
      <c r="P866" s="1157"/>
      <c r="Q866" s="1158"/>
      <c r="R866" s="1159"/>
      <c r="S866" s="1160"/>
      <c r="T866" s="1161"/>
      <c r="U866" s="1162" t="s">
        <v>724</v>
      </c>
      <c r="V866" s="1163"/>
      <c r="W866" s="1164" t="s">
        <v>1133</v>
      </c>
      <c r="X866" s="1165"/>
      <c r="Y866" s="1157"/>
      <c r="Z866" s="1158"/>
      <c r="AA866" s="1159"/>
      <c r="AB866" s="1160"/>
      <c r="AC866" s="1161"/>
      <c r="AD866" s="1162" t="s">
        <v>724</v>
      </c>
      <c r="AE866" s="1163"/>
      <c r="AF866" s="1164" t="s">
        <v>1130</v>
      </c>
      <c r="AG866" s="1165"/>
      <c r="AH866" s="1157"/>
      <c r="AI866" s="1158"/>
      <c r="AJ866" s="1159"/>
      <c r="AK866" s="1160"/>
      <c r="AL866" s="1161"/>
      <c r="AM866" s="1159"/>
      <c r="AN866" s="1160"/>
      <c r="AO866" s="1161"/>
      <c r="AP866" s="888" t="s">
        <v>1393</v>
      </c>
      <c r="AQ866" s="689"/>
      <c r="AR866" s="690"/>
    </row>
    <row r="867" spans="1:44" ht="14.1" customHeight="1" x14ac:dyDescent="0.15">
      <c r="A867" s="691"/>
      <c r="B867" s="659"/>
      <c r="C867" s="660"/>
      <c r="D867" s="660"/>
      <c r="E867" s="660"/>
      <c r="F867" s="646"/>
      <c r="G867" s="661"/>
      <c r="H867" s="645"/>
      <c r="I867" s="648"/>
      <c r="J867" s="648"/>
      <c r="K867" s="647"/>
      <c r="L867" s="1172"/>
      <c r="M867" s="1173"/>
      <c r="N867" s="645"/>
      <c r="O867" s="647"/>
      <c r="P867" s="692"/>
      <c r="Q867" s="693"/>
      <c r="R867" s="648"/>
      <c r="S867" s="648"/>
      <c r="T867" s="648"/>
      <c r="U867" s="1172"/>
      <c r="V867" s="1173"/>
      <c r="W867" s="645"/>
      <c r="X867" s="647"/>
      <c r="Y867" s="692"/>
      <c r="Z867" s="693"/>
      <c r="AA867" s="648"/>
      <c r="AB867" s="648"/>
      <c r="AC867" s="648"/>
      <c r="AD867" s="1172"/>
      <c r="AE867" s="1173"/>
      <c r="AF867" s="645"/>
      <c r="AG867" s="647"/>
      <c r="AH867" s="692"/>
      <c r="AI867" s="693"/>
      <c r="AJ867" s="648"/>
      <c r="AK867" s="648"/>
      <c r="AL867" s="648"/>
      <c r="AM867" s="694"/>
      <c r="AN867" s="695"/>
      <c r="AO867" s="696"/>
      <c r="AP867" s="646"/>
      <c r="AQ867" s="723"/>
      <c r="AR867" s="724"/>
    </row>
    <row r="868" spans="1:44" ht="14.1" customHeight="1" x14ac:dyDescent="0.15">
      <c r="A868" s="697"/>
      <c r="B868" s="659" t="s">
        <v>705</v>
      </c>
      <c r="C868" s="660"/>
      <c r="D868" s="660"/>
      <c r="E868" s="660"/>
      <c r="F868" s="660"/>
      <c r="G868" s="678"/>
      <c r="H868" s="679" t="s">
        <v>600</v>
      </c>
      <c r="I868" s="662"/>
      <c r="J868" s="662"/>
      <c r="K868" s="680"/>
      <c r="L868" s="1218" t="s">
        <v>724</v>
      </c>
      <c r="M868" s="1219"/>
      <c r="N868" s="1164" t="s">
        <v>737</v>
      </c>
      <c r="O868" s="1165"/>
      <c r="P868" s="1157"/>
      <c r="Q868" s="1158"/>
      <c r="R868" s="1159"/>
      <c r="S868" s="1160"/>
      <c r="T868" s="1161"/>
      <c r="U868" s="1162" t="s">
        <v>724</v>
      </c>
      <c r="V868" s="1163"/>
      <c r="W868" s="1164" t="s">
        <v>1133</v>
      </c>
      <c r="X868" s="1165"/>
      <c r="Y868" s="1157"/>
      <c r="Z868" s="1158"/>
      <c r="AA868" s="1159"/>
      <c r="AB868" s="1160"/>
      <c r="AC868" s="1161"/>
      <c r="AD868" s="1162" t="s">
        <v>724</v>
      </c>
      <c r="AE868" s="1163"/>
      <c r="AF868" s="1164" t="s">
        <v>1130</v>
      </c>
      <c r="AG868" s="1165"/>
      <c r="AH868" s="1157"/>
      <c r="AI868" s="1158"/>
      <c r="AJ868" s="1159"/>
      <c r="AK868" s="1160"/>
      <c r="AL868" s="1161"/>
      <c r="AM868" s="1159"/>
      <c r="AN868" s="1160"/>
      <c r="AO868" s="1161"/>
      <c r="AP868" s="888" t="s">
        <v>1393</v>
      </c>
      <c r="AQ868" s="689"/>
      <c r="AR868" s="690"/>
    </row>
    <row r="869" spans="1:44" ht="14.1" customHeight="1" x14ac:dyDescent="0.15">
      <c r="A869" s="691"/>
      <c r="B869" s="645"/>
      <c r="C869" s="646"/>
      <c r="D869" s="646"/>
      <c r="E869" s="646"/>
      <c r="F869" s="646"/>
      <c r="G869" s="647"/>
      <c r="H869" s="645"/>
      <c r="I869" s="648"/>
      <c r="J869" s="648"/>
      <c r="K869" s="647"/>
      <c r="L869" s="1172"/>
      <c r="M869" s="1173"/>
      <c r="N869" s="645"/>
      <c r="O869" s="647"/>
      <c r="P869" s="692"/>
      <c r="Q869" s="693"/>
      <c r="R869" s="648"/>
      <c r="S869" s="648"/>
      <c r="T869" s="648"/>
      <c r="U869" s="1172"/>
      <c r="V869" s="1173"/>
      <c r="W869" s="645"/>
      <c r="X869" s="647"/>
      <c r="Y869" s="692"/>
      <c r="Z869" s="693"/>
      <c r="AA869" s="648"/>
      <c r="AB869" s="648"/>
      <c r="AC869" s="648"/>
      <c r="AD869" s="1172"/>
      <c r="AE869" s="1173"/>
      <c r="AF869" s="645"/>
      <c r="AG869" s="647"/>
      <c r="AH869" s="692"/>
      <c r="AI869" s="693"/>
      <c r="AJ869" s="648"/>
      <c r="AK869" s="648"/>
      <c r="AL869" s="648"/>
      <c r="AM869" s="694"/>
      <c r="AN869" s="695"/>
      <c r="AO869" s="696"/>
      <c r="AP869" s="646"/>
      <c r="AQ869" s="723"/>
      <c r="AR869" s="724"/>
    </row>
    <row r="870" spans="1:44" ht="14.1" customHeight="1" x14ac:dyDescent="0.15">
      <c r="A870" s="707"/>
      <c r="B870" s="659" t="s">
        <v>706</v>
      </c>
      <c r="C870" s="660"/>
      <c r="D870" s="660"/>
      <c r="E870" s="660"/>
      <c r="F870" s="660"/>
      <c r="G870" s="678"/>
      <c r="H870" s="679" t="s">
        <v>600</v>
      </c>
      <c r="I870" s="662"/>
      <c r="J870" s="662"/>
      <c r="K870" s="680"/>
      <c r="L870" s="1218" t="s">
        <v>724</v>
      </c>
      <c r="M870" s="1219"/>
      <c r="N870" s="1164" t="s">
        <v>737</v>
      </c>
      <c r="O870" s="1165"/>
      <c r="P870" s="1214"/>
      <c r="Q870" s="1215"/>
      <c r="R870" s="1194"/>
      <c r="S870" s="1195"/>
      <c r="T870" s="1196"/>
      <c r="U870" s="1218" t="s">
        <v>724</v>
      </c>
      <c r="V870" s="1219"/>
      <c r="W870" s="1164" t="s">
        <v>1133</v>
      </c>
      <c r="X870" s="1165"/>
      <c r="Y870" s="1214"/>
      <c r="Z870" s="1215"/>
      <c r="AA870" s="1194"/>
      <c r="AB870" s="1195"/>
      <c r="AC870" s="1196"/>
      <c r="AD870" s="1218" t="s">
        <v>724</v>
      </c>
      <c r="AE870" s="1219"/>
      <c r="AF870" s="1164" t="s">
        <v>1130</v>
      </c>
      <c r="AG870" s="1165"/>
      <c r="AH870" s="1214"/>
      <c r="AI870" s="1215"/>
      <c r="AJ870" s="1194"/>
      <c r="AK870" s="1195"/>
      <c r="AL870" s="1196"/>
      <c r="AM870" s="1194"/>
      <c r="AN870" s="1195"/>
      <c r="AO870" s="1196"/>
      <c r="AP870" s="888" t="s">
        <v>1393</v>
      </c>
      <c r="AQ870" s="667"/>
      <c r="AR870" s="668"/>
    </row>
    <row r="871" spans="1:44" ht="14.1" customHeight="1" x14ac:dyDescent="0.15">
      <c r="A871" s="691"/>
      <c r="B871" s="769"/>
      <c r="C871" s="723"/>
      <c r="D871" s="723"/>
      <c r="E871" s="723"/>
      <c r="F871" s="723"/>
      <c r="G871" s="724"/>
      <c r="H871" s="725"/>
      <c r="I871" s="726"/>
      <c r="J871" s="726"/>
      <c r="K871" s="724"/>
      <c r="L871" s="929"/>
      <c r="M871" s="930"/>
      <c r="N871" s="929"/>
      <c r="O871" s="930"/>
      <c r="P871" s="931"/>
      <c r="Q871" s="932"/>
      <c r="R871" s="933"/>
      <c r="S871" s="933"/>
      <c r="T871" s="932"/>
      <c r="U871" s="725"/>
      <c r="V871" s="724"/>
      <c r="W871" s="725"/>
      <c r="X871" s="724"/>
      <c r="Y871" s="727"/>
      <c r="Z871" s="728"/>
      <c r="AA871" s="726"/>
      <c r="AB871" s="726"/>
      <c r="AC871" s="726"/>
      <c r="AD871" s="725"/>
      <c r="AE871" s="724"/>
      <c r="AF871" s="725"/>
      <c r="AG871" s="724"/>
      <c r="AH871" s="727"/>
      <c r="AI871" s="728"/>
      <c r="AJ871" s="726"/>
      <c r="AK871" s="726"/>
      <c r="AL871" s="726"/>
      <c r="AM871" s="729"/>
      <c r="AN871" s="730"/>
      <c r="AO871" s="731"/>
      <c r="AP871" s="723"/>
      <c r="AQ871" s="723"/>
      <c r="AR871" s="724"/>
    </row>
    <row r="872" spans="1:44" ht="14.1" customHeight="1" x14ac:dyDescent="0.15">
      <c r="A872" s="770"/>
      <c r="B872" s="934"/>
      <c r="C872" s="935"/>
      <c r="D872" s="935"/>
      <c r="E872" s="935"/>
      <c r="F872" s="935"/>
      <c r="G872" s="877"/>
      <c r="H872" s="875"/>
      <c r="I872" s="936"/>
      <c r="J872" s="936"/>
      <c r="K872" s="937"/>
      <c r="L872" s="1313"/>
      <c r="M872" s="1314"/>
      <c r="N872" s="1315"/>
      <c r="O872" s="1316"/>
      <c r="P872" s="1313"/>
      <c r="Q872" s="1314"/>
      <c r="R872" s="906"/>
      <c r="S872" s="906"/>
      <c r="T872" s="905"/>
      <c r="U872" s="1317"/>
      <c r="V872" s="1318"/>
      <c r="W872" s="1319"/>
      <c r="X872" s="1320"/>
      <c r="Y872" s="1317"/>
      <c r="Z872" s="1318"/>
      <c r="AA872" s="938"/>
      <c r="AB872" s="938"/>
      <c r="AC872" s="938"/>
      <c r="AD872" s="1317"/>
      <c r="AE872" s="1318"/>
      <c r="AF872" s="1319"/>
      <c r="AG872" s="1320"/>
      <c r="AH872" s="1317"/>
      <c r="AI872" s="1318"/>
      <c r="AJ872" s="938"/>
      <c r="AK872" s="938"/>
      <c r="AL872" s="938"/>
      <c r="AM872" s="1232"/>
      <c r="AN872" s="1233"/>
      <c r="AO872" s="1234"/>
      <c r="AP872" s="876"/>
      <c r="AQ872" s="935"/>
      <c r="AR872" s="939"/>
    </row>
    <row r="873" spans="1:44" ht="14.1" customHeight="1" x14ac:dyDescent="0.15">
      <c r="A873" s="742"/>
      <c r="B873" s="743"/>
      <c r="C873" s="744"/>
      <c r="D873" s="744"/>
      <c r="E873" s="744"/>
      <c r="F873" s="744"/>
      <c r="G873" s="745"/>
      <c r="H873" s="743"/>
      <c r="I873" s="746"/>
      <c r="J873" s="746"/>
      <c r="K873" s="745"/>
      <c r="L873" s="895"/>
      <c r="M873" s="896"/>
      <c r="N873" s="895"/>
      <c r="O873" s="896"/>
      <c r="P873" s="897"/>
      <c r="Q873" s="898"/>
      <c r="R873" s="885"/>
      <c r="S873" s="885"/>
      <c r="T873" s="885"/>
      <c r="U873" s="743"/>
      <c r="V873" s="745"/>
      <c r="W873" s="743"/>
      <c r="X873" s="745"/>
      <c r="Y873" s="747"/>
      <c r="Z873" s="748"/>
      <c r="AA873" s="746"/>
      <c r="AB873" s="746"/>
      <c r="AC873" s="746"/>
      <c r="AD873" s="743"/>
      <c r="AE873" s="745"/>
      <c r="AF873" s="743"/>
      <c r="AG873" s="745"/>
      <c r="AH873" s="747"/>
      <c r="AI873" s="748"/>
      <c r="AJ873" s="746"/>
      <c r="AK873" s="746"/>
      <c r="AL873" s="746"/>
      <c r="AM873" s="749"/>
      <c r="AN873" s="750"/>
      <c r="AO873" s="751"/>
      <c r="AP873" s="744"/>
      <c r="AQ873" s="744"/>
      <c r="AR873" s="745"/>
    </row>
    <row r="874" spans="1:44" ht="14.1" customHeight="1" x14ac:dyDescent="0.15">
      <c r="A874" s="752"/>
      <c r="B874" s="1252"/>
      <c r="C874" s="1254"/>
      <c r="D874" s="1254"/>
      <c r="E874" s="1254"/>
      <c r="F874" s="1254"/>
      <c r="G874" s="1253"/>
      <c r="H874" s="753"/>
      <c r="I874" s="754"/>
      <c r="J874" s="754"/>
      <c r="K874" s="755"/>
      <c r="L874" s="1250"/>
      <c r="M874" s="1251"/>
      <c r="N874" s="1252"/>
      <c r="O874" s="1253"/>
      <c r="P874" s="1250"/>
      <c r="Q874" s="1251"/>
      <c r="R874" s="756"/>
      <c r="S874" s="756"/>
      <c r="T874" s="756"/>
      <c r="U874" s="1250"/>
      <c r="V874" s="1251"/>
      <c r="W874" s="1252"/>
      <c r="X874" s="1253"/>
      <c r="Y874" s="1250"/>
      <c r="Z874" s="1251"/>
      <c r="AA874" s="756"/>
      <c r="AB874" s="756"/>
      <c r="AC874" s="756"/>
      <c r="AD874" s="1250"/>
      <c r="AE874" s="1251"/>
      <c r="AF874" s="1252"/>
      <c r="AG874" s="1253"/>
      <c r="AH874" s="1250"/>
      <c r="AI874" s="1251"/>
      <c r="AJ874" s="756"/>
      <c r="AK874" s="756"/>
      <c r="AL874" s="756"/>
      <c r="AM874" s="1260"/>
      <c r="AN874" s="1261"/>
      <c r="AO874" s="1262"/>
      <c r="AP874" s="757"/>
      <c r="AQ874" s="758"/>
      <c r="AR874" s="759"/>
    </row>
    <row r="875" spans="1:44" ht="15" customHeight="1" x14ac:dyDescent="0.15"/>
    <row r="876" spans="1:44" ht="15" customHeight="1" x14ac:dyDescent="0.15">
      <c r="A876" s="1220" t="s">
        <v>1807</v>
      </c>
      <c r="B876" s="1220"/>
      <c r="C876" s="1220"/>
      <c r="D876" s="1220"/>
      <c r="E876" s="1220"/>
      <c r="F876" s="1220"/>
      <c r="G876" s="1220"/>
      <c r="H876" s="1220"/>
      <c r="I876" s="1220"/>
      <c r="J876" s="1220"/>
      <c r="K876" s="1220"/>
      <c r="L876" s="1220"/>
      <c r="M876" s="1220"/>
      <c r="N876" s="1220"/>
      <c r="O876" s="1220"/>
      <c r="P876" s="1220"/>
      <c r="Q876" s="1220"/>
      <c r="R876" s="1220"/>
      <c r="S876" s="1220"/>
      <c r="T876" s="1220"/>
      <c r="U876" s="1220"/>
      <c r="V876" s="1220"/>
      <c r="W876" s="1220"/>
      <c r="X876" s="1220"/>
      <c r="Y876" s="1220"/>
      <c r="Z876" s="1220"/>
      <c r="AA876" s="1220"/>
      <c r="AB876" s="1220"/>
      <c r="AC876" s="1220"/>
      <c r="AD876" s="1220"/>
      <c r="AE876" s="1220"/>
      <c r="AF876" s="1220"/>
      <c r="AG876" s="1220"/>
      <c r="AH876" s="1220"/>
      <c r="AI876" s="1220"/>
      <c r="AJ876" s="1220"/>
      <c r="AK876" s="1220"/>
      <c r="AL876" s="1220"/>
      <c r="AM876" s="1220"/>
      <c r="AN876" s="1220"/>
      <c r="AO876" s="1220"/>
      <c r="AP876" s="1220"/>
      <c r="AQ876" s="1220"/>
      <c r="AR876" s="1220"/>
    </row>
    <row r="877" spans="1:44" ht="15" customHeight="1" x14ac:dyDescent="0.15">
      <c r="A877" s="1220"/>
      <c r="B877" s="1220"/>
      <c r="C877" s="1220"/>
      <c r="D877" s="1220"/>
      <c r="E877" s="1220"/>
      <c r="F877" s="1220"/>
      <c r="G877" s="1220"/>
      <c r="H877" s="1220"/>
      <c r="I877" s="1220"/>
      <c r="J877" s="1220"/>
      <c r="K877" s="1220"/>
      <c r="L877" s="1220"/>
      <c r="M877" s="1220"/>
      <c r="N877" s="1220"/>
      <c r="O877" s="1220"/>
      <c r="P877" s="1220"/>
      <c r="Q877" s="1220"/>
      <c r="R877" s="1220"/>
      <c r="S877" s="1220"/>
      <c r="T877" s="1220"/>
      <c r="U877" s="1220"/>
      <c r="V877" s="1220"/>
      <c r="W877" s="1220"/>
      <c r="X877" s="1220"/>
      <c r="Y877" s="1220"/>
      <c r="Z877" s="1220"/>
      <c r="AA877" s="1220"/>
      <c r="AB877" s="1220"/>
      <c r="AC877" s="1220"/>
      <c r="AD877" s="1220"/>
      <c r="AE877" s="1220"/>
      <c r="AF877" s="1220"/>
      <c r="AG877" s="1220"/>
      <c r="AH877" s="1220"/>
      <c r="AI877" s="1220"/>
      <c r="AJ877" s="1220"/>
      <c r="AK877" s="1220"/>
      <c r="AL877" s="1220"/>
      <c r="AM877" s="1220"/>
      <c r="AN877" s="1220"/>
      <c r="AO877" s="1220"/>
      <c r="AP877" s="1220"/>
      <c r="AQ877" s="1220"/>
      <c r="AR877" s="1220"/>
    </row>
    <row r="878" spans="1:44" ht="15" customHeight="1" x14ac:dyDescent="0.15">
      <c r="B878" s="642" t="s">
        <v>2241</v>
      </c>
      <c r="AP878" s="643"/>
      <c r="AQ878" s="644" t="s">
        <v>1118</v>
      </c>
      <c r="AR878" s="636">
        <v>20</v>
      </c>
    </row>
    <row r="879" spans="1:44" ht="14.1" customHeight="1" x14ac:dyDescent="0.15">
      <c r="A879" s="1272" t="s">
        <v>580</v>
      </c>
      <c r="B879" s="1269" t="s">
        <v>1119</v>
      </c>
      <c r="C879" s="1270"/>
      <c r="D879" s="1270"/>
      <c r="E879" s="1270"/>
      <c r="F879" s="1270"/>
      <c r="G879" s="1270"/>
      <c r="H879" s="1269" t="s">
        <v>1120</v>
      </c>
      <c r="I879" s="1270"/>
      <c r="J879" s="1270"/>
      <c r="K879" s="1271"/>
      <c r="L879" s="1247" t="s">
        <v>1734</v>
      </c>
      <c r="M879" s="1248"/>
      <c r="N879" s="1248"/>
      <c r="O879" s="1248"/>
      <c r="P879" s="1248"/>
      <c r="Q879" s="1248"/>
      <c r="R879" s="1248"/>
      <c r="S879" s="1248"/>
      <c r="T879" s="1249"/>
      <c r="U879" s="1247" t="s">
        <v>1121</v>
      </c>
      <c r="V879" s="1248"/>
      <c r="W879" s="1248"/>
      <c r="X879" s="1248"/>
      <c r="Y879" s="1248"/>
      <c r="Z879" s="1248"/>
      <c r="AA879" s="1248"/>
      <c r="AB879" s="1248"/>
      <c r="AC879" s="1249"/>
      <c r="AD879" s="1247" t="s">
        <v>1122</v>
      </c>
      <c r="AE879" s="1248"/>
      <c r="AF879" s="1248"/>
      <c r="AG879" s="1248"/>
      <c r="AH879" s="1248"/>
      <c r="AI879" s="1248"/>
      <c r="AJ879" s="1248"/>
      <c r="AK879" s="1248"/>
      <c r="AL879" s="1249"/>
      <c r="AM879" s="1274"/>
      <c r="AN879" s="1275"/>
      <c r="AO879" s="1276"/>
      <c r="AP879" s="1269" t="s">
        <v>1123</v>
      </c>
      <c r="AQ879" s="1270"/>
      <c r="AR879" s="1271"/>
    </row>
    <row r="880" spans="1:44" ht="14.1" customHeight="1" x14ac:dyDescent="0.15">
      <c r="A880" s="1273"/>
      <c r="B880" s="1242"/>
      <c r="C880" s="1244"/>
      <c r="D880" s="1244"/>
      <c r="E880" s="1244"/>
      <c r="F880" s="1244"/>
      <c r="G880" s="1244"/>
      <c r="H880" s="1242"/>
      <c r="I880" s="1244"/>
      <c r="J880" s="1244"/>
      <c r="K880" s="1243"/>
      <c r="L880" s="1242" t="s">
        <v>1124</v>
      </c>
      <c r="M880" s="1243"/>
      <c r="N880" s="1244" t="s">
        <v>1125</v>
      </c>
      <c r="O880" s="1244"/>
      <c r="P880" s="1227"/>
      <c r="Q880" s="1229"/>
      <c r="R880" s="1227"/>
      <c r="S880" s="1228"/>
      <c r="T880" s="1229"/>
      <c r="U880" s="1242" t="s">
        <v>1124</v>
      </c>
      <c r="V880" s="1243"/>
      <c r="W880" s="1242" t="s">
        <v>1125</v>
      </c>
      <c r="X880" s="1243"/>
      <c r="Y880" s="1227"/>
      <c r="Z880" s="1229"/>
      <c r="AA880" s="1227"/>
      <c r="AB880" s="1228"/>
      <c r="AC880" s="1229"/>
      <c r="AD880" s="1242" t="s">
        <v>1124</v>
      </c>
      <c r="AE880" s="1243"/>
      <c r="AF880" s="1242" t="s">
        <v>1125</v>
      </c>
      <c r="AG880" s="1243"/>
      <c r="AH880" s="1227"/>
      <c r="AI880" s="1229"/>
      <c r="AJ880" s="1227"/>
      <c r="AK880" s="1228"/>
      <c r="AL880" s="1229"/>
      <c r="AM880" s="1277"/>
      <c r="AN880" s="1278"/>
      <c r="AO880" s="1279"/>
      <c r="AP880" s="1242"/>
      <c r="AQ880" s="1244"/>
      <c r="AR880" s="1243"/>
    </row>
    <row r="881" spans="1:44" ht="14.1" customHeight="1" x14ac:dyDescent="0.15">
      <c r="A881" s="665"/>
      <c r="B881" s="666"/>
      <c r="C881" s="667"/>
      <c r="D881" s="667"/>
      <c r="E881" s="667"/>
      <c r="F881" s="667"/>
      <c r="G881" s="668"/>
      <c r="H881" s="669"/>
      <c r="I881" s="670"/>
      <c r="J881" s="670"/>
      <c r="K881" s="672"/>
      <c r="L881" s="669"/>
      <c r="M881" s="672"/>
      <c r="N881" s="669"/>
      <c r="O881" s="672"/>
      <c r="P881" s="673"/>
      <c r="Q881" s="674"/>
      <c r="R881" s="671"/>
      <c r="S881" s="671"/>
      <c r="T881" s="671"/>
      <c r="U881" s="669"/>
      <c r="V881" s="672"/>
      <c r="W881" s="669"/>
      <c r="X881" s="672"/>
      <c r="Y881" s="673"/>
      <c r="Z881" s="674"/>
      <c r="AA881" s="670"/>
      <c r="AB881" s="670"/>
      <c r="AC881" s="670"/>
      <c r="AD881" s="669"/>
      <c r="AE881" s="672"/>
      <c r="AF881" s="669"/>
      <c r="AG881" s="672"/>
      <c r="AH881" s="673"/>
      <c r="AI881" s="674"/>
      <c r="AJ881" s="670"/>
      <c r="AK881" s="670"/>
      <c r="AL881" s="670"/>
      <c r="AM881" s="675"/>
      <c r="AN881" s="676"/>
      <c r="AO881" s="677"/>
      <c r="AP881" s="671"/>
      <c r="AQ881" s="671"/>
      <c r="AR881" s="672"/>
    </row>
    <row r="882" spans="1:44" ht="14.1" customHeight="1" x14ac:dyDescent="0.15">
      <c r="A882" s="781" t="s">
        <v>1588</v>
      </c>
      <c r="B882" s="682" t="s">
        <v>1195</v>
      </c>
      <c r="C882" s="667"/>
      <c r="D882" s="667"/>
      <c r="E882" s="667"/>
      <c r="F882" s="667"/>
      <c r="G882" s="683"/>
      <c r="H882" s="684"/>
      <c r="I882" s="685"/>
      <c r="J882" s="685"/>
      <c r="K882" s="686"/>
      <c r="L882" s="1245"/>
      <c r="M882" s="1246"/>
      <c r="N882" s="1240"/>
      <c r="O882" s="1241"/>
      <c r="P882" s="1238"/>
      <c r="Q882" s="1239"/>
      <c r="R882" s="685"/>
      <c r="S882" s="685"/>
      <c r="T882" s="685"/>
      <c r="U882" s="1245"/>
      <c r="V882" s="1246"/>
      <c r="W882" s="1240"/>
      <c r="X882" s="1241"/>
      <c r="Y882" s="1238"/>
      <c r="Z882" s="1239"/>
      <c r="AA882" s="687"/>
      <c r="AB882" s="687"/>
      <c r="AC882" s="687"/>
      <c r="AD882" s="1245"/>
      <c r="AE882" s="1246"/>
      <c r="AF882" s="1240"/>
      <c r="AG882" s="1241"/>
      <c r="AH882" s="1238"/>
      <c r="AI882" s="1239"/>
      <c r="AJ882" s="687"/>
      <c r="AK882" s="687"/>
      <c r="AL882" s="687"/>
      <c r="AM882" s="1235"/>
      <c r="AN882" s="1236"/>
      <c r="AO882" s="1237"/>
      <c r="AP882" s="688"/>
      <c r="AQ882" s="689"/>
      <c r="AR882" s="690"/>
    </row>
    <row r="883" spans="1:44" ht="14.1" customHeight="1" x14ac:dyDescent="0.15">
      <c r="A883" s="691"/>
      <c r="B883" s="645"/>
      <c r="C883" s="646"/>
      <c r="D883" s="646"/>
      <c r="E883" s="646"/>
      <c r="F883" s="646"/>
      <c r="G883" s="647"/>
      <c r="H883" s="645"/>
      <c r="I883" s="648"/>
      <c r="J883" s="648"/>
      <c r="K883" s="647"/>
      <c r="L883" s="1172"/>
      <c r="M883" s="1173"/>
      <c r="N883" s="645"/>
      <c r="O883" s="647"/>
      <c r="P883" s="692"/>
      <c r="Q883" s="693"/>
      <c r="R883" s="648"/>
      <c r="S883" s="648"/>
      <c r="T883" s="648"/>
      <c r="U883" s="1172"/>
      <c r="V883" s="1173"/>
      <c r="W883" s="645"/>
      <c r="X883" s="647"/>
      <c r="Y883" s="692"/>
      <c r="Z883" s="693"/>
      <c r="AA883" s="648"/>
      <c r="AB883" s="648"/>
      <c r="AC883" s="648"/>
      <c r="AD883" s="1172"/>
      <c r="AE883" s="1173"/>
      <c r="AF883" s="645"/>
      <c r="AG883" s="647"/>
      <c r="AH883" s="692"/>
      <c r="AI883" s="693"/>
      <c r="AJ883" s="648"/>
      <c r="AK883" s="648"/>
      <c r="AL883" s="648"/>
      <c r="AM883" s="694"/>
      <c r="AN883" s="695"/>
      <c r="AO883" s="696"/>
      <c r="AP883" s="646"/>
      <c r="AQ883" s="660"/>
      <c r="AR883" s="661"/>
    </row>
    <row r="884" spans="1:44" ht="14.1" customHeight="1" x14ac:dyDescent="0.15">
      <c r="A884" s="697"/>
      <c r="B884" s="651" t="s">
        <v>1590</v>
      </c>
      <c r="C884" s="652"/>
      <c r="D884" s="652"/>
      <c r="E884" s="652"/>
      <c r="F884" s="652"/>
      <c r="G884" s="653"/>
      <c r="H884" s="654" t="s">
        <v>1591</v>
      </c>
      <c r="I884" s="655"/>
      <c r="J884" s="655"/>
      <c r="K884" s="656"/>
      <c r="L884" s="1218" t="s">
        <v>724</v>
      </c>
      <c r="M884" s="1219"/>
      <c r="N884" s="1164" t="s">
        <v>737</v>
      </c>
      <c r="O884" s="1165"/>
      <c r="P884" s="1157"/>
      <c r="Q884" s="1158"/>
      <c r="R884" s="1159"/>
      <c r="S884" s="1160"/>
      <c r="T884" s="1161"/>
      <c r="U884" s="1162" t="s">
        <v>724</v>
      </c>
      <c r="V884" s="1163"/>
      <c r="W884" s="1164" t="s">
        <v>1133</v>
      </c>
      <c r="X884" s="1165"/>
      <c r="Y884" s="1157"/>
      <c r="Z884" s="1158"/>
      <c r="AA884" s="1159"/>
      <c r="AB884" s="1160"/>
      <c r="AC884" s="1161"/>
      <c r="AD884" s="1162" t="s">
        <v>724</v>
      </c>
      <c r="AE884" s="1163"/>
      <c r="AF884" s="1164" t="s">
        <v>1130</v>
      </c>
      <c r="AG884" s="1165"/>
      <c r="AH884" s="1157"/>
      <c r="AI884" s="1158"/>
      <c r="AJ884" s="1159"/>
      <c r="AK884" s="1160"/>
      <c r="AL884" s="1161"/>
      <c r="AM884" s="1159"/>
      <c r="AN884" s="1160"/>
      <c r="AO884" s="1161"/>
      <c r="AP884" s="881" t="s">
        <v>1547</v>
      </c>
      <c r="AQ884" s="660"/>
      <c r="AR884" s="661"/>
    </row>
    <row r="885" spans="1:44" ht="14.1" customHeight="1" x14ac:dyDescent="0.15">
      <c r="A885" s="707"/>
      <c r="B885" s="645"/>
      <c r="C885" s="646"/>
      <c r="D885" s="646"/>
      <c r="E885" s="646"/>
      <c r="F885" s="646"/>
      <c r="G885" s="647"/>
      <c r="H885" s="645"/>
      <c r="I885" s="648"/>
      <c r="J885" s="648"/>
      <c r="K885" s="647"/>
      <c r="L885" s="1172"/>
      <c r="M885" s="1173"/>
      <c r="N885" s="645"/>
      <c r="O885" s="647"/>
      <c r="P885" s="692"/>
      <c r="Q885" s="693"/>
      <c r="R885" s="646"/>
      <c r="S885" s="646"/>
      <c r="T885" s="646"/>
      <c r="U885" s="1216"/>
      <c r="V885" s="1217"/>
      <c r="W885" s="645"/>
      <c r="X885" s="647"/>
      <c r="Y885" s="692"/>
      <c r="Z885" s="693"/>
      <c r="AA885" s="648"/>
      <c r="AB885" s="648"/>
      <c r="AC885" s="648"/>
      <c r="AD885" s="1216"/>
      <c r="AE885" s="1217"/>
      <c r="AF885" s="645"/>
      <c r="AG885" s="647"/>
      <c r="AH885" s="692"/>
      <c r="AI885" s="693"/>
      <c r="AJ885" s="648"/>
      <c r="AK885" s="648"/>
      <c r="AL885" s="648"/>
      <c r="AM885" s="694"/>
      <c r="AN885" s="695"/>
      <c r="AO885" s="696"/>
      <c r="AP885" s="646"/>
      <c r="AQ885" s="646"/>
      <c r="AR885" s="647"/>
    </row>
    <row r="886" spans="1:44" ht="14.1" customHeight="1" x14ac:dyDescent="0.15">
      <c r="A886" s="707"/>
      <c r="B886" s="651"/>
      <c r="C886" s="652"/>
      <c r="D886" s="652"/>
      <c r="E886" s="652"/>
      <c r="F886" s="698"/>
      <c r="G886" s="678"/>
      <c r="H886" s="654"/>
      <c r="I886" s="662"/>
      <c r="J886" s="662"/>
      <c r="K886" s="656"/>
      <c r="L886" s="1218"/>
      <c r="M886" s="1219"/>
      <c r="N886" s="1164"/>
      <c r="O886" s="1165"/>
      <c r="P886" s="1214"/>
      <c r="Q886" s="1215"/>
      <c r="R886" s="662"/>
      <c r="S886" s="662"/>
      <c r="T886" s="662"/>
      <c r="U886" s="1162"/>
      <c r="V886" s="1163"/>
      <c r="W886" s="1174"/>
      <c r="X886" s="1175"/>
      <c r="Y886" s="1157"/>
      <c r="Z886" s="1158"/>
      <c r="AA886" s="1159"/>
      <c r="AB886" s="1160"/>
      <c r="AC886" s="1161"/>
      <c r="AD886" s="1162"/>
      <c r="AE886" s="1163"/>
      <c r="AF886" s="1174"/>
      <c r="AG886" s="1175"/>
      <c r="AH886" s="1157"/>
      <c r="AI886" s="1158"/>
      <c r="AJ886" s="1159"/>
      <c r="AK886" s="1160"/>
      <c r="AL886" s="1161"/>
      <c r="AM886" s="1159"/>
      <c r="AN886" s="1160"/>
      <c r="AO886" s="1161"/>
      <c r="AP886" s="654"/>
      <c r="AQ886" s="652"/>
      <c r="AR886" s="713"/>
    </row>
    <row r="887" spans="1:44" ht="14.1" customHeight="1" x14ac:dyDescent="0.15">
      <c r="A887" s="691"/>
      <c r="B887" s="645"/>
      <c r="C887" s="646"/>
      <c r="D887" s="646"/>
      <c r="E887" s="646"/>
      <c r="F887" s="646"/>
      <c r="G887" s="647"/>
      <c r="H887" s="645"/>
      <c r="I887" s="648"/>
      <c r="J887" s="648"/>
      <c r="K887" s="647"/>
      <c r="L887" s="1172"/>
      <c r="M887" s="1173"/>
      <c r="N887" s="645"/>
      <c r="O887" s="647"/>
      <c r="P887" s="692"/>
      <c r="Q887" s="693"/>
      <c r="R887" s="646"/>
      <c r="S887" s="646"/>
      <c r="T887" s="646"/>
      <c r="U887" s="645"/>
      <c r="V887" s="647"/>
      <c r="W887" s="645"/>
      <c r="X887" s="647"/>
      <c r="Y887" s="692"/>
      <c r="Z887" s="693"/>
      <c r="AA887" s="648"/>
      <c r="AB887" s="648"/>
      <c r="AC887" s="648"/>
      <c r="AD887" s="645"/>
      <c r="AE887" s="647"/>
      <c r="AF887" s="645"/>
      <c r="AG887" s="647"/>
      <c r="AH887" s="692"/>
      <c r="AI887" s="693"/>
      <c r="AJ887" s="648"/>
      <c r="AK887" s="648"/>
      <c r="AL887" s="648"/>
      <c r="AM887" s="694"/>
      <c r="AN887" s="695"/>
      <c r="AO887" s="696"/>
      <c r="AP887" s="646"/>
      <c r="AQ887" s="660"/>
      <c r="AR887" s="661"/>
    </row>
    <row r="888" spans="1:44" ht="14.1" customHeight="1" x14ac:dyDescent="0.15">
      <c r="A888" s="697"/>
      <c r="B888" s="651" t="s">
        <v>1600</v>
      </c>
      <c r="C888" s="652"/>
      <c r="D888" s="652"/>
      <c r="E888" s="652"/>
      <c r="F888" s="708"/>
      <c r="G888" s="653"/>
      <c r="H888" s="654"/>
      <c r="I888" s="655"/>
      <c r="J888" s="655"/>
      <c r="K888" s="656"/>
      <c r="L888" s="1218" t="s">
        <v>724</v>
      </c>
      <c r="M888" s="1219"/>
      <c r="N888" s="1164" t="s">
        <v>737</v>
      </c>
      <c r="O888" s="1165"/>
      <c r="P888" s="1214"/>
      <c r="Q888" s="1215"/>
      <c r="R888" s="1159"/>
      <c r="S888" s="1160"/>
      <c r="T888" s="1161"/>
      <c r="U888" s="1230">
        <v>0.03</v>
      </c>
      <c r="V888" s="1231"/>
      <c r="W888" s="1174" t="s">
        <v>1133</v>
      </c>
      <c r="X888" s="1175"/>
      <c r="Y888" s="1157"/>
      <c r="Z888" s="1158"/>
      <c r="AA888" s="1159"/>
      <c r="AB888" s="1160"/>
      <c r="AC888" s="1161"/>
      <c r="AD888" s="1282">
        <v>1.4999999999999999E-2</v>
      </c>
      <c r="AE888" s="1283"/>
      <c r="AF888" s="1174" t="s">
        <v>1130</v>
      </c>
      <c r="AG888" s="1175"/>
      <c r="AH888" s="1157"/>
      <c r="AI888" s="1158"/>
      <c r="AJ888" s="1159"/>
      <c r="AK888" s="1160"/>
      <c r="AL888" s="1161"/>
      <c r="AM888" s="1159"/>
      <c r="AN888" s="1160"/>
      <c r="AO888" s="1161"/>
      <c r="AP888" s="706" t="s">
        <v>1601</v>
      </c>
      <c r="AQ888" s="660"/>
      <c r="AR888" s="661"/>
    </row>
    <row r="889" spans="1:44" ht="14.1" customHeight="1" x14ac:dyDescent="0.15">
      <c r="A889" s="691"/>
      <c r="B889" s="645"/>
      <c r="C889" s="646"/>
      <c r="D889" s="646"/>
      <c r="E889" s="646"/>
      <c r="F889" s="646"/>
      <c r="G889" s="647"/>
      <c r="H889" s="645"/>
      <c r="I889" s="648"/>
      <c r="J889" s="648"/>
      <c r="K889" s="647"/>
      <c r="L889" s="1172"/>
      <c r="M889" s="1173"/>
      <c r="N889" s="645"/>
      <c r="O889" s="647"/>
      <c r="P889" s="692"/>
      <c r="Q889" s="693"/>
      <c r="R889" s="646"/>
      <c r="S889" s="646"/>
      <c r="T889" s="646"/>
      <c r="U889" s="1172"/>
      <c r="V889" s="1173"/>
      <c r="W889" s="645"/>
      <c r="X889" s="647"/>
      <c r="Y889" s="692"/>
      <c r="Z889" s="693"/>
      <c r="AA889" s="648"/>
      <c r="AB889" s="648"/>
      <c r="AC889" s="648"/>
      <c r="AD889" s="1172"/>
      <c r="AE889" s="1173"/>
      <c r="AF889" s="645"/>
      <c r="AG889" s="647"/>
      <c r="AH889" s="692"/>
      <c r="AI889" s="693"/>
      <c r="AJ889" s="648"/>
      <c r="AK889" s="648"/>
      <c r="AL889" s="648"/>
      <c r="AM889" s="694"/>
      <c r="AN889" s="695"/>
      <c r="AO889" s="696"/>
      <c r="AP889" s="646"/>
      <c r="AQ889" s="646"/>
      <c r="AR889" s="647"/>
    </row>
    <row r="890" spans="1:44" ht="14.1" customHeight="1" x14ac:dyDescent="0.15">
      <c r="A890" s="697"/>
      <c r="B890" s="651"/>
      <c r="C890" s="652"/>
      <c r="D890" s="652"/>
      <c r="E890" s="652"/>
      <c r="F890" s="698"/>
      <c r="G890" s="678"/>
      <c r="H890" s="679"/>
      <c r="I890" s="662"/>
      <c r="J890" s="662"/>
      <c r="K890" s="680"/>
      <c r="L890" s="1218"/>
      <c r="M890" s="1219"/>
      <c r="N890" s="1164"/>
      <c r="O890" s="1165"/>
      <c r="P890" s="1214"/>
      <c r="Q890" s="1215"/>
      <c r="R890" s="662"/>
      <c r="S890" s="662"/>
      <c r="T890" s="662"/>
      <c r="U890" s="1218"/>
      <c r="V890" s="1219"/>
      <c r="W890" s="1164"/>
      <c r="X890" s="1165"/>
      <c r="Y890" s="1214"/>
      <c r="Z890" s="1215"/>
      <c r="AA890" s="1194"/>
      <c r="AB890" s="1195"/>
      <c r="AC890" s="1196"/>
      <c r="AD890" s="1218"/>
      <c r="AE890" s="1219"/>
      <c r="AF890" s="1164"/>
      <c r="AG890" s="1165"/>
      <c r="AH890" s="1214"/>
      <c r="AI890" s="1215"/>
      <c r="AJ890" s="1194"/>
      <c r="AK890" s="1195"/>
      <c r="AL890" s="1196"/>
      <c r="AM890" s="1194"/>
      <c r="AN890" s="1195"/>
      <c r="AO890" s="1196"/>
      <c r="AP890" s="888"/>
      <c r="AQ890" s="652"/>
      <c r="AR890" s="713"/>
    </row>
    <row r="891" spans="1:44" ht="14.1" customHeight="1" x14ac:dyDescent="0.15">
      <c r="A891" s="707"/>
      <c r="B891" s="645"/>
      <c r="C891" s="646"/>
      <c r="D891" s="646"/>
      <c r="E891" s="646"/>
      <c r="F891" s="646"/>
      <c r="G891" s="647"/>
      <c r="H891" s="645"/>
      <c r="I891" s="648"/>
      <c r="J891" s="648"/>
      <c r="K891" s="647"/>
      <c r="L891" s="1172"/>
      <c r="M891" s="1173"/>
      <c r="N891" s="645"/>
      <c r="O891" s="647"/>
      <c r="P891" s="692"/>
      <c r="Q891" s="693"/>
      <c r="R891" s="646"/>
      <c r="S891" s="646"/>
      <c r="T891" s="646"/>
      <c r="U891" s="1172"/>
      <c r="V891" s="1173"/>
      <c r="W891" s="645"/>
      <c r="X891" s="647"/>
      <c r="Y891" s="692"/>
      <c r="Z891" s="693"/>
      <c r="AA891" s="648"/>
      <c r="AB891" s="648"/>
      <c r="AC891" s="648"/>
      <c r="AD891" s="1172"/>
      <c r="AE891" s="1173"/>
      <c r="AF891" s="645"/>
      <c r="AG891" s="647"/>
      <c r="AH891" s="692"/>
      <c r="AI891" s="693"/>
      <c r="AJ891" s="648"/>
      <c r="AK891" s="648"/>
      <c r="AL891" s="648"/>
      <c r="AM891" s="694"/>
      <c r="AN891" s="695"/>
      <c r="AO891" s="696"/>
      <c r="AP891" s="646"/>
      <c r="AQ891" s="660"/>
      <c r="AR891" s="661"/>
    </row>
    <row r="892" spans="1:44" ht="14.1" customHeight="1" x14ac:dyDescent="0.15">
      <c r="A892" s="707"/>
      <c r="B892" s="651"/>
      <c r="C892" s="652"/>
      <c r="D892" s="652"/>
      <c r="E892" s="652"/>
      <c r="F892" s="698"/>
      <c r="G892" s="678"/>
      <c r="H892" s="679"/>
      <c r="I892" s="662"/>
      <c r="J892" s="662"/>
      <c r="K892" s="680"/>
      <c r="L892" s="1218"/>
      <c r="M892" s="1219"/>
      <c r="N892" s="1164"/>
      <c r="O892" s="1165"/>
      <c r="P892" s="1214"/>
      <c r="Q892" s="1215"/>
      <c r="R892" s="662"/>
      <c r="S892" s="662"/>
      <c r="T892" s="662"/>
      <c r="U892" s="1218"/>
      <c r="V892" s="1219"/>
      <c r="W892" s="1164"/>
      <c r="X892" s="1165"/>
      <c r="Y892" s="1214"/>
      <c r="Z892" s="1215"/>
      <c r="AA892" s="1194"/>
      <c r="AB892" s="1195"/>
      <c r="AC892" s="1196"/>
      <c r="AD892" s="1218"/>
      <c r="AE892" s="1219"/>
      <c r="AF892" s="1164"/>
      <c r="AG892" s="1165"/>
      <c r="AH892" s="1214"/>
      <c r="AI892" s="1215"/>
      <c r="AJ892" s="1194"/>
      <c r="AK892" s="1195"/>
      <c r="AL892" s="1196"/>
      <c r="AM892" s="1194"/>
      <c r="AN892" s="1195"/>
      <c r="AO892" s="1196"/>
      <c r="AP892" s="888"/>
      <c r="AQ892" s="652"/>
      <c r="AR892" s="713"/>
    </row>
    <row r="893" spans="1:44" ht="14.1" customHeight="1" x14ac:dyDescent="0.15">
      <c r="A893" s="691"/>
      <c r="B893" s="645"/>
      <c r="C893" s="646"/>
      <c r="D893" s="646"/>
      <c r="E893" s="646"/>
      <c r="F893" s="646"/>
      <c r="G893" s="647"/>
      <c r="H893" s="645"/>
      <c r="I893" s="648"/>
      <c r="J893" s="648"/>
      <c r="K893" s="647"/>
      <c r="L893" s="1172"/>
      <c r="M893" s="1173"/>
      <c r="N893" s="645"/>
      <c r="O893" s="647"/>
      <c r="P893" s="692"/>
      <c r="Q893" s="693"/>
      <c r="R893" s="646"/>
      <c r="S893" s="646"/>
      <c r="T893" s="646"/>
      <c r="U893" s="1172"/>
      <c r="V893" s="1173"/>
      <c r="W893" s="645"/>
      <c r="X893" s="647"/>
      <c r="Y893" s="692"/>
      <c r="Z893" s="693"/>
      <c r="AA893" s="648"/>
      <c r="AB893" s="648"/>
      <c r="AC893" s="648"/>
      <c r="AD893" s="1172"/>
      <c r="AE893" s="1173"/>
      <c r="AF893" s="645"/>
      <c r="AG893" s="647"/>
      <c r="AH893" s="692"/>
      <c r="AI893" s="693"/>
      <c r="AJ893" s="648"/>
      <c r="AK893" s="648"/>
      <c r="AL893" s="648"/>
      <c r="AM893" s="694"/>
      <c r="AN893" s="695"/>
      <c r="AO893" s="696"/>
      <c r="AP893" s="646"/>
      <c r="AQ893" s="646"/>
      <c r="AR893" s="647"/>
    </row>
    <row r="894" spans="1:44" ht="14.1" customHeight="1" x14ac:dyDescent="0.15">
      <c r="A894" s="707"/>
      <c r="B894" s="659"/>
      <c r="C894" s="660"/>
      <c r="D894" s="660"/>
      <c r="E894" s="660"/>
      <c r="F894" s="698"/>
      <c r="G894" s="678"/>
      <c r="H894" s="679"/>
      <c r="I894" s="662"/>
      <c r="J894" s="662"/>
      <c r="K894" s="680"/>
      <c r="L894" s="1218"/>
      <c r="M894" s="1219"/>
      <c r="N894" s="1164"/>
      <c r="O894" s="1165"/>
      <c r="P894" s="1214"/>
      <c r="Q894" s="1215"/>
      <c r="R894" s="662"/>
      <c r="S894" s="662"/>
      <c r="T894" s="662"/>
      <c r="U894" s="1218"/>
      <c r="V894" s="1219"/>
      <c r="W894" s="1164"/>
      <c r="X894" s="1165"/>
      <c r="Y894" s="1214"/>
      <c r="Z894" s="1215"/>
      <c r="AA894" s="1194"/>
      <c r="AB894" s="1195"/>
      <c r="AC894" s="1196"/>
      <c r="AD894" s="1218"/>
      <c r="AE894" s="1219"/>
      <c r="AF894" s="1164"/>
      <c r="AG894" s="1165"/>
      <c r="AH894" s="1214"/>
      <c r="AI894" s="1215"/>
      <c r="AJ894" s="1194"/>
      <c r="AK894" s="1195"/>
      <c r="AL894" s="1196"/>
      <c r="AM894" s="1194"/>
      <c r="AN894" s="1195"/>
      <c r="AO894" s="1196"/>
      <c r="AP894" s="888"/>
      <c r="AQ894" s="660"/>
      <c r="AR894" s="661"/>
    </row>
    <row r="895" spans="1:44" ht="14.1" customHeight="1" x14ac:dyDescent="0.15">
      <c r="A895" s="691"/>
      <c r="B895" s="645"/>
      <c r="C895" s="646"/>
      <c r="D895" s="646"/>
      <c r="E895" s="646"/>
      <c r="F895" s="646"/>
      <c r="G895" s="647"/>
      <c r="H895" s="645"/>
      <c r="I895" s="648"/>
      <c r="J895" s="648"/>
      <c r="K895" s="647"/>
      <c r="L895" s="1172"/>
      <c r="M895" s="1173"/>
      <c r="N895" s="645"/>
      <c r="O895" s="647"/>
      <c r="P895" s="692"/>
      <c r="Q895" s="693"/>
      <c r="R895" s="646"/>
      <c r="S895" s="646"/>
      <c r="T895" s="646"/>
      <c r="U895" s="1172"/>
      <c r="V895" s="1173"/>
      <c r="W895" s="645"/>
      <c r="X895" s="647"/>
      <c r="Y895" s="692"/>
      <c r="Z895" s="693"/>
      <c r="AA895" s="648"/>
      <c r="AB895" s="648"/>
      <c r="AC895" s="648"/>
      <c r="AD895" s="1216"/>
      <c r="AE895" s="1217"/>
      <c r="AF895" s="645"/>
      <c r="AG895" s="647"/>
      <c r="AH895" s="692"/>
      <c r="AI895" s="693"/>
      <c r="AJ895" s="648"/>
      <c r="AK895" s="648"/>
      <c r="AL895" s="648"/>
      <c r="AM895" s="694"/>
      <c r="AN895" s="695"/>
      <c r="AO895" s="696"/>
      <c r="AP895" s="646"/>
      <c r="AQ895" s="646"/>
      <c r="AR895" s="647"/>
    </row>
    <row r="896" spans="1:44" ht="14.1" customHeight="1" x14ac:dyDescent="0.15">
      <c r="A896" s="697"/>
      <c r="B896" s="651"/>
      <c r="C896" s="652"/>
      <c r="D896" s="652"/>
      <c r="E896" s="652"/>
      <c r="F896" s="708"/>
      <c r="G896" s="653"/>
      <c r="H896" s="654"/>
      <c r="I896" s="655"/>
      <c r="J896" s="655"/>
      <c r="K896" s="656"/>
      <c r="L896" s="1162"/>
      <c r="M896" s="1163"/>
      <c r="N896" s="1174"/>
      <c r="O896" s="1175"/>
      <c r="P896" s="1157"/>
      <c r="Q896" s="1158"/>
      <c r="R896" s="655"/>
      <c r="S896" s="655"/>
      <c r="T896" s="655"/>
      <c r="U896" s="1162"/>
      <c r="V896" s="1163"/>
      <c r="W896" s="1174"/>
      <c r="X896" s="1175"/>
      <c r="Y896" s="1157"/>
      <c r="Z896" s="1158"/>
      <c r="AA896" s="1159"/>
      <c r="AB896" s="1160"/>
      <c r="AC896" s="1161"/>
      <c r="AD896" s="1162"/>
      <c r="AE896" s="1163"/>
      <c r="AF896" s="1174"/>
      <c r="AG896" s="1175"/>
      <c r="AH896" s="1157"/>
      <c r="AI896" s="1158"/>
      <c r="AJ896" s="1159"/>
      <c r="AK896" s="1160"/>
      <c r="AL896" s="1161"/>
      <c r="AM896" s="1159"/>
      <c r="AN896" s="1160"/>
      <c r="AO896" s="1161"/>
      <c r="AP896" s="654"/>
      <c r="AQ896" s="652"/>
      <c r="AR896" s="713"/>
    </row>
    <row r="897" spans="1:44" ht="14.1" customHeight="1" x14ac:dyDescent="0.15">
      <c r="A897" s="691"/>
      <c r="B897" s="645"/>
      <c r="C897" s="646"/>
      <c r="D897" s="646"/>
      <c r="E897" s="646"/>
      <c r="F897" s="646"/>
      <c r="G897" s="647"/>
      <c r="H897" s="645"/>
      <c r="I897" s="648"/>
      <c r="J897" s="648"/>
      <c r="K897" s="647"/>
      <c r="L897" s="1172"/>
      <c r="M897" s="1173"/>
      <c r="N897" s="645"/>
      <c r="O897" s="647"/>
      <c r="P897" s="692"/>
      <c r="Q897" s="693"/>
      <c r="R897" s="646"/>
      <c r="S897" s="646"/>
      <c r="T897" s="646"/>
      <c r="U897" s="1172"/>
      <c r="V897" s="1173"/>
      <c r="W897" s="645"/>
      <c r="X897" s="647"/>
      <c r="Y897" s="692"/>
      <c r="Z897" s="693"/>
      <c r="AA897" s="648"/>
      <c r="AB897" s="648"/>
      <c r="AC897" s="648"/>
      <c r="AD897" s="1172"/>
      <c r="AE897" s="1173"/>
      <c r="AF897" s="645"/>
      <c r="AG897" s="647"/>
      <c r="AH897" s="692"/>
      <c r="AI897" s="693"/>
      <c r="AJ897" s="648"/>
      <c r="AK897" s="648"/>
      <c r="AL897" s="648"/>
      <c r="AM897" s="694"/>
      <c r="AN897" s="695"/>
      <c r="AO897" s="696"/>
      <c r="AP897" s="646"/>
      <c r="AQ897" s="646"/>
      <c r="AR897" s="647"/>
    </row>
    <row r="898" spans="1:44" ht="14.1" customHeight="1" x14ac:dyDescent="0.15">
      <c r="A898" s="697"/>
      <c r="B898" s="651"/>
      <c r="C898" s="652"/>
      <c r="D898" s="652"/>
      <c r="E898" s="652"/>
      <c r="F898" s="698"/>
      <c r="G898" s="678"/>
      <c r="H898" s="679"/>
      <c r="I898" s="662"/>
      <c r="J898" s="662"/>
      <c r="K898" s="680"/>
      <c r="L898" s="1218"/>
      <c r="M898" s="1219"/>
      <c r="N898" s="1164"/>
      <c r="O898" s="1165"/>
      <c r="P898" s="1214"/>
      <c r="Q898" s="1215"/>
      <c r="R898" s="662"/>
      <c r="S898" s="662"/>
      <c r="T898" s="662"/>
      <c r="U898" s="1218"/>
      <c r="V898" s="1219"/>
      <c r="W898" s="1164"/>
      <c r="X898" s="1165"/>
      <c r="Y898" s="1214"/>
      <c r="Z898" s="1215"/>
      <c r="AA898" s="1194"/>
      <c r="AB898" s="1195"/>
      <c r="AC898" s="1196"/>
      <c r="AD898" s="1218"/>
      <c r="AE898" s="1219"/>
      <c r="AF898" s="1164"/>
      <c r="AG898" s="1165"/>
      <c r="AH898" s="1214"/>
      <c r="AI898" s="1215"/>
      <c r="AJ898" s="1194"/>
      <c r="AK898" s="1195"/>
      <c r="AL898" s="1196"/>
      <c r="AM898" s="1194"/>
      <c r="AN898" s="1195"/>
      <c r="AO898" s="1196"/>
      <c r="AP898" s="888"/>
      <c r="AQ898" s="652"/>
      <c r="AR898" s="713"/>
    </row>
    <row r="899" spans="1:44" ht="14.1" customHeight="1" x14ac:dyDescent="0.15">
      <c r="A899" s="691"/>
      <c r="B899" s="645"/>
      <c r="C899" s="646"/>
      <c r="D899" s="646"/>
      <c r="E899" s="646"/>
      <c r="F899" s="646"/>
      <c r="G899" s="647"/>
      <c r="H899" s="645"/>
      <c r="I899" s="648"/>
      <c r="J899" s="648"/>
      <c r="K899" s="647"/>
      <c r="L899" s="1172"/>
      <c r="M899" s="1173"/>
      <c r="N899" s="645"/>
      <c r="O899" s="647"/>
      <c r="P899" s="692"/>
      <c r="Q899" s="693"/>
      <c r="R899" s="646"/>
      <c r="S899" s="646"/>
      <c r="T899" s="646"/>
      <c r="U899" s="1172"/>
      <c r="V899" s="1173"/>
      <c r="W899" s="645"/>
      <c r="X899" s="647"/>
      <c r="Y899" s="692"/>
      <c r="Z899" s="693"/>
      <c r="AA899" s="648"/>
      <c r="AB899" s="648"/>
      <c r="AC899" s="648"/>
      <c r="AD899" s="1172"/>
      <c r="AE899" s="1173"/>
      <c r="AF899" s="645"/>
      <c r="AG899" s="647"/>
      <c r="AH899" s="692"/>
      <c r="AI899" s="693"/>
      <c r="AJ899" s="648"/>
      <c r="AK899" s="648"/>
      <c r="AL899" s="648"/>
      <c r="AM899" s="694"/>
      <c r="AN899" s="695"/>
      <c r="AO899" s="696"/>
      <c r="AP899" s="646"/>
      <c r="AQ899" s="723"/>
      <c r="AR899" s="724"/>
    </row>
    <row r="900" spans="1:44" ht="14.1" customHeight="1" x14ac:dyDescent="0.15">
      <c r="A900" s="697"/>
      <c r="B900" s="651"/>
      <c r="C900" s="652"/>
      <c r="D900" s="652"/>
      <c r="E900" s="652"/>
      <c r="F900" s="698"/>
      <c r="G900" s="678"/>
      <c r="H900" s="679"/>
      <c r="I900" s="662"/>
      <c r="J900" s="662"/>
      <c r="K900" s="680"/>
      <c r="L900" s="1218"/>
      <c r="M900" s="1219"/>
      <c r="N900" s="1164"/>
      <c r="O900" s="1165"/>
      <c r="P900" s="1214"/>
      <c r="Q900" s="1215"/>
      <c r="R900" s="662"/>
      <c r="S900" s="662"/>
      <c r="T900" s="662"/>
      <c r="U900" s="1218"/>
      <c r="V900" s="1219"/>
      <c r="W900" s="1164"/>
      <c r="X900" s="1165"/>
      <c r="Y900" s="1214"/>
      <c r="Z900" s="1215"/>
      <c r="AA900" s="1194"/>
      <c r="AB900" s="1195"/>
      <c r="AC900" s="1196"/>
      <c r="AD900" s="1218"/>
      <c r="AE900" s="1219"/>
      <c r="AF900" s="1164"/>
      <c r="AG900" s="1165"/>
      <c r="AH900" s="1214"/>
      <c r="AI900" s="1215"/>
      <c r="AJ900" s="1194"/>
      <c r="AK900" s="1195"/>
      <c r="AL900" s="1196"/>
      <c r="AM900" s="1194"/>
      <c r="AN900" s="1195"/>
      <c r="AO900" s="1196"/>
      <c r="AP900" s="888"/>
      <c r="AQ900" s="689"/>
      <c r="AR900" s="690"/>
    </row>
    <row r="901" spans="1:44" ht="14.1" customHeight="1" x14ac:dyDescent="0.15">
      <c r="A901" s="707"/>
      <c r="B901" s="645"/>
      <c r="C901" s="646"/>
      <c r="D901" s="646"/>
      <c r="E901" s="646"/>
      <c r="F901" s="646"/>
      <c r="G901" s="647"/>
      <c r="H901" s="645"/>
      <c r="I901" s="648"/>
      <c r="J901" s="648"/>
      <c r="K901" s="647"/>
      <c r="L901" s="1172"/>
      <c r="M901" s="1173"/>
      <c r="N901" s="645"/>
      <c r="O901" s="647"/>
      <c r="P901" s="692"/>
      <c r="Q901" s="693"/>
      <c r="R901" s="646"/>
      <c r="S901" s="646"/>
      <c r="T901" s="646"/>
      <c r="U901" s="1172"/>
      <c r="V901" s="1173"/>
      <c r="W901" s="645"/>
      <c r="X901" s="647"/>
      <c r="Y901" s="692"/>
      <c r="Z901" s="693"/>
      <c r="AA901" s="648"/>
      <c r="AB901" s="648"/>
      <c r="AC901" s="648"/>
      <c r="AD901" s="1172"/>
      <c r="AE901" s="1173"/>
      <c r="AF901" s="645"/>
      <c r="AG901" s="647"/>
      <c r="AH901" s="692"/>
      <c r="AI901" s="693"/>
      <c r="AJ901" s="648"/>
      <c r="AK901" s="648"/>
      <c r="AL901" s="648"/>
      <c r="AM901" s="694"/>
      <c r="AN901" s="695"/>
      <c r="AO901" s="696"/>
      <c r="AP901" s="646"/>
      <c r="AQ901" s="660"/>
      <c r="AR901" s="661"/>
    </row>
    <row r="902" spans="1:44" ht="14.1" customHeight="1" x14ac:dyDescent="0.15">
      <c r="A902" s="707"/>
      <c r="B902" s="651"/>
      <c r="C902" s="652"/>
      <c r="D902" s="652"/>
      <c r="E902" s="652"/>
      <c r="F902" s="698"/>
      <c r="G902" s="678"/>
      <c r="H902" s="679"/>
      <c r="I902" s="662"/>
      <c r="J902" s="662"/>
      <c r="K902" s="680"/>
      <c r="L902" s="1218"/>
      <c r="M902" s="1219"/>
      <c r="N902" s="1164"/>
      <c r="O902" s="1165"/>
      <c r="P902" s="1214"/>
      <c r="Q902" s="1215"/>
      <c r="R902" s="662"/>
      <c r="S902" s="662"/>
      <c r="T902" s="662"/>
      <c r="U902" s="1218"/>
      <c r="V902" s="1219"/>
      <c r="W902" s="1164"/>
      <c r="X902" s="1165"/>
      <c r="Y902" s="1214"/>
      <c r="Z902" s="1215"/>
      <c r="AA902" s="1194"/>
      <c r="AB902" s="1195"/>
      <c r="AC902" s="1196"/>
      <c r="AD902" s="1218"/>
      <c r="AE902" s="1219"/>
      <c r="AF902" s="1164"/>
      <c r="AG902" s="1165"/>
      <c r="AH902" s="1214"/>
      <c r="AI902" s="1215"/>
      <c r="AJ902" s="1194"/>
      <c r="AK902" s="1195"/>
      <c r="AL902" s="1196"/>
      <c r="AM902" s="1194"/>
      <c r="AN902" s="1195"/>
      <c r="AO902" s="1196"/>
      <c r="AP902" s="888"/>
      <c r="AQ902" s="660"/>
      <c r="AR902" s="661"/>
    </row>
    <row r="903" spans="1:44" ht="14.1" customHeight="1" x14ac:dyDescent="0.15">
      <c r="A903" s="691"/>
      <c r="B903" s="645"/>
      <c r="C903" s="646"/>
      <c r="D903" s="646"/>
      <c r="E903" s="646"/>
      <c r="F903" s="646"/>
      <c r="G903" s="647"/>
      <c r="H903" s="645"/>
      <c r="I903" s="648"/>
      <c r="J903" s="648"/>
      <c r="K903" s="647"/>
      <c r="L903" s="1172"/>
      <c r="M903" s="1173"/>
      <c r="N903" s="645"/>
      <c r="O903" s="647"/>
      <c r="P903" s="692"/>
      <c r="Q903" s="693"/>
      <c r="R903" s="646"/>
      <c r="S903" s="646"/>
      <c r="T903" s="646"/>
      <c r="U903" s="1172"/>
      <c r="V903" s="1173"/>
      <c r="W903" s="645"/>
      <c r="X903" s="647"/>
      <c r="Y903" s="692"/>
      <c r="Z903" s="693"/>
      <c r="AA903" s="648"/>
      <c r="AB903" s="648"/>
      <c r="AC903" s="648"/>
      <c r="AD903" s="1172"/>
      <c r="AE903" s="1173"/>
      <c r="AF903" s="645"/>
      <c r="AG903" s="647"/>
      <c r="AH903" s="692"/>
      <c r="AI903" s="693"/>
      <c r="AJ903" s="648"/>
      <c r="AK903" s="648"/>
      <c r="AL903" s="648"/>
      <c r="AM903" s="694"/>
      <c r="AN903" s="695"/>
      <c r="AO903" s="696"/>
      <c r="AP903" s="646"/>
      <c r="AQ903" s="723"/>
      <c r="AR903" s="724"/>
    </row>
    <row r="904" spans="1:44" ht="14.1" customHeight="1" x14ac:dyDescent="0.15">
      <c r="A904" s="697"/>
      <c r="B904" s="651"/>
      <c r="C904" s="652"/>
      <c r="D904" s="652"/>
      <c r="E904" s="652"/>
      <c r="F904" s="698"/>
      <c r="G904" s="678"/>
      <c r="H904" s="679"/>
      <c r="I904" s="662"/>
      <c r="J904" s="662"/>
      <c r="K904" s="680"/>
      <c r="L904" s="1218"/>
      <c r="M904" s="1219"/>
      <c r="N904" s="1164"/>
      <c r="O904" s="1165"/>
      <c r="P904" s="1214"/>
      <c r="Q904" s="1215"/>
      <c r="R904" s="662"/>
      <c r="S904" s="662"/>
      <c r="T904" s="662"/>
      <c r="U904" s="1218"/>
      <c r="V904" s="1219"/>
      <c r="W904" s="1164"/>
      <c r="X904" s="1165"/>
      <c r="Y904" s="1214"/>
      <c r="Z904" s="1215"/>
      <c r="AA904" s="1194"/>
      <c r="AB904" s="1195"/>
      <c r="AC904" s="1196"/>
      <c r="AD904" s="1218"/>
      <c r="AE904" s="1219"/>
      <c r="AF904" s="1164"/>
      <c r="AG904" s="1165"/>
      <c r="AH904" s="1214"/>
      <c r="AI904" s="1215"/>
      <c r="AJ904" s="1194"/>
      <c r="AK904" s="1195"/>
      <c r="AL904" s="1196"/>
      <c r="AM904" s="1194"/>
      <c r="AN904" s="1195"/>
      <c r="AO904" s="1196"/>
      <c r="AP904" s="888"/>
      <c r="AQ904" s="689"/>
      <c r="AR904" s="690"/>
    </row>
    <row r="905" spans="1:44" ht="14.1" customHeight="1" x14ac:dyDescent="0.15">
      <c r="A905" s="707"/>
      <c r="B905" s="645"/>
      <c r="C905" s="646"/>
      <c r="D905" s="646"/>
      <c r="E905" s="646"/>
      <c r="F905" s="646"/>
      <c r="G905" s="647"/>
      <c r="H905" s="645"/>
      <c r="I905" s="648"/>
      <c r="J905" s="648"/>
      <c r="K905" s="647"/>
      <c r="L905" s="1172"/>
      <c r="M905" s="1173"/>
      <c r="N905" s="645"/>
      <c r="O905" s="647"/>
      <c r="P905" s="692"/>
      <c r="Q905" s="693"/>
      <c r="R905" s="646"/>
      <c r="S905" s="646"/>
      <c r="T905" s="646"/>
      <c r="U905" s="1172"/>
      <c r="V905" s="1173"/>
      <c r="W905" s="645"/>
      <c r="X905" s="647"/>
      <c r="Y905" s="692"/>
      <c r="Z905" s="693"/>
      <c r="AA905" s="648"/>
      <c r="AB905" s="648"/>
      <c r="AC905" s="648"/>
      <c r="AD905" s="1172"/>
      <c r="AE905" s="1173"/>
      <c r="AF905" s="645"/>
      <c r="AG905" s="647"/>
      <c r="AH905" s="692"/>
      <c r="AI905" s="693"/>
      <c r="AJ905" s="648"/>
      <c r="AK905" s="648"/>
      <c r="AL905" s="648"/>
      <c r="AM905" s="694"/>
      <c r="AN905" s="695"/>
      <c r="AO905" s="696"/>
      <c r="AP905" s="646"/>
      <c r="AQ905" s="667"/>
      <c r="AR905" s="668"/>
    </row>
    <row r="906" spans="1:44" ht="14.1" customHeight="1" x14ac:dyDescent="0.15">
      <c r="A906" s="707"/>
      <c r="B906" s="651"/>
      <c r="C906" s="652"/>
      <c r="D906" s="652"/>
      <c r="E906" s="652"/>
      <c r="F906" s="698"/>
      <c r="G906" s="678"/>
      <c r="H906" s="679"/>
      <c r="I906" s="662"/>
      <c r="J906" s="662"/>
      <c r="K906" s="680"/>
      <c r="L906" s="1218"/>
      <c r="M906" s="1219"/>
      <c r="N906" s="1164"/>
      <c r="O906" s="1165"/>
      <c r="P906" s="1214"/>
      <c r="Q906" s="1215"/>
      <c r="R906" s="662"/>
      <c r="S906" s="662"/>
      <c r="T906" s="662"/>
      <c r="U906" s="1218"/>
      <c r="V906" s="1219"/>
      <c r="W906" s="1164"/>
      <c r="X906" s="1165"/>
      <c r="Y906" s="1214"/>
      <c r="Z906" s="1215"/>
      <c r="AA906" s="1194"/>
      <c r="AB906" s="1195"/>
      <c r="AC906" s="1196"/>
      <c r="AD906" s="1218"/>
      <c r="AE906" s="1219"/>
      <c r="AF906" s="1164"/>
      <c r="AG906" s="1165"/>
      <c r="AH906" s="1214"/>
      <c r="AI906" s="1215"/>
      <c r="AJ906" s="1194"/>
      <c r="AK906" s="1195"/>
      <c r="AL906" s="1196"/>
      <c r="AM906" s="1194"/>
      <c r="AN906" s="1195"/>
      <c r="AO906" s="1196"/>
      <c r="AP906" s="888"/>
      <c r="AQ906" s="667"/>
      <c r="AR906" s="668"/>
    </row>
    <row r="907" spans="1:44" ht="14.1" customHeight="1" x14ac:dyDescent="0.15">
      <c r="A907" s="691"/>
      <c r="B907" s="645"/>
      <c r="C907" s="646"/>
      <c r="D907" s="646"/>
      <c r="E907" s="646"/>
      <c r="F907" s="646"/>
      <c r="G907" s="647"/>
      <c r="H907" s="645"/>
      <c r="I907" s="648"/>
      <c r="J907" s="648"/>
      <c r="K907" s="647"/>
      <c r="L907" s="1172"/>
      <c r="M907" s="1173"/>
      <c r="N907" s="645"/>
      <c r="O907" s="647"/>
      <c r="P907" s="692"/>
      <c r="Q907" s="693"/>
      <c r="R907" s="646"/>
      <c r="S907" s="646"/>
      <c r="T907" s="646"/>
      <c r="U907" s="1172"/>
      <c r="V907" s="1173"/>
      <c r="W907" s="645"/>
      <c r="X907" s="647"/>
      <c r="Y907" s="692"/>
      <c r="Z907" s="693"/>
      <c r="AA907" s="648"/>
      <c r="AB907" s="648"/>
      <c r="AC907" s="648"/>
      <c r="AD907" s="1172"/>
      <c r="AE907" s="1173"/>
      <c r="AF907" s="645"/>
      <c r="AG907" s="647"/>
      <c r="AH907" s="692"/>
      <c r="AI907" s="693"/>
      <c r="AJ907" s="648"/>
      <c r="AK907" s="648"/>
      <c r="AL907" s="648"/>
      <c r="AM907" s="694"/>
      <c r="AN907" s="695"/>
      <c r="AO907" s="696"/>
      <c r="AP907" s="646"/>
      <c r="AQ907" s="723"/>
      <c r="AR907" s="724"/>
    </row>
    <row r="908" spans="1:44" ht="14.1" customHeight="1" x14ac:dyDescent="0.15">
      <c r="A908" s="697"/>
      <c r="B908" s="651"/>
      <c r="C908" s="652"/>
      <c r="D908" s="652"/>
      <c r="E908" s="652"/>
      <c r="F908" s="698"/>
      <c r="G908" s="678"/>
      <c r="H908" s="679"/>
      <c r="I908" s="662"/>
      <c r="J908" s="662"/>
      <c r="K908" s="680"/>
      <c r="L908" s="1218"/>
      <c r="M908" s="1219"/>
      <c r="N908" s="1164"/>
      <c r="O908" s="1165"/>
      <c r="P908" s="1214"/>
      <c r="Q908" s="1215"/>
      <c r="R908" s="662"/>
      <c r="S908" s="662"/>
      <c r="T908" s="662"/>
      <c r="U908" s="1218"/>
      <c r="V908" s="1219"/>
      <c r="W908" s="1164"/>
      <c r="X908" s="1165"/>
      <c r="Y908" s="1214"/>
      <c r="Z908" s="1215"/>
      <c r="AA908" s="1194"/>
      <c r="AB908" s="1195"/>
      <c r="AC908" s="1196"/>
      <c r="AD908" s="1218"/>
      <c r="AE908" s="1219"/>
      <c r="AF908" s="1164"/>
      <c r="AG908" s="1165"/>
      <c r="AH908" s="1214"/>
      <c r="AI908" s="1215"/>
      <c r="AJ908" s="1194"/>
      <c r="AK908" s="1195"/>
      <c r="AL908" s="1196"/>
      <c r="AM908" s="1194"/>
      <c r="AN908" s="1195"/>
      <c r="AO908" s="1196"/>
      <c r="AP908" s="888"/>
      <c r="AQ908" s="689"/>
      <c r="AR908" s="690"/>
    </row>
    <row r="909" spans="1:44" ht="14.1" customHeight="1" x14ac:dyDescent="0.15">
      <c r="A909" s="707"/>
      <c r="B909" s="645"/>
      <c r="C909" s="646"/>
      <c r="D909" s="646"/>
      <c r="E909" s="646"/>
      <c r="F909" s="646"/>
      <c r="G909" s="647"/>
      <c r="H909" s="645"/>
      <c r="I909" s="648"/>
      <c r="J909" s="648"/>
      <c r="K909" s="647"/>
      <c r="L909" s="1172"/>
      <c r="M909" s="1173"/>
      <c r="N909" s="645"/>
      <c r="O909" s="647"/>
      <c r="P909" s="692"/>
      <c r="Q909" s="693"/>
      <c r="R909" s="646"/>
      <c r="S909" s="646"/>
      <c r="T909" s="646"/>
      <c r="U909" s="1172"/>
      <c r="V909" s="1173"/>
      <c r="W909" s="645"/>
      <c r="X909" s="647"/>
      <c r="Y909" s="692"/>
      <c r="Z909" s="693"/>
      <c r="AA909" s="648"/>
      <c r="AB909" s="648"/>
      <c r="AC909" s="648"/>
      <c r="AD909" s="1172"/>
      <c r="AE909" s="1173"/>
      <c r="AF909" s="645"/>
      <c r="AG909" s="647"/>
      <c r="AH909" s="692"/>
      <c r="AI909" s="693"/>
      <c r="AJ909" s="648"/>
      <c r="AK909" s="648"/>
      <c r="AL909" s="648"/>
      <c r="AM909" s="694"/>
      <c r="AN909" s="695"/>
      <c r="AO909" s="696"/>
      <c r="AP909" s="646"/>
      <c r="AQ909" s="667"/>
      <c r="AR909" s="668"/>
    </row>
    <row r="910" spans="1:44" ht="14.1" customHeight="1" x14ac:dyDescent="0.15">
      <c r="A910" s="707"/>
      <c r="B910" s="651"/>
      <c r="C910" s="652"/>
      <c r="D910" s="652"/>
      <c r="E910" s="652"/>
      <c r="F910" s="698"/>
      <c r="G910" s="678"/>
      <c r="H910" s="679"/>
      <c r="I910" s="662"/>
      <c r="J910" s="662"/>
      <c r="K910" s="680"/>
      <c r="L910" s="1218"/>
      <c r="M910" s="1219"/>
      <c r="N910" s="1164"/>
      <c r="O910" s="1165"/>
      <c r="P910" s="1214"/>
      <c r="Q910" s="1215"/>
      <c r="R910" s="662"/>
      <c r="S910" s="662"/>
      <c r="T910" s="662"/>
      <c r="U910" s="1218"/>
      <c r="V910" s="1219"/>
      <c r="W910" s="1164"/>
      <c r="X910" s="1165"/>
      <c r="Y910" s="1214"/>
      <c r="Z910" s="1215"/>
      <c r="AA910" s="1194"/>
      <c r="AB910" s="1195"/>
      <c r="AC910" s="1196"/>
      <c r="AD910" s="1218"/>
      <c r="AE910" s="1219"/>
      <c r="AF910" s="1164"/>
      <c r="AG910" s="1165"/>
      <c r="AH910" s="1214"/>
      <c r="AI910" s="1215"/>
      <c r="AJ910" s="1194"/>
      <c r="AK910" s="1195"/>
      <c r="AL910" s="1196"/>
      <c r="AM910" s="1194"/>
      <c r="AN910" s="1195"/>
      <c r="AO910" s="1196"/>
      <c r="AP910" s="888"/>
      <c r="AQ910" s="667"/>
      <c r="AR910" s="668"/>
    </row>
    <row r="911" spans="1:44" ht="14.1" customHeight="1" x14ac:dyDescent="0.15">
      <c r="A911" s="691"/>
      <c r="B911" s="645"/>
      <c r="C911" s="646"/>
      <c r="D911" s="646"/>
      <c r="E911" s="646"/>
      <c r="F911" s="646"/>
      <c r="G911" s="647"/>
      <c r="H911" s="645"/>
      <c r="I911" s="648"/>
      <c r="J911" s="648"/>
      <c r="K911" s="647"/>
      <c r="L911" s="1172"/>
      <c r="M911" s="1173"/>
      <c r="N911" s="645"/>
      <c r="O911" s="647"/>
      <c r="P911" s="692"/>
      <c r="Q911" s="693"/>
      <c r="R911" s="646"/>
      <c r="S911" s="646"/>
      <c r="T911" s="646"/>
      <c r="U911" s="1172"/>
      <c r="V911" s="1173"/>
      <c r="W911" s="645"/>
      <c r="X911" s="647"/>
      <c r="Y911" s="692"/>
      <c r="Z911" s="693"/>
      <c r="AA911" s="648"/>
      <c r="AB911" s="648"/>
      <c r="AC911" s="648"/>
      <c r="AD911" s="1172"/>
      <c r="AE911" s="1173"/>
      <c r="AF911" s="645"/>
      <c r="AG911" s="647"/>
      <c r="AH911" s="692"/>
      <c r="AI911" s="693"/>
      <c r="AJ911" s="648"/>
      <c r="AK911" s="648"/>
      <c r="AL911" s="648"/>
      <c r="AM911" s="694"/>
      <c r="AN911" s="695"/>
      <c r="AO911" s="696"/>
      <c r="AP911" s="646"/>
      <c r="AQ911" s="723"/>
      <c r="AR911" s="724"/>
    </row>
    <row r="912" spans="1:44" ht="14.1" customHeight="1" x14ac:dyDescent="0.15">
      <c r="A912" s="697"/>
      <c r="B912" s="651"/>
      <c r="C912" s="652"/>
      <c r="D912" s="652"/>
      <c r="E912" s="652"/>
      <c r="F912" s="698"/>
      <c r="G912" s="678"/>
      <c r="H912" s="679"/>
      <c r="I912" s="662"/>
      <c r="J912" s="662"/>
      <c r="K912" s="680"/>
      <c r="L912" s="1218"/>
      <c r="M912" s="1219"/>
      <c r="N912" s="1164"/>
      <c r="O912" s="1165"/>
      <c r="P912" s="1214"/>
      <c r="Q912" s="1215"/>
      <c r="R912" s="662"/>
      <c r="S912" s="662"/>
      <c r="T912" s="662"/>
      <c r="U912" s="1218"/>
      <c r="V912" s="1219"/>
      <c r="W912" s="1164"/>
      <c r="X912" s="1165"/>
      <c r="Y912" s="1214"/>
      <c r="Z912" s="1215"/>
      <c r="AA912" s="1194"/>
      <c r="AB912" s="1195"/>
      <c r="AC912" s="1196"/>
      <c r="AD912" s="1218"/>
      <c r="AE912" s="1219"/>
      <c r="AF912" s="1164"/>
      <c r="AG912" s="1165"/>
      <c r="AH912" s="1214"/>
      <c r="AI912" s="1215"/>
      <c r="AJ912" s="1194"/>
      <c r="AK912" s="1195"/>
      <c r="AL912" s="1196"/>
      <c r="AM912" s="1194"/>
      <c r="AN912" s="1195"/>
      <c r="AO912" s="1196"/>
      <c r="AP912" s="888"/>
      <c r="AQ912" s="689"/>
      <c r="AR912" s="690"/>
    </row>
    <row r="913" spans="1:44" ht="14.1" customHeight="1" x14ac:dyDescent="0.15">
      <c r="A913" s="707"/>
      <c r="B913" s="645"/>
      <c r="C913" s="646"/>
      <c r="D913" s="646"/>
      <c r="E913" s="646"/>
      <c r="F913" s="646"/>
      <c r="G913" s="647"/>
      <c r="H913" s="645"/>
      <c r="I913" s="648"/>
      <c r="J913" s="648"/>
      <c r="K913" s="647"/>
      <c r="L913" s="1172"/>
      <c r="M913" s="1173"/>
      <c r="N913" s="645"/>
      <c r="O913" s="647"/>
      <c r="P913" s="692"/>
      <c r="Q913" s="693"/>
      <c r="R913" s="646"/>
      <c r="S913" s="646"/>
      <c r="T913" s="646"/>
      <c r="U913" s="1172"/>
      <c r="V913" s="1173"/>
      <c r="W913" s="645"/>
      <c r="X913" s="647"/>
      <c r="Y913" s="692"/>
      <c r="Z913" s="693"/>
      <c r="AA913" s="648"/>
      <c r="AB913" s="648"/>
      <c r="AC913" s="648"/>
      <c r="AD913" s="1172"/>
      <c r="AE913" s="1173"/>
      <c r="AF913" s="645"/>
      <c r="AG913" s="647"/>
      <c r="AH913" s="692"/>
      <c r="AI913" s="693"/>
      <c r="AJ913" s="648"/>
      <c r="AK913" s="648"/>
      <c r="AL913" s="648"/>
      <c r="AM913" s="694"/>
      <c r="AN913" s="695"/>
      <c r="AO913" s="696"/>
      <c r="AP913" s="646"/>
      <c r="AQ913" s="667"/>
      <c r="AR913" s="668"/>
    </row>
    <row r="914" spans="1:44" ht="14.1" customHeight="1" x14ac:dyDescent="0.15">
      <c r="A914" s="707"/>
      <c r="B914" s="651"/>
      <c r="C914" s="652"/>
      <c r="D914" s="652"/>
      <c r="E914" s="652"/>
      <c r="F914" s="698"/>
      <c r="G914" s="678"/>
      <c r="H914" s="679"/>
      <c r="I914" s="662"/>
      <c r="J914" s="662"/>
      <c r="K914" s="680"/>
      <c r="L914" s="1218"/>
      <c r="M914" s="1219"/>
      <c r="N914" s="1164"/>
      <c r="O914" s="1165"/>
      <c r="P914" s="1214"/>
      <c r="Q914" s="1215"/>
      <c r="R914" s="662"/>
      <c r="S914" s="662"/>
      <c r="T914" s="662"/>
      <c r="U914" s="1218"/>
      <c r="V914" s="1219"/>
      <c r="W914" s="1164"/>
      <c r="X914" s="1165"/>
      <c r="Y914" s="1214"/>
      <c r="Z914" s="1215"/>
      <c r="AA914" s="1194"/>
      <c r="AB914" s="1195"/>
      <c r="AC914" s="1196"/>
      <c r="AD914" s="1218"/>
      <c r="AE914" s="1219"/>
      <c r="AF914" s="1164"/>
      <c r="AG914" s="1165"/>
      <c r="AH914" s="1214"/>
      <c r="AI914" s="1215"/>
      <c r="AJ914" s="1194"/>
      <c r="AK914" s="1195"/>
      <c r="AL914" s="1196"/>
      <c r="AM914" s="1194"/>
      <c r="AN914" s="1195"/>
      <c r="AO914" s="1196"/>
      <c r="AP914" s="888"/>
      <c r="AQ914" s="667"/>
      <c r="AR914" s="668"/>
    </row>
    <row r="915" spans="1:44" ht="14.1" customHeight="1" x14ac:dyDescent="0.15">
      <c r="A915" s="691"/>
      <c r="B915" s="769"/>
      <c r="C915" s="723"/>
      <c r="D915" s="723"/>
      <c r="E915" s="723"/>
      <c r="F915" s="723"/>
      <c r="G915" s="724"/>
      <c r="H915" s="725"/>
      <c r="I915" s="726"/>
      <c r="J915" s="726"/>
      <c r="K915" s="724"/>
      <c r="L915" s="645"/>
      <c r="M915" s="647"/>
      <c r="N915" s="645"/>
      <c r="O915" s="647"/>
      <c r="P915" s="692"/>
      <c r="Q915" s="693"/>
      <c r="R915" s="646"/>
      <c r="S915" s="646"/>
      <c r="T915" s="646"/>
      <c r="U915" s="725"/>
      <c r="V915" s="724"/>
      <c r="W915" s="725"/>
      <c r="X915" s="724"/>
      <c r="Y915" s="727"/>
      <c r="Z915" s="728"/>
      <c r="AA915" s="726"/>
      <c r="AB915" s="726"/>
      <c r="AC915" s="726"/>
      <c r="AD915" s="725"/>
      <c r="AE915" s="724"/>
      <c r="AF915" s="725"/>
      <c r="AG915" s="724"/>
      <c r="AH915" s="727"/>
      <c r="AI915" s="728"/>
      <c r="AJ915" s="726"/>
      <c r="AK915" s="726"/>
      <c r="AL915" s="726"/>
      <c r="AM915" s="729"/>
      <c r="AN915" s="730"/>
      <c r="AO915" s="731"/>
      <c r="AP915" s="723"/>
      <c r="AQ915" s="723"/>
      <c r="AR915" s="724"/>
    </row>
    <row r="916" spans="1:44" ht="14.1" customHeight="1" x14ac:dyDescent="0.15">
      <c r="A916" s="697"/>
      <c r="B916" s="782"/>
      <c r="C916" s="689"/>
      <c r="D916" s="689"/>
      <c r="E916" s="689"/>
      <c r="F916" s="689"/>
      <c r="G916" s="732"/>
      <c r="H916" s="684"/>
      <c r="I916" s="685"/>
      <c r="J916" s="685"/>
      <c r="K916" s="686"/>
      <c r="L916" s="903"/>
      <c r="M916" s="904"/>
      <c r="N916" s="659"/>
      <c r="O916" s="661"/>
      <c r="P916" s="715"/>
      <c r="Q916" s="680"/>
      <c r="R916" s="662"/>
      <c r="S916" s="662"/>
      <c r="T916" s="662"/>
      <c r="U916" s="1238"/>
      <c r="V916" s="1239"/>
      <c r="W916" s="1240"/>
      <c r="X916" s="1241"/>
      <c r="Y916" s="1238"/>
      <c r="Z916" s="1239"/>
      <c r="AA916" s="687"/>
      <c r="AB916" s="687"/>
      <c r="AC916" s="687"/>
      <c r="AD916" s="1238"/>
      <c r="AE916" s="1239"/>
      <c r="AF916" s="1240"/>
      <c r="AG916" s="1241"/>
      <c r="AH916" s="1238"/>
      <c r="AI916" s="1239"/>
      <c r="AJ916" s="687"/>
      <c r="AK916" s="687"/>
      <c r="AL916" s="687"/>
      <c r="AM916" s="1235"/>
      <c r="AN916" s="1236"/>
      <c r="AO916" s="1237"/>
      <c r="AP916" s="688"/>
      <c r="AQ916" s="689"/>
      <c r="AR916" s="690"/>
    </row>
    <row r="917" spans="1:44" ht="14.1" customHeight="1" x14ac:dyDescent="0.15">
      <c r="A917" s="742"/>
      <c r="B917" s="743"/>
      <c r="C917" s="744"/>
      <c r="D917" s="744"/>
      <c r="E917" s="744"/>
      <c r="F917" s="744"/>
      <c r="G917" s="745"/>
      <c r="H917" s="743"/>
      <c r="I917" s="746"/>
      <c r="J917" s="746"/>
      <c r="K917" s="745"/>
      <c r="L917" s="743"/>
      <c r="M917" s="745"/>
      <c r="N917" s="743"/>
      <c r="O917" s="745"/>
      <c r="P917" s="747"/>
      <c r="Q917" s="748"/>
      <c r="R917" s="746"/>
      <c r="S917" s="746"/>
      <c r="T917" s="748"/>
      <c r="U917" s="743"/>
      <c r="V917" s="745"/>
      <c r="W917" s="743"/>
      <c r="X917" s="745"/>
      <c r="Y917" s="747"/>
      <c r="Z917" s="748"/>
      <c r="AA917" s="746"/>
      <c r="AB917" s="746"/>
      <c r="AC917" s="746"/>
      <c r="AD917" s="743"/>
      <c r="AE917" s="745"/>
      <c r="AF917" s="743"/>
      <c r="AG917" s="745"/>
      <c r="AH917" s="747"/>
      <c r="AI917" s="748"/>
      <c r="AJ917" s="746"/>
      <c r="AK917" s="746"/>
      <c r="AL917" s="746"/>
      <c r="AM917" s="749"/>
      <c r="AN917" s="750"/>
      <c r="AO917" s="751"/>
      <c r="AP917" s="744"/>
      <c r="AQ917" s="744"/>
      <c r="AR917" s="745"/>
    </row>
    <row r="918" spans="1:44" ht="14.1" customHeight="1" x14ac:dyDescent="0.15">
      <c r="A918" s="752"/>
      <c r="B918" s="1252"/>
      <c r="C918" s="1254"/>
      <c r="D918" s="1254"/>
      <c r="E918" s="1254"/>
      <c r="F918" s="1254"/>
      <c r="G918" s="1253"/>
      <c r="H918" s="753"/>
      <c r="I918" s="754"/>
      <c r="J918" s="754"/>
      <c r="K918" s="755"/>
      <c r="L918" s="1250"/>
      <c r="M918" s="1251"/>
      <c r="N918" s="1252"/>
      <c r="O918" s="1253"/>
      <c r="P918" s="1250"/>
      <c r="Q918" s="1251"/>
      <c r="R918" s="756"/>
      <c r="S918" s="756"/>
      <c r="T918" s="878"/>
      <c r="U918" s="1250"/>
      <c r="V918" s="1251"/>
      <c r="W918" s="1252"/>
      <c r="X918" s="1253"/>
      <c r="Y918" s="1250"/>
      <c r="Z918" s="1251"/>
      <c r="AA918" s="756"/>
      <c r="AB918" s="756"/>
      <c r="AC918" s="756"/>
      <c r="AD918" s="1250"/>
      <c r="AE918" s="1251"/>
      <c r="AF918" s="1252"/>
      <c r="AG918" s="1253"/>
      <c r="AH918" s="1250"/>
      <c r="AI918" s="1251"/>
      <c r="AJ918" s="756"/>
      <c r="AK918" s="756"/>
      <c r="AL918" s="756"/>
      <c r="AM918" s="1260"/>
      <c r="AN918" s="1261"/>
      <c r="AO918" s="1262"/>
      <c r="AP918" s="757"/>
      <c r="AQ918" s="758"/>
      <c r="AR918" s="759"/>
    </row>
    <row r="919" spans="1:44" ht="14.1" customHeight="1" x14ac:dyDescent="0.15">
      <c r="A919" s="894"/>
      <c r="B919" s="895"/>
      <c r="C919" s="886"/>
      <c r="D919" s="886"/>
      <c r="E919" s="886"/>
      <c r="F919" s="886"/>
      <c r="G919" s="896"/>
      <c r="H919" s="895"/>
      <c r="I919" s="885"/>
      <c r="J919" s="885"/>
      <c r="K919" s="896"/>
      <c r="L919" s="895"/>
      <c r="M919" s="896"/>
      <c r="N919" s="895"/>
      <c r="O919" s="896"/>
      <c r="P919" s="897"/>
      <c r="Q919" s="898"/>
      <c r="R919" s="885"/>
      <c r="S919" s="885"/>
      <c r="T919" s="898"/>
      <c r="U919" s="895"/>
      <c r="V919" s="896"/>
      <c r="W919" s="895"/>
      <c r="X919" s="896"/>
      <c r="Y919" s="897"/>
      <c r="Z919" s="898"/>
      <c r="AA919" s="885"/>
      <c r="AB919" s="885"/>
      <c r="AC919" s="885"/>
      <c r="AD919" s="895"/>
      <c r="AE919" s="896"/>
      <c r="AF919" s="895"/>
      <c r="AG919" s="896"/>
      <c r="AH919" s="897"/>
      <c r="AI919" s="898"/>
      <c r="AJ919" s="885"/>
      <c r="AK919" s="885"/>
      <c r="AL919" s="885"/>
      <c r="AM919" s="908"/>
      <c r="AN919" s="909"/>
      <c r="AO919" s="910"/>
      <c r="AP919" s="886"/>
      <c r="AQ919" s="886"/>
      <c r="AR919" s="896"/>
    </row>
    <row r="920" spans="1:44" ht="14.1" customHeight="1" x14ac:dyDescent="0.15">
      <c r="A920" s="752"/>
      <c r="B920" s="1252"/>
      <c r="C920" s="1254"/>
      <c r="D920" s="1254"/>
      <c r="E920" s="1254"/>
      <c r="F920" s="1254"/>
      <c r="G920" s="1253"/>
      <c r="H920" s="753"/>
      <c r="I920" s="754"/>
      <c r="J920" s="754"/>
      <c r="K920" s="755"/>
      <c r="L920" s="1250"/>
      <c r="M920" s="1251"/>
      <c r="N920" s="1252"/>
      <c r="O920" s="1253"/>
      <c r="P920" s="1250"/>
      <c r="Q920" s="1251"/>
      <c r="R920" s="756"/>
      <c r="S920" s="756"/>
      <c r="T920" s="878"/>
      <c r="U920" s="1250"/>
      <c r="V920" s="1251"/>
      <c r="W920" s="1252"/>
      <c r="X920" s="1253"/>
      <c r="Y920" s="1250"/>
      <c r="Z920" s="1251"/>
      <c r="AA920" s="756"/>
      <c r="AB920" s="756"/>
      <c r="AC920" s="756"/>
      <c r="AD920" s="1250"/>
      <c r="AE920" s="1251"/>
      <c r="AF920" s="1252"/>
      <c r="AG920" s="1253"/>
      <c r="AH920" s="1250"/>
      <c r="AI920" s="1251"/>
      <c r="AJ920" s="756"/>
      <c r="AK920" s="756"/>
      <c r="AL920" s="756"/>
      <c r="AM920" s="1260"/>
      <c r="AN920" s="1261"/>
      <c r="AO920" s="1262"/>
      <c r="AP920" s="757"/>
      <c r="AQ920" s="758"/>
      <c r="AR920" s="759"/>
    </row>
  </sheetData>
  <mergeCells count="5532">
    <mergeCell ref="AM14:AO14"/>
    <mergeCell ref="AA12:AC12"/>
    <mergeCell ref="AD11:AE11"/>
    <mergeCell ref="AD12:AE12"/>
    <mergeCell ref="AF12:AG12"/>
    <mergeCell ref="AH12:AI12"/>
    <mergeCell ref="AJ12:AL12"/>
    <mergeCell ref="L13:M13"/>
    <mergeCell ref="U13:V13"/>
    <mergeCell ref="AD13:AE13"/>
    <mergeCell ref="L14:M14"/>
    <mergeCell ref="N14:O14"/>
    <mergeCell ref="P14:Q14"/>
    <mergeCell ref="R14:T14"/>
    <mergeCell ref="U14:V14"/>
    <mergeCell ref="W14:X14"/>
    <mergeCell ref="Y14:Z14"/>
    <mergeCell ref="AA14:AC14"/>
    <mergeCell ref="AD14:AE14"/>
    <mergeCell ref="AF14:AG14"/>
    <mergeCell ref="AH14:AI14"/>
    <mergeCell ref="AJ14:AL14"/>
    <mergeCell ref="L541:M541"/>
    <mergeCell ref="L542:M542"/>
    <mergeCell ref="N542:O542"/>
    <mergeCell ref="P542:Q542"/>
    <mergeCell ref="R542:T542"/>
    <mergeCell ref="U542:V542"/>
    <mergeCell ref="W542:X542"/>
    <mergeCell ref="Y542:Z542"/>
    <mergeCell ref="AA542:AC542"/>
    <mergeCell ref="AD542:AE542"/>
    <mergeCell ref="AF542:AG542"/>
    <mergeCell ref="AH542:AI542"/>
    <mergeCell ref="AJ542:AL542"/>
    <mergeCell ref="AM542:AO542"/>
    <mergeCell ref="R616:T616"/>
    <mergeCell ref="R660:T660"/>
    <mergeCell ref="R814:T814"/>
    <mergeCell ref="W554:X554"/>
    <mergeCell ref="Y554:Z554"/>
    <mergeCell ref="AD554:AE554"/>
    <mergeCell ref="AF554:AG554"/>
    <mergeCell ref="AH554:AI554"/>
    <mergeCell ref="AM554:AO554"/>
    <mergeCell ref="Y552:Z552"/>
    <mergeCell ref="AD552:AE552"/>
    <mergeCell ref="AF552:AG552"/>
    <mergeCell ref="AH552:AI552"/>
    <mergeCell ref="AM552:AO552"/>
    <mergeCell ref="AA564:AC564"/>
    <mergeCell ref="AD564:AE564"/>
    <mergeCell ref="AF564:AG564"/>
    <mergeCell ref="AH564:AI564"/>
    <mergeCell ref="L6:M6"/>
    <mergeCell ref="N6:O6"/>
    <mergeCell ref="P6:Q6"/>
    <mergeCell ref="R6:T6"/>
    <mergeCell ref="U6:V6"/>
    <mergeCell ref="W6:X6"/>
    <mergeCell ref="Y6:Z6"/>
    <mergeCell ref="AA6:AC6"/>
    <mergeCell ref="A2:AR3"/>
    <mergeCell ref="A5:A6"/>
    <mergeCell ref="B5:G6"/>
    <mergeCell ref="H5:K6"/>
    <mergeCell ref="L5:T5"/>
    <mergeCell ref="U5:AC5"/>
    <mergeCell ref="AD5:AL5"/>
    <mergeCell ref="AM5:AO6"/>
    <mergeCell ref="AP5:AR6"/>
    <mergeCell ref="AM8:AO8"/>
    <mergeCell ref="L9:M9"/>
    <mergeCell ref="U9:V9"/>
    <mergeCell ref="AD9:AE9"/>
    <mergeCell ref="L8:M8"/>
    <mergeCell ref="N8:O8"/>
    <mergeCell ref="P8:Q8"/>
    <mergeCell ref="U8:V8"/>
    <mergeCell ref="W8:X8"/>
    <mergeCell ref="Y8:Z8"/>
    <mergeCell ref="AD8:AE8"/>
    <mergeCell ref="AF8:AG8"/>
    <mergeCell ref="AH8:AI8"/>
    <mergeCell ref="AD6:AE6"/>
    <mergeCell ref="AF6:AG6"/>
    <mergeCell ref="AH6:AI6"/>
    <mergeCell ref="AJ6:AL6"/>
    <mergeCell ref="L15:M15"/>
    <mergeCell ref="U15:V15"/>
    <mergeCell ref="AD15:AE15"/>
    <mergeCell ref="L16:M16"/>
    <mergeCell ref="N16:O16"/>
    <mergeCell ref="P16:Q16"/>
    <mergeCell ref="U16:V16"/>
    <mergeCell ref="W16:X16"/>
    <mergeCell ref="AA10:AC10"/>
    <mergeCell ref="AD10:AE10"/>
    <mergeCell ref="AF10:AG10"/>
    <mergeCell ref="AH10:AI10"/>
    <mergeCell ref="AJ10:AL10"/>
    <mergeCell ref="AM10:AO10"/>
    <mergeCell ref="L10:M10"/>
    <mergeCell ref="N10:O10"/>
    <mergeCell ref="P10:Q10"/>
    <mergeCell ref="U10:V10"/>
    <mergeCell ref="W10:X10"/>
    <mergeCell ref="Y10:Z10"/>
    <mergeCell ref="L11:M11"/>
    <mergeCell ref="L12:M12"/>
    <mergeCell ref="N12:O12"/>
    <mergeCell ref="P12:Q12"/>
    <mergeCell ref="R12:T12"/>
    <mergeCell ref="AM12:AO12"/>
    <mergeCell ref="U11:V11"/>
    <mergeCell ref="U12:V12"/>
    <mergeCell ref="W12:X12"/>
    <mergeCell ref="Y12:Z12"/>
    <mergeCell ref="AD18:AE18"/>
    <mergeCell ref="AF18:AG18"/>
    <mergeCell ref="AH18:AI18"/>
    <mergeCell ref="AM18:AO18"/>
    <mergeCell ref="L19:M19"/>
    <mergeCell ref="AM16:AO16"/>
    <mergeCell ref="L17:M17"/>
    <mergeCell ref="L18:M18"/>
    <mergeCell ref="N18:O18"/>
    <mergeCell ref="P18:Q18"/>
    <mergeCell ref="U18:V18"/>
    <mergeCell ref="W18:X18"/>
    <mergeCell ref="Y18:Z18"/>
    <mergeCell ref="Y16:Z16"/>
    <mergeCell ref="AA16:AC16"/>
    <mergeCell ref="AD16:AE16"/>
    <mergeCell ref="AF16:AG16"/>
    <mergeCell ref="AH16:AI16"/>
    <mergeCell ref="AJ16:AL16"/>
    <mergeCell ref="AA18:AC18"/>
    <mergeCell ref="AJ18:AL18"/>
    <mergeCell ref="U17:V17"/>
    <mergeCell ref="R18:T18"/>
    <mergeCell ref="L20:M20"/>
    <mergeCell ref="N20:O20"/>
    <mergeCell ref="P20:Q20"/>
    <mergeCell ref="U20:V20"/>
    <mergeCell ref="W20:X20"/>
    <mergeCell ref="Y20:Z20"/>
    <mergeCell ref="AD20:AE20"/>
    <mergeCell ref="AF20:AG20"/>
    <mergeCell ref="AH20:AI20"/>
    <mergeCell ref="L21:M21"/>
    <mergeCell ref="AM20:AO20"/>
    <mergeCell ref="L26:M26"/>
    <mergeCell ref="N26:O26"/>
    <mergeCell ref="P26:Q26"/>
    <mergeCell ref="L27:M27"/>
    <mergeCell ref="L28:M28"/>
    <mergeCell ref="N28:O28"/>
    <mergeCell ref="P28:Q28"/>
    <mergeCell ref="Y24:Z24"/>
    <mergeCell ref="AD24:AE24"/>
    <mergeCell ref="AF24:AG24"/>
    <mergeCell ref="AH24:AI24"/>
    <mergeCell ref="AM24:AO24"/>
    <mergeCell ref="L25:M25"/>
    <mergeCell ref="AD22:AE22"/>
    <mergeCell ref="AF22:AG22"/>
    <mergeCell ref="AH22:AI22"/>
    <mergeCell ref="AM22:AO22"/>
    <mergeCell ref="L23:M23"/>
    <mergeCell ref="L24:M24"/>
    <mergeCell ref="N24:O24"/>
    <mergeCell ref="P24:Q24"/>
    <mergeCell ref="U24:V24"/>
    <mergeCell ref="W24:X24"/>
    <mergeCell ref="L22:M22"/>
    <mergeCell ref="N22:O22"/>
    <mergeCell ref="P22:Q22"/>
    <mergeCell ref="U22:V22"/>
    <mergeCell ref="W22:X22"/>
    <mergeCell ref="Y22:Z22"/>
    <mergeCell ref="AH30:AI30"/>
    <mergeCell ref="AM30:AO30"/>
    <mergeCell ref="L31:M31"/>
    <mergeCell ref="L32:M32"/>
    <mergeCell ref="N32:O32"/>
    <mergeCell ref="P32:Q32"/>
    <mergeCell ref="U32:V32"/>
    <mergeCell ref="W32:X32"/>
    <mergeCell ref="Y32:Z32"/>
    <mergeCell ref="AD32:AE32"/>
    <mergeCell ref="AM28:AO28"/>
    <mergeCell ref="L29:M29"/>
    <mergeCell ref="L30:M30"/>
    <mergeCell ref="N30:O30"/>
    <mergeCell ref="P30:Q30"/>
    <mergeCell ref="U30:V30"/>
    <mergeCell ref="W30:X30"/>
    <mergeCell ref="Y30:Z30"/>
    <mergeCell ref="AD30:AE30"/>
    <mergeCell ref="AF30:AG30"/>
    <mergeCell ref="U28:V28"/>
    <mergeCell ref="W28:X28"/>
    <mergeCell ref="Y28:Z28"/>
    <mergeCell ref="AD28:AE28"/>
    <mergeCell ref="AF28:AG28"/>
    <mergeCell ref="AH28:AI28"/>
    <mergeCell ref="Y36:Z36"/>
    <mergeCell ref="AD36:AE36"/>
    <mergeCell ref="AF36:AG36"/>
    <mergeCell ref="AH36:AI36"/>
    <mergeCell ref="AM36:AO36"/>
    <mergeCell ref="L37:M37"/>
    <mergeCell ref="AD34:AE34"/>
    <mergeCell ref="AF34:AG34"/>
    <mergeCell ref="AH34:AI34"/>
    <mergeCell ref="AM34:AO34"/>
    <mergeCell ref="L35:M35"/>
    <mergeCell ref="L36:M36"/>
    <mergeCell ref="N36:O36"/>
    <mergeCell ref="P36:Q36"/>
    <mergeCell ref="U36:V36"/>
    <mergeCell ref="W36:X36"/>
    <mergeCell ref="AF32:AG32"/>
    <mergeCell ref="AH32:AI32"/>
    <mergeCell ref="AM32:AO32"/>
    <mergeCell ref="L33:M33"/>
    <mergeCell ref="L34:M34"/>
    <mergeCell ref="N34:O34"/>
    <mergeCell ref="P34:Q34"/>
    <mergeCell ref="U34:V34"/>
    <mergeCell ref="W34:X34"/>
    <mergeCell ref="Y34:Z34"/>
    <mergeCell ref="Y40:Z40"/>
    <mergeCell ref="AD40:AE40"/>
    <mergeCell ref="AF40:AG40"/>
    <mergeCell ref="AH40:AI40"/>
    <mergeCell ref="AM40:AO40"/>
    <mergeCell ref="L41:M41"/>
    <mergeCell ref="AD38:AE38"/>
    <mergeCell ref="AF38:AG38"/>
    <mergeCell ref="AH38:AI38"/>
    <mergeCell ref="AM38:AO38"/>
    <mergeCell ref="L39:M39"/>
    <mergeCell ref="L40:M40"/>
    <mergeCell ref="N40:O40"/>
    <mergeCell ref="P40:Q40"/>
    <mergeCell ref="U40:V40"/>
    <mergeCell ref="W40:X40"/>
    <mergeCell ref="L38:M38"/>
    <mergeCell ref="N38:O38"/>
    <mergeCell ref="P38:Q38"/>
    <mergeCell ref="U38:V38"/>
    <mergeCell ref="W38:X38"/>
    <mergeCell ref="Y38:Z38"/>
    <mergeCell ref="Y46:Z46"/>
    <mergeCell ref="AD46:AE46"/>
    <mergeCell ref="AF46:AG46"/>
    <mergeCell ref="AH46:AI46"/>
    <mergeCell ref="AM46:AO46"/>
    <mergeCell ref="A48:AR49"/>
    <mergeCell ref="AD42:AE42"/>
    <mergeCell ref="AF42:AG42"/>
    <mergeCell ref="AH42:AI42"/>
    <mergeCell ref="AM42:AO42"/>
    <mergeCell ref="B46:G46"/>
    <mergeCell ref="L46:M46"/>
    <mergeCell ref="N46:O46"/>
    <mergeCell ref="P46:Q46"/>
    <mergeCell ref="U46:V46"/>
    <mergeCell ref="W46:X46"/>
    <mergeCell ref="L42:M42"/>
    <mergeCell ref="N42:O42"/>
    <mergeCell ref="P42:Q42"/>
    <mergeCell ref="U42:V42"/>
    <mergeCell ref="W42:X42"/>
    <mergeCell ref="Y42:Z42"/>
    <mergeCell ref="L52:M52"/>
    <mergeCell ref="N52:O52"/>
    <mergeCell ref="P52:Q52"/>
    <mergeCell ref="R52:T52"/>
    <mergeCell ref="U52:V52"/>
    <mergeCell ref="W52:X52"/>
    <mergeCell ref="Y52:Z52"/>
    <mergeCell ref="AA52:AC52"/>
    <mergeCell ref="AD52:AE52"/>
    <mergeCell ref="A51:A52"/>
    <mergeCell ref="B51:G52"/>
    <mergeCell ref="H51:K52"/>
    <mergeCell ref="L51:T51"/>
    <mergeCell ref="U51:AC51"/>
    <mergeCell ref="AD51:AL51"/>
    <mergeCell ref="AM51:AO52"/>
    <mergeCell ref="AP51:AR52"/>
    <mergeCell ref="AF52:AG52"/>
    <mergeCell ref="AD54:AE54"/>
    <mergeCell ref="AF54:AG54"/>
    <mergeCell ref="AH54:AI54"/>
    <mergeCell ref="AM54:AO54"/>
    <mergeCell ref="L55:M55"/>
    <mergeCell ref="U55:V55"/>
    <mergeCell ref="AD55:AE55"/>
    <mergeCell ref="L54:M54"/>
    <mergeCell ref="N54:O54"/>
    <mergeCell ref="P54:Q54"/>
    <mergeCell ref="U54:V54"/>
    <mergeCell ref="W54:X54"/>
    <mergeCell ref="Y54:Z54"/>
    <mergeCell ref="AH52:AI52"/>
    <mergeCell ref="AJ52:AL52"/>
    <mergeCell ref="L58:M58"/>
    <mergeCell ref="N58:O58"/>
    <mergeCell ref="P58:Q58"/>
    <mergeCell ref="U58:V58"/>
    <mergeCell ref="W58:X58"/>
    <mergeCell ref="Y58:Z58"/>
    <mergeCell ref="AA58:AC58"/>
    <mergeCell ref="AD58:AE58"/>
    <mergeCell ref="AF56:AG56"/>
    <mergeCell ref="AH56:AI56"/>
    <mergeCell ref="AJ56:AL56"/>
    <mergeCell ref="AM56:AO56"/>
    <mergeCell ref="L57:M57"/>
    <mergeCell ref="U57:V57"/>
    <mergeCell ref="AD57:AE57"/>
    <mergeCell ref="R56:T56"/>
    <mergeCell ref="L56:M56"/>
    <mergeCell ref="N56:O56"/>
    <mergeCell ref="P56:Q56"/>
    <mergeCell ref="U56:V56"/>
    <mergeCell ref="W56:X56"/>
    <mergeCell ref="Y56:Z56"/>
    <mergeCell ref="AA56:AC56"/>
    <mergeCell ref="AD56:AE56"/>
    <mergeCell ref="L60:M60"/>
    <mergeCell ref="N60:O60"/>
    <mergeCell ref="P60:Q60"/>
    <mergeCell ref="U60:V60"/>
    <mergeCell ref="W60:X60"/>
    <mergeCell ref="Y60:Z60"/>
    <mergeCell ref="AA60:AC60"/>
    <mergeCell ref="AD60:AE60"/>
    <mergeCell ref="L59:M59"/>
    <mergeCell ref="U59:V59"/>
    <mergeCell ref="AD59:AE59"/>
    <mergeCell ref="AF58:AG58"/>
    <mergeCell ref="AH58:AI58"/>
    <mergeCell ref="AJ58:AL58"/>
    <mergeCell ref="AM58:AO58"/>
    <mergeCell ref="AA62:AC62"/>
    <mergeCell ref="AD62:AE62"/>
    <mergeCell ref="AF62:AG62"/>
    <mergeCell ref="AH62:AI62"/>
    <mergeCell ref="AJ62:AL62"/>
    <mergeCell ref="AM62:AO62"/>
    <mergeCell ref="L62:M62"/>
    <mergeCell ref="N62:O62"/>
    <mergeCell ref="P62:Q62"/>
    <mergeCell ref="U62:V62"/>
    <mergeCell ref="W62:X62"/>
    <mergeCell ref="Y62:Z62"/>
    <mergeCell ref="AF60:AG60"/>
    <mergeCell ref="AH60:AI60"/>
    <mergeCell ref="AJ60:AL60"/>
    <mergeCell ref="AM60:AO60"/>
    <mergeCell ref="L61:M61"/>
    <mergeCell ref="U61:V61"/>
    <mergeCell ref="AD61:AE61"/>
    <mergeCell ref="AM64:AO64"/>
    <mergeCell ref="Y64:Z64"/>
    <mergeCell ref="AA64:AC64"/>
    <mergeCell ref="AD64:AE64"/>
    <mergeCell ref="AF64:AG64"/>
    <mergeCell ref="AH64:AI64"/>
    <mergeCell ref="AJ64:AL64"/>
    <mergeCell ref="L63:M63"/>
    <mergeCell ref="U63:V63"/>
    <mergeCell ref="AD63:AE63"/>
    <mergeCell ref="L64:M64"/>
    <mergeCell ref="N64:O64"/>
    <mergeCell ref="P64:Q64"/>
    <mergeCell ref="U64:V64"/>
    <mergeCell ref="W64:X64"/>
    <mergeCell ref="L67:M67"/>
    <mergeCell ref="U67:V67"/>
    <mergeCell ref="AD67:AE67"/>
    <mergeCell ref="L68:M68"/>
    <mergeCell ref="N68:O68"/>
    <mergeCell ref="P68:Q68"/>
    <mergeCell ref="U68:V68"/>
    <mergeCell ref="W68:X68"/>
    <mergeCell ref="Y68:Z68"/>
    <mergeCell ref="AA68:AC68"/>
    <mergeCell ref="AD66:AE66"/>
    <mergeCell ref="AF66:AG66"/>
    <mergeCell ref="AH66:AI66"/>
    <mergeCell ref="AJ66:AL66"/>
    <mergeCell ref="AM66:AO66"/>
    <mergeCell ref="L65:M65"/>
    <mergeCell ref="U65:V65"/>
    <mergeCell ref="AD65:AE65"/>
    <mergeCell ref="L66:M66"/>
    <mergeCell ref="N66:O66"/>
    <mergeCell ref="P66:Q66"/>
    <mergeCell ref="U66:V66"/>
    <mergeCell ref="W66:X66"/>
    <mergeCell ref="Y66:Z66"/>
    <mergeCell ref="AA66:AC66"/>
    <mergeCell ref="AA70:AC70"/>
    <mergeCell ref="AD70:AE70"/>
    <mergeCell ref="AF70:AG70"/>
    <mergeCell ref="AH70:AI70"/>
    <mergeCell ref="AJ70:AL70"/>
    <mergeCell ref="AM70:AO70"/>
    <mergeCell ref="L70:M70"/>
    <mergeCell ref="N70:O70"/>
    <mergeCell ref="P70:Q70"/>
    <mergeCell ref="U70:V70"/>
    <mergeCell ref="W70:X70"/>
    <mergeCell ref="Y70:Z70"/>
    <mergeCell ref="R70:T70"/>
    <mergeCell ref="AD68:AE68"/>
    <mergeCell ref="AF68:AG68"/>
    <mergeCell ref="AH68:AI68"/>
    <mergeCell ref="AJ68:AL68"/>
    <mergeCell ref="AM68:AO68"/>
    <mergeCell ref="L69:M69"/>
    <mergeCell ref="U69:V69"/>
    <mergeCell ref="AD69:AE69"/>
    <mergeCell ref="AD72:AE72"/>
    <mergeCell ref="AF72:AG72"/>
    <mergeCell ref="AH72:AI72"/>
    <mergeCell ref="AJ72:AL72"/>
    <mergeCell ref="AM72:AO72"/>
    <mergeCell ref="L77:M77"/>
    <mergeCell ref="Y74:Z74"/>
    <mergeCell ref="AD74:AE74"/>
    <mergeCell ref="AF74:AG74"/>
    <mergeCell ref="AH74:AI74"/>
    <mergeCell ref="L71:M71"/>
    <mergeCell ref="U71:V71"/>
    <mergeCell ref="AD71:AE71"/>
    <mergeCell ref="L72:M72"/>
    <mergeCell ref="N72:O72"/>
    <mergeCell ref="P72:Q72"/>
    <mergeCell ref="U72:V72"/>
    <mergeCell ref="W72:X72"/>
    <mergeCell ref="Y72:Z72"/>
    <mergeCell ref="AA72:AC72"/>
    <mergeCell ref="U75:V75"/>
    <mergeCell ref="R76:T76"/>
    <mergeCell ref="AA76:AC76"/>
    <mergeCell ref="AJ76:AL76"/>
    <mergeCell ref="AM74:AO74"/>
    <mergeCell ref="L75:M75"/>
    <mergeCell ref="L76:M76"/>
    <mergeCell ref="N76:O76"/>
    <mergeCell ref="P76:Q76"/>
    <mergeCell ref="U76:V76"/>
    <mergeCell ref="W76:X76"/>
    <mergeCell ref="Y76:Z76"/>
    <mergeCell ref="Y82:Z82"/>
    <mergeCell ref="AD82:AE82"/>
    <mergeCell ref="AF82:AG82"/>
    <mergeCell ref="AH82:AI82"/>
    <mergeCell ref="AM82:AO82"/>
    <mergeCell ref="L83:M83"/>
    <mergeCell ref="AD78:AE78"/>
    <mergeCell ref="AF78:AG78"/>
    <mergeCell ref="AH78:AI78"/>
    <mergeCell ref="AM78:AO78"/>
    <mergeCell ref="L81:M81"/>
    <mergeCell ref="L82:M82"/>
    <mergeCell ref="N82:O82"/>
    <mergeCell ref="P82:Q82"/>
    <mergeCell ref="U82:V82"/>
    <mergeCell ref="W82:X82"/>
    <mergeCell ref="L78:M78"/>
    <mergeCell ref="N78:O78"/>
    <mergeCell ref="P78:Q78"/>
    <mergeCell ref="U78:V78"/>
    <mergeCell ref="W78:X78"/>
    <mergeCell ref="Y78:Z78"/>
    <mergeCell ref="Y86:Z86"/>
    <mergeCell ref="AD86:AE86"/>
    <mergeCell ref="AF86:AG86"/>
    <mergeCell ref="AH86:AI86"/>
    <mergeCell ref="AM86:AO86"/>
    <mergeCell ref="L87:M87"/>
    <mergeCell ref="AD84:AE84"/>
    <mergeCell ref="AF84:AG84"/>
    <mergeCell ref="AH84:AI84"/>
    <mergeCell ref="AM84:AO84"/>
    <mergeCell ref="L85:M85"/>
    <mergeCell ref="L86:M86"/>
    <mergeCell ref="N86:O86"/>
    <mergeCell ref="P86:Q86"/>
    <mergeCell ref="U86:V86"/>
    <mergeCell ref="W86:X86"/>
    <mergeCell ref="L84:M84"/>
    <mergeCell ref="N84:O84"/>
    <mergeCell ref="P84:Q84"/>
    <mergeCell ref="U84:V84"/>
    <mergeCell ref="W84:X84"/>
    <mergeCell ref="Y84:Z84"/>
    <mergeCell ref="Y92:Z92"/>
    <mergeCell ref="AD92:AE92"/>
    <mergeCell ref="AF92:AG92"/>
    <mergeCell ref="AH92:AI92"/>
    <mergeCell ref="AM92:AO92"/>
    <mergeCell ref="A94:AR95"/>
    <mergeCell ref="AD88:AE88"/>
    <mergeCell ref="AF88:AG88"/>
    <mergeCell ref="AH88:AI88"/>
    <mergeCell ref="AM88:AO88"/>
    <mergeCell ref="B92:G92"/>
    <mergeCell ref="L92:M92"/>
    <mergeCell ref="N92:O92"/>
    <mergeCell ref="P92:Q92"/>
    <mergeCell ref="U92:V92"/>
    <mergeCell ref="W92:X92"/>
    <mergeCell ref="L88:M88"/>
    <mergeCell ref="N88:O88"/>
    <mergeCell ref="P88:Q88"/>
    <mergeCell ref="U88:V88"/>
    <mergeCell ref="W88:X88"/>
    <mergeCell ref="Y88:Z88"/>
    <mergeCell ref="L98:M98"/>
    <mergeCell ref="N98:O98"/>
    <mergeCell ref="P98:Q98"/>
    <mergeCell ref="R98:T98"/>
    <mergeCell ref="U98:V98"/>
    <mergeCell ref="W98:X98"/>
    <mergeCell ref="Y98:Z98"/>
    <mergeCell ref="AA98:AC98"/>
    <mergeCell ref="AD98:AE98"/>
    <mergeCell ref="A97:A98"/>
    <mergeCell ref="B97:G98"/>
    <mergeCell ref="H97:K98"/>
    <mergeCell ref="L97:T97"/>
    <mergeCell ref="U97:AC97"/>
    <mergeCell ref="AD97:AL97"/>
    <mergeCell ref="AM97:AO98"/>
    <mergeCell ref="AP97:AR98"/>
    <mergeCell ref="AF98:AG98"/>
    <mergeCell ref="AD100:AE100"/>
    <mergeCell ref="AF100:AG100"/>
    <mergeCell ref="AH100:AI100"/>
    <mergeCell ref="AM100:AO100"/>
    <mergeCell ref="L101:M101"/>
    <mergeCell ref="U101:V101"/>
    <mergeCell ref="AD101:AE101"/>
    <mergeCell ref="L100:M100"/>
    <mergeCell ref="N100:O100"/>
    <mergeCell ref="P100:Q100"/>
    <mergeCell ref="U100:V100"/>
    <mergeCell ref="W100:X100"/>
    <mergeCell ref="Y100:Z100"/>
    <mergeCell ref="AH98:AI98"/>
    <mergeCell ref="AJ98:AL98"/>
    <mergeCell ref="L104:M104"/>
    <mergeCell ref="N104:O104"/>
    <mergeCell ref="P104:Q104"/>
    <mergeCell ref="U104:V104"/>
    <mergeCell ref="W104:X104"/>
    <mergeCell ref="Y104:Z104"/>
    <mergeCell ref="AA104:AC104"/>
    <mergeCell ref="AD104:AE104"/>
    <mergeCell ref="AF102:AG102"/>
    <mergeCell ref="AH102:AI102"/>
    <mergeCell ref="AJ102:AL102"/>
    <mergeCell ref="AM102:AO102"/>
    <mergeCell ref="L103:M103"/>
    <mergeCell ref="U103:V103"/>
    <mergeCell ref="AD103:AE103"/>
    <mergeCell ref="R102:T102"/>
    <mergeCell ref="L102:M102"/>
    <mergeCell ref="N102:O102"/>
    <mergeCell ref="P102:Q102"/>
    <mergeCell ref="U102:V102"/>
    <mergeCell ref="W102:X102"/>
    <mergeCell ref="Y102:Z102"/>
    <mergeCell ref="AA102:AC102"/>
    <mergeCell ref="AD102:AE102"/>
    <mergeCell ref="L106:M106"/>
    <mergeCell ref="N106:O106"/>
    <mergeCell ref="P106:Q106"/>
    <mergeCell ref="U106:V106"/>
    <mergeCell ref="W106:X106"/>
    <mergeCell ref="Y106:Z106"/>
    <mergeCell ref="AA106:AC106"/>
    <mergeCell ref="AD106:AE106"/>
    <mergeCell ref="AF108:AG108"/>
    <mergeCell ref="AH108:AI108"/>
    <mergeCell ref="AJ108:AL108"/>
    <mergeCell ref="AM108:AO108"/>
    <mergeCell ref="AF104:AG104"/>
    <mergeCell ref="AH104:AI104"/>
    <mergeCell ref="AJ104:AL104"/>
    <mergeCell ref="AM104:AO104"/>
    <mergeCell ref="L105:M105"/>
    <mergeCell ref="U105:V105"/>
    <mergeCell ref="AD105:AE105"/>
    <mergeCell ref="R104:T104"/>
    <mergeCell ref="L108:M108"/>
    <mergeCell ref="N108:O108"/>
    <mergeCell ref="P108:Q108"/>
    <mergeCell ref="U108:V108"/>
    <mergeCell ref="W108:X108"/>
    <mergeCell ref="Y108:Z108"/>
    <mergeCell ref="AA108:AC108"/>
    <mergeCell ref="AD108:AE108"/>
    <mergeCell ref="R108:T108"/>
    <mergeCell ref="AH110:AI110"/>
    <mergeCell ref="AJ110:AL110"/>
    <mergeCell ref="AM110:AO110"/>
    <mergeCell ref="AF106:AG106"/>
    <mergeCell ref="AH106:AI106"/>
    <mergeCell ref="AJ106:AL106"/>
    <mergeCell ref="AM106:AO106"/>
    <mergeCell ref="L107:M107"/>
    <mergeCell ref="AF110:AG110"/>
    <mergeCell ref="L129:M129"/>
    <mergeCell ref="L130:M130"/>
    <mergeCell ref="N130:O130"/>
    <mergeCell ref="P130:Q130"/>
    <mergeCell ref="L111:M111"/>
    <mergeCell ref="L112:M112"/>
    <mergeCell ref="N112:O112"/>
    <mergeCell ref="P112:Q112"/>
    <mergeCell ref="L121:M121"/>
    <mergeCell ref="L122:M122"/>
    <mergeCell ref="N122:O122"/>
    <mergeCell ref="P122:Q122"/>
    <mergeCell ref="L123:M123"/>
    <mergeCell ref="L124:M124"/>
    <mergeCell ref="N124:O124"/>
    <mergeCell ref="P124:Q124"/>
    <mergeCell ref="L119:M119"/>
    <mergeCell ref="L120:M120"/>
    <mergeCell ref="N120:O120"/>
    <mergeCell ref="P120:Q120"/>
    <mergeCell ref="L110:M110"/>
    <mergeCell ref="N110:O110"/>
    <mergeCell ref="P110:Q110"/>
    <mergeCell ref="U110:V110"/>
    <mergeCell ref="W110:X110"/>
    <mergeCell ref="Y110:Z110"/>
    <mergeCell ref="AA110:AC110"/>
    <mergeCell ref="AD110:AE110"/>
    <mergeCell ref="L117:M117"/>
    <mergeCell ref="L118:M118"/>
    <mergeCell ref="N118:O118"/>
    <mergeCell ref="P118:Q118"/>
    <mergeCell ref="L109:M109"/>
    <mergeCell ref="U109:V109"/>
    <mergeCell ref="AD109:AE109"/>
    <mergeCell ref="L113:M113"/>
    <mergeCell ref="L114:M114"/>
    <mergeCell ref="N114:O114"/>
    <mergeCell ref="P114:Q114"/>
    <mergeCell ref="L115:M115"/>
    <mergeCell ref="L116:M116"/>
    <mergeCell ref="N116:O116"/>
    <mergeCell ref="P116:Q116"/>
    <mergeCell ref="L133:M133"/>
    <mergeCell ref="L134:M134"/>
    <mergeCell ref="N134:O134"/>
    <mergeCell ref="P134:Q134"/>
    <mergeCell ref="B138:G138"/>
    <mergeCell ref="L138:M138"/>
    <mergeCell ref="N138:O138"/>
    <mergeCell ref="P138:Q138"/>
    <mergeCell ref="L131:M131"/>
    <mergeCell ref="L132:M132"/>
    <mergeCell ref="N132:O132"/>
    <mergeCell ref="P132:Q132"/>
    <mergeCell ref="L125:M125"/>
    <mergeCell ref="L126:M126"/>
    <mergeCell ref="N126:O126"/>
    <mergeCell ref="P126:Q126"/>
    <mergeCell ref="L127:M127"/>
    <mergeCell ref="L128:M128"/>
    <mergeCell ref="N128:O128"/>
    <mergeCell ref="P128:Q128"/>
    <mergeCell ref="AA144:AC144"/>
    <mergeCell ref="AD144:AE144"/>
    <mergeCell ref="AF144:AG144"/>
    <mergeCell ref="AH144:AI144"/>
    <mergeCell ref="AJ144:AL144"/>
    <mergeCell ref="AP143:AR144"/>
    <mergeCell ref="L144:M144"/>
    <mergeCell ref="N144:O144"/>
    <mergeCell ref="P144:Q144"/>
    <mergeCell ref="R144:T144"/>
    <mergeCell ref="U144:V144"/>
    <mergeCell ref="W144:X144"/>
    <mergeCell ref="Y144:Z144"/>
    <mergeCell ref="AM138:AO138"/>
    <mergeCell ref="A140:AR141"/>
    <mergeCell ref="A143:A144"/>
    <mergeCell ref="B143:G144"/>
    <mergeCell ref="H143:K144"/>
    <mergeCell ref="L143:T143"/>
    <mergeCell ref="U143:AC143"/>
    <mergeCell ref="AD143:AL143"/>
    <mergeCell ref="AM143:AO144"/>
    <mergeCell ref="U138:V138"/>
    <mergeCell ref="W138:X138"/>
    <mergeCell ref="Y138:Z138"/>
    <mergeCell ref="AD138:AE138"/>
    <mergeCell ref="AF138:AG138"/>
    <mergeCell ref="AH138:AI138"/>
    <mergeCell ref="L148:M148"/>
    <mergeCell ref="N148:O148"/>
    <mergeCell ref="P148:Q148"/>
    <mergeCell ref="U148:V148"/>
    <mergeCell ref="W148:X148"/>
    <mergeCell ref="Y148:Z148"/>
    <mergeCell ref="AA148:AC148"/>
    <mergeCell ref="AD148:AE148"/>
    <mergeCell ref="AF148:AG148"/>
    <mergeCell ref="AH146:AI146"/>
    <mergeCell ref="AM146:AO146"/>
    <mergeCell ref="L147:M147"/>
    <mergeCell ref="U147:V147"/>
    <mergeCell ref="AD147:AE147"/>
    <mergeCell ref="L146:M146"/>
    <mergeCell ref="N146:O146"/>
    <mergeCell ref="P146:Q146"/>
    <mergeCell ref="U146:V146"/>
    <mergeCell ref="W146:X146"/>
    <mergeCell ref="Y146:Z146"/>
    <mergeCell ref="AD146:AE146"/>
    <mergeCell ref="AF146:AG146"/>
    <mergeCell ref="L150:M150"/>
    <mergeCell ref="N150:O150"/>
    <mergeCell ref="P150:Q150"/>
    <mergeCell ref="U150:V150"/>
    <mergeCell ref="W150:X150"/>
    <mergeCell ref="Y150:Z150"/>
    <mergeCell ref="AA150:AC150"/>
    <mergeCell ref="AD150:AE150"/>
    <mergeCell ref="R150:T150"/>
    <mergeCell ref="AH148:AI148"/>
    <mergeCell ref="AJ148:AL148"/>
    <mergeCell ref="AM148:AO148"/>
    <mergeCell ref="L149:M149"/>
    <mergeCell ref="U149:V149"/>
    <mergeCell ref="AD149:AE149"/>
    <mergeCell ref="R148:T148"/>
    <mergeCell ref="L152:M152"/>
    <mergeCell ref="N152:O152"/>
    <mergeCell ref="P152:Q152"/>
    <mergeCell ref="U152:V152"/>
    <mergeCell ref="W152:X152"/>
    <mergeCell ref="Y152:Z152"/>
    <mergeCell ref="AA152:AC152"/>
    <mergeCell ref="AD152:AE152"/>
    <mergeCell ref="AF154:AG154"/>
    <mergeCell ref="AH154:AI154"/>
    <mergeCell ref="AJ154:AL154"/>
    <mergeCell ref="AM154:AO154"/>
    <mergeCell ref="AF150:AG150"/>
    <mergeCell ref="AH150:AI150"/>
    <mergeCell ref="AJ150:AL150"/>
    <mergeCell ref="AM150:AO150"/>
    <mergeCell ref="L151:M151"/>
    <mergeCell ref="U151:V151"/>
    <mergeCell ref="AD151:AE151"/>
    <mergeCell ref="L154:M154"/>
    <mergeCell ref="N154:O154"/>
    <mergeCell ref="P154:Q154"/>
    <mergeCell ref="U154:V154"/>
    <mergeCell ref="W154:X154"/>
    <mergeCell ref="Y154:Z154"/>
    <mergeCell ref="AA154:AC154"/>
    <mergeCell ref="AD154:AE154"/>
    <mergeCell ref="R154:T154"/>
    <mergeCell ref="AM156:AO156"/>
    <mergeCell ref="AF152:AG152"/>
    <mergeCell ref="AH152:AI152"/>
    <mergeCell ref="AJ152:AL152"/>
    <mergeCell ref="AM152:AO152"/>
    <mergeCell ref="L153:M153"/>
    <mergeCell ref="U153:V153"/>
    <mergeCell ref="L156:M156"/>
    <mergeCell ref="N156:O156"/>
    <mergeCell ref="P156:Q156"/>
    <mergeCell ref="U156:V156"/>
    <mergeCell ref="W156:X156"/>
    <mergeCell ref="Y156:Z156"/>
    <mergeCell ref="AA156:AC156"/>
    <mergeCell ref="AD156:AE156"/>
    <mergeCell ref="AF156:AG156"/>
    <mergeCell ref="L155:M155"/>
    <mergeCell ref="U155:V155"/>
    <mergeCell ref="AD155:AE155"/>
    <mergeCell ref="L165:M165"/>
    <mergeCell ref="L166:M166"/>
    <mergeCell ref="N166:O166"/>
    <mergeCell ref="P166:Q166"/>
    <mergeCell ref="L159:M159"/>
    <mergeCell ref="L160:M160"/>
    <mergeCell ref="N160:O160"/>
    <mergeCell ref="P160:Q160"/>
    <mergeCell ref="L161:M161"/>
    <mergeCell ref="L162:M162"/>
    <mergeCell ref="N162:O162"/>
    <mergeCell ref="P162:Q162"/>
    <mergeCell ref="AH156:AI156"/>
    <mergeCell ref="AJ156:AL156"/>
    <mergeCell ref="L175:M175"/>
    <mergeCell ref="L176:M176"/>
    <mergeCell ref="N176:O176"/>
    <mergeCell ref="P176:Q176"/>
    <mergeCell ref="L157:M157"/>
    <mergeCell ref="L158:M158"/>
    <mergeCell ref="N158:O158"/>
    <mergeCell ref="P158:Q158"/>
    <mergeCell ref="L163:M163"/>
    <mergeCell ref="L164:M164"/>
    <mergeCell ref="N164:O164"/>
    <mergeCell ref="P164:Q164"/>
    <mergeCell ref="L177:M177"/>
    <mergeCell ref="L178:M178"/>
    <mergeCell ref="N178:O178"/>
    <mergeCell ref="P178:Q178"/>
    <mergeCell ref="L171:M171"/>
    <mergeCell ref="L172:M172"/>
    <mergeCell ref="N172:O172"/>
    <mergeCell ref="P172:Q172"/>
    <mergeCell ref="L173:M173"/>
    <mergeCell ref="L174:M174"/>
    <mergeCell ref="N174:O174"/>
    <mergeCell ref="P174:Q174"/>
    <mergeCell ref="L167:M167"/>
    <mergeCell ref="L168:M168"/>
    <mergeCell ref="N168:O168"/>
    <mergeCell ref="P168:Q168"/>
    <mergeCell ref="L169:M169"/>
    <mergeCell ref="L170:M170"/>
    <mergeCell ref="N170:O170"/>
    <mergeCell ref="P170:Q170"/>
    <mergeCell ref="AM184:AO184"/>
    <mergeCell ref="A186:AR187"/>
    <mergeCell ref="A189:A190"/>
    <mergeCell ref="B189:G190"/>
    <mergeCell ref="H189:K190"/>
    <mergeCell ref="L189:T189"/>
    <mergeCell ref="U189:AC189"/>
    <mergeCell ref="AD189:AL189"/>
    <mergeCell ref="AM189:AO190"/>
    <mergeCell ref="U184:V184"/>
    <mergeCell ref="W184:X184"/>
    <mergeCell ref="Y184:Z184"/>
    <mergeCell ref="AD184:AE184"/>
    <mergeCell ref="AF184:AG184"/>
    <mergeCell ref="AH184:AI184"/>
    <mergeCell ref="L179:M179"/>
    <mergeCell ref="L180:M180"/>
    <mergeCell ref="N180:O180"/>
    <mergeCell ref="P180:Q180"/>
    <mergeCell ref="B184:G184"/>
    <mergeCell ref="L184:M184"/>
    <mergeCell ref="N184:O184"/>
    <mergeCell ref="P184:Q184"/>
    <mergeCell ref="AH192:AI192"/>
    <mergeCell ref="AM192:AO192"/>
    <mergeCell ref="L193:M193"/>
    <mergeCell ref="U193:V193"/>
    <mergeCell ref="AD193:AE193"/>
    <mergeCell ref="L192:M192"/>
    <mergeCell ref="N192:O192"/>
    <mergeCell ref="P192:Q192"/>
    <mergeCell ref="U192:V192"/>
    <mergeCell ref="W192:X192"/>
    <mergeCell ref="Y192:Z192"/>
    <mergeCell ref="AD192:AE192"/>
    <mergeCell ref="AF192:AG192"/>
    <mergeCell ref="AA190:AC190"/>
    <mergeCell ref="AD190:AE190"/>
    <mergeCell ref="AF190:AG190"/>
    <mergeCell ref="AH190:AI190"/>
    <mergeCell ref="AJ190:AL190"/>
    <mergeCell ref="AP189:AR190"/>
    <mergeCell ref="L190:M190"/>
    <mergeCell ref="N190:O190"/>
    <mergeCell ref="P190:Q190"/>
    <mergeCell ref="R190:T190"/>
    <mergeCell ref="U190:V190"/>
    <mergeCell ref="W190:X190"/>
    <mergeCell ref="Y190:Z190"/>
    <mergeCell ref="AH194:AI194"/>
    <mergeCell ref="AJ194:AL194"/>
    <mergeCell ref="AM194:AO194"/>
    <mergeCell ref="L195:M195"/>
    <mergeCell ref="U195:V195"/>
    <mergeCell ref="AD195:AE195"/>
    <mergeCell ref="R194:T194"/>
    <mergeCell ref="L194:M194"/>
    <mergeCell ref="N194:O194"/>
    <mergeCell ref="P194:Q194"/>
    <mergeCell ref="U194:V194"/>
    <mergeCell ref="W194:X194"/>
    <mergeCell ref="Y194:Z194"/>
    <mergeCell ref="AA194:AC194"/>
    <mergeCell ref="AD194:AE194"/>
    <mergeCell ref="AF194:AG194"/>
    <mergeCell ref="AF196:AG196"/>
    <mergeCell ref="AH196:AI196"/>
    <mergeCell ref="AJ196:AL196"/>
    <mergeCell ref="AM196:AO196"/>
    <mergeCell ref="L197:M197"/>
    <mergeCell ref="U197:V197"/>
    <mergeCell ref="AD197:AE197"/>
    <mergeCell ref="R196:T196"/>
    <mergeCell ref="L196:M196"/>
    <mergeCell ref="N196:O196"/>
    <mergeCell ref="P196:Q196"/>
    <mergeCell ref="U196:V196"/>
    <mergeCell ref="W196:X196"/>
    <mergeCell ref="Y196:Z196"/>
    <mergeCell ref="AA196:AC196"/>
    <mergeCell ref="AD196:AE196"/>
    <mergeCell ref="AF198:AG198"/>
    <mergeCell ref="AH198:AI198"/>
    <mergeCell ref="AJ198:AL198"/>
    <mergeCell ref="AM198:AO198"/>
    <mergeCell ref="L199:M199"/>
    <mergeCell ref="U199:V199"/>
    <mergeCell ref="AD199:AE199"/>
    <mergeCell ref="R198:T198"/>
    <mergeCell ref="L198:M198"/>
    <mergeCell ref="N198:O198"/>
    <mergeCell ref="P198:Q198"/>
    <mergeCell ref="U198:V198"/>
    <mergeCell ref="W198:X198"/>
    <mergeCell ref="Y198:Z198"/>
    <mergeCell ref="AA198:AC198"/>
    <mergeCell ref="AD198:AE198"/>
    <mergeCell ref="AF200:AG200"/>
    <mergeCell ref="AH200:AI200"/>
    <mergeCell ref="AJ200:AL200"/>
    <mergeCell ref="AM200:AO200"/>
    <mergeCell ref="L201:M201"/>
    <mergeCell ref="U201:V201"/>
    <mergeCell ref="AD201:AE201"/>
    <mergeCell ref="R200:T200"/>
    <mergeCell ref="L200:M200"/>
    <mergeCell ref="N200:O200"/>
    <mergeCell ref="P200:Q200"/>
    <mergeCell ref="U200:V200"/>
    <mergeCell ref="W200:X200"/>
    <mergeCell ref="Y200:Z200"/>
    <mergeCell ref="AA200:AC200"/>
    <mergeCell ref="AD200:AE200"/>
    <mergeCell ref="AF202:AG202"/>
    <mergeCell ref="AH202:AI202"/>
    <mergeCell ref="AJ202:AL202"/>
    <mergeCell ref="AM202:AO202"/>
    <mergeCell ref="L203:M203"/>
    <mergeCell ref="U203:V203"/>
    <mergeCell ref="AD203:AE203"/>
    <mergeCell ref="R202:T202"/>
    <mergeCell ref="L202:M202"/>
    <mergeCell ref="N202:O202"/>
    <mergeCell ref="P202:Q202"/>
    <mergeCell ref="U202:V202"/>
    <mergeCell ref="W202:X202"/>
    <mergeCell ref="Y202:Z202"/>
    <mergeCell ref="AA202:AC202"/>
    <mergeCell ref="AD202:AE202"/>
    <mergeCell ref="L205:M205"/>
    <mergeCell ref="U205:V205"/>
    <mergeCell ref="AD205:AE205"/>
    <mergeCell ref="L206:M206"/>
    <mergeCell ref="N206:O206"/>
    <mergeCell ref="P206:Q206"/>
    <mergeCell ref="U206:V206"/>
    <mergeCell ref="W206:X206"/>
    <mergeCell ref="Y206:Z206"/>
    <mergeCell ref="AA206:AC206"/>
    <mergeCell ref="AA204:AC204"/>
    <mergeCell ref="AD204:AE204"/>
    <mergeCell ref="AF204:AG204"/>
    <mergeCell ref="AH204:AI204"/>
    <mergeCell ref="AJ204:AL204"/>
    <mergeCell ref="AM204:AO204"/>
    <mergeCell ref="L204:M204"/>
    <mergeCell ref="N204:O204"/>
    <mergeCell ref="P204:Q204"/>
    <mergeCell ref="U204:V204"/>
    <mergeCell ref="W204:X204"/>
    <mergeCell ref="Y204:Z204"/>
    <mergeCell ref="R204:T204"/>
    <mergeCell ref="AA208:AC208"/>
    <mergeCell ref="AD208:AE208"/>
    <mergeCell ref="AF208:AG208"/>
    <mergeCell ref="AH208:AI208"/>
    <mergeCell ref="AJ208:AL208"/>
    <mergeCell ref="AM208:AO208"/>
    <mergeCell ref="L208:M208"/>
    <mergeCell ref="N208:O208"/>
    <mergeCell ref="P208:Q208"/>
    <mergeCell ref="U208:V208"/>
    <mergeCell ref="W208:X208"/>
    <mergeCell ref="Y208:Z208"/>
    <mergeCell ref="R208:T208"/>
    <mergeCell ref="AD206:AE206"/>
    <mergeCell ref="AF206:AG206"/>
    <mergeCell ref="AH206:AI206"/>
    <mergeCell ref="AJ206:AL206"/>
    <mergeCell ref="AM206:AO206"/>
    <mergeCell ref="L207:M207"/>
    <mergeCell ref="U207:V207"/>
    <mergeCell ref="AD207:AE207"/>
    <mergeCell ref="R206:T206"/>
    <mergeCell ref="AD210:AE210"/>
    <mergeCell ref="AF210:AG210"/>
    <mergeCell ref="AH210:AI210"/>
    <mergeCell ref="AJ210:AL210"/>
    <mergeCell ref="AM210:AO210"/>
    <mergeCell ref="L211:M211"/>
    <mergeCell ref="U211:V211"/>
    <mergeCell ref="AD211:AE211"/>
    <mergeCell ref="R210:T210"/>
    <mergeCell ref="L209:M209"/>
    <mergeCell ref="U209:V209"/>
    <mergeCell ref="AD209:AE209"/>
    <mergeCell ref="L210:M210"/>
    <mergeCell ref="N210:O210"/>
    <mergeCell ref="P210:Q210"/>
    <mergeCell ref="U210:V210"/>
    <mergeCell ref="W210:X210"/>
    <mergeCell ref="Y210:Z210"/>
    <mergeCell ref="AA210:AC210"/>
    <mergeCell ref="L213:M213"/>
    <mergeCell ref="L214:M214"/>
    <mergeCell ref="N214:O214"/>
    <mergeCell ref="P214:Q214"/>
    <mergeCell ref="U214:V214"/>
    <mergeCell ref="W214:X214"/>
    <mergeCell ref="AA212:AC212"/>
    <mergeCell ref="AD212:AE212"/>
    <mergeCell ref="AF212:AG212"/>
    <mergeCell ref="AH212:AI212"/>
    <mergeCell ref="AJ212:AL212"/>
    <mergeCell ref="AM212:AO212"/>
    <mergeCell ref="L212:M212"/>
    <mergeCell ref="N212:O212"/>
    <mergeCell ref="P212:Q212"/>
    <mergeCell ref="U212:V212"/>
    <mergeCell ref="W212:X212"/>
    <mergeCell ref="Y212:Z212"/>
    <mergeCell ref="U213:V213"/>
    <mergeCell ref="R214:T214"/>
    <mergeCell ref="AA214:AC214"/>
    <mergeCell ref="AJ214:AL214"/>
    <mergeCell ref="AD216:AE216"/>
    <mergeCell ref="AF216:AG216"/>
    <mergeCell ref="AH216:AI216"/>
    <mergeCell ref="AM216:AO216"/>
    <mergeCell ref="L217:M217"/>
    <mergeCell ref="L218:M218"/>
    <mergeCell ref="N218:O218"/>
    <mergeCell ref="P218:Q218"/>
    <mergeCell ref="U218:V218"/>
    <mergeCell ref="W218:X218"/>
    <mergeCell ref="L216:M216"/>
    <mergeCell ref="N216:O216"/>
    <mergeCell ref="P216:Q216"/>
    <mergeCell ref="U216:V216"/>
    <mergeCell ref="W216:X216"/>
    <mergeCell ref="Y216:Z216"/>
    <mergeCell ref="Y214:Z214"/>
    <mergeCell ref="AD214:AE214"/>
    <mergeCell ref="AF214:AG214"/>
    <mergeCell ref="AH214:AI214"/>
    <mergeCell ref="AM214:AO214"/>
    <mergeCell ref="L215:M215"/>
    <mergeCell ref="AD220:AE220"/>
    <mergeCell ref="AF220:AG220"/>
    <mergeCell ref="AH220:AI220"/>
    <mergeCell ref="AM220:AO220"/>
    <mergeCell ref="L221:M221"/>
    <mergeCell ref="L222:M222"/>
    <mergeCell ref="N222:O222"/>
    <mergeCell ref="P222:Q222"/>
    <mergeCell ref="U222:V222"/>
    <mergeCell ref="W222:X222"/>
    <mergeCell ref="L220:M220"/>
    <mergeCell ref="N220:O220"/>
    <mergeCell ref="P220:Q220"/>
    <mergeCell ref="U220:V220"/>
    <mergeCell ref="W220:X220"/>
    <mergeCell ref="Y220:Z220"/>
    <mergeCell ref="Y218:Z218"/>
    <mergeCell ref="AD218:AE218"/>
    <mergeCell ref="AF218:AG218"/>
    <mergeCell ref="AH218:AI218"/>
    <mergeCell ref="AM218:AO218"/>
    <mergeCell ref="L219:M219"/>
    <mergeCell ref="AD224:AE224"/>
    <mergeCell ref="AF224:AG224"/>
    <mergeCell ref="AH224:AI224"/>
    <mergeCell ref="AM224:AO224"/>
    <mergeCell ref="L225:M225"/>
    <mergeCell ref="L226:M226"/>
    <mergeCell ref="N226:O226"/>
    <mergeCell ref="P226:Q226"/>
    <mergeCell ref="U226:V226"/>
    <mergeCell ref="W226:X226"/>
    <mergeCell ref="L224:M224"/>
    <mergeCell ref="N224:O224"/>
    <mergeCell ref="P224:Q224"/>
    <mergeCell ref="U224:V224"/>
    <mergeCell ref="W224:X224"/>
    <mergeCell ref="Y224:Z224"/>
    <mergeCell ref="Y222:Z222"/>
    <mergeCell ref="AD222:AE222"/>
    <mergeCell ref="AF222:AG222"/>
    <mergeCell ref="AH222:AI222"/>
    <mergeCell ref="AM222:AO222"/>
    <mergeCell ref="L223:M223"/>
    <mergeCell ref="AH228:AI228"/>
    <mergeCell ref="AM228:AO228"/>
    <mergeCell ref="B230:G230"/>
    <mergeCell ref="L230:M230"/>
    <mergeCell ref="N230:O230"/>
    <mergeCell ref="P230:Q230"/>
    <mergeCell ref="U230:V230"/>
    <mergeCell ref="W230:X230"/>
    <mergeCell ref="Y230:Z230"/>
    <mergeCell ref="AD230:AE230"/>
    <mergeCell ref="Y226:Z226"/>
    <mergeCell ref="AD226:AE226"/>
    <mergeCell ref="AF226:AG226"/>
    <mergeCell ref="AH226:AI226"/>
    <mergeCell ref="AM226:AO226"/>
    <mergeCell ref="U228:V228"/>
    <mergeCell ref="W228:X228"/>
    <mergeCell ref="Y228:Z228"/>
    <mergeCell ref="AD228:AE228"/>
    <mergeCell ref="AF228:AG228"/>
    <mergeCell ref="AD235:AL235"/>
    <mergeCell ref="AM235:AO236"/>
    <mergeCell ref="AP235:AR236"/>
    <mergeCell ref="L236:M236"/>
    <mergeCell ref="N236:O236"/>
    <mergeCell ref="P236:Q236"/>
    <mergeCell ref="R236:T236"/>
    <mergeCell ref="U236:V236"/>
    <mergeCell ref="AF230:AG230"/>
    <mergeCell ref="AH230:AI230"/>
    <mergeCell ref="AM230:AO230"/>
    <mergeCell ref="A232:AR233"/>
    <mergeCell ref="A235:A236"/>
    <mergeCell ref="B235:G236"/>
    <mergeCell ref="H235:K236"/>
    <mergeCell ref="L235:T235"/>
    <mergeCell ref="U235:AC235"/>
    <mergeCell ref="AD238:AE238"/>
    <mergeCell ref="AF238:AG238"/>
    <mergeCell ref="AH238:AI238"/>
    <mergeCell ref="AM238:AO238"/>
    <mergeCell ref="AJ236:AL236"/>
    <mergeCell ref="L238:M238"/>
    <mergeCell ref="N238:O238"/>
    <mergeCell ref="P238:Q238"/>
    <mergeCell ref="U238:V238"/>
    <mergeCell ref="W238:X238"/>
    <mergeCell ref="Y238:Z238"/>
    <mergeCell ref="W236:X236"/>
    <mergeCell ref="Y236:Z236"/>
    <mergeCell ref="AA236:AC236"/>
    <mergeCell ref="AD236:AE236"/>
    <mergeCell ref="AF236:AG236"/>
    <mergeCell ref="AH236:AI236"/>
    <mergeCell ref="AF240:AG240"/>
    <mergeCell ref="AH240:AI240"/>
    <mergeCell ref="AJ240:AL240"/>
    <mergeCell ref="AM240:AO240"/>
    <mergeCell ref="L241:M241"/>
    <mergeCell ref="U241:V241"/>
    <mergeCell ref="AD241:AE241"/>
    <mergeCell ref="R240:T240"/>
    <mergeCell ref="L240:M240"/>
    <mergeCell ref="N240:O240"/>
    <mergeCell ref="P240:Q240"/>
    <mergeCell ref="U240:V240"/>
    <mergeCell ref="W240:X240"/>
    <mergeCell ref="Y240:Z240"/>
    <mergeCell ref="AA240:AC240"/>
    <mergeCell ref="AD240:AE240"/>
    <mergeCell ref="L239:M239"/>
    <mergeCell ref="U239:V239"/>
    <mergeCell ref="AD239:AE239"/>
    <mergeCell ref="AF242:AG242"/>
    <mergeCell ref="AH242:AI242"/>
    <mergeCell ref="AJ242:AL242"/>
    <mergeCell ref="AM242:AO242"/>
    <mergeCell ref="L243:M243"/>
    <mergeCell ref="U243:V243"/>
    <mergeCell ref="AD243:AE243"/>
    <mergeCell ref="R242:T242"/>
    <mergeCell ref="L242:M242"/>
    <mergeCell ref="N242:O242"/>
    <mergeCell ref="P242:Q242"/>
    <mergeCell ref="U242:V242"/>
    <mergeCell ref="W242:X242"/>
    <mergeCell ref="Y242:Z242"/>
    <mergeCell ref="AA242:AC242"/>
    <mergeCell ref="AD242:AE242"/>
    <mergeCell ref="AF244:AG244"/>
    <mergeCell ref="AH244:AI244"/>
    <mergeCell ref="AJ244:AL244"/>
    <mergeCell ref="AM244:AO244"/>
    <mergeCell ref="L245:M245"/>
    <mergeCell ref="U245:V245"/>
    <mergeCell ref="AD245:AE245"/>
    <mergeCell ref="R244:T244"/>
    <mergeCell ref="L244:M244"/>
    <mergeCell ref="N244:O244"/>
    <mergeCell ref="P244:Q244"/>
    <mergeCell ref="U244:V244"/>
    <mergeCell ref="W244:X244"/>
    <mergeCell ref="Y244:Z244"/>
    <mergeCell ref="AA244:AC244"/>
    <mergeCell ref="AD244:AE244"/>
    <mergeCell ref="L247:M247"/>
    <mergeCell ref="U247:V247"/>
    <mergeCell ref="AD247:AE247"/>
    <mergeCell ref="L248:M248"/>
    <mergeCell ref="N248:O248"/>
    <mergeCell ref="P248:Q248"/>
    <mergeCell ref="U248:V248"/>
    <mergeCell ref="W248:X248"/>
    <mergeCell ref="Y248:Z248"/>
    <mergeCell ref="AA248:AC248"/>
    <mergeCell ref="AA246:AC246"/>
    <mergeCell ref="AD246:AE246"/>
    <mergeCell ref="AF246:AG246"/>
    <mergeCell ref="AH246:AI246"/>
    <mergeCell ref="AJ246:AL246"/>
    <mergeCell ref="AM246:AO246"/>
    <mergeCell ref="L246:M246"/>
    <mergeCell ref="N246:O246"/>
    <mergeCell ref="P246:Q246"/>
    <mergeCell ref="U246:V246"/>
    <mergeCell ref="W246:X246"/>
    <mergeCell ref="Y246:Z246"/>
    <mergeCell ref="Y252:Z252"/>
    <mergeCell ref="AA252:AC252"/>
    <mergeCell ref="AA250:AC250"/>
    <mergeCell ref="AD250:AE250"/>
    <mergeCell ref="AF250:AG250"/>
    <mergeCell ref="AH250:AI250"/>
    <mergeCell ref="AJ250:AL250"/>
    <mergeCell ref="AM250:AO250"/>
    <mergeCell ref="L250:M250"/>
    <mergeCell ref="N250:O250"/>
    <mergeCell ref="P250:Q250"/>
    <mergeCell ref="U250:V250"/>
    <mergeCell ref="W250:X250"/>
    <mergeCell ref="Y250:Z250"/>
    <mergeCell ref="R250:T250"/>
    <mergeCell ref="AD248:AE248"/>
    <mergeCell ref="AF248:AG248"/>
    <mergeCell ref="AH248:AI248"/>
    <mergeCell ref="AJ248:AL248"/>
    <mergeCell ref="AM248:AO248"/>
    <mergeCell ref="L249:M249"/>
    <mergeCell ref="U249:V249"/>
    <mergeCell ref="AD249:AE249"/>
    <mergeCell ref="Y260:Z260"/>
    <mergeCell ref="AD260:AE260"/>
    <mergeCell ref="AF260:AG260"/>
    <mergeCell ref="AH260:AI260"/>
    <mergeCell ref="AM260:AO260"/>
    <mergeCell ref="L261:M261"/>
    <mergeCell ref="U261:V261"/>
    <mergeCell ref="AD261:AE261"/>
    <mergeCell ref="AD254:AE254"/>
    <mergeCell ref="AF254:AG254"/>
    <mergeCell ref="AH254:AI254"/>
    <mergeCell ref="AM254:AO254"/>
    <mergeCell ref="L259:M259"/>
    <mergeCell ref="L260:M260"/>
    <mergeCell ref="N260:O260"/>
    <mergeCell ref="P260:Q260"/>
    <mergeCell ref="U260:V260"/>
    <mergeCell ref="W260:X260"/>
    <mergeCell ref="L254:M254"/>
    <mergeCell ref="N254:O254"/>
    <mergeCell ref="P254:Q254"/>
    <mergeCell ref="U254:V254"/>
    <mergeCell ref="W254:X254"/>
    <mergeCell ref="Y254:Z254"/>
    <mergeCell ref="R254:T254"/>
    <mergeCell ref="AA258:AC258"/>
    <mergeCell ref="AD258:AE258"/>
    <mergeCell ref="AF258:AG258"/>
    <mergeCell ref="AH258:AI258"/>
    <mergeCell ref="AJ258:AL258"/>
    <mergeCell ref="AM258:AO258"/>
    <mergeCell ref="AJ256:AL256"/>
    <mergeCell ref="L263:M263"/>
    <mergeCell ref="L264:M264"/>
    <mergeCell ref="N264:O264"/>
    <mergeCell ref="P264:Q264"/>
    <mergeCell ref="U264:V264"/>
    <mergeCell ref="W264:X264"/>
    <mergeCell ref="AA262:AC262"/>
    <mergeCell ref="AD262:AE262"/>
    <mergeCell ref="AF262:AG262"/>
    <mergeCell ref="AH262:AI262"/>
    <mergeCell ref="AJ262:AL262"/>
    <mergeCell ref="AM262:AO262"/>
    <mergeCell ref="L262:M262"/>
    <mergeCell ref="N262:O262"/>
    <mergeCell ref="P262:Q262"/>
    <mergeCell ref="U262:V262"/>
    <mergeCell ref="W262:X262"/>
    <mergeCell ref="Y262:Z262"/>
    <mergeCell ref="AD266:AE266"/>
    <mergeCell ref="AF266:AG266"/>
    <mergeCell ref="AH266:AI266"/>
    <mergeCell ref="AM266:AO266"/>
    <mergeCell ref="L267:M267"/>
    <mergeCell ref="L268:M268"/>
    <mergeCell ref="N268:O268"/>
    <mergeCell ref="P268:Q268"/>
    <mergeCell ref="U268:V268"/>
    <mergeCell ref="W268:X268"/>
    <mergeCell ref="L266:M266"/>
    <mergeCell ref="N266:O266"/>
    <mergeCell ref="P266:Q266"/>
    <mergeCell ref="U266:V266"/>
    <mergeCell ref="W266:X266"/>
    <mergeCell ref="Y266:Z266"/>
    <mergeCell ref="Y264:Z264"/>
    <mergeCell ref="AD264:AE264"/>
    <mergeCell ref="AF264:AG264"/>
    <mergeCell ref="AH264:AI264"/>
    <mergeCell ref="AM264:AO264"/>
    <mergeCell ref="L265:M265"/>
    <mergeCell ref="U265:V265"/>
    <mergeCell ref="R266:T266"/>
    <mergeCell ref="AA266:AC266"/>
    <mergeCell ref="AJ266:AL266"/>
    <mergeCell ref="AD270:AE270"/>
    <mergeCell ref="AF270:AG270"/>
    <mergeCell ref="AH270:AI270"/>
    <mergeCell ref="AM270:AO270"/>
    <mergeCell ref="L271:M271"/>
    <mergeCell ref="L272:M272"/>
    <mergeCell ref="N272:O272"/>
    <mergeCell ref="P272:Q272"/>
    <mergeCell ref="U272:V272"/>
    <mergeCell ref="W272:X272"/>
    <mergeCell ref="L270:M270"/>
    <mergeCell ref="N270:O270"/>
    <mergeCell ref="P270:Q270"/>
    <mergeCell ref="U270:V270"/>
    <mergeCell ref="W270:X270"/>
    <mergeCell ref="Y270:Z270"/>
    <mergeCell ref="Y268:Z268"/>
    <mergeCell ref="AD268:AE268"/>
    <mergeCell ref="AF268:AG268"/>
    <mergeCell ref="AH268:AI268"/>
    <mergeCell ref="AM268:AO268"/>
    <mergeCell ref="L269:M269"/>
    <mergeCell ref="AF276:AG276"/>
    <mergeCell ref="AH276:AI276"/>
    <mergeCell ref="AM276:AO276"/>
    <mergeCell ref="AH274:AI274"/>
    <mergeCell ref="AM274:AO274"/>
    <mergeCell ref="B276:G276"/>
    <mergeCell ref="L276:M276"/>
    <mergeCell ref="N276:O276"/>
    <mergeCell ref="P276:Q276"/>
    <mergeCell ref="U276:V276"/>
    <mergeCell ref="W276:X276"/>
    <mergeCell ref="Y276:Z276"/>
    <mergeCell ref="AD276:AE276"/>
    <mergeCell ref="Y272:Z272"/>
    <mergeCell ref="AD272:AE272"/>
    <mergeCell ref="AF272:AG272"/>
    <mergeCell ref="AH272:AI272"/>
    <mergeCell ref="AM272:AO272"/>
    <mergeCell ref="U274:V274"/>
    <mergeCell ref="W274:X274"/>
    <mergeCell ref="Y274:Z274"/>
    <mergeCell ref="AD274:AE274"/>
    <mergeCell ref="AF274:AG274"/>
    <mergeCell ref="AD281:AL281"/>
    <mergeCell ref="AM281:AO282"/>
    <mergeCell ref="AP281:AR282"/>
    <mergeCell ref="L282:M282"/>
    <mergeCell ref="N282:O282"/>
    <mergeCell ref="P282:Q282"/>
    <mergeCell ref="R282:T282"/>
    <mergeCell ref="U282:V282"/>
    <mergeCell ref="A278:AR279"/>
    <mergeCell ref="A281:A282"/>
    <mergeCell ref="B281:G282"/>
    <mergeCell ref="H281:K282"/>
    <mergeCell ref="L281:T281"/>
    <mergeCell ref="U281:AC281"/>
    <mergeCell ref="AD284:AE284"/>
    <mergeCell ref="AF284:AG284"/>
    <mergeCell ref="AH284:AI284"/>
    <mergeCell ref="AM284:AO284"/>
    <mergeCell ref="L285:M285"/>
    <mergeCell ref="U285:V285"/>
    <mergeCell ref="AD285:AE285"/>
    <mergeCell ref="AJ282:AL282"/>
    <mergeCell ref="L284:M284"/>
    <mergeCell ref="N284:O284"/>
    <mergeCell ref="P284:Q284"/>
    <mergeCell ref="U284:V284"/>
    <mergeCell ref="W284:X284"/>
    <mergeCell ref="Y284:Z284"/>
    <mergeCell ref="W282:X282"/>
    <mergeCell ref="Y282:Z282"/>
    <mergeCell ref="AA282:AC282"/>
    <mergeCell ref="AD282:AE282"/>
    <mergeCell ref="AF282:AG282"/>
    <mergeCell ref="AH282:AI282"/>
    <mergeCell ref="AF286:AG286"/>
    <mergeCell ref="AH286:AI286"/>
    <mergeCell ref="AJ286:AL286"/>
    <mergeCell ref="AM286:AO286"/>
    <mergeCell ref="L287:M287"/>
    <mergeCell ref="U287:V287"/>
    <mergeCell ref="AD287:AE287"/>
    <mergeCell ref="L286:M286"/>
    <mergeCell ref="N286:O286"/>
    <mergeCell ref="P286:Q286"/>
    <mergeCell ref="U286:V286"/>
    <mergeCell ref="W286:X286"/>
    <mergeCell ref="Y286:Z286"/>
    <mergeCell ref="AA286:AC286"/>
    <mergeCell ref="AD286:AE286"/>
    <mergeCell ref="AF288:AG288"/>
    <mergeCell ref="AH288:AI288"/>
    <mergeCell ref="AJ288:AL288"/>
    <mergeCell ref="AM288:AO288"/>
    <mergeCell ref="L289:M289"/>
    <mergeCell ref="U289:V289"/>
    <mergeCell ref="AD289:AE289"/>
    <mergeCell ref="L288:M288"/>
    <mergeCell ref="N288:O288"/>
    <mergeCell ref="P288:Q288"/>
    <mergeCell ref="U288:V288"/>
    <mergeCell ref="W288:X288"/>
    <mergeCell ref="Y288:Z288"/>
    <mergeCell ref="AA288:AC288"/>
    <mergeCell ref="AD288:AE288"/>
    <mergeCell ref="AF290:AG290"/>
    <mergeCell ref="AH290:AI290"/>
    <mergeCell ref="AJ290:AL290"/>
    <mergeCell ref="AM290:AO290"/>
    <mergeCell ref="L291:M291"/>
    <mergeCell ref="U291:V291"/>
    <mergeCell ref="AD291:AE291"/>
    <mergeCell ref="L290:M290"/>
    <mergeCell ref="N290:O290"/>
    <mergeCell ref="P290:Q290"/>
    <mergeCell ref="U290:V290"/>
    <mergeCell ref="W290:X290"/>
    <mergeCell ref="Y290:Z290"/>
    <mergeCell ref="AA290:AC290"/>
    <mergeCell ref="AD290:AE290"/>
    <mergeCell ref="AF292:AG292"/>
    <mergeCell ref="AH292:AI292"/>
    <mergeCell ref="AJ292:AL292"/>
    <mergeCell ref="AM292:AO292"/>
    <mergeCell ref="L293:M293"/>
    <mergeCell ref="U293:V293"/>
    <mergeCell ref="AD293:AE293"/>
    <mergeCell ref="L292:M292"/>
    <mergeCell ref="N292:O292"/>
    <mergeCell ref="P292:Q292"/>
    <mergeCell ref="U292:V292"/>
    <mergeCell ref="W292:X292"/>
    <mergeCell ref="Y292:Z292"/>
    <mergeCell ref="AA292:AC292"/>
    <mergeCell ref="AD292:AE292"/>
    <mergeCell ref="AF294:AG294"/>
    <mergeCell ref="AH294:AI294"/>
    <mergeCell ref="AJ294:AL294"/>
    <mergeCell ref="AM294:AO294"/>
    <mergeCell ref="L295:M295"/>
    <mergeCell ref="L296:M296"/>
    <mergeCell ref="N296:O296"/>
    <mergeCell ref="P296:Q296"/>
    <mergeCell ref="L294:M294"/>
    <mergeCell ref="N294:O294"/>
    <mergeCell ref="P294:Q294"/>
    <mergeCell ref="U294:V294"/>
    <mergeCell ref="W294:X294"/>
    <mergeCell ref="Y294:Z294"/>
    <mergeCell ref="AA294:AC294"/>
    <mergeCell ref="AD294:AE294"/>
    <mergeCell ref="AD298:AE298"/>
    <mergeCell ref="AF298:AG298"/>
    <mergeCell ref="AH298:AI298"/>
    <mergeCell ref="AJ298:AL298"/>
    <mergeCell ref="AM298:AO298"/>
    <mergeCell ref="L299:M299"/>
    <mergeCell ref="U299:V299"/>
    <mergeCell ref="AD299:AE299"/>
    <mergeCell ref="L297:M297"/>
    <mergeCell ref="U297:V297"/>
    <mergeCell ref="AD297:AE297"/>
    <mergeCell ref="L298:M298"/>
    <mergeCell ref="N298:O298"/>
    <mergeCell ref="P298:Q298"/>
    <mergeCell ref="U298:V298"/>
    <mergeCell ref="W298:X298"/>
    <mergeCell ref="Y298:Z298"/>
    <mergeCell ref="AA298:AC298"/>
    <mergeCell ref="L301:M301"/>
    <mergeCell ref="U301:V301"/>
    <mergeCell ref="AD301:AE301"/>
    <mergeCell ref="L302:M302"/>
    <mergeCell ref="N302:O302"/>
    <mergeCell ref="P302:Q302"/>
    <mergeCell ref="U302:V302"/>
    <mergeCell ref="W302:X302"/>
    <mergeCell ref="Y302:Z302"/>
    <mergeCell ref="AA302:AC302"/>
    <mergeCell ref="AA300:AC300"/>
    <mergeCell ref="AD300:AE300"/>
    <mergeCell ref="AF300:AG300"/>
    <mergeCell ref="AH300:AI300"/>
    <mergeCell ref="AJ300:AL300"/>
    <mergeCell ref="AM300:AO300"/>
    <mergeCell ref="L300:M300"/>
    <mergeCell ref="N300:O300"/>
    <mergeCell ref="P300:Q300"/>
    <mergeCell ref="U300:V300"/>
    <mergeCell ref="W300:X300"/>
    <mergeCell ref="Y300:Z300"/>
    <mergeCell ref="AD304:AE304"/>
    <mergeCell ref="AF304:AG304"/>
    <mergeCell ref="AH304:AI304"/>
    <mergeCell ref="AM304:AO304"/>
    <mergeCell ref="L305:M305"/>
    <mergeCell ref="L306:M306"/>
    <mergeCell ref="N306:O306"/>
    <mergeCell ref="P306:Q306"/>
    <mergeCell ref="U306:V306"/>
    <mergeCell ref="W306:X306"/>
    <mergeCell ref="L304:M304"/>
    <mergeCell ref="N304:O304"/>
    <mergeCell ref="P304:Q304"/>
    <mergeCell ref="U304:V304"/>
    <mergeCell ref="W304:X304"/>
    <mergeCell ref="Y304:Z304"/>
    <mergeCell ref="AD302:AE302"/>
    <mergeCell ref="AF302:AG302"/>
    <mergeCell ref="AH302:AI302"/>
    <mergeCell ref="AJ302:AL302"/>
    <mergeCell ref="AM302:AO302"/>
    <mergeCell ref="L303:M303"/>
    <mergeCell ref="AD308:AE308"/>
    <mergeCell ref="AF308:AG308"/>
    <mergeCell ref="AH308:AI308"/>
    <mergeCell ref="AM308:AO308"/>
    <mergeCell ref="L309:M309"/>
    <mergeCell ref="L310:M310"/>
    <mergeCell ref="N310:O310"/>
    <mergeCell ref="P310:Q310"/>
    <mergeCell ref="U310:V310"/>
    <mergeCell ref="W310:X310"/>
    <mergeCell ref="L308:M308"/>
    <mergeCell ref="N308:O308"/>
    <mergeCell ref="P308:Q308"/>
    <mergeCell ref="U308:V308"/>
    <mergeCell ref="W308:X308"/>
    <mergeCell ref="Y308:Z308"/>
    <mergeCell ref="Y306:Z306"/>
    <mergeCell ref="AD306:AE306"/>
    <mergeCell ref="AF306:AG306"/>
    <mergeCell ref="AH306:AI306"/>
    <mergeCell ref="AM306:AO306"/>
    <mergeCell ref="L307:M307"/>
    <mergeCell ref="AD312:AE312"/>
    <mergeCell ref="AF312:AG312"/>
    <mergeCell ref="AH312:AI312"/>
    <mergeCell ref="AM312:AO312"/>
    <mergeCell ref="L313:M313"/>
    <mergeCell ref="L314:M314"/>
    <mergeCell ref="N314:O314"/>
    <mergeCell ref="P314:Q314"/>
    <mergeCell ref="U314:V314"/>
    <mergeCell ref="W314:X314"/>
    <mergeCell ref="L312:M312"/>
    <mergeCell ref="N312:O312"/>
    <mergeCell ref="P312:Q312"/>
    <mergeCell ref="U312:V312"/>
    <mergeCell ref="W312:X312"/>
    <mergeCell ref="Y312:Z312"/>
    <mergeCell ref="Y310:Z310"/>
    <mergeCell ref="AD310:AE310"/>
    <mergeCell ref="AF310:AG310"/>
    <mergeCell ref="AH310:AI310"/>
    <mergeCell ref="AM310:AO310"/>
    <mergeCell ref="L311:M311"/>
    <mergeCell ref="AM316:AO316"/>
    <mergeCell ref="L317:M317"/>
    <mergeCell ref="L318:M318"/>
    <mergeCell ref="N318:O318"/>
    <mergeCell ref="P318:Q318"/>
    <mergeCell ref="U318:V318"/>
    <mergeCell ref="W318:X318"/>
    <mergeCell ref="L316:M316"/>
    <mergeCell ref="N316:O316"/>
    <mergeCell ref="P316:Q316"/>
    <mergeCell ref="U316:V316"/>
    <mergeCell ref="W316:X316"/>
    <mergeCell ref="Y316:Z316"/>
    <mergeCell ref="Y314:Z314"/>
    <mergeCell ref="AD314:AE314"/>
    <mergeCell ref="AF314:AG314"/>
    <mergeCell ref="AH314:AI314"/>
    <mergeCell ref="AM314:AO314"/>
    <mergeCell ref="L315:M315"/>
    <mergeCell ref="AD316:AE316"/>
    <mergeCell ref="AF316:AG316"/>
    <mergeCell ref="AH316:AI316"/>
    <mergeCell ref="A327:A328"/>
    <mergeCell ref="B327:G328"/>
    <mergeCell ref="H327:K328"/>
    <mergeCell ref="L327:T327"/>
    <mergeCell ref="U327:AC327"/>
    <mergeCell ref="AH320:AI320"/>
    <mergeCell ref="AM320:AO320"/>
    <mergeCell ref="B322:G322"/>
    <mergeCell ref="L322:M322"/>
    <mergeCell ref="N322:O322"/>
    <mergeCell ref="P322:Q322"/>
    <mergeCell ref="U322:V322"/>
    <mergeCell ref="W322:X322"/>
    <mergeCell ref="Y322:Z322"/>
    <mergeCell ref="AD322:AE322"/>
    <mergeCell ref="Y318:Z318"/>
    <mergeCell ref="AD318:AE318"/>
    <mergeCell ref="AF318:AG318"/>
    <mergeCell ref="AH318:AI318"/>
    <mergeCell ref="AM318:AO318"/>
    <mergeCell ref="U320:V320"/>
    <mergeCell ref="W320:X320"/>
    <mergeCell ref="Y320:Z320"/>
    <mergeCell ref="AD320:AE320"/>
    <mergeCell ref="AF320:AG320"/>
    <mergeCell ref="AF322:AG322"/>
    <mergeCell ref="AH322:AI322"/>
    <mergeCell ref="AM322:AO322"/>
    <mergeCell ref="A324:AR325"/>
    <mergeCell ref="L330:M330"/>
    <mergeCell ref="N330:O330"/>
    <mergeCell ref="P330:Q330"/>
    <mergeCell ref="U330:V330"/>
    <mergeCell ref="W330:X330"/>
    <mergeCell ref="Y330:Z330"/>
    <mergeCell ref="W328:X328"/>
    <mergeCell ref="Y328:Z328"/>
    <mergeCell ref="AA328:AC328"/>
    <mergeCell ref="AD328:AE328"/>
    <mergeCell ref="AF328:AG328"/>
    <mergeCell ref="AH328:AI328"/>
    <mergeCell ref="AD327:AL327"/>
    <mergeCell ref="AM327:AO328"/>
    <mergeCell ref="AP327:AR328"/>
    <mergeCell ref="L328:M328"/>
    <mergeCell ref="N328:O328"/>
    <mergeCell ref="P328:Q328"/>
    <mergeCell ref="R328:T328"/>
    <mergeCell ref="U328:V328"/>
    <mergeCell ref="AF330:AG330"/>
    <mergeCell ref="AH330:AI330"/>
    <mergeCell ref="AM330:AO330"/>
    <mergeCell ref="AJ328:AL328"/>
    <mergeCell ref="L334:M334"/>
    <mergeCell ref="N334:O334"/>
    <mergeCell ref="P334:Q334"/>
    <mergeCell ref="U334:V334"/>
    <mergeCell ref="W334:X334"/>
    <mergeCell ref="Y334:Z334"/>
    <mergeCell ref="AA334:AC334"/>
    <mergeCell ref="AD334:AE334"/>
    <mergeCell ref="L333:M333"/>
    <mergeCell ref="U333:V333"/>
    <mergeCell ref="AD333:AE333"/>
    <mergeCell ref="AF332:AG332"/>
    <mergeCell ref="AH332:AI332"/>
    <mergeCell ref="AJ332:AL332"/>
    <mergeCell ref="AM332:AO332"/>
    <mergeCell ref="L332:M332"/>
    <mergeCell ref="N332:O332"/>
    <mergeCell ref="P332:Q332"/>
    <mergeCell ref="U332:V332"/>
    <mergeCell ref="W332:X332"/>
    <mergeCell ref="Y332:Z332"/>
    <mergeCell ref="AA332:AC332"/>
    <mergeCell ref="AD332:AE332"/>
    <mergeCell ref="L336:M336"/>
    <mergeCell ref="N336:O336"/>
    <mergeCell ref="P336:Q336"/>
    <mergeCell ref="U336:V336"/>
    <mergeCell ref="W336:X336"/>
    <mergeCell ref="Y336:Z336"/>
    <mergeCell ref="AA336:AC336"/>
    <mergeCell ref="AD336:AE336"/>
    <mergeCell ref="L335:M335"/>
    <mergeCell ref="U335:V335"/>
    <mergeCell ref="AD335:AE335"/>
    <mergeCell ref="AF334:AG334"/>
    <mergeCell ref="AH334:AI334"/>
    <mergeCell ref="AJ334:AL334"/>
    <mergeCell ref="AM334:AO334"/>
    <mergeCell ref="AA342:AC342"/>
    <mergeCell ref="AD342:AE342"/>
    <mergeCell ref="AF342:AG342"/>
    <mergeCell ref="AH342:AI342"/>
    <mergeCell ref="AJ342:AL342"/>
    <mergeCell ref="AM342:AO342"/>
    <mergeCell ref="L342:M342"/>
    <mergeCell ref="N342:O342"/>
    <mergeCell ref="P342:Q342"/>
    <mergeCell ref="U342:V342"/>
    <mergeCell ref="W342:X342"/>
    <mergeCell ref="Y342:Z342"/>
    <mergeCell ref="AF336:AG336"/>
    <mergeCell ref="AH336:AI336"/>
    <mergeCell ref="AJ336:AL336"/>
    <mergeCell ref="AM336:AO336"/>
    <mergeCell ref="L341:M341"/>
    <mergeCell ref="U341:V341"/>
    <mergeCell ref="AD341:AE341"/>
    <mergeCell ref="L338:M338"/>
    <mergeCell ref="N338:O338"/>
    <mergeCell ref="P338:Q338"/>
    <mergeCell ref="R338:T338"/>
    <mergeCell ref="AD344:AE344"/>
    <mergeCell ref="AF344:AG344"/>
    <mergeCell ref="AH344:AI344"/>
    <mergeCell ref="AJ344:AL344"/>
    <mergeCell ref="AM344:AO344"/>
    <mergeCell ref="L345:M345"/>
    <mergeCell ref="U345:V345"/>
    <mergeCell ref="AD345:AE345"/>
    <mergeCell ref="L343:M343"/>
    <mergeCell ref="U343:V343"/>
    <mergeCell ref="AD343:AE343"/>
    <mergeCell ref="L344:M344"/>
    <mergeCell ref="N344:O344"/>
    <mergeCell ref="P344:Q344"/>
    <mergeCell ref="U344:V344"/>
    <mergeCell ref="W344:X344"/>
    <mergeCell ref="Y344:Z344"/>
    <mergeCell ref="AA344:AC344"/>
    <mergeCell ref="Y348:Z348"/>
    <mergeCell ref="AD348:AE348"/>
    <mergeCell ref="AF348:AG348"/>
    <mergeCell ref="AH348:AI348"/>
    <mergeCell ref="AM348:AO348"/>
    <mergeCell ref="L349:M349"/>
    <mergeCell ref="U349:V349"/>
    <mergeCell ref="AD349:AE349"/>
    <mergeCell ref="L347:M347"/>
    <mergeCell ref="L348:M348"/>
    <mergeCell ref="N348:O348"/>
    <mergeCell ref="P348:Q348"/>
    <mergeCell ref="U348:V348"/>
    <mergeCell ref="W348:X348"/>
    <mergeCell ref="AA346:AC346"/>
    <mergeCell ref="AD346:AE346"/>
    <mergeCell ref="AF346:AG346"/>
    <mergeCell ref="AH346:AI346"/>
    <mergeCell ref="AJ346:AL346"/>
    <mergeCell ref="AM346:AO346"/>
    <mergeCell ref="L346:M346"/>
    <mergeCell ref="N346:O346"/>
    <mergeCell ref="P346:Q346"/>
    <mergeCell ref="U346:V346"/>
    <mergeCell ref="W346:X346"/>
    <mergeCell ref="Y346:Z346"/>
    <mergeCell ref="Y352:Z352"/>
    <mergeCell ref="AD352:AE352"/>
    <mergeCell ref="AF352:AG352"/>
    <mergeCell ref="AH352:AI352"/>
    <mergeCell ref="AM352:AO352"/>
    <mergeCell ref="L353:M353"/>
    <mergeCell ref="L351:M351"/>
    <mergeCell ref="L352:M352"/>
    <mergeCell ref="N352:O352"/>
    <mergeCell ref="P352:Q352"/>
    <mergeCell ref="U352:V352"/>
    <mergeCell ref="W352:X352"/>
    <mergeCell ref="AA350:AC350"/>
    <mergeCell ref="AD350:AE350"/>
    <mergeCell ref="AF350:AG350"/>
    <mergeCell ref="AH350:AI350"/>
    <mergeCell ref="AJ350:AL350"/>
    <mergeCell ref="AM350:AO350"/>
    <mergeCell ref="L350:M350"/>
    <mergeCell ref="N350:O350"/>
    <mergeCell ref="P350:Q350"/>
    <mergeCell ref="U350:V350"/>
    <mergeCell ref="W350:X350"/>
    <mergeCell ref="Y350:Z350"/>
    <mergeCell ref="Y356:Z356"/>
    <mergeCell ref="AD356:AE356"/>
    <mergeCell ref="AF356:AG356"/>
    <mergeCell ref="AH356:AI356"/>
    <mergeCell ref="AM356:AO356"/>
    <mergeCell ref="L357:M357"/>
    <mergeCell ref="AD354:AE354"/>
    <mergeCell ref="AF354:AG354"/>
    <mergeCell ref="AH354:AI354"/>
    <mergeCell ref="AM354:AO354"/>
    <mergeCell ref="L355:M355"/>
    <mergeCell ref="L356:M356"/>
    <mergeCell ref="N356:O356"/>
    <mergeCell ref="P356:Q356"/>
    <mergeCell ref="U356:V356"/>
    <mergeCell ref="W356:X356"/>
    <mergeCell ref="L354:M354"/>
    <mergeCell ref="N354:O354"/>
    <mergeCell ref="P354:Q354"/>
    <mergeCell ref="U354:V354"/>
    <mergeCell ref="W354:X354"/>
    <mergeCell ref="Y354:Z354"/>
    <mergeCell ref="Y360:Z360"/>
    <mergeCell ref="AD360:AE360"/>
    <mergeCell ref="AF360:AG360"/>
    <mergeCell ref="AH360:AI360"/>
    <mergeCell ref="AM360:AO360"/>
    <mergeCell ref="L361:M361"/>
    <mergeCell ref="AD358:AE358"/>
    <mergeCell ref="AF358:AG358"/>
    <mergeCell ref="AH358:AI358"/>
    <mergeCell ref="AM358:AO358"/>
    <mergeCell ref="L359:M359"/>
    <mergeCell ref="L360:M360"/>
    <mergeCell ref="N360:O360"/>
    <mergeCell ref="P360:Q360"/>
    <mergeCell ref="U360:V360"/>
    <mergeCell ref="W360:X360"/>
    <mergeCell ref="L358:M358"/>
    <mergeCell ref="N358:O358"/>
    <mergeCell ref="P358:Q358"/>
    <mergeCell ref="U358:V358"/>
    <mergeCell ref="W358:X358"/>
    <mergeCell ref="Y358:Z358"/>
    <mergeCell ref="Y364:Z364"/>
    <mergeCell ref="AD364:AE364"/>
    <mergeCell ref="AF364:AG364"/>
    <mergeCell ref="AH364:AI364"/>
    <mergeCell ref="AM364:AO364"/>
    <mergeCell ref="U366:V366"/>
    <mergeCell ref="W366:X366"/>
    <mergeCell ref="Y366:Z366"/>
    <mergeCell ref="AD366:AE366"/>
    <mergeCell ref="AF366:AG366"/>
    <mergeCell ref="AD362:AE362"/>
    <mergeCell ref="AF362:AG362"/>
    <mergeCell ref="AH362:AI362"/>
    <mergeCell ref="AM362:AO362"/>
    <mergeCell ref="L363:M363"/>
    <mergeCell ref="L364:M364"/>
    <mergeCell ref="N364:O364"/>
    <mergeCell ref="P364:Q364"/>
    <mergeCell ref="U364:V364"/>
    <mergeCell ref="W364:X364"/>
    <mergeCell ref="L362:M362"/>
    <mergeCell ref="N362:O362"/>
    <mergeCell ref="P362:Q362"/>
    <mergeCell ref="U362:V362"/>
    <mergeCell ref="W362:X362"/>
    <mergeCell ref="Y362:Z362"/>
    <mergeCell ref="AF368:AG368"/>
    <mergeCell ref="AH368:AI368"/>
    <mergeCell ref="AM368:AO368"/>
    <mergeCell ref="A370:AR371"/>
    <mergeCell ref="A373:A374"/>
    <mergeCell ref="B373:G374"/>
    <mergeCell ref="H373:K374"/>
    <mergeCell ref="L373:T373"/>
    <mergeCell ref="U373:AC373"/>
    <mergeCell ref="AH366:AI366"/>
    <mergeCell ref="AM366:AO366"/>
    <mergeCell ref="B368:G368"/>
    <mergeCell ref="L368:M368"/>
    <mergeCell ref="N368:O368"/>
    <mergeCell ref="P368:Q368"/>
    <mergeCell ref="U368:V368"/>
    <mergeCell ref="W368:X368"/>
    <mergeCell ref="Y368:Z368"/>
    <mergeCell ref="AD368:AE368"/>
    <mergeCell ref="AJ374:AL374"/>
    <mergeCell ref="L376:M376"/>
    <mergeCell ref="N376:O376"/>
    <mergeCell ref="P376:Q376"/>
    <mergeCell ref="U376:V376"/>
    <mergeCell ref="W376:X376"/>
    <mergeCell ref="Y376:Z376"/>
    <mergeCell ref="W374:X374"/>
    <mergeCell ref="Y374:Z374"/>
    <mergeCell ref="AA374:AC374"/>
    <mergeCell ref="AD374:AE374"/>
    <mergeCell ref="AF374:AG374"/>
    <mergeCell ref="AH374:AI374"/>
    <mergeCell ref="AD373:AL373"/>
    <mergeCell ref="AM373:AO374"/>
    <mergeCell ref="AP373:AR374"/>
    <mergeCell ref="L374:M374"/>
    <mergeCell ref="N374:O374"/>
    <mergeCell ref="P374:Q374"/>
    <mergeCell ref="R374:T374"/>
    <mergeCell ref="U374:V374"/>
    <mergeCell ref="AF378:AG378"/>
    <mergeCell ref="AH378:AI378"/>
    <mergeCell ref="AJ378:AL378"/>
    <mergeCell ref="AM378:AO378"/>
    <mergeCell ref="L378:M378"/>
    <mergeCell ref="N378:O378"/>
    <mergeCell ref="P378:Q378"/>
    <mergeCell ref="U378:V378"/>
    <mergeCell ref="W378:X378"/>
    <mergeCell ref="Y378:Z378"/>
    <mergeCell ref="AA378:AC378"/>
    <mergeCell ref="AD378:AE378"/>
    <mergeCell ref="AD376:AE376"/>
    <mergeCell ref="AF376:AG376"/>
    <mergeCell ref="AH376:AI376"/>
    <mergeCell ref="AM376:AO376"/>
    <mergeCell ref="L377:M377"/>
    <mergeCell ref="U377:V377"/>
    <mergeCell ref="AD377:AE377"/>
    <mergeCell ref="AF380:AG380"/>
    <mergeCell ref="AH380:AI380"/>
    <mergeCell ref="AJ380:AL380"/>
    <mergeCell ref="AM380:AO380"/>
    <mergeCell ref="L381:M381"/>
    <mergeCell ref="U381:V381"/>
    <mergeCell ref="AD381:AE381"/>
    <mergeCell ref="L380:M380"/>
    <mergeCell ref="N380:O380"/>
    <mergeCell ref="P380:Q380"/>
    <mergeCell ref="U380:V380"/>
    <mergeCell ref="W380:X380"/>
    <mergeCell ref="Y380:Z380"/>
    <mergeCell ref="AA380:AC380"/>
    <mergeCell ref="AD380:AE380"/>
    <mergeCell ref="L379:M379"/>
    <mergeCell ref="U379:V379"/>
    <mergeCell ref="AD379:AE379"/>
    <mergeCell ref="L387:M387"/>
    <mergeCell ref="U387:V387"/>
    <mergeCell ref="AD387:AE387"/>
    <mergeCell ref="AF382:AG382"/>
    <mergeCell ref="AH382:AI382"/>
    <mergeCell ref="AJ382:AL382"/>
    <mergeCell ref="AM382:AO382"/>
    <mergeCell ref="L383:M383"/>
    <mergeCell ref="U383:V383"/>
    <mergeCell ref="L382:M382"/>
    <mergeCell ref="N382:O382"/>
    <mergeCell ref="P382:Q382"/>
    <mergeCell ref="U382:V382"/>
    <mergeCell ref="W382:X382"/>
    <mergeCell ref="Y382:Z382"/>
    <mergeCell ref="AA382:AC382"/>
    <mergeCell ref="AD382:AE382"/>
    <mergeCell ref="AF384:AG384"/>
    <mergeCell ref="AH384:AI384"/>
    <mergeCell ref="AJ384:AL384"/>
    <mergeCell ref="AM384:AO384"/>
    <mergeCell ref="AA386:AC386"/>
    <mergeCell ref="AD386:AE386"/>
    <mergeCell ref="AF386:AG386"/>
    <mergeCell ref="AH386:AI386"/>
    <mergeCell ref="AJ386:AL386"/>
    <mergeCell ref="AM386:AO386"/>
    <mergeCell ref="L386:M386"/>
    <mergeCell ref="N386:O386"/>
    <mergeCell ref="P386:Q386"/>
    <mergeCell ref="U386:V386"/>
    <mergeCell ref="W386:X386"/>
    <mergeCell ref="Y386:Z386"/>
    <mergeCell ref="L385:M385"/>
    <mergeCell ref="U385:V385"/>
    <mergeCell ref="AD385:AE385"/>
    <mergeCell ref="L384:M384"/>
    <mergeCell ref="N384:O384"/>
    <mergeCell ref="P384:Q384"/>
    <mergeCell ref="U384:V384"/>
    <mergeCell ref="W384:X384"/>
    <mergeCell ref="Y384:Z384"/>
    <mergeCell ref="AA384:AC384"/>
    <mergeCell ref="AD384:AE384"/>
    <mergeCell ref="R384:T384"/>
    <mergeCell ref="AA392:AC392"/>
    <mergeCell ref="AD392:AE392"/>
    <mergeCell ref="AF392:AG392"/>
    <mergeCell ref="AH392:AI392"/>
    <mergeCell ref="AJ392:AL392"/>
    <mergeCell ref="AM392:AO392"/>
    <mergeCell ref="L392:M392"/>
    <mergeCell ref="N392:O392"/>
    <mergeCell ref="P392:Q392"/>
    <mergeCell ref="U392:V392"/>
    <mergeCell ref="W392:X392"/>
    <mergeCell ref="Y392:Z392"/>
    <mergeCell ref="AD388:AE388"/>
    <mergeCell ref="AF388:AG388"/>
    <mergeCell ref="AH388:AI388"/>
    <mergeCell ref="AJ388:AL388"/>
    <mergeCell ref="AM388:AO388"/>
    <mergeCell ref="L391:M391"/>
    <mergeCell ref="U391:V391"/>
    <mergeCell ref="AD391:AE391"/>
    <mergeCell ref="L388:M388"/>
    <mergeCell ref="N388:O388"/>
    <mergeCell ref="P388:Q388"/>
    <mergeCell ref="U388:V388"/>
    <mergeCell ref="W388:X388"/>
    <mergeCell ref="Y388:Z388"/>
    <mergeCell ref="AA388:AC388"/>
    <mergeCell ref="AD394:AE394"/>
    <mergeCell ref="AF394:AG394"/>
    <mergeCell ref="AH394:AI394"/>
    <mergeCell ref="AJ394:AL394"/>
    <mergeCell ref="AM394:AO394"/>
    <mergeCell ref="L395:M395"/>
    <mergeCell ref="U395:V395"/>
    <mergeCell ref="AD395:AE395"/>
    <mergeCell ref="L393:M393"/>
    <mergeCell ref="U393:V393"/>
    <mergeCell ref="AD393:AE393"/>
    <mergeCell ref="L394:M394"/>
    <mergeCell ref="N394:O394"/>
    <mergeCell ref="P394:Q394"/>
    <mergeCell ref="U394:V394"/>
    <mergeCell ref="W394:X394"/>
    <mergeCell ref="Y394:Z394"/>
    <mergeCell ref="AA394:AC394"/>
    <mergeCell ref="L397:M397"/>
    <mergeCell ref="L398:M398"/>
    <mergeCell ref="N398:O398"/>
    <mergeCell ref="P398:Q398"/>
    <mergeCell ref="U398:V398"/>
    <mergeCell ref="W398:X398"/>
    <mergeCell ref="AA396:AC396"/>
    <mergeCell ref="AD396:AE396"/>
    <mergeCell ref="AF396:AG396"/>
    <mergeCell ref="AH396:AI396"/>
    <mergeCell ref="AJ396:AL396"/>
    <mergeCell ref="AM396:AO396"/>
    <mergeCell ref="L396:M396"/>
    <mergeCell ref="N396:O396"/>
    <mergeCell ref="P396:Q396"/>
    <mergeCell ref="U396:V396"/>
    <mergeCell ref="W396:X396"/>
    <mergeCell ref="Y396:Z396"/>
    <mergeCell ref="AD400:AE400"/>
    <mergeCell ref="AF400:AG400"/>
    <mergeCell ref="AH400:AI400"/>
    <mergeCell ref="AM400:AO400"/>
    <mergeCell ref="L401:M401"/>
    <mergeCell ref="L402:M402"/>
    <mergeCell ref="N402:O402"/>
    <mergeCell ref="P402:Q402"/>
    <mergeCell ref="U402:V402"/>
    <mergeCell ref="W402:X402"/>
    <mergeCell ref="L400:M400"/>
    <mergeCell ref="N400:O400"/>
    <mergeCell ref="P400:Q400"/>
    <mergeCell ref="U400:V400"/>
    <mergeCell ref="W400:X400"/>
    <mergeCell ref="Y400:Z400"/>
    <mergeCell ref="Y398:Z398"/>
    <mergeCell ref="AD398:AE398"/>
    <mergeCell ref="AF398:AG398"/>
    <mergeCell ref="AH398:AI398"/>
    <mergeCell ref="AM398:AO398"/>
    <mergeCell ref="L399:M399"/>
    <mergeCell ref="AD404:AE404"/>
    <mergeCell ref="AF404:AG404"/>
    <mergeCell ref="AH404:AI404"/>
    <mergeCell ref="AM404:AO404"/>
    <mergeCell ref="L405:M405"/>
    <mergeCell ref="L406:M406"/>
    <mergeCell ref="N406:O406"/>
    <mergeCell ref="P406:Q406"/>
    <mergeCell ref="U406:V406"/>
    <mergeCell ref="W406:X406"/>
    <mergeCell ref="L404:M404"/>
    <mergeCell ref="N404:O404"/>
    <mergeCell ref="P404:Q404"/>
    <mergeCell ref="U404:V404"/>
    <mergeCell ref="W404:X404"/>
    <mergeCell ref="Y404:Z404"/>
    <mergeCell ref="Y402:Z402"/>
    <mergeCell ref="AD402:AE402"/>
    <mergeCell ref="AF402:AG402"/>
    <mergeCell ref="AH402:AI402"/>
    <mergeCell ref="AM402:AO402"/>
    <mergeCell ref="L403:M403"/>
    <mergeCell ref="AD408:AE408"/>
    <mergeCell ref="AF408:AG408"/>
    <mergeCell ref="AH408:AI408"/>
    <mergeCell ref="AM408:AO408"/>
    <mergeCell ref="L409:M409"/>
    <mergeCell ref="L410:M410"/>
    <mergeCell ref="N410:O410"/>
    <mergeCell ref="P410:Q410"/>
    <mergeCell ref="U410:V410"/>
    <mergeCell ref="W410:X410"/>
    <mergeCell ref="L408:M408"/>
    <mergeCell ref="N408:O408"/>
    <mergeCell ref="P408:Q408"/>
    <mergeCell ref="U408:V408"/>
    <mergeCell ref="W408:X408"/>
    <mergeCell ref="Y408:Z408"/>
    <mergeCell ref="Y406:Z406"/>
    <mergeCell ref="AD406:AE406"/>
    <mergeCell ref="AF406:AG406"/>
    <mergeCell ref="AH406:AI406"/>
    <mergeCell ref="AM406:AO406"/>
    <mergeCell ref="L407:M407"/>
    <mergeCell ref="AH412:AI412"/>
    <mergeCell ref="AM412:AO412"/>
    <mergeCell ref="B414:G414"/>
    <mergeCell ref="L414:M414"/>
    <mergeCell ref="N414:O414"/>
    <mergeCell ref="P414:Q414"/>
    <mergeCell ref="U414:V414"/>
    <mergeCell ref="W414:X414"/>
    <mergeCell ref="Y414:Z414"/>
    <mergeCell ref="AD414:AE414"/>
    <mergeCell ref="Y410:Z410"/>
    <mergeCell ref="AD410:AE410"/>
    <mergeCell ref="AF410:AG410"/>
    <mergeCell ref="AH410:AI410"/>
    <mergeCell ref="AM410:AO410"/>
    <mergeCell ref="U412:V412"/>
    <mergeCell ref="W412:X412"/>
    <mergeCell ref="Y412:Z412"/>
    <mergeCell ref="AD412:AE412"/>
    <mergeCell ref="AF412:AG412"/>
    <mergeCell ref="AD419:AL419"/>
    <mergeCell ref="AM419:AO420"/>
    <mergeCell ref="AP419:AR420"/>
    <mergeCell ref="L420:M420"/>
    <mergeCell ref="N420:O420"/>
    <mergeCell ref="P420:Q420"/>
    <mergeCell ref="R420:T420"/>
    <mergeCell ref="U420:V420"/>
    <mergeCell ref="AF414:AG414"/>
    <mergeCell ref="AH414:AI414"/>
    <mergeCell ref="AM414:AO414"/>
    <mergeCell ref="A416:AR417"/>
    <mergeCell ref="A419:A420"/>
    <mergeCell ref="B419:G420"/>
    <mergeCell ref="H419:K420"/>
    <mergeCell ref="L419:T419"/>
    <mergeCell ref="U419:AC419"/>
    <mergeCell ref="AD422:AE422"/>
    <mergeCell ref="AF422:AG422"/>
    <mergeCell ref="AH422:AI422"/>
    <mergeCell ref="AM422:AO422"/>
    <mergeCell ref="U423:V423"/>
    <mergeCell ref="AD423:AE423"/>
    <mergeCell ref="AJ420:AL420"/>
    <mergeCell ref="L422:M422"/>
    <mergeCell ref="N422:O422"/>
    <mergeCell ref="P422:Q422"/>
    <mergeCell ref="U422:V422"/>
    <mergeCell ref="W422:X422"/>
    <mergeCell ref="Y422:Z422"/>
    <mergeCell ref="W420:X420"/>
    <mergeCell ref="Y420:Z420"/>
    <mergeCell ref="AA420:AC420"/>
    <mergeCell ref="AD420:AE420"/>
    <mergeCell ref="AF420:AG420"/>
    <mergeCell ref="AH420:AI420"/>
    <mergeCell ref="AF426:AG426"/>
    <mergeCell ref="AH426:AI426"/>
    <mergeCell ref="AJ426:AL426"/>
    <mergeCell ref="L427:M427"/>
    <mergeCell ref="U427:V427"/>
    <mergeCell ref="AD427:AE427"/>
    <mergeCell ref="U426:V426"/>
    <mergeCell ref="W426:X426"/>
    <mergeCell ref="Y426:Z426"/>
    <mergeCell ref="AA426:AC426"/>
    <mergeCell ref="AD426:AE426"/>
    <mergeCell ref="L423:M426"/>
    <mergeCell ref="N423:O426"/>
    <mergeCell ref="P423:Q426"/>
    <mergeCell ref="R423:T426"/>
    <mergeCell ref="AM423:AO426"/>
    <mergeCell ref="AP423:AR426"/>
    <mergeCell ref="AF424:AG424"/>
    <mergeCell ref="AH424:AI424"/>
    <mergeCell ref="AJ424:AL424"/>
    <mergeCell ref="U425:V425"/>
    <mergeCell ref="AD425:AE425"/>
    <mergeCell ref="U424:V424"/>
    <mergeCell ref="W424:X424"/>
    <mergeCell ref="Y424:Z424"/>
    <mergeCell ref="AA424:AC424"/>
    <mergeCell ref="AD424:AE424"/>
    <mergeCell ref="AF428:AG428"/>
    <mergeCell ref="AH428:AI428"/>
    <mergeCell ref="AJ428:AL428"/>
    <mergeCell ref="AM428:AO428"/>
    <mergeCell ref="L429:M429"/>
    <mergeCell ref="U429:V429"/>
    <mergeCell ref="AD429:AE429"/>
    <mergeCell ref="L428:M428"/>
    <mergeCell ref="N428:O428"/>
    <mergeCell ref="P428:Q428"/>
    <mergeCell ref="U428:V428"/>
    <mergeCell ref="W428:X428"/>
    <mergeCell ref="Y428:Z428"/>
    <mergeCell ref="AA428:AC428"/>
    <mergeCell ref="AD428:AE428"/>
    <mergeCell ref="AF430:AG430"/>
    <mergeCell ref="AH430:AI430"/>
    <mergeCell ref="AJ430:AL430"/>
    <mergeCell ref="AM430:AO430"/>
    <mergeCell ref="L431:M431"/>
    <mergeCell ref="U431:V431"/>
    <mergeCell ref="AD431:AE431"/>
    <mergeCell ref="R430:T430"/>
    <mergeCell ref="L430:M430"/>
    <mergeCell ref="N430:O430"/>
    <mergeCell ref="P430:Q430"/>
    <mergeCell ref="U430:V430"/>
    <mergeCell ref="W430:X430"/>
    <mergeCell ref="Y430:Z430"/>
    <mergeCell ref="AA430:AC430"/>
    <mergeCell ref="AD430:AE430"/>
    <mergeCell ref="AF432:AG432"/>
    <mergeCell ref="AH432:AI432"/>
    <mergeCell ref="AJ432:AL432"/>
    <mergeCell ref="AM432:AO432"/>
    <mergeCell ref="L433:M433"/>
    <mergeCell ref="U433:V433"/>
    <mergeCell ref="AD433:AE433"/>
    <mergeCell ref="R432:T432"/>
    <mergeCell ref="L432:M432"/>
    <mergeCell ref="N432:O432"/>
    <mergeCell ref="P432:Q432"/>
    <mergeCell ref="U432:V432"/>
    <mergeCell ref="W432:X432"/>
    <mergeCell ref="Y432:Z432"/>
    <mergeCell ref="AA432:AC432"/>
    <mergeCell ref="AD432:AE432"/>
    <mergeCell ref="L435:M435"/>
    <mergeCell ref="U435:V435"/>
    <mergeCell ref="AD435:AE435"/>
    <mergeCell ref="L436:M436"/>
    <mergeCell ref="N436:O436"/>
    <mergeCell ref="P436:Q436"/>
    <mergeCell ref="U436:V436"/>
    <mergeCell ref="W436:X436"/>
    <mergeCell ref="Y436:Z436"/>
    <mergeCell ref="AA436:AC436"/>
    <mergeCell ref="AA434:AC434"/>
    <mergeCell ref="AD434:AE434"/>
    <mergeCell ref="AF434:AG434"/>
    <mergeCell ref="AH434:AI434"/>
    <mergeCell ref="AJ434:AL434"/>
    <mergeCell ref="AM434:AO434"/>
    <mergeCell ref="L434:M434"/>
    <mergeCell ref="N434:O434"/>
    <mergeCell ref="P434:Q434"/>
    <mergeCell ref="U434:V434"/>
    <mergeCell ref="W434:X434"/>
    <mergeCell ref="Y434:Z434"/>
    <mergeCell ref="R434:T434"/>
    <mergeCell ref="AA438:AC438"/>
    <mergeCell ref="AD438:AE438"/>
    <mergeCell ref="AF438:AG438"/>
    <mergeCell ref="AH438:AI438"/>
    <mergeCell ref="AJ438:AL438"/>
    <mergeCell ref="AM438:AO438"/>
    <mergeCell ref="L438:M438"/>
    <mergeCell ref="N438:O438"/>
    <mergeCell ref="P438:Q438"/>
    <mergeCell ref="U438:V438"/>
    <mergeCell ref="W438:X438"/>
    <mergeCell ref="Y438:Z438"/>
    <mergeCell ref="R438:T438"/>
    <mergeCell ref="AD436:AE436"/>
    <mergeCell ref="AF436:AG436"/>
    <mergeCell ref="AH436:AI436"/>
    <mergeCell ref="AJ436:AL436"/>
    <mergeCell ref="AM436:AO436"/>
    <mergeCell ref="L437:M437"/>
    <mergeCell ref="U437:V437"/>
    <mergeCell ref="AD437:AE437"/>
    <mergeCell ref="R436:T436"/>
    <mergeCell ref="AD440:AE440"/>
    <mergeCell ref="AF440:AG440"/>
    <mergeCell ref="AH440:AI440"/>
    <mergeCell ref="AJ440:AL440"/>
    <mergeCell ref="AM440:AO440"/>
    <mergeCell ref="L441:M441"/>
    <mergeCell ref="U441:V441"/>
    <mergeCell ref="AD441:AE441"/>
    <mergeCell ref="R440:T440"/>
    <mergeCell ref="L439:M439"/>
    <mergeCell ref="U439:V439"/>
    <mergeCell ref="AD439:AE439"/>
    <mergeCell ref="L440:M440"/>
    <mergeCell ref="N440:O440"/>
    <mergeCell ref="P440:Q440"/>
    <mergeCell ref="U440:V440"/>
    <mergeCell ref="W440:X440"/>
    <mergeCell ref="Y440:Z440"/>
    <mergeCell ref="AA440:AC440"/>
    <mergeCell ref="L443:M443"/>
    <mergeCell ref="U443:V443"/>
    <mergeCell ref="AD443:AE443"/>
    <mergeCell ref="L444:M444"/>
    <mergeCell ref="N444:O444"/>
    <mergeCell ref="P444:Q444"/>
    <mergeCell ref="U444:V444"/>
    <mergeCell ref="W444:X444"/>
    <mergeCell ref="Y444:Z444"/>
    <mergeCell ref="AA444:AC444"/>
    <mergeCell ref="AA442:AC442"/>
    <mergeCell ref="AD442:AE442"/>
    <mergeCell ref="AF442:AG442"/>
    <mergeCell ref="AH442:AI442"/>
    <mergeCell ref="AJ442:AL442"/>
    <mergeCell ref="AM442:AO442"/>
    <mergeCell ref="L442:M442"/>
    <mergeCell ref="N442:O442"/>
    <mergeCell ref="P442:Q442"/>
    <mergeCell ref="U442:V442"/>
    <mergeCell ref="W442:X442"/>
    <mergeCell ref="Y442:Z442"/>
    <mergeCell ref="R442:T442"/>
    <mergeCell ref="AA446:AC446"/>
    <mergeCell ref="AD446:AE446"/>
    <mergeCell ref="AF446:AG446"/>
    <mergeCell ref="AH446:AI446"/>
    <mergeCell ref="AJ446:AL446"/>
    <mergeCell ref="AM446:AO446"/>
    <mergeCell ref="L446:M446"/>
    <mergeCell ref="N446:O446"/>
    <mergeCell ref="P446:Q446"/>
    <mergeCell ref="U446:V446"/>
    <mergeCell ref="W446:X446"/>
    <mergeCell ref="Y446:Z446"/>
    <mergeCell ref="R446:T446"/>
    <mergeCell ref="AD444:AE444"/>
    <mergeCell ref="AF444:AG444"/>
    <mergeCell ref="AH444:AI444"/>
    <mergeCell ref="AJ444:AL444"/>
    <mergeCell ref="AM444:AO444"/>
    <mergeCell ref="L445:M445"/>
    <mergeCell ref="U445:V445"/>
    <mergeCell ref="AD445:AE445"/>
    <mergeCell ref="R444:T444"/>
    <mergeCell ref="AD448:AE448"/>
    <mergeCell ref="AF448:AG448"/>
    <mergeCell ref="AH448:AI448"/>
    <mergeCell ref="AJ448:AL448"/>
    <mergeCell ref="AM448:AO448"/>
    <mergeCell ref="L449:M449"/>
    <mergeCell ref="U449:V449"/>
    <mergeCell ref="AD449:AE449"/>
    <mergeCell ref="R448:T448"/>
    <mergeCell ref="L447:M447"/>
    <mergeCell ref="U447:V447"/>
    <mergeCell ref="AD447:AE447"/>
    <mergeCell ref="L448:M448"/>
    <mergeCell ref="N448:O448"/>
    <mergeCell ref="P448:Q448"/>
    <mergeCell ref="U448:V448"/>
    <mergeCell ref="W448:X448"/>
    <mergeCell ref="Y448:Z448"/>
    <mergeCell ref="AA448:AC448"/>
    <mergeCell ref="L451:M451"/>
    <mergeCell ref="U451:V451"/>
    <mergeCell ref="AD451:AE451"/>
    <mergeCell ref="L452:M452"/>
    <mergeCell ref="N452:O452"/>
    <mergeCell ref="P452:Q452"/>
    <mergeCell ref="U452:V452"/>
    <mergeCell ref="W452:X452"/>
    <mergeCell ref="Y452:Z452"/>
    <mergeCell ref="AA452:AC452"/>
    <mergeCell ref="AA450:AC450"/>
    <mergeCell ref="AD450:AE450"/>
    <mergeCell ref="AF450:AG450"/>
    <mergeCell ref="AH450:AI450"/>
    <mergeCell ref="AJ450:AL450"/>
    <mergeCell ref="AM450:AO450"/>
    <mergeCell ref="L450:M450"/>
    <mergeCell ref="N450:O450"/>
    <mergeCell ref="P450:Q450"/>
    <mergeCell ref="U450:V450"/>
    <mergeCell ref="W450:X450"/>
    <mergeCell ref="Y450:Z450"/>
    <mergeCell ref="R450:T450"/>
    <mergeCell ref="AA454:AC454"/>
    <mergeCell ref="AD454:AE454"/>
    <mergeCell ref="AF454:AG454"/>
    <mergeCell ref="AH454:AI454"/>
    <mergeCell ref="AJ454:AL454"/>
    <mergeCell ref="AM454:AO454"/>
    <mergeCell ref="L454:M454"/>
    <mergeCell ref="N454:O454"/>
    <mergeCell ref="P454:Q454"/>
    <mergeCell ref="U454:V454"/>
    <mergeCell ref="W454:X454"/>
    <mergeCell ref="Y454:Z454"/>
    <mergeCell ref="R454:T454"/>
    <mergeCell ref="AD452:AE452"/>
    <mergeCell ref="AF452:AG452"/>
    <mergeCell ref="AH452:AI452"/>
    <mergeCell ref="AJ452:AL452"/>
    <mergeCell ref="AM452:AO452"/>
    <mergeCell ref="L453:M453"/>
    <mergeCell ref="U453:V453"/>
    <mergeCell ref="AD453:AE453"/>
    <mergeCell ref="R452:T452"/>
    <mergeCell ref="W460:X460"/>
    <mergeCell ref="Y460:Z460"/>
    <mergeCell ref="AD460:AE460"/>
    <mergeCell ref="AF460:AG460"/>
    <mergeCell ref="AH460:AI460"/>
    <mergeCell ref="AM460:AO460"/>
    <mergeCell ref="Y458:Z458"/>
    <mergeCell ref="AD458:AE458"/>
    <mergeCell ref="AF458:AG458"/>
    <mergeCell ref="AH458:AI458"/>
    <mergeCell ref="AM458:AO458"/>
    <mergeCell ref="B460:G460"/>
    <mergeCell ref="L460:M460"/>
    <mergeCell ref="N460:O460"/>
    <mergeCell ref="P460:Q460"/>
    <mergeCell ref="U460:V460"/>
    <mergeCell ref="L455:M455"/>
    <mergeCell ref="L456:M456"/>
    <mergeCell ref="N456:O456"/>
    <mergeCell ref="P456:Q456"/>
    <mergeCell ref="U458:V458"/>
    <mergeCell ref="W458:X458"/>
    <mergeCell ref="U455:V455"/>
    <mergeCell ref="AF456:AG456"/>
    <mergeCell ref="AH456:AI456"/>
    <mergeCell ref="AJ456:AL456"/>
    <mergeCell ref="AM456:AO456"/>
    <mergeCell ref="R456:T456"/>
    <mergeCell ref="AD455:AE455"/>
    <mergeCell ref="U456:V456"/>
    <mergeCell ref="W456:X456"/>
    <mergeCell ref="Y456:Z456"/>
    <mergeCell ref="L466:M466"/>
    <mergeCell ref="N466:O466"/>
    <mergeCell ref="P466:Q466"/>
    <mergeCell ref="R466:T466"/>
    <mergeCell ref="U466:V466"/>
    <mergeCell ref="W466:X466"/>
    <mergeCell ref="Y466:Z466"/>
    <mergeCell ref="AA466:AC466"/>
    <mergeCell ref="A462:AR463"/>
    <mergeCell ref="A465:A466"/>
    <mergeCell ref="B465:G466"/>
    <mergeCell ref="H465:K466"/>
    <mergeCell ref="L465:T465"/>
    <mergeCell ref="U465:AC465"/>
    <mergeCell ref="AD465:AL465"/>
    <mergeCell ref="AM465:AO466"/>
    <mergeCell ref="AP465:AR466"/>
    <mergeCell ref="L468:M468"/>
    <mergeCell ref="N468:O468"/>
    <mergeCell ref="P468:Q468"/>
    <mergeCell ref="U468:V468"/>
    <mergeCell ref="W468:X468"/>
    <mergeCell ref="Y468:Z468"/>
    <mergeCell ref="AD468:AE468"/>
    <mergeCell ref="AF468:AG468"/>
    <mergeCell ref="AH468:AI468"/>
    <mergeCell ref="AD466:AE466"/>
    <mergeCell ref="AF466:AG466"/>
    <mergeCell ref="AH466:AI466"/>
    <mergeCell ref="AJ466:AL466"/>
    <mergeCell ref="AA470:AC470"/>
    <mergeCell ref="AD470:AE470"/>
    <mergeCell ref="AF470:AG470"/>
    <mergeCell ref="AH470:AI470"/>
    <mergeCell ref="AJ470:AL470"/>
    <mergeCell ref="AM470:AO470"/>
    <mergeCell ref="L470:M470"/>
    <mergeCell ref="N470:O470"/>
    <mergeCell ref="P470:Q470"/>
    <mergeCell ref="U470:V470"/>
    <mergeCell ref="W470:X470"/>
    <mergeCell ref="Y470:Z470"/>
    <mergeCell ref="AM468:AO468"/>
    <mergeCell ref="L469:M469"/>
    <mergeCell ref="U469:V469"/>
    <mergeCell ref="AD469:AE469"/>
    <mergeCell ref="R470:T470"/>
    <mergeCell ref="R472:T472"/>
    <mergeCell ref="Y472:Z472"/>
    <mergeCell ref="AA472:AC472"/>
    <mergeCell ref="AD472:AE472"/>
    <mergeCell ref="AF472:AG472"/>
    <mergeCell ref="AH472:AI472"/>
    <mergeCell ref="AJ472:AL472"/>
    <mergeCell ref="L471:M471"/>
    <mergeCell ref="U471:V471"/>
    <mergeCell ref="AD471:AE471"/>
    <mergeCell ref="L472:M472"/>
    <mergeCell ref="N472:O472"/>
    <mergeCell ref="P472:Q472"/>
    <mergeCell ref="U472:V472"/>
    <mergeCell ref="W472:X472"/>
    <mergeCell ref="AA474:AC474"/>
    <mergeCell ref="AD474:AE474"/>
    <mergeCell ref="AF474:AG474"/>
    <mergeCell ref="AH474:AI474"/>
    <mergeCell ref="AJ474:AL474"/>
    <mergeCell ref="AM474:AO474"/>
    <mergeCell ref="L474:M474"/>
    <mergeCell ref="N474:O474"/>
    <mergeCell ref="P474:Q474"/>
    <mergeCell ref="U474:V474"/>
    <mergeCell ref="W474:X474"/>
    <mergeCell ref="Y474:Z474"/>
    <mergeCell ref="R474:T474"/>
    <mergeCell ref="AM472:AO472"/>
    <mergeCell ref="L473:M473"/>
    <mergeCell ref="U473:V473"/>
    <mergeCell ref="AD473:AE473"/>
    <mergeCell ref="R476:T476"/>
    <mergeCell ref="Y476:Z476"/>
    <mergeCell ref="AA476:AC476"/>
    <mergeCell ref="AD476:AE476"/>
    <mergeCell ref="AF476:AG476"/>
    <mergeCell ref="AH476:AI476"/>
    <mergeCell ref="AJ476:AL476"/>
    <mergeCell ref="L475:M475"/>
    <mergeCell ref="U475:V475"/>
    <mergeCell ref="AD475:AE475"/>
    <mergeCell ref="L476:M476"/>
    <mergeCell ref="N476:O476"/>
    <mergeCell ref="P476:Q476"/>
    <mergeCell ref="U476:V476"/>
    <mergeCell ref="W476:X476"/>
    <mergeCell ref="AA478:AC478"/>
    <mergeCell ref="AD478:AE478"/>
    <mergeCell ref="AF478:AG478"/>
    <mergeCell ref="AH478:AI478"/>
    <mergeCell ref="AJ478:AL478"/>
    <mergeCell ref="AM478:AO478"/>
    <mergeCell ref="L478:M478"/>
    <mergeCell ref="N478:O478"/>
    <mergeCell ref="P478:Q478"/>
    <mergeCell ref="U478:V478"/>
    <mergeCell ref="W478:X478"/>
    <mergeCell ref="Y478:Z478"/>
    <mergeCell ref="R478:T478"/>
    <mergeCell ref="AM476:AO476"/>
    <mergeCell ref="L477:M477"/>
    <mergeCell ref="U477:V477"/>
    <mergeCell ref="AD477:AE477"/>
    <mergeCell ref="AD480:AE480"/>
    <mergeCell ref="AF480:AG480"/>
    <mergeCell ref="AH480:AI480"/>
    <mergeCell ref="AJ480:AL480"/>
    <mergeCell ref="AM480:AO480"/>
    <mergeCell ref="L481:M481"/>
    <mergeCell ref="L479:M479"/>
    <mergeCell ref="U479:V479"/>
    <mergeCell ref="AD479:AE479"/>
    <mergeCell ref="L480:M480"/>
    <mergeCell ref="N480:O480"/>
    <mergeCell ref="P480:Q480"/>
    <mergeCell ref="U480:V480"/>
    <mergeCell ref="W480:X480"/>
    <mergeCell ref="Y480:Z480"/>
    <mergeCell ref="AA480:AC480"/>
    <mergeCell ref="L483:M483"/>
    <mergeCell ref="U483:V483"/>
    <mergeCell ref="AD483:AE483"/>
    <mergeCell ref="AD484:AE484"/>
    <mergeCell ref="AF484:AG484"/>
    <mergeCell ref="AH484:AI484"/>
    <mergeCell ref="AJ484:AL484"/>
    <mergeCell ref="AM484:AO484"/>
    <mergeCell ref="L485:M485"/>
    <mergeCell ref="U485:V485"/>
    <mergeCell ref="AD485:AE485"/>
    <mergeCell ref="L484:M484"/>
    <mergeCell ref="N484:O484"/>
    <mergeCell ref="P484:Q484"/>
    <mergeCell ref="U484:V484"/>
    <mergeCell ref="W484:X484"/>
    <mergeCell ref="Y484:Z484"/>
    <mergeCell ref="AA484:AC484"/>
    <mergeCell ref="AA482:AC482"/>
    <mergeCell ref="AD482:AE482"/>
    <mergeCell ref="AF482:AG482"/>
    <mergeCell ref="AH482:AI482"/>
    <mergeCell ref="AJ482:AL482"/>
    <mergeCell ref="AM482:AO482"/>
    <mergeCell ref="L482:M482"/>
    <mergeCell ref="N482:O482"/>
    <mergeCell ref="P482:Q482"/>
    <mergeCell ref="U482:V482"/>
    <mergeCell ref="W482:X482"/>
    <mergeCell ref="Y482:Z482"/>
    <mergeCell ref="R482:T482"/>
    <mergeCell ref="L487:M487"/>
    <mergeCell ref="U487:V487"/>
    <mergeCell ref="AD487:AE487"/>
    <mergeCell ref="L488:M488"/>
    <mergeCell ref="N488:O488"/>
    <mergeCell ref="P488:Q488"/>
    <mergeCell ref="U488:V488"/>
    <mergeCell ref="W488:X488"/>
    <mergeCell ref="Y488:Z488"/>
    <mergeCell ref="AA488:AC488"/>
    <mergeCell ref="AA486:AC486"/>
    <mergeCell ref="AD486:AE486"/>
    <mergeCell ref="AF486:AG486"/>
    <mergeCell ref="AH486:AI486"/>
    <mergeCell ref="AJ486:AL486"/>
    <mergeCell ref="AM486:AO486"/>
    <mergeCell ref="L486:M486"/>
    <mergeCell ref="N486:O486"/>
    <mergeCell ref="P486:Q486"/>
    <mergeCell ref="U486:V486"/>
    <mergeCell ref="W486:X486"/>
    <mergeCell ref="Y486:Z486"/>
    <mergeCell ref="AA490:AC490"/>
    <mergeCell ref="AD490:AE490"/>
    <mergeCell ref="AF490:AG490"/>
    <mergeCell ref="AH490:AI490"/>
    <mergeCell ref="AJ490:AL490"/>
    <mergeCell ref="AM490:AO490"/>
    <mergeCell ref="L490:M490"/>
    <mergeCell ref="N490:O490"/>
    <mergeCell ref="P490:Q490"/>
    <mergeCell ref="U490:V490"/>
    <mergeCell ref="W490:X490"/>
    <mergeCell ref="Y490:Z490"/>
    <mergeCell ref="AD488:AE488"/>
    <mergeCell ref="AF488:AG488"/>
    <mergeCell ref="AH488:AI488"/>
    <mergeCell ref="AJ488:AL488"/>
    <mergeCell ref="AM488:AO488"/>
    <mergeCell ref="L489:M489"/>
    <mergeCell ref="U489:V489"/>
    <mergeCell ref="AD489:AE489"/>
    <mergeCell ref="AD492:AE492"/>
    <mergeCell ref="AF492:AG492"/>
    <mergeCell ref="AH492:AI492"/>
    <mergeCell ref="AJ492:AL492"/>
    <mergeCell ref="AM492:AO492"/>
    <mergeCell ref="L493:M493"/>
    <mergeCell ref="U493:V493"/>
    <mergeCell ref="AD493:AE493"/>
    <mergeCell ref="L491:M491"/>
    <mergeCell ref="U491:V491"/>
    <mergeCell ref="AD491:AE491"/>
    <mergeCell ref="L492:M492"/>
    <mergeCell ref="N492:O492"/>
    <mergeCell ref="P492:Q492"/>
    <mergeCell ref="U492:V492"/>
    <mergeCell ref="W492:X492"/>
    <mergeCell ref="Y492:Z492"/>
    <mergeCell ref="AA492:AC492"/>
    <mergeCell ref="L495:M495"/>
    <mergeCell ref="U495:V495"/>
    <mergeCell ref="AD495:AE495"/>
    <mergeCell ref="L496:M496"/>
    <mergeCell ref="N496:O496"/>
    <mergeCell ref="P496:Q496"/>
    <mergeCell ref="U496:V496"/>
    <mergeCell ref="W496:X496"/>
    <mergeCell ref="Y496:Z496"/>
    <mergeCell ref="AA496:AC496"/>
    <mergeCell ref="AA494:AC494"/>
    <mergeCell ref="AD494:AE494"/>
    <mergeCell ref="AF494:AG494"/>
    <mergeCell ref="AH494:AI494"/>
    <mergeCell ref="AJ494:AL494"/>
    <mergeCell ref="AM494:AO494"/>
    <mergeCell ref="L494:M494"/>
    <mergeCell ref="N494:O494"/>
    <mergeCell ref="P494:Q494"/>
    <mergeCell ref="U494:V494"/>
    <mergeCell ref="W494:X494"/>
    <mergeCell ref="Y494:Z494"/>
    <mergeCell ref="AA500:AC500"/>
    <mergeCell ref="AA498:AC498"/>
    <mergeCell ref="AD498:AE498"/>
    <mergeCell ref="AF498:AG498"/>
    <mergeCell ref="AH498:AI498"/>
    <mergeCell ref="AJ498:AL498"/>
    <mergeCell ref="AM498:AO498"/>
    <mergeCell ref="L498:M498"/>
    <mergeCell ref="N498:O498"/>
    <mergeCell ref="P498:Q498"/>
    <mergeCell ref="U498:V498"/>
    <mergeCell ref="W498:X498"/>
    <mergeCell ref="Y498:Z498"/>
    <mergeCell ref="AD496:AE496"/>
    <mergeCell ref="AF496:AG496"/>
    <mergeCell ref="AH496:AI496"/>
    <mergeCell ref="AJ496:AL496"/>
    <mergeCell ref="AM496:AO496"/>
    <mergeCell ref="L497:M497"/>
    <mergeCell ref="U497:V497"/>
    <mergeCell ref="AD497:AE497"/>
    <mergeCell ref="A508:AR509"/>
    <mergeCell ref="A511:A512"/>
    <mergeCell ref="B511:G512"/>
    <mergeCell ref="H511:K512"/>
    <mergeCell ref="L511:T511"/>
    <mergeCell ref="U511:AC511"/>
    <mergeCell ref="AD511:AL511"/>
    <mergeCell ref="AH506:AI506"/>
    <mergeCell ref="AM506:AO506"/>
    <mergeCell ref="AM504:AO504"/>
    <mergeCell ref="B506:G506"/>
    <mergeCell ref="L506:M506"/>
    <mergeCell ref="N506:O506"/>
    <mergeCell ref="P506:Q506"/>
    <mergeCell ref="U506:V506"/>
    <mergeCell ref="W506:X506"/>
    <mergeCell ref="Y506:Z506"/>
    <mergeCell ref="AD506:AE506"/>
    <mergeCell ref="AF506:AG506"/>
    <mergeCell ref="U504:V504"/>
    <mergeCell ref="W504:X504"/>
    <mergeCell ref="Y504:Z504"/>
    <mergeCell ref="AD504:AE504"/>
    <mergeCell ref="AF504:AG504"/>
    <mergeCell ref="AH504:AI504"/>
    <mergeCell ref="B504:G504"/>
    <mergeCell ref="L504:M504"/>
    <mergeCell ref="N504:O504"/>
    <mergeCell ref="P504:Q504"/>
    <mergeCell ref="AF514:AG514"/>
    <mergeCell ref="AH514:AI514"/>
    <mergeCell ref="AM514:AO514"/>
    <mergeCell ref="L514:M514"/>
    <mergeCell ref="N514:O514"/>
    <mergeCell ref="P514:Q514"/>
    <mergeCell ref="U514:V514"/>
    <mergeCell ref="W514:X514"/>
    <mergeCell ref="Y514:Z514"/>
    <mergeCell ref="AD514:AE514"/>
    <mergeCell ref="Y512:Z512"/>
    <mergeCell ref="AA512:AC512"/>
    <mergeCell ref="AD512:AE512"/>
    <mergeCell ref="AF512:AG512"/>
    <mergeCell ref="AH512:AI512"/>
    <mergeCell ref="AJ512:AL512"/>
    <mergeCell ref="AM511:AO512"/>
    <mergeCell ref="AP511:AR512"/>
    <mergeCell ref="L512:M512"/>
    <mergeCell ref="N512:O512"/>
    <mergeCell ref="P512:Q512"/>
    <mergeCell ref="R512:T512"/>
    <mergeCell ref="U512:V512"/>
    <mergeCell ref="W512:X512"/>
    <mergeCell ref="AD516:AE516"/>
    <mergeCell ref="AF516:AG516"/>
    <mergeCell ref="AH516:AI516"/>
    <mergeCell ref="AJ516:AL516"/>
    <mergeCell ref="AM516:AO516"/>
    <mergeCell ref="L517:M517"/>
    <mergeCell ref="U517:V517"/>
    <mergeCell ref="AD517:AE517"/>
    <mergeCell ref="L515:M515"/>
    <mergeCell ref="U515:V515"/>
    <mergeCell ref="AD515:AE515"/>
    <mergeCell ref="L516:M516"/>
    <mergeCell ref="N516:O516"/>
    <mergeCell ref="P516:Q516"/>
    <mergeCell ref="U516:V516"/>
    <mergeCell ref="W516:X516"/>
    <mergeCell ref="Y516:Z516"/>
    <mergeCell ref="AA516:AC516"/>
    <mergeCell ref="L519:M519"/>
    <mergeCell ref="U519:V519"/>
    <mergeCell ref="AD519:AE519"/>
    <mergeCell ref="L520:M520"/>
    <mergeCell ref="N520:O520"/>
    <mergeCell ref="P520:Q520"/>
    <mergeCell ref="U520:V520"/>
    <mergeCell ref="W520:X520"/>
    <mergeCell ref="Y520:Z520"/>
    <mergeCell ref="AA520:AC520"/>
    <mergeCell ref="AA518:AC518"/>
    <mergeCell ref="AD518:AE518"/>
    <mergeCell ref="AF518:AG518"/>
    <mergeCell ref="AH518:AI518"/>
    <mergeCell ref="AJ518:AL518"/>
    <mergeCell ref="AM518:AO518"/>
    <mergeCell ref="L518:M518"/>
    <mergeCell ref="N518:O518"/>
    <mergeCell ref="P518:Q518"/>
    <mergeCell ref="U518:V518"/>
    <mergeCell ref="W518:X518"/>
    <mergeCell ref="Y518:Z518"/>
    <mergeCell ref="R518:T518"/>
    <mergeCell ref="AA522:AC522"/>
    <mergeCell ref="AD522:AE522"/>
    <mergeCell ref="AF522:AG522"/>
    <mergeCell ref="AH522:AI522"/>
    <mergeCell ref="AJ522:AL522"/>
    <mergeCell ref="AM522:AO522"/>
    <mergeCell ref="L522:M522"/>
    <mergeCell ref="N522:O522"/>
    <mergeCell ref="P522:Q522"/>
    <mergeCell ref="U522:V522"/>
    <mergeCell ref="W522:X522"/>
    <mergeCell ref="Y522:Z522"/>
    <mergeCell ref="R522:T522"/>
    <mergeCell ref="AD520:AE520"/>
    <mergeCell ref="AF520:AG520"/>
    <mergeCell ref="AH520:AI520"/>
    <mergeCell ref="AJ520:AL520"/>
    <mergeCell ref="AM520:AO520"/>
    <mergeCell ref="L521:M521"/>
    <mergeCell ref="U521:V521"/>
    <mergeCell ref="AD521:AE521"/>
    <mergeCell ref="R520:T520"/>
    <mergeCell ref="AD524:AE524"/>
    <mergeCell ref="AF524:AG524"/>
    <mergeCell ref="AH524:AI524"/>
    <mergeCell ref="AJ524:AL524"/>
    <mergeCell ref="AM524:AO524"/>
    <mergeCell ref="L525:M525"/>
    <mergeCell ref="U525:V525"/>
    <mergeCell ref="AD525:AE525"/>
    <mergeCell ref="L523:M523"/>
    <mergeCell ref="U523:V523"/>
    <mergeCell ref="AD523:AE523"/>
    <mergeCell ref="L524:M524"/>
    <mergeCell ref="N524:O524"/>
    <mergeCell ref="P524:Q524"/>
    <mergeCell ref="U524:V524"/>
    <mergeCell ref="W524:X524"/>
    <mergeCell ref="Y524:Z524"/>
    <mergeCell ref="AA524:AC524"/>
    <mergeCell ref="L527:M527"/>
    <mergeCell ref="U527:V527"/>
    <mergeCell ref="AD527:AE527"/>
    <mergeCell ref="L528:M528"/>
    <mergeCell ref="N528:O528"/>
    <mergeCell ref="P528:Q528"/>
    <mergeCell ref="U528:V528"/>
    <mergeCell ref="W528:X528"/>
    <mergeCell ref="Y528:Z528"/>
    <mergeCell ref="AA528:AC528"/>
    <mergeCell ref="AA526:AC526"/>
    <mergeCell ref="AD526:AE526"/>
    <mergeCell ref="AF526:AG526"/>
    <mergeCell ref="AH526:AI526"/>
    <mergeCell ref="AJ526:AL526"/>
    <mergeCell ref="AM526:AO526"/>
    <mergeCell ref="L526:M526"/>
    <mergeCell ref="N526:O526"/>
    <mergeCell ref="P526:Q526"/>
    <mergeCell ref="U526:V526"/>
    <mergeCell ref="W526:X526"/>
    <mergeCell ref="Y526:Z526"/>
    <mergeCell ref="R526:T526"/>
    <mergeCell ref="AA530:AC530"/>
    <mergeCell ref="AD530:AE530"/>
    <mergeCell ref="AF530:AG530"/>
    <mergeCell ref="AH530:AI530"/>
    <mergeCell ref="AJ530:AL530"/>
    <mergeCell ref="AM530:AO530"/>
    <mergeCell ref="L530:M530"/>
    <mergeCell ref="N530:O530"/>
    <mergeCell ref="P530:Q530"/>
    <mergeCell ref="U530:V530"/>
    <mergeCell ref="W530:X530"/>
    <mergeCell ref="Y530:Z530"/>
    <mergeCell ref="AD528:AE528"/>
    <mergeCell ref="AF528:AG528"/>
    <mergeCell ref="AH528:AI528"/>
    <mergeCell ref="AJ528:AL528"/>
    <mergeCell ref="AM528:AO528"/>
    <mergeCell ref="L529:M529"/>
    <mergeCell ref="U529:V529"/>
    <mergeCell ref="AD529:AE529"/>
    <mergeCell ref="R528:T528"/>
    <mergeCell ref="AD532:AE532"/>
    <mergeCell ref="AF532:AG532"/>
    <mergeCell ref="AH532:AI532"/>
    <mergeCell ref="AJ532:AL532"/>
    <mergeCell ref="AM532:AO532"/>
    <mergeCell ref="L533:M533"/>
    <mergeCell ref="U533:V533"/>
    <mergeCell ref="AD533:AE533"/>
    <mergeCell ref="R532:T532"/>
    <mergeCell ref="L531:M531"/>
    <mergeCell ref="U531:V531"/>
    <mergeCell ref="AD531:AE531"/>
    <mergeCell ref="L532:M532"/>
    <mergeCell ref="N532:O532"/>
    <mergeCell ref="P532:Q532"/>
    <mergeCell ref="U532:V532"/>
    <mergeCell ref="W532:X532"/>
    <mergeCell ref="Y532:Z532"/>
    <mergeCell ref="AA532:AC532"/>
    <mergeCell ref="L535:M535"/>
    <mergeCell ref="U535:V535"/>
    <mergeCell ref="AD535:AE535"/>
    <mergeCell ref="L536:M536"/>
    <mergeCell ref="N536:O536"/>
    <mergeCell ref="P536:Q536"/>
    <mergeCell ref="U536:V536"/>
    <mergeCell ref="W536:X536"/>
    <mergeCell ref="Y536:Z536"/>
    <mergeCell ref="AA536:AC536"/>
    <mergeCell ref="AA534:AC534"/>
    <mergeCell ref="AD534:AE534"/>
    <mergeCell ref="AF534:AG534"/>
    <mergeCell ref="AH534:AI534"/>
    <mergeCell ref="AJ534:AL534"/>
    <mergeCell ref="AM534:AO534"/>
    <mergeCell ref="L534:M534"/>
    <mergeCell ref="N534:O534"/>
    <mergeCell ref="P534:Q534"/>
    <mergeCell ref="U534:V534"/>
    <mergeCell ref="W534:X534"/>
    <mergeCell ref="Y534:Z534"/>
    <mergeCell ref="R534:T534"/>
    <mergeCell ref="AA538:AC538"/>
    <mergeCell ref="AD538:AE538"/>
    <mergeCell ref="AF538:AG538"/>
    <mergeCell ref="AH538:AI538"/>
    <mergeCell ref="AJ538:AL538"/>
    <mergeCell ref="AM538:AO538"/>
    <mergeCell ref="L538:M538"/>
    <mergeCell ref="N538:O538"/>
    <mergeCell ref="P538:Q538"/>
    <mergeCell ref="U538:V538"/>
    <mergeCell ref="W538:X538"/>
    <mergeCell ref="Y538:Z538"/>
    <mergeCell ref="R538:T538"/>
    <mergeCell ref="AD536:AE536"/>
    <mergeCell ref="AF536:AG536"/>
    <mergeCell ref="AH536:AI536"/>
    <mergeCell ref="AJ536:AL536"/>
    <mergeCell ref="AM536:AO536"/>
    <mergeCell ref="L537:M537"/>
    <mergeCell ref="U537:V537"/>
    <mergeCell ref="AD537:AE537"/>
    <mergeCell ref="R536:T536"/>
    <mergeCell ref="B554:G554"/>
    <mergeCell ref="L554:M554"/>
    <mergeCell ref="N554:O554"/>
    <mergeCell ref="P554:Q554"/>
    <mergeCell ref="U554:V554"/>
    <mergeCell ref="L551:M551"/>
    <mergeCell ref="L552:M552"/>
    <mergeCell ref="N552:O552"/>
    <mergeCell ref="P552:Q552"/>
    <mergeCell ref="U552:V552"/>
    <mergeCell ref="W552:X552"/>
    <mergeCell ref="L560:M560"/>
    <mergeCell ref="N560:O560"/>
    <mergeCell ref="P560:Q560"/>
    <mergeCell ref="R560:T560"/>
    <mergeCell ref="U560:V560"/>
    <mergeCell ref="W560:X560"/>
    <mergeCell ref="Y560:Z560"/>
    <mergeCell ref="AA560:AC560"/>
    <mergeCell ref="A556:AR557"/>
    <mergeCell ref="A559:A560"/>
    <mergeCell ref="B559:G560"/>
    <mergeCell ref="H559:K560"/>
    <mergeCell ref="L559:T559"/>
    <mergeCell ref="U559:AC559"/>
    <mergeCell ref="AD559:AL559"/>
    <mergeCell ref="AM559:AO560"/>
    <mergeCell ref="AP559:AR560"/>
    <mergeCell ref="L562:M562"/>
    <mergeCell ref="N562:O562"/>
    <mergeCell ref="P562:Q562"/>
    <mergeCell ref="U562:V562"/>
    <mergeCell ref="W562:X562"/>
    <mergeCell ref="Y562:Z562"/>
    <mergeCell ref="AD562:AE562"/>
    <mergeCell ref="AF562:AG562"/>
    <mergeCell ref="AH562:AI562"/>
    <mergeCell ref="AD560:AE560"/>
    <mergeCell ref="AF560:AG560"/>
    <mergeCell ref="AH560:AI560"/>
    <mergeCell ref="AJ560:AL560"/>
    <mergeCell ref="AJ564:AL564"/>
    <mergeCell ref="AM564:AO564"/>
    <mergeCell ref="L564:M564"/>
    <mergeCell ref="N564:O564"/>
    <mergeCell ref="P564:Q564"/>
    <mergeCell ref="U564:V564"/>
    <mergeCell ref="W564:X564"/>
    <mergeCell ref="Y564:Z564"/>
    <mergeCell ref="R564:T564"/>
    <mergeCell ref="AM562:AO562"/>
    <mergeCell ref="L563:M563"/>
    <mergeCell ref="U563:V563"/>
    <mergeCell ref="AD563:AE563"/>
    <mergeCell ref="R566:T566"/>
    <mergeCell ref="Y566:Z566"/>
    <mergeCell ref="AA566:AC566"/>
    <mergeCell ref="AD566:AE566"/>
    <mergeCell ref="AF566:AG566"/>
    <mergeCell ref="AH566:AI566"/>
    <mergeCell ref="AJ566:AL566"/>
    <mergeCell ref="L565:M565"/>
    <mergeCell ref="U565:V565"/>
    <mergeCell ref="AD565:AE565"/>
    <mergeCell ref="L566:M566"/>
    <mergeCell ref="N566:O566"/>
    <mergeCell ref="P566:Q566"/>
    <mergeCell ref="U566:V566"/>
    <mergeCell ref="W566:X566"/>
    <mergeCell ref="AA568:AC568"/>
    <mergeCell ref="AD568:AE568"/>
    <mergeCell ref="AF568:AG568"/>
    <mergeCell ref="AH568:AI568"/>
    <mergeCell ref="AJ568:AL568"/>
    <mergeCell ref="AM568:AO568"/>
    <mergeCell ref="L568:M568"/>
    <mergeCell ref="N568:O568"/>
    <mergeCell ref="P568:Q568"/>
    <mergeCell ref="U568:V568"/>
    <mergeCell ref="W568:X568"/>
    <mergeCell ref="Y568:Z568"/>
    <mergeCell ref="R568:T568"/>
    <mergeCell ref="AM566:AO566"/>
    <mergeCell ref="L567:M567"/>
    <mergeCell ref="U567:V567"/>
    <mergeCell ref="AD567:AE567"/>
    <mergeCell ref="R570:T570"/>
    <mergeCell ref="Y570:Z570"/>
    <mergeCell ref="AA570:AC570"/>
    <mergeCell ref="AD570:AE570"/>
    <mergeCell ref="AF570:AG570"/>
    <mergeCell ref="AH570:AI570"/>
    <mergeCell ref="AJ570:AL570"/>
    <mergeCell ref="L569:M569"/>
    <mergeCell ref="U569:V569"/>
    <mergeCell ref="AD569:AE569"/>
    <mergeCell ref="L570:M570"/>
    <mergeCell ref="N570:O570"/>
    <mergeCell ref="P570:Q570"/>
    <mergeCell ref="U570:V570"/>
    <mergeCell ref="W570:X570"/>
    <mergeCell ref="AA572:AC572"/>
    <mergeCell ref="AD572:AE572"/>
    <mergeCell ref="AF572:AG572"/>
    <mergeCell ref="AH572:AI572"/>
    <mergeCell ref="AJ572:AL572"/>
    <mergeCell ref="AM572:AO572"/>
    <mergeCell ref="L572:M572"/>
    <mergeCell ref="N572:O572"/>
    <mergeCell ref="P572:Q572"/>
    <mergeCell ref="U572:V572"/>
    <mergeCell ref="W572:X572"/>
    <mergeCell ref="Y572:Z572"/>
    <mergeCell ref="AM570:AO570"/>
    <mergeCell ref="L571:M571"/>
    <mergeCell ref="U571:V571"/>
    <mergeCell ref="AD571:AE571"/>
    <mergeCell ref="AD574:AE574"/>
    <mergeCell ref="AF574:AG574"/>
    <mergeCell ref="AH574:AI574"/>
    <mergeCell ref="AJ574:AL574"/>
    <mergeCell ref="AM574:AO574"/>
    <mergeCell ref="L575:M575"/>
    <mergeCell ref="U575:V575"/>
    <mergeCell ref="AD575:AE575"/>
    <mergeCell ref="L573:M573"/>
    <mergeCell ref="U573:V573"/>
    <mergeCell ref="AD573:AE573"/>
    <mergeCell ref="L574:M574"/>
    <mergeCell ref="N574:O574"/>
    <mergeCell ref="P574:Q574"/>
    <mergeCell ref="U574:V574"/>
    <mergeCell ref="W574:X574"/>
    <mergeCell ref="Y574:Z574"/>
    <mergeCell ref="AA574:AC574"/>
    <mergeCell ref="AD578:AE578"/>
    <mergeCell ref="AF578:AG578"/>
    <mergeCell ref="AH578:AI578"/>
    <mergeCell ref="AJ578:AL578"/>
    <mergeCell ref="AM578:AO578"/>
    <mergeCell ref="L579:M579"/>
    <mergeCell ref="L577:M577"/>
    <mergeCell ref="U577:V577"/>
    <mergeCell ref="AD577:AE577"/>
    <mergeCell ref="L578:M578"/>
    <mergeCell ref="N578:O578"/>
    <mergeCell ref="P578:Q578"/>
    <mergeCell ref="U578:V578"/>
    <mergeCell ref="W578:X578"/>
    <mergeCell ref="Y578:Z578"/>
    <mergeCell ref="AA578:AC578"/>
    <mergeCell ref="AA576:AC576"/>
    <mergeCell ref="AD576:AE576"/>
    <mergeCell ref="AF576:AG576"/>
    <mergeCell ref="AH576:AI576"/>
    <mergeCell ref="AJ576:AL576"/>
    <mergeCell ref="AM576:AO576"/>
    <mergeCell ref="L576:M576"/>
    <mergeCell ref="N576:O576"/>
    <mergeCell ref="P576:Q576"/>
    <mergeCell ref="U576:V576"/>
    <mergeCell ref="W576:X576"/>
    <mergeCell ref="Y576:Z576"/>
    <mergeCell ref="Y582:Z582"/>
    <mergeCell ref="AD582:AE582"/>
    <mergeCell ref="AF582:AG582"/>
    <mergeCell ref="AH582:AI582"/>
    <mergeCell ref="AM582:AO582"/>
    <mergeCell ref="L583:M583"/>
    <mergeCell ref="AD580:AE580"/>
    <mergeCell ref="AF580:AG580"/>
    <mergeCell ref="AH580:AI580"/>
    <mergeCell ref="AM580:AO580"/>
    <mergeCell ref="L581:M581"/>
    <mergeCell ref="L582:M582"/>
    <mergeCell ref="N582:O582"/>
    <mergeCell ref="P582:Q582"/>
    <mergeCell ref="U582:V582"/>
    <mergeCell ref="W582:X582"/>
    <mergeCell ref="L580:M580"/>
    <mergeCell ref="N580:O580"/>
    <mergeCell ref="P580:Q580"/>
    <mergeCell ref="U580:V580"/>
    <mergeCell ref="W580:X580"/>
    <mergeCell ref="Y580:Z580"/>
    <mergeCell ref="Y586:Z586"/>
    <mergeCell ref="AD586:AE586"/>
    <mergeCell ref="AF586:AG586"/>
    <mergeCell ref="AH586:AI586"/>
    <mergeCell ref="AM586:AO586"/>
    <mergeCell ref="L587:M587"/>
    <mergeCell ref="AD584:AE584"/>
    <mergeCell ref="AF584:AG584"/>
    <mergeCell ref="AH584:AI584"/>
    <mergeCell ref="AM584:AO584"/>
    <mergeCell ref="L585:M585"/>
    <mergeCell ref="L586:M586"/>
    <mergeCell ref="N586:O586"/>
    <mergeCell ref="P586:Q586"/>
    <mergeCell ref="U586:V586"/>
    <mergeCell ref="W586:X586"/>
    <mergeCell ref="L584:M584"/>
    <mergeCell ref="N584:O584"/>
    <mergeCell ref="P584:Q584"/>
    <mergeCell ref="U584:V584"/>
    <mergeCell ref="W584:X584"/>
    <mergeCell ref="Y584:Z584"/>
    <mergeCell ref="Y590:Z590"/>
    <mergeCell ref="AD590:AE590"/>
    <mergeCell ref="AF590:AG590"/>
    <mergeCell ref="AH590:AI590"/>
    <mergeCell ref="AM590:AO590"/>
    <mergeCell ref="L591:M591"/>
    <mergeCell ref="AD588:AE588"/>
    <mergeCell ref="AF588:AG588"/>
    <mergeCell ref="AH588:AI588"/>
    <mergeCell ref="AM588:AO588"/>
    <mergeCell ref="L589:M589"/>
    <mergeCell ref="L590:M590"/>
    <mergeCell ref="N590:O590"/>
    <mergeCell ref="P590:Q590"/>
    <mergeCell ref="U590:V590"/>
    <mergeCell ref="W590:X590"/>
    <mergeCell ref="L588:M588"/>
    <mergeCell ref="N588:O588"/>
    <mergeCell ref="P588:Q588"/>
    <mergeCell ref="U588:V588"/>
    <mergeCell ref="W588:X588"/>
    <mergeCell ref="Y588:Z588"/>
    <mergeCell ref="Y594:Z594"/>
    <mergeCell ref="AD594:AE594"/>
    <mergeCell ref="AF594:AG594"/>
    <mergeCell ref="AH594:AI594"/>
    <mergeCell ref="AM594:AO594"/>
    <mergeCell ref="L595:M595"/>
    <mergeCell ref="AD592:AE592"/>
    <mergeCell ref="AF592:AG592"/>
    <mergeCell ref="AH592:AI592"/>
    <mergeCell ref="AM592:AO592"/>
    <mergeCell ref="L593:M593"/>
    <mergeCell ref="L594:M594"/>
    <mergeCell ref="N594:O594"/>
    <mergeCell ref="P594:Q594"/>
    <mergeCell ref="U594:V594"/>
    <mergeCell ref="W594:X594"/>
    <mergeCell ref="L592:M592"/>
    <mergeCell ref="N592:O592"/>
    <mergeCell ref="P592:Q592"/>
    <mergeCell ref="U592:V592"/>
    <mergeCell ref="W592:X592"/>
    <mergeCell ref="Y592:Z592"/>
    <mergeCell ref="AM598:AO598"/>
    <mergeCell ref="B600:G600"/>
    <mergeCell ref="L600:M600"/>
    <mergeCell ref="N600:O600"/>
    <mergeCell ref="P600:Q600"/>
    <mergeCell ref="U600:V600"/>
    <mergeCell ref="W600:X600"/>
    <mergeCell ref="Y600:Z600"/>
    <mergeCell ref="AD600:AE600"/>
    <mergeCell ref="AF600:AG600"/>
    <mergeCell ref="AD596:AE596"/>
    <mergeCell ref="AF596:AG596"/>
    <mergeCell ref="AH596:AI596"/>
    <mergeCell ref="AM596:AO596"/>
    <mergeCell ref="U598:V598"/>
    <mergeCell ref="W598:X598"/>
    <mergeCell ref="Y598:Z598"/>
    <mergeCell ref="AD598:AE598"/>
    <mergeCell ref="AF598:AG598"/>
    <mergeCell ref="AH598:AI598"/>
    <mergeCell ref="L596:M596"/>
    <mergeCell ref="N596:O596"/>
    <mergeCell ref="P596:Q596"/>
    <mergeCell ref="U596:V596"/>
    <mergeCell ref="W596:X596"/>
    <mergeCell ref="Y596:Z596"/>
    <mergeCell ref="AM605:AO606"/>
    <mergeCell ref="AP605:AR606"/>
    <mergeCell ref="L606:M606"/>
    <mergeCell ref="N606:O606"/>
    <mergeCell ref="P606:Q606"/>
    <mergeCell ref="R606:T606"/>
    <mergeCell ref="U606:V606"/>
    <mergeCell ref="W606:X606"/>
    <mergeCell ref="AH600:AI600"/>
    <mergeCell ref="AM600:AO600"/>
    <mergeCell ref="A602:AR603"/>
    <mergeCell ref="A605:A606"/>
    <mergeCell ref="B605:G606"/>
    <mergeCell ref="H605:K606"/>
    <mergeCell ref="L605:T605"/>
    <mergeCell ref="U605:AC605"/>
    <mergeCell ref="AD605:AL605"/>
    <mergeCell ref="L610:M610"/>
    <mergeCell ref="N610:O610"/>
    <mergeCell ref="P610:Q610"/>
    <mergeCell ref="U610:V610"/>
    <mergeCell ref="W610:X610"/>
    <mergeCell ref="Y610:Z610"/>
    <mergeCell ref="AA610:AC610"/>
    <mergeCell ref="AD610:AE610"/>
    <mergeCell ref="AF608:AG608"/>
    <mergeCell ref="AH608:AI608"/>
    <mergeCell ref="AM608:AO608"/>
    <mergeCell ref="L609:M609"/>
    <mergeCell ref="U609:V609"/>
    <mergeCell ref="AD609:AE609"/>
    <mergeCell ref="L608:M608"/>
    <mergeCell ref="N608:O608"/>
    <mergeCell ref="P608:Q608"/>
    <mergeCell ref="U608:V608"/>
    <mergeCell ref="W608:X608"/>
    <mergeCell ref="Y608:Z608"/>
    <mergeCell ref="AD608:AE608"/>
    <mergeCell ref="Y606:Z606"/>
    <mergeCell ref="AA606:AC606"/>
    <mergeCell ref="AD606:AE606"/>
    <mergeCell ref="AF606:AG606"/>
    <mergeCell ref="AH606:AI606"/>
    <mergeCell ref="AJ606:AL606"/>
    <mergeCell ref="L612:M612"/>
    <mergeCell ref="N612:O612"/>
    <mergeCell ref="P612:Q612"/>
    <mergeCell ref="U612:V612"/>
    <mergeCell ref="W612:X612"/>
    <mergeCell ref="Y612:Z612"/>
    <mergeCell ref="AA612:AC612"/>
    <mergeCell ref="AD612:AE612"/>
    <mergeCell ref="AF610:AG610"/>
    <mergeCell ref="AH610:AI610"/>
    <mergeCell ref="AJ610:AL610"/>
    <mergeCell ref="AM610:AO610"/>
    <mergeCell ref="L611:M611"/>
    <mergeCell ref="U611:V611"/>
    <mergeCell ref="AD611:AE611"/>
    <mergeCell ref="R610:T610"/>
    <mergeCell ref="L614:M614"/>
    <mergeCell ref="N614:O614"/>
    <mergeCell ref="P614:Q614"/>
    <mergeCell ref="U614:V614"/>
    <mergeCell ref="W614:X614"/>
    <mergeCell ref="Y614:Z614"/>
    <mergeCell ref="AA614:AC614"/>
    <mergeCell ref="AD614:AE614"/>
    <mergeCell ref="AF612:AG612"/>
    <mergeCell ref="AH612:AI612"/>
    <mergeCell ref="AJ612:AL612"/>
    <mergeCell ref="AM612:AO612"/>
    <mergeCell ref="L613:M613"/>
    <mergeCell ref="U613:V613"/>
    <mergeCell ref="AD613:AE613"/>
    <mergeCell ref="R612:T612"/>
    <mergeCell ref="L616:M616"/>
    <mergeCell ref="N616:O616"/>
    <mergeCell ref="P616:Q616"/>
    <mergeCell ref="U616:V616"/>
    <mergeCell ref="W616:X616"/>
    <mergeCell ref="Y616:Z616"/>
    <mergeCell ref="AA616:AC616"/>
    <mergeCell ref="AD616:AE616"/>
    <mergeCell ref="AF614:AG614"/>
    <mergeCell ref="AH614:AI614"/>
    <mergeCell ref="AJ614:AL614"/>
    <mergeCell ref="AM614:AO614"/>
    <mergeCell ref="L615:M615"/>
    <mergeCell ref="L618:M618"/>
    <mergeCell ref="N618:O618"/>
    <mergeCell ref="P618:Q618"/>
    <mergeCell ref="U618:V618"/>
    <mergeCell ref="W618:X618"/>
    <mergeCell ref="Y618:Z618"/>
    <mergeCell ref="AA618:AC618"/>
    <mergeCell ref="AD618:AE618"/>
    <mergeCell ref="AF616:AG616"/>
    <mergeCell ref="AH616:AI616"/>
    <mergeCell ref="AJ616:AL616"/>
    <mergeCell ref="AM616:AO616"/>
    <mergeCell ref="L617:M617"/>
    <mergeCell ref="U617:V617"/>
    <mergeCell ref="AD617:AE617"/>
    <mergeCell ref="AA620:AC620"/>
    <mergeCell ref="AD620:AE620"/>
    <mergeCell ref="AF620:AG620"/>
    <mergeCell ref="AH620:AI620"/>
    <mergeCell ref="AJ620:AL620"/>
    <mergeCell ref="AM620:AO620"/>
    <mergeCell ref="L620:M620"/>
    <mergeCell ref="N620:O620"/>
    <mergeCell ref="P620:Q620"/>
    <mergeCell ref="U620:V620"/>
    <mergeCell ref="W620:X620"/>
    <mergeCell ref="Y620:Z620"/>
    <mergeCell ref="AF618:AG618"/>
    <mergeCell ref="AH618:AI618"/>
    <mergeCell ref="AJ618:AL618"/>
    <mergeCell ref="AM618:AO618"/>
    <mergeCell ref="L619:M619"/>
    <mergeCell ref="AA624:AC624"/>
    <mergeCell ref="AD624:AE624"/>
    <mergeCell ref="AF624:AG624"/>
    <mergeCell ref="AH624:AI624"/>
    <mergeCell ref="AJ624:AL624"/>
    <mergeCell ref="AM624:AO624"/>
    <mergeCell ref="L624:M624"/>
    <mergeCell ref="N624:O624"/>
    <mergeCell ref="P624:Q624"/>
    <mergeCell ref="U624:V624"/>
    <mergeCell ref="W624:X624"/>
    <mergeCell ref="Y624:Z624"/>
    <mergeCell ref="U619:V619"/>
    <mergeCell ref="AD619:AE619"/>
    <mergeCell ref="AD622:AE622"/>
    <mergeCell ref="AF622:AG622"/>
    <mergeCell ref="AH622:AI622"/>
    <mergeCell ref="AJ622:AL622"/>
    <mergeCell ref="AM622:AO622"/>
    <mergeCell ref="L623:M623"/>
    <mergeCell ref="U623:V623"/>
    <mergeCell ref="AD623:AE623"/>
    <mergeCell ref="L621:M621"/>
    <mergeCell ref="U621:V621"/>
    <mergeCell ref="AD621:AE621"/>
    <mergeCell ref="L622:M622"/>
    <mergeCell ref="N622:O622"/>
    <mergeCell ref="P622:Q622"/>
    <mergeCell ref="U622:V622"/>
    <mergeCell ref="W622:X622"/>
    <mergeCell ref="Y622:Z622"/>
    <mergeCell ref="AA622:AC622"/>
    <mergeCell ref="AD626:AE626"/>
    <mergeCell ref="AF626:AG626"/>
    <mergeCell ref="AH626:AI626"/>
    <mergeCell ref="AJ626:AL626"/>
    <mergeCell ref="AM626:AO626"/>
    <mergeCell ref="L627:M627"/>
    <mergeCell ref="U627:V627"/>
    <mergeCell ref="AD627:AE627"/>
    <mergeCell ref="L625:M625"/>
    <mergeCell ref="U625:V625"/>
    <mergeCell ref="AD625:AE625"/>
    <mergeCell ref="L626:M626"/>
    <mergeCell ref="N626:O626"/>
    <mergeCell ref="P626:Q626"/>
    <mergeCell ref="U626:V626"/>
    <mergeCell ref="W626:X626"/>
    <mergeCell ref="Y626:Z626"/>
    <mergeCell ref="AA626:AC626"/>
    <mergeCell ref="L629:M629"/>
    <mergeCell ref="U629:V629"/>
    <mergeCell ref="AD629:AE629"/>
    <mergeCell ref="L630:M630"/>
    <mergeCell ref="N630:O630"/>
    <mergeCell ref="P630:Q630"/>
    <mergeCell ref="U630:V630"/>
    <mergeCell ref="W630:X630"/>
    <mergeCell ref="Y630:Z630"/>
    <mergeCell ref="AA630:AC630"/>
    <mergeCell ref="AA628:AC628"/>
    <mergeCell ref="AD628:AE628"/>
    <mergeCell ref="AF628:AG628"/>
    <mergeCell ref="AH628:AI628"/>
    <mergeCell ref="AJ628:AL628"/>
    <mergeCell ref="AM628:AO628"/>
    <mergeCell ref="L628:M628"/>
    <mergeCell ref="N628:O628"/>
    <mergeCell ref="P628:Q628"/>
    <mergeCell ref="U628:V628"/>
    <mergeCell ref="W628:X628"/>
    <mergeCell ref="Y628:Z628"/>
    <mergeCell ref="AA632:AC632"/>
    <mergeCell ref="AD632:AE632"/>
    <mergeCell ref="AF632:AG632"/>
    <mergeCell ref="AH632:AI632"/>
    <mergeCell ref="AJ632:AL632"/>
    <mergeCell ref="AM632:AO632"/>
    <mergeCell ref="L632:M632"/>
    <mergeCell ref="N632:O632"/>
    <mergeCell ref="P632:Q632"/>
    <mergeCell ref="U632:V632"/>
    <mergeCell ref="W632:X632"/>
    <mergeCell ref="Y632:Z632"/>
    <mergeCell ref="AD630:AE630"/>
    <mergeCell ref="AF630:AG630"/>
    <mergeCell ref="AH630:AI630"/>
    <mergeCell ref="AJ630:AL630"/>
    <mergeCell ref="AM630:AO630"/>
    <mergeCell ref="L631:M631"/>
    <mergeCell ref="U631:V631"/>
    <mergeCell ref="AD631:AE631"/>
    <mergeCell ref="AD634:AE634"/>
    <mergeCell ref="AF634:AG634"/>
    <mergeCell ref="AH634:AI634"/>
    <mergeCell ref="AJ634:AL634"/>
    <mergeCell ref="AM634:AO634"/>
    <mergeCell ref="L635:M635"/>
    <mergeCell ref="U635:V635"/>
    <mergeCell ref="AD635:AE635"/>
    <mergeCell ref="L633:M633"/>
    <mergeCell ref="U633:V633"/>
    <mergeCell ref="AD633:AE633"/>
    <mergeCell ref="L634:M634"/>
    <mergeCell ref="N634:O634"/>
    <mergeCell ref="P634:Q634"/>
    <mergeCell ref="U634:V634"/>
    <mergeCell ref="W634:X634"/>
    <mergeCell ref="Y634:Z634"/>
    <mergeCell ref="AA634:AC634"/>
    <mergeCell ref="L637:M637"/>
    <mergeCell ref="U637:V637"/>
    <mergeCell ref="AD637:AE637"/>
    <mergeCell ref="L638:M638"/>
    <mergeCell ref="N638:O638"/>
    <mergeCell ref="P638:Q638"/>
    <mergeCell ref="U638:V638"/>
    <mergeCell ref="W638:X638"/>
    <mergeCell ref="Y638:Z638"/>
    <mergeCell ref="AA638:AC638"/>
    <mergeCell ref="AA636:AC636"/>
    <mergeCell ref="AD636:AE636"/>
    <mergeCell ref="AF636:AG636"/>
    <mergeCell ref="AH636:AI636"/>
    <mergeCell ref="AJ636:AL636"/>
    <mergeCell ref="AM636:AO636"/>
    <mergeCell ref="L636:M636"/>
    <mergeCell ref="N636:O636"/>
    <mergeCell ref="P636:Q636"/>
    <mergeCell ref="U636:V636"/>
    <mergeCell ref="W636:X636"/>
    <mergeCell ref="Y636:Z636"/>
    <mergeCell ref="AA640:AC640"/>
    <mergeCell ref="AD640:AE640"/>
    <mergeCell ref="AF640:AG640"/>
    <mergeCell ref="AH640:AI640"/>
    <mergeCell ref="AJ640:AL640"/>
    <mergeCell ref="AM640:AO640"/>
    <mergeCell ref="L640:M640"/>
    <mergeCell ref="N640:O640"/>
    <mergeCell ref="P640:Q640"/>
    <mergeCell ref="U640:V640"/>
    <mergeCell ref="W640:X640"/>
    <mergeCell ref="Y640:Z640"/>
    <mergeCell ref="AD638:AE638"/>
    <mergeCell ref="AF638:AG638"/>
    <mergeCell ref="AH638:AI638"/>
    <mergeCell ref="AJ638:AL638"/>
    <mergeCell ref="AM638:AO638"/>
    <mergeCell ref="L639:M639"/>
    <mergeCell ref="U639:V639"/>
    <mergeCell ref="AD639:AE639"/>
    <mergeCell ref="AD642:AE642"/>
    <mergeCell ref="AF642:AG642"/>
    <mergeCell ref="AH642:AI642"/>
    <mergeCell ref="AJ642:AL642"/>
    <mergeCell ref="AM642:AO642"/>
    <mergeCell ref="U644:V644"/>
    <mergeCell ref="W644:X644"/>
    <mergeCell ref="Y644:Z644"/>
    <mergeCell ref="AD644:AE644"/>
    <mergeCell ref="AF644:AG644"/>
    <mergeCell ref="L641:M641"/>
    <mergeCell ref="U641:V641"/>
    <mergeCell ref="AD641:AE641"/>
    <mergeCell ref="L642:M642"/>
    <mergeCell ref="N642:O642"/>
    <mergeCell ref="P642:Q642"/>
    <mergeCell ref="U642:V642"/>
    <mergeCell ref="W642:X642"/>
    <mergeCell ref="Y642:Z642"/>
    <mergeCell ref="AA642:AC642"/>
    <mergeCell ref="AF646:AG646"/>
    <mergeCell ref="AH646:AI646"/>
    <mergeCell ref="AM646:AO646"/>
    <mergeCell ref="A648:AR649"/>
    <mergeCell ref="A651:A652"/>
    <mergeCell ref="B651:G652"/>
    <mergeCell ref="H651:K652"/>
    <mergeCell ref="L651:T651"/>
    <mergeCell ref="U651:AC651"/>
    <mergeCell ref="AH644:AI644"/>
    <mergeCell ref="AM644:AO644"/>
    <mergeCell ref="B646:G646"/>
    <mergeCell ref="L646:M646"/>
    <mergeCell ref="N646:O646"/>
    <mergeCell ref="P646:Q646"/>
    <mergeCell ref="U646:V646"/>
    <mergeCell ref="W646:X646"/>
    <mergeCell ref="Y646:Z646"/>
    <mergeCell ref="AD646:AE646"/>
    <mergeCell ref="AJ652:AL652"/>
    <mergeCell ref="L654:M654"/>
    <mergeCell ref="N654:O654"/>
    <mergeCell ref="P654:Q654"/>
    <mergeCell ref="U654:V654"/>
    <mergeCell ref="W654:X654"/>
    <mergeCell ref="Y654:Z654"/>
    <mergeCell ref="W652:X652"/>
    <mergeCell ref="Y652:Z652"/>
    <mergeCell ref="AA652:AC652"/>
    <mergeCell ref="AD652:AE652"/>
    <mergeCell ref="AF652:AG652"/>
    <mergeCell ref="AH652:AI652"/>
    <mergeCell ref="AD651:AL651"/>
    <mergeCell ref="AM651:AO652"/>
    <mergeCell ref="AP651:AR652"/>
    <mergeCell ref="L652:M652"/>
    <mergeCell ref="N652:O652"/>
    <mergeCell ref="P652:Q652"/>
    <mergeCell ref="R652:T652"/>
    <mergeCell ref="U652:V652"/>
    <mergeCell ref="L656:M656"/>
    <mergeCell ref="N656:O656"/>
    <mergeCell ref="P656:Q656"/>
    <mergeCell ref="U656:V656"/>
    <mergeCell ref="W656:X656"/>
    <mergeCell ref="Y656:Z656"/>
    <mergeCell ref="AA656:AC656"/>
    <mergeCell ref="AD656:AE656"/>
    <mergeCell ref="AD654:AE654"/>
    <mergeCell ref="AF654:AG654"/>
    <mergeCell ref="AH654:AI654"/>
    <mergeCell ref="AM654:AO654"/>
    <mergeCell ref="L655:M655"/>
    <mergeCell ref="U655:V655"/>
    <mergeCell ref="AD655:AE655"/>
    <mergeCell ref="L658:M658"/>
    <mergeCell ref="N658:O658"/>
    <mergeCell ref="P658:Q658"/>
    <mergeCell ref="U658:V658"/>
    <mergeCell ref="W658:X658"/>
    <mergeCell ref="Y658:Z658"/>
    <mergeCell ref="AA658:AC658"/>
    <mergeCell ref="AD658:AE658"/>
    <mergeCell ref="AF660:AG660"/>
    <mergeCell ref="AH660:AI660"/>
    <mergeCell ref="AJ660:AL660"/>
    <mergeCell ref="AM660:AO660"/>
    <mergeCell ref="AF656:AG656"/>
    <mergeCell ref="AH656:AI656"/>
    <mergeCell ref="AJ656:AL656"/>
    <mergeCell ref="AM656:AO656"/>
    <mergeCell ref="L657:M657"/>
    <mergeCell ref="U657:V657"/>
    <mergeCell ref="AD657:AE657"/>
    <mergeCell ref="R656:T656"/>
    <mergeCell ref="L660:M660"/>
    <mergeCell ref="N660:O660"/>
    <mergeCell ref="P660:Q660"/>
    <mergeCell ref="U660:V660"/>
    <mergeCell ref="W660:X660"/>
    <mergeCell ref="Y660:Z660"/>
    <mergeCell ref="AA660:AC660"/>
    <mergeCell ref="AD660:AE660"/>
    <mergeCell ref="AF658:AG658"/>
    <mergeCell ref="AH658:AI658"/>
    <mergeCell ref="AJ658:AL658"/>
    <mergeCell ref="AM658:AO658"/>
    <mergeCell ref="L659:M659"/>
    <mergeCell ref="L663:M663"/>
    <mergeCell ref="U663:V663"/>
    <mergeCell ref="AD663:AE663"/>
    <mergeCell ref="L662:M662"/>
    <mergeCell ref="N662:O662"/>
    <mergeCell ref="P662:Q662"/>
    <mergeCell ref="U662:V662"/>
    <mergeCell ref="W662:X662"/>
    <mergeCell ref="Y662:Z662"/>
    <mergeCell ref="AA662:AC662"/>
    <mergeCell ref="AD662:AE662"/>
    <mergeCell ref="AF664:AG664"/>
    <mergeCell ref="AH664:AI664"/>
    <mergeCell ref="AJ664:AL664"/>
    <mergeCell ref="AM664:AO664"/>
    <mergeCell ref="L661:M661"/>
    <mergeCell ref="U661:V661"/>
    <mergeCell ref="AD661:AE661"/>
    <mergeCell ref="L665:M665"/>
    <mergeCell ref="U665:V665"/>
    <mergeCell ref="AD665:AE665"/>
    <mergeCell ref="L664:M664"/>
    <mergeCell ref="N664:O664"/>
    <mergeCell ref="P664:Q664"/>
    <mergeCell ref="U664:V664"/>
    <mergeCell ref="W664:X664"/>
    <mergeCell ref="Y664:Z664"/>
    <mergeCell ref="AA664:AC664"/>
    <mergeCell ref="AD664:AE664"/>
    <mergeCell ref="AF662:AG662"/>
    <mergeCell ref="AH662:AI662"/>
    <mergeCell ref="AJ662:AL662"/>
    <mergeCell ref="AM662:AO662"/>
    <mergeCell ref="L667:M667"/>
    <mergeCell ref="U667:V667"/>
    <mergeCell ref="AD667:AE667"/>
    <mergeCell ref="L668:M668"/>
    <mergeCell ref="N668:O668"/>
    <mergeCell ref="P668:Q668"/>
    <mergeCell ref="U668:V668"/>
    <mergeCell ref="W668:X668"/>
    <mergeCell ref="Y668:Z668"/>
    <mergeCell ref="AA668:AC668"/>
    <mergeCell ref="AA666:AC666"/>
    <mergeCell ref="AD666:AE666"/>
    <mergeCell ref="AF666:AG666"/>
    <mergeCell ref="AH666:AI666"/>
    <mergeCell ref="AJ666:AL666"/>
    <mergeCell ref="AM666:AO666"/>
    <mergeCell ref="L666:M666"/>
    <mergeCell ref="N666:O666"/>
    <mergeCell ref="P666:Q666"/>
    <mergeCell ref="U666:V666"/>
    <mergeCell ref="W666:X666"/>
    <mergeCell ref="Y666:Z666"/>
    <mergeCell ref="AA670:AC670"/>
    <mergeCell ref="AD670:AE670"/>
    <mergeCell ref="AF670:AG670"/>
    <mergeCell ref="AH670:AI670"/>
    <mergeCell ref="AJ670:AL670"/>
    <mergeCell ref="AM670:AO670"/>
    <mergeCell ref="L670:M670"/>
    <mergeCell ref="N670:O670"/>
    <mergeCell ref="P670:Q670"/>
    <mergeCell ref="U670:V670"/>
    <mergeCell ref="W670:X670"/>
    <mergeCell ref="Y670:Z670"/>
    <mergeCell ref="AD668:AE668"/>
    <mergeCell ref="AF668:AG668"/>
    <mergeCell ref="AH668:AI668"/>
    <mergeCell ref="AJ668:AL668"/>
    <mergeCell ref="AM668:AO668"/>
    <mergeCell ref="L669:M669"/>
    <mergeCell ref="U669:V669"/>
    <mergeCell ref="AD669:AE669"/>
    <mergeCell ref="AD672:AE672"/>
    <mergeCell ref="AF672:AG672"/>
    <mergeCell ref="AH672:AI672"/>
    <mergeCell ref="AJ672:AL672"/>
    <mergeCell ref="AM672:AO672"/>
    <mergeCell ref="L673:M673"/>
    <mergeCell ref="U673:V673"/>
    <mergeCell ref="AD673:AE673"/>
    <mergeCell ref="L671:M671"/>
    <mergeCell ref="U671:V671"/>
    <mergeCell ref="AD671:AE671"/>
    <mergeCell ref="L672:M672"/>
    <mergeCell ref="N672:O672"/>
    <mergeCell ref="P672:Q672"/>
    <mergeCell ref="U672:V672"/>
    <mergeCell ref="W672:X672"/>
    <mergeCell ref="Y672:Z672"/>
    <mergeCell ref="AA672:AC672"/>
    <mergeCell ref="L675:M675"/>
    <mergeCell ref="U675:V675"/>
    <mergeCell ref="AD675:AE675"/>
    <mergeCell ref="L676:M676"/>
    <mergeCell ref="N676:O676"/>
    <mergeCell ref="P676:Q676"/>
    <mergeCell ref="U676:V676"/>
    <mergeCell ref="W676:X676"/>
    <mergeCell ref="Y676:Z676"/>
    <mergeCell ref="AA676:AC676"/>
    <mergeCell ref="AA674:AC674"/>
    <mergeCell ref="AD674:AE674"/>
    <mergeCell ref="AF674:AG674"/>
    <mergeCell ref="AH674:AI674"/>
    <mergeCell ref="AJ674:AL674"/>
    <mergeCell ref="AM674:AO674"/>
    <mergeCell ref="L674:M674"/>
    <mergeCell ref="N674:O674"/>
    <mergeCell ref="P674:Q674"/>
    <mergeCell ref="U674:V674"/>
    <mergeCell ref="W674:X674"/>
    <mergeCell ref="Y674:Z674"/>
    <mergeCell ref="AA678:AC678"/>
    <mergeCell ref="AD678:AE678"/>
    <mergeCell ref="AF678:AG678"/>
    <mergeCell ref="AH678:AI678"/>
    <mergeCell ref="AJ678:AL678"/>
    <mergeCell ref="AM678:AO678"/>
    <mergeCell ref="L678:M678"/>
    <mergeCell ref="N678:O678"/>
    <mergeCell ref="P678:Q678"/>
    <mergeCell ref="U678:V678"/>
    <mergeCell ref="W678:X678"/>
    <mergeCell ref="Y678:Z678"/>
    <mergeCell ref="AD676:AE676"/>
    <mergeCell ref="AF676:AG676"/>
    <mergeCell ref="AH676:AI676"/>
    <mergeCell ref="AJ676:AL676"/>
    <mergeCell ref="AM676:AO676"/>
    <mergeCell ref="L677:M677"/>
    <mergeCell ref="U677:V677"/>
    <mergeCell ref="AD677:AE677"/>
    <mergeCell ref="AD680:AE680"/>
    <mergeCell ref="AF680:AG680"/>
    <mergeCell ref="AH680:AI680"/>
    <mergeCell ref="AJ680:AL680"/>
    <mergeCell ref="AM680:AO680"/>
    <mergeCell ref="L681:M681"/>
    <mergeCell ref="U681:V681"/>
    <mergeCell ref="AD681:AE681"/>
    <mergeCell ref="L679:M679"/>
    <mergeCell ref="U679:V679"/>
    <mergeCell ref="AD679:AE679"/>
    <mergeCell ref="L680:M680"/>
    <mergeCell ref="N680:O680"/>
    <mergeCell ref="P680:Q680"/>
    <mergeCell ref="U680:V680"/>
    <mergeCell ref="W680:X680"/>
    <mergeCell ref="Y680:Z680"/>
    <mergeCell ref="AA680:AC680"/>
    <mergeCell ref="L683:M683"/>
    <mergeCell ref="U683:V683"/>
    <mergeCell ref="AD683:AE683"/>
    <mergeCell ref="L684:M684"/>
    <mergeCell ref="N684:O684"/>
    <mergeCell ref="P684:Q684"/>
    <mergeCell ref="U684:V684"/>
    <mergeCell ref="W684:X684"/>
    <mergeCell ref="Y684:Z684"/>
    <mergeCell ref="AA684:AC684"/>
    <mergeCell ref="AA682:AC682"/>
    <mergeCell ref="AD682:AE682"/>
    <mergeCell ref="AF682:AG682"/>
    <mergeCell ref="AH682:AI682"/>
    <mergeCell ref="AJ682:AL682"/>
    <mergeCell ref="AM682:AO682"/>
    <mergeCell ref="L682:M682"/>
    <mergeCell ref="N682:O682"/>
    <mergeCell ref="P682:Q682"/>
    <mergeCell ref="U682:V682"/>
    <mergeCell ref="W682:X682"/>
    <mergeCell ref="Y682:Z682"/>
    <mergeCell ref="AA686:AC686"/>
    <mergeCell ref="AD686:AE686"/>
    <mergeCell ref="AF686:AG686"/>
    <mergeCell ref="AH686:AI686"/>
    <mergeCell ref="AJ686:AL686"/>
    <mergeCell ref="AM686:AO686"/>
    <mergeCell ref="L686:M686"/>
    <mergeCell ref="N686:O686"/>
    <mergeCell ref="P686:Q686"/>
    <mergeCell ref="U686:V686"/>
    <mergeCell ref="W686:X686"/>
    <mergeCell ref="Y686:Z686"/>
    <mergeCell ref="AD684:AE684"/>
    <mergeCell ref="AF684:AG684"/>
    <mergeCell ref="AH684:AI684"/>
    <mergeCell ref="AJ684:AL684"/>
    <mergeCell ref="AM684:AO684"/>
    <mergeCell ref="L685:M685"/>
    <mergeCell ref="U685:V685"/>
    <mergeCell ref="AD685:AE685"/>
    <mergeCell ref="AD688:AE688"/>
    <mergeCell ref="AF688:AG688"/>
    <mergeCell ref="AH688:AI688"/>
    <mergeCell ref="AJ688:AL688"/>
    <mergeCell ref="AM688:AO688"/>
    <mergeCell ref="U690:V690"/>
    <mergeCell ref="W690:X690"/>
    <mergeCell ref="Y690:Z690"/>
    <mergeCell ref="AD690:AE690"/>
    <mergeCell ref="AF690:AG690"/>
    <mergeCell ref="L687:M687"/>
    <mergeCell ref="U687:V687"/>
    <mergeCell ref="AD687:AE687"/>
    <mergeCell ref="L688:M688"/>
    <mergeCell ref="N688:O688"/>
    <mergeCell ref="P688:Q688"/>
    <mergeCell ref="U688:V688"/>
    <mergeCell ref="W688:X688"/>
    <mergeCell ref="Y688:Z688"/>
    <mergeCell ref="AA688:AC688"/>
    <mergeCell ref="AF692:AG692"/>
    <mergeCell ref="AH692:AI692"/>
    <mergeCell ref="AM692:AO692"/>
    <mergeCell ref="A694:AR695"/>
    <mergeCell ref="A697:A698"/>
    <mergeCell ref="B697:G698"/>
    <mergeCell ref="H697:K698"/>
    <mergeCell ref="L697:T697"/>
    <mergeCell ref="U697:AC697"/>
    <mergeCell ref="AH690:AI690"/>
    <mergeCell ref="AM690:AO690"/>
    <mergeCell ref="B692:G692"/>
    <mergeCell ref="L692:M692"/>
    <mergeCell ref="N692:O692"/>
    <mergeCell ref="P692:Q692"/>
    <mergeCell ref="U692:V692"/>
    <mergeCell ref="W692:X692"/>
    <mergeCell ref="Y692:Z692"/>
    <mergeCell ref="AD692:AE692"/>
    <mergeCell ref="AJ698:AL698"/>
    <mergeCell ref="L700:M700"/>
    <mergeCell ref="N700:O700"/>
    <mergeCell ref="P700:Q700"/>
    <mergeCell ref="U700:V700"/>
    <mergeCell ref="W700:X700"/>
    <mergeCell ref="Y700:Z700"/>
    <mergeCell ref="W698:X698"/>
    <mergeCell ref="Y698:Z698"/>
    <mergeCell ref="AA698:AC698"/>
    <mergeCell ref="AD698:AE698"/>
    <mergeCell ref="AF698:AG698"/>
    <mergeCell ref="AH698:AI698"/>
    <mergeCell ref="AD697:AL697"/>
    <mergeCell ref="AM697:AO698"/>
    <mergeCell ref="AP697:AR698"/>
    <mergeCell ref="L698:M698"/>
    <mergeCell ref="N698:O698"/>
    <mergeCell ref="P698:Q698"/>
    <mergeCell ref="R698:T698"/>
    <mergeCell ref="U698:V698"/>
    <mergeCell ref="L702:M702"/>
    <mergeCell ref="N702:O702"/>
    <mergeCell ref="P702:Q702"/>
    <mergeCell ref="U702:V702"/>
    <mergeCell ref="W702:X702"/>
    <mergeCell ref="Y702:Z702"/>
    <mergeCell ref="AA702:AC702"/>
    <mergeCell ref="AD702:AE702"/>
    <mergeCell ref="AD700:AE700"/>
    <mergeCell ref="AF700:AG700"/>
    <mergeCell ref="AH700:AI700"/>
    <mergeCell ref="AM700:AO700"/>
    <mergeCell ref="L701:M701"/>
    <mergeCell ref="U701:V701"/>
    <mergeCell ref="AD701:AE701"/>
    <mergeCell ref="L704:M704"/>
    <mergeCell ref="N704:O704"/>
    <mergeCell ref="P704:Q704"/>
    <mergeCell ref="U704:V704"/>
    <mergeCell ref="W704:X704"/>
    <mergeCell ref="Y704:Z704"/>
    <mergeCell ref="AA704:AC704"/>
    <mergeCell ref="AD704:AE704"/>
    <mergeCell ref="AF702:AG702"/>
    <mergeCell ref="AH702:AI702"/>
    <mergeCell ref="AJ702:AL702"/>
    <mergeCell ref="AM702:AO702"/>
    <mergeCell ref="L703:M703"/>
    <mergeCell ref="U703:V703"/>
    <mergeCell ref="AD703:AE703"/>
    <mergeCell ref="R702:T702"/>
    <mergeCell ref="L706:M706"/>
    <mergeCell ref="N706:O706"/>
    <mergeCell ref="P706:Q706"/>
    <mergeCell ref="U706:V706"/>
    <mergeCell ref="W706:X706"/>
    <mergeCell ref="Y706:Z706"/>
    <mergeCell ref="AA706:AC706"/>
    <mergeCell ref="AD706:AE706"/>
    <mergeCell ref="AF704:AG704"/>
    <mergeCell ref="AH704:AI704"/>
    <mergeCell ref="AJ704:AL704"/>
    <mergeCell ref="AM704:AO704"/>
    <mergeCell ref="L705:M705"/>
    <mergeCell ref="U705:V705"/>
    <mergeCell ref="AD705:AE705"/>
    <mergeCell ref="R704:T704"/>
    <mergeCell ref="L708:M708"/>
    <mergeCell ref="N708:O708"/>
    <mergeCell ref="P708:Q708"/>
    <mergeCell ref="U708:V708"/>
    <mergeCell ref="W708:X708"/>
    <mergeCell ref="Y708:Z708"/>
    <mergeCell ref="AA708:AC708"/>
    <mergeCell ref="AD708:AE708"/>
    <mergeCell ref="AF706:AG706"/>
    <mergeCell ref="AH706:AI706"/>
    <mergeCell ref="AJ706:AL706"/>
    <mergeCell ref="AM706:AO706"/>
    <mergeCell ref="L707:M707"/>
    <mergeCell ref="U707:V707"/>
    <mergeCell ref="AD707:AE707"/>
    <mergeCell ref="R706:T706"/>
    <mergeCell ref="AF710:AG710"/>
    <mergeCell ref="AH710:AI710"/>
    <mergeCell ref="AJ710:AL710"/>
    <mergeCell ref="AM710:AO710"/>
    <mergeCell ref="U711:V711"/>
    <mergeCell ref="AD711:AE711"/>
    <mergeCell ref="L710:M710"/>
    <mergeCell ref="N710:O710"/>
    <mergeCell ref="P710:Q710"/>
    <mergeCell ref="U710:V710"/>
    <mergeCell ref="W710:X710"/>
    <mergeCell ref="Y710:Z710"/>
    <mergeCell ref="AA710:AC710"/>
    <mergeCell ref="AD710:AE710"/>
    <mergeCell ref="AF708:AG708"/>
    <mergeCell ref="AH708:AI708"/>
    <mergeCell ref="AJ708:AL708"/>
    <mergeCell ref="AM708:AO708"/>
    <mergeCell ref="L709:M709"/>
    <mergeCell ref="U709:V709"/>
    <mergeCell ref="AD709:AE709"/>
    <mergeCell ref="R708:T708"/>
    <mergeCell ref="L713:M713"/>
    <mergeCell ref="U713:V713"/>
    <mergeCell ref="AD713:AE713"/>
    <mergeCell ref="L714:M714"/>
    <mergeCell ref="N714:O714"/>
    <mergeCell ref="P714:Q714"/>
    <mergeCell ref="U714:V714"/>
    <mergeCell ref="Y714:Z714"/>
    <mergeCell ref="AA714:AC714"/>
    <mergeCell ref="AA712:AC712"/>
    <mergeCell ref="AD712:AE712"/>
    <mergeCell ref="AF712:AG712"/>
    <mergeCell ref="AH712:AI712"/>
    <mergeCell ref="AJ712:AL712"/>
    <mergeCell ref="AM712:AO712"/>
    <mergeCell ref="L712:M712"/>
    <mergeCell ref="N712:O712"/>
    <mergeCell ref="P712:Q712"/>
    <mergeCell ref="U712:V712"/>
    <mergeCell ref="Y712:Z712"/>
    <mergeCell ref="AA716:AC716"/>
    <mergeCell ref="AD716:AE716"/>
    <mergeCell ref="AF716:AG716"/>
    <mergeCell ref="AH716:AI716"/>
    <mergeCell ref="AJ716:AL716"/>
    <mergeCell ref="AM716:AO716"/>
    <mergeCell ref="L716:M716"/>
    <mergeCell ref="N716:O716"/>
    <mergeCell ref="P716:Q716"/>
    <mergeCell ref="U716:V716"/>
    <mergeCell ref="W716:X716"/>
    <mergeCell ref="Y716:Z716"/>
    <mergeCell ref="AD714:AE714"/>
    <mergeCell ref="AF714:AG714"/>
    <mergeCell ref="AH714:AI714"/>
    <mergeCell ref="AJ714:AL714"/>
    <mergeCell ref="AM714:AO714"/>
    <mergeCell ref="L715:M715"/>
    <mergeCell ref="U715:V715"/>
    <mergeCell ref="AD715:AE715"/>
    <mergeCell ref="AD718:AE718"/>
    <mergeCell ref="AF718:AG718"/>
    <mergeCell ref="AH718:AI718"/>
    <mergeCell ref="AJ718:AL718"/>
    <mergeCell ref="AM718:AO718"/>
    <mergeCell ref="L719:M719"/>
    <mergeCell ref="U719:V719"/>
    <mergeCell ref="AD719:AE719"/>
    <mergeCell ref="L717:M717"/>
    <mergeCell ref="U717:V717"/>
    <mergeCell ref="AD717:AE717"/>
    <mergeCell ref="L718:M718"/>
    <mergeCell ref="N718:O718"/>
    <mergeCell ref="P718:Q718"/>
    <mergeCell ref="U718:V718"/>
    <mergeCell ref="W718:X718"/>
    <mergeCell ref="Y718:Z718"/>
    <mergeCell ref="AA718:AC718"/>
    <mergeCell ref="L721:M721"/>
    <mergeCell ref="U721:V721"/>
    <mergeCell ref="AD721:AE721"/>
    <mergeCell ref="L722:M722"/>
    <mergeCell ref="N722:O722"/>
    <mergeCell ref="P722:Q722"/>
    <mergeCell ref="U722:V722"/>
    <mergeCell ref="W722:X722"/>
    <mergeCell ref="Y722:Z722"/>
    <mergeCell ref="AA722:AC722"/>
    <mergeCell ref="AA720:AC720"/>
    <mergeCell ref="AD720:AE720"/>
    <mergeCell ref="AF720:AG720"/>
    <mergeCell ref="AH720:AI720"/>
    <mergeCell ref="AJ720:AL720"/>
    <mergeCell ref="AM720:AO720"/>
    <mergeCell ref="L720:M720"/>
    <mergeCell ref="N720:O720"/>
    <mergeCell ref="P720:Q720"/>
    <mergeCell ref="U720:V720"/>
    <mergeCell ref="W720:X720"/>
    <mergeCell ref="Y720:Z720"/>
    <mergeCell ref="R720:T720"/>
    <mergeCell ref="AA724:AC724"/>
    <mergeCell ref="AD724:AE724"/>
    <mergeCell ref="AF724:AG724"/>
    <mergeCell ref="AH724:AI724"/>
    <mergeCell ref="AJ724:AL724"/>
    <mergeCell ref="AM724:AO724"/>
    <mergeCell ref="L724:M724"/>
    <mergeCell ref="N724:O724"/>
    <mergeCell ref="P724:Q724"/>
    <mergeCell ref="U724:V724"/>
    <mergeCell ref="W724:X724"/>
    <mergeCell ref="Y724:Z724"/>
    <mergeCell ref="R724:T724"/>
    <mergeCell ref="AD722:AE722"/>
    <mergeCell ref="AF722:AG722"/>
    <mergeCell ref="AH722:AI722"/>
    <mergeCell ref="AJ722:AL722"/>
    <mergeCell ref="AM722:AO722"/>
    <mergeCell ref="L723:M723"/>
    <mergeCell ref="U723:V723"/>
    <mergeCell ref="AD723:AE723"/>
    <mergeCell ref="R722:T722"/>
    <mergeCell ref="AD726:AE726"/>
    <mergeCell ref="AF726:AG726"/>
    <mergeCell ref="AH726:AI726"/>
    <mergeCell ref="AJ726:AL726"/>
    <mergeCell ref="AM726:AO726"/>
    <mergeCell ref="L727:M727"/>
    <mergeCell ref="U727:V727"/>
    <mergeCell ref="AD727:AE727"/>
    <mergeCell ref="R726:T726"/>
    <mergeCell ref="L725:M725"/>
    <mergeCell ref="U725:V725"/>
    <mergeCell ref="AD725:AE725"/>
    <mergeCell ref="L726:M726"/>
    <mergeCell ref="N726:O726"/>
    <mergeCell ref="P726:Q726"/>
    <mergeCell ref="U726:V726"/>
    <mergeCell ref="W726:X726"/>
    <mergeCell ref="Y726:Z726"/>
    <mergeCell ref="AA726:AC726"/>
    <mergeCell ref="L729:M729"/>
    <mergeCell ref="U729:V729"/>
    <mergeCell ref="AD729:AE729"/>
    <mergeCell ref="L730:M730"/>
    <mergeCell ref="N730:O730"/>
    <mergeCell ref="P730:Q730"/>
    <mergeCell ref="U730:V730"/>
    <mergeCell ref="W730:X730"/>
    <mergeCell ref="Y730:Z730"/>
    <mergeCell ref="AA730:AC730"/>
    <mergeCell ref="AA728:AC728"/>
    <mergeCell ref="AD728:AE728"/>
    <mergeCell ref="AF728:AG728"/>
    <mergeCell ref="AH728:AI728"/>
    <mergeCell ref="AJ728:AL728"/>
    <mergeCell ref="AM728:AO728"/>
    <mergeCell ref="L728:M728"/>
    <mergeCell ref="N728:O728"/>
    <mergeCell ref="P728:Q728"/>
    <mergeCell ref="U728:V728"/>
    <mergeCell ref="W728:X728"/>
    <mergeCell ref="Y728:Z728"/>
    <mergeCell ref="R728:T728"/>
    <mergeCell ref="AA732:AC732"/>
    <mergeCell ref="AD732:AE732"/>
    <mergeCell ref="AF732:AG732"/>
    <mergeCell ref="AH732:AI732"/>
    <mergeCell ref="AJ732:AL732"/>
    <mergeCell ref="AM732:AO732"/>
    <mergeCell ref="L732:M732"/>
    <mergeCell ref="N732:O732"/>
    <mergeCell ref="P732:Q732"/>
    <mergeCell ref="U732:V732"/>
    <mergeCell ref="W732:X732"/>
    <mergeCell ref="Y732:Z732"/>
    <mergeCell ref="AD730:AE730"/>
    <mergeCell ref="AF730:AG730"/>
    <mergeCell ref="AH730:AI730"/>
    <mergeCell ref="AJ730:AL730"/>
    <mergeCell ref="AM730:AO730"/>
    <mergeCell ref="L731:M731"/>
    <mergeCell ref="U731:V731"/>
    <mergeCell ref="AD731:AE731"/>
    <mergeCell ref="R730:T730"/>
    <mergeCell ref="AD734:AE734"/>
    <mergeCell ref="AF734:AG734"/>
    <mergeCell ref="AH734:AI734"/>
    <mergeCell ref="AJ734:AL734"/>
    <mergeCell ref="AM734:AO734"/>
    <mergeCell ref="U736:V736"/>
    <mergeCell ref="W736:X736"/>
    <mergeCell ref="Y736:Z736"/>
    <mergeCell ref="AD736:AE736"/>
    <mergeCell ref="AF736:AG736"/>
    <mergeCell ref="L733:M733"/>
    <mergeCell ref="U733:V733"/>
    <mergeCell ref="AD733:AE733"/>
    <mergeCell ref="L734:M734"/>
    <mergeCell ref="N734:O734"/>
    <mergeCell ref="P734:Q734"/>
    <mergeCell ref="U734:V734"/>
    <mergeCell ref="W734:X734"/>
    <mergeCell ref="Y734:Z734"/>
    <mergeCell ref="AA734:AC734"/>
    <mergeCell ref="AF738:AG738"/>
    <mergeCell ref="AH738:AI738"/>
    <mergeCell ref="AM738:AO738"/>
    <mergeCell ref="A740:AR741"/>
    <mergeCell ref="A743:A744"/>
    <mergeCell ref="B743:G744"/>
    <mergeCell ref="H743:K744"/>
    <mergeCell ref="L743:T743"/>
    <mergeCell ref="U743:AC743"/>
    <mergeCell ref="AH736:AI736"/>
    <mergeCell ref="AM736:AO736"/>
    <mergeCell ref="B738:G738"/>
    <mergeCell ref="L738:M738"/>
    <mergeCell ref="N738:O738"/>
    <mergeCell ref="P738:Q738"/>
    <mergeCell ref="U738:V738"/>
    <mergeCell ref="W738:X738"/>
    <mergeCell ref="Y738:Z738"/>
    <mergeCell ref="AD738:AE738"/>
    <mergeCell ref="AJ744:AL744"/>
    <mergeCell ref="L746:M746"/>
    <mergeCell ref="N746:O746"/>
    <mergeCell ref="P746:Q746"/>
    <mergeCell ref="U746:V746"/>
    <mergeCell ref="W746:X746"/>
    <mergeCell ref="Y746:Z746"/>
    <mergeCell ref="W744:X744"/>
    <mergeCell ref="Y744:Z744"/>
    <mergeCell ref="AA744:AC744"/>
    <mergeCell ref="AD744:AE744"/>
    <mergeCell ref="AF744:AG744"/>
    <mergeCell ref="AH744:AI744"/>
    <mergeCell ref="AD743:AL743"/>
    <mergeCell ref="AM743:AO744"/>
    <mergeCell ref="AP743:AR744"/>
    <mergeCell ref="L744:M744"/>
    <mergeCell ref="N744:O744"/>
    <mergeCell ref="P744:Q744"/>
    <mergeCell ref="R744:T744"/>
    <mergeCell ref="U744:V744"/>
    <mergeCell ref="L748:M748"/>
    <mergeCell ref="N748:O748"/>
    <mergeCell ref="P748:Q748"/>
    <mergeCell ref="U748:V748"/>
    <mergeCell ref="W748:X748"/>
    <mergeCell ref="Y748:Z748"/>
    <mergeCell ref="AA748:AC748"/>
    <mergeCell ref="AD748:AE748"/>
    <mergeCell ref="L747:M747"/>
    <mergeCell ref="U747:V747"/>
    <mergeCell ref="AD747:AE747"/>
    <mergeCell ref="AD746:AE746"/>
    <mergeCell ref="AF746:AG746"/>
    <mergeCell ref="AH746:AI746"/>
    <mergeCell ref="AM746:AO746"/>
    <mergeCell ref="L750:M750"/>
    <mergeCell ref="N750:O750"/>
    <mergeCell ref="P750:Q750"/>
    <mergeCell ref="U750:V750"/>
    <mergeCell ref="W750:X750"/>
    <mergeCell ref="Y750:Z750"/>
    <mergeCell ref="AA750:AC750"/>
    <mergeCell ref="AD750:AE750"/>
    <mergeCell ref="AF748:AG748"/>
    <mergeCell ref="AH748:AI748"/>
    <mergeCell ref="AJ748:AL748"/>
    <mergeCell ref="AM748:AO748"/>
    <mergeCell ref="L749:M749"/>
    <mergeCell ref="U749:V749"/>
    <mergeCell ref="AD749:AE749"/>
    <mergeCell ref="R748:T748"/>
    <mergeCell ref="AA752:AC752"/>
    <mergeCell ref="AD752:AE752"/>
    <mergeCell ref="AF752:AG752"/>
    <mergeCell ref="AH752:AI752"/>
    <mergeCell ref="AJ752:AL752"/>
    <mergeCell ref="AM752:AO752"/>
    <mergeCell ref="L752:M752"/>
    <mergeCell ref="N752:O752"/>
    <mergeCell ref="P752:Q752"/>
    <mergeCell ref="U752:V752"/>
    <mergeCell ref="W752:X752"/>
    <mergeCell ref="Y752:Z752"/>
    <mergeCell ref="R752:T752"/>
    <mergeCell ref="AF750:AG750"/>
    <mergeCell ref="AH750:AI750"/>
    <mergeCell ref="AJ750:AL750"/>
    <mergeCell ref="AM750:AO750"/>
    <mergeCell ref="L751:M751"/>
    <mergeCell ref="U751:V751"/>
    <mergeCell ref="AD751:AE751"/>
    <mergeCell ref="R750:T750"/>
    <mergeCell ref="AD754:AE754"/>
    <mergeCell ref="AF754:AG754"/>
    <mergeCell ref="AH754:AI754"/>
    <mergeCell ref="AJ754:AL754"/>
    <mergeCell ref="AM754:AO754"/>
    <mergeCell ref="L755:M755"/>
    <mergeCell ref="U755:V755"/>
    <mergeCell ref="AD755:AE755"/>
    <mergeCell ref="R754:T754"/>
    <mergeCell ref="L753:M753"/>
    <mergeCell ref="U753:V753"/>
    <mergeCell ref="AD753:AE753"/>
    <mergeCell ref="L754:M754"/>
    <mergeCell ref="N754:O754"/>
    <mergeCell ref="P754:Q754"/>
    <mergeCell ref="U754:V754"/>
    <mergeCell ref="W754:X754"/>
    <mergeCell ref="Y754:Z754"/>
    <mergeCell ref="AA754:AC754"/>
    <mergeCell ref="L757:M757"/>
    <mergeCell ref="U757:V757"/>
    <mergeCell ref="AD757:AE757"/>
    <mergeCell ref="L758:M758"/>
    <mergeCell ref="N758:O758"/>
    <mergeCell ref="P758:Q758"/>
    <mergeCell ref="U758:V758"/>
    <mergeCell ref="W758:X758"/>
    <mergeCell ref="Y758:Z758"/>
    <mergeCell ref="AA758:AC758"/>
    <mergeCell ref="AA756:AC756"/>
    <mergeCell ref="AD756:AE756"/>
    <mergeCell ref="AF756:AG756"/>
    <mergeCell ref="AH756:AI756"/>
    <mergeCell ref="AJ756:AL756"/>
    <mergeCell ref="AM756:AO756"/>
    <mergeCell ref="L756:M756"/>
    <mergeCell ref="N756:O756"/>
    <mergeCell ref="P756:Q756"/>
    <mergeCell ref="U756:V756"/>
    <mergeCell ref="W756:X756"/>
    <mergeCell ref="Y756:Z756"/>
    <mergeCell ref="R756:T756"/>
    <mergeCell ref="AA760:AC760"/>
    <mergeCell ref="AD760:AE760"/>
    <mergeCell ref="AF760:AG760"/>
    <mergeCell ref="AH760:AI760"/>
    <mergeCell ref="AJ760:AL760"/>
    <mergeCell ref="AM760:AO760"/>
    <mergeCell ref="L760:M760"/>
    <mergeCell ref="N760:O760"/>
    <mergeCell ref="P760:Q760"/>
    <mergeCell ref="U760:V760"/>
    <mergeCell ref="W760:X760"/>
    <mergeCell ref="Y760:Z760"/>
    <mergeCell ref="R760:T760"/>
    <mergeCell ref="AD758:AE758"/>
    <mergeCell ref="AF758:AG758"/>
    <mergeCell ref="AH758:AI758"/>
    <mergeCell ref="AJ758:AL758"/>
    <mergeCell ref="AM758:AO758"/>
    <mergeCell ref="L759:M759"/>
    <mergeCell ref="U759:V759"/>
    <mergeCell ref="AD759:AE759"/>
    <mergeCell ref="R758:T758"/>
    <mergeCell ref="AD762:AE762"/>
    <mergeCell ref="AF762:AG762"/>
    <mergeCell ref="AH762:AI762"/>
    <mergeCell ref="AJ762:AL762"/>
    <mergeCell ref="AM762:AO762"/>
    <mergeCell ref="L763:M763"/>
    <mergeCell ref="U763:V763"/>
    <mergeCell ref="AD763:AE763"/>
    <mergeCell ref="R762:T762"/>
    <mergeCell ref="L761:M761"/>
    <mergeCell ref="U761:V761"/>
    <mergeCell ref="AD761:AE761"/>
    <mergeCell ref="L762:M762"/>
    <mergeCell ref="N762:O762"/>
    <mergeCell ref="P762:Q762"/>
    <mergeCell ref="U762:V762"/>
    <mergeCell ref="W762:X762"/>
    <mergeCell ref="Y762:Z762"/>
    <mergeCell ref="AA762:AC762"/>
    <mergeCell ref="L765:M765"/>
    <mergeCell ref="U765:V765"/>
    <mergeCell ref="AD765:AE765"/>
    <mergeCell ref="L766:M766"/>
    <mergeCell ref="N766:O766"/>
    <mergeCell ref="P766:Q766"/>
    <mergeCell ref="U766:V766"/>
    <mergeCell ref="W766:X766"/>
    <mergeCell ref="Y766:Z766"/>
    <mergeCell ref="AA766:AC766"/>
    <mergeCell ref="AA764:AC764"/>
    <mergeCell ref="AD764:AE764"/>
    <mergeCell ref="AF764:AG764"/>
    <mergeCell ref="AH764:AI764"/>
    <mergeCell ref="AJ764:AL764"/>
    <mergeCell ref="AM764:AO764"/>
    <mergeCell ref="L764:M764"/>
    <mergeCell ref="N764:O764"/>
    <mergeCell ref="P764:Q764"/>
    <mergeCell ref="U764:V764"/>
    <mergeCell ref="W764:X764"/>
    <mergeCell ref="Y764:Z764"/>
    <mergeCell ref="R764:T764"/>
    <mergeCell ref="AA768:AC768"/>
    <mergeCell ref="AD768:AE768"/>
    <mergeCell ref="AF768:AG768"/>
    <mergeCell ref="AH768:AI768"/>
    <mergeCell ref="AJ768:AL768"/>
    <mergeCell ref="AM768:AO768"/>
    <mergeCell ref="L768:M768"/>
    <mergeCell ref="N768:O768"/>
    <mergeCell ref="P768:Q768"/>
    <mergeCell ref="U768:V768"/>
    <mergeCell ref="W768:X768"/>
    <mergeCell ref="Y768:Z768"/>
    <mergeCell ref="R768:T768"/>
    <mergeCell ref="AD766:AE766"/>
    <mergeCell ref="AF766:AG766"/>
    <mergeCell ref="AH766:AI766"/>
    <mergeCell ref="AJ766:AL766"/>
    <mergeCell ref="AM766:AO766"/>
    <mergeCell ref="L767:M767"/>
    <mergeCell ref="U767:V767"/>
    <mergeCell ref="AD767:AE767"/>
    <mergeCell ref="R766:T766"/>
    <mergeCell ref="AD770:AE770"/>
    <mergeCell ref="AF770:AG770"/>
    <mergeCell ref="AH776:AI776"/>
    <mergeCell ref="AJ770:AL770"/>
    <mergeCell ref="AM770:AO770"/>
    <mergeCell ref="L771:M771"/>
    <mergeCell ref="U771:V771"/>
    <mergeCell ref="AD771:AE771"/>
    <mergeCell ref="R770:T770"/>
    <mergeCell ref="L769:M769"/>
    <mergeCell ref="U769:V769"/>
    <mergeCell ref="AD769:AE769"/>
    <mergeCell ref="L770:M770"/>
    <mergeCell ref="N770:O770"/>
    <mergeCell ref="P770:Q770"/>
    <mergeCell ref="U770:V770"/>
    <mergeCell ref="W770:X770"/>
    <mergeCell ref="Y770:Z770"/>
    <mergeCell ref="AA770:AC770"/>
    <mergeCell ref="L773:M773"/>
    <mergeCell ref="U773:V773"/>
    <mergeCell ref="AD773:AE773"/>
    <mergeCell ref="L774:M774"/>
    <mergeCell ref="N774:O774"/>
    <mergeCell ref="P774:Q774"/>
    <mergeCell ref="U774:V774"/>
    <mergeCell ref="W774:X774"/>
    <mergeCell ref="Y774:Z774"/>
    <mergeCell ref="AA774:AC774"/>
    <mergeCell ref="AA772:AC772"/>
    <mergeCell ref="AD772:AE772"/>
    <mergeCell ref="AF772:AG772"/>
    <mergeCell ref="AH772:AI772"/>
    <mergeCell ref="AJ772:AL772"/>
    <mergeCell ref="AM772:AO772"/>
    <mergeCell ref="L772:M772"/>
    <mergeCell ref="N772:O772"/>
    <mergeCell ref="P772:Q772"/>
    <mergeCell ref="U772:V772"/>
    <mergeCell ref="W772:X772"/>
    <mergeCell ref="Y772:Z772"/>
    <mergeCell ref="R772:T772"/>
    <mergeCell ref="AH782:AI782"/>
    <mergeCell ref="AM782:AO782"/>
    <mergeCell ref="B784:G784"/>
    <mergeCell ref="L784:M784"/>
    <mergeCell ref="N784:O784"/>
    <mergeCell ref="P784:Q784"/>
    <mergeCell ref="U784:V784"/>
    <mergeCell ref="W784:X784"/>
    <mergeCell ref="Y784:Z784"/>
    <mergeCell ref="AD784:AE784"/>
    <mergeCell ref="AD774:AE774"/>
    <mergeCell ref="AF774:AG774"/>
    <mergeCell ref="AH774:AI774"/>
    <mergeCell ref="AJ774:AL774"/>
    <mergeCell ref="AM774:AO774"/>
    <mergeCell ref="U782:V782"/>
    <mergeCell ref="W782:X782"/>
    <mergeCell ref="Y782:Z782"/>
    <mergeCell ref="AD782:AE782"/>
    <mergeCell ref="AF782:AG782"/>
    <mergeCell ref="AD776:AE776"/>
    <mergeCell ref="AF776:AG776"/>
    <mergeCell ref="AD789:AL789"/>
    <mergeCell ref="AM789:AO790"/>
    <mergeCell ref="AP789:AR790"/>
    <mergeCell ref="L790:M790"/>
    <mergeCell ref="N790:O790"/>
    <mergeCell ref="P790:Q790"/>
    <mergeCell ref="R790:T790"/>
    <mergeCell ref="U790:V790"/>
    <mergeCell ref="AF784:AG784"/>
    <mergeCell ref="AH784:AI784"/>
    <mergeCell ref="AM784:AO784"/>
    <mergeCell ref="A786:AR787"/>
    <mergeCell ref="A789:A790"/>
    <mergeCell ref="B789:G790"/>
    <mergeCell ref="H789:K790"/>
    <mergeCell ref="L789:T789"/>
    <mergeCell ref="U789:AC789"/>
    <mergeCell ref="AD792:AE792"/>
    <mergeCell ref="AF792:AG792"/>
    <mergeCell ref="AH792:AI792"/>
    <mergeCell ref="AM792:AO792"/>
    <mergeCell ref="AJ790:AL790"/>
    <mergeCell ref="L792:M792"/>
    <mergeCell ref="N792:O792"/>
    <mergeCell ref="P792:Q792"/>
    <mergeCell ref="U792:V792"/>
    <mergeCell ref="W792:X792"/>
    <mergeCell ref="Y792:Z792"/>
    <mergeCell ref="W790:X790"/>
    <mergeCell ref="Y790:Z790"/>
    <mergeCell ref="AA790:AC790"/>
    <mergeCell ref="AD790:AE790"/>
    <mergeCell ref="AF790:AG790"/>
    <mergeCell ref="AH790:AI790"/>
    <mergeCell ref="AF794:AG794"/>
    <mergeCell ref="AH794:AI794"/>
    <mergeCell ref="AJ794:AL794"/>
    <mergeCell ref="AM794:AO794"/>
    <mergeCell ref="L795:M795"/>
    <mergeCell ref="U795:V795"/>
    <mergeCell ref="AD795:AE795"/>
    <mergeCell ref="L794:M794"/>
    <mergeCell ref="N794:O794"/>
    <mergeCell ref="P794:Q794"/>
    <mergeCell ref="U794:V794"/>
    <mergeCell ref="W794:X794"/>
    <mergeCell ref="Y794:Z794"/>
    <mergeCell ref="AA794:AC794"/>
    <mergeCell ref="AD794:AE794"/>
    <mergeCell ref="L793:M793"/>
    <mergeCell ref="U793:V793"/>
    <mergeCell ref="AD793:AE793"/>
    <mergeCell ref="L797:M797"/>
    <mergeCell ref="U797:V797"/>
    <mergeCell ref="AD797:AE797"/>
    <mergeCell ref="L798:M798"/>
    <mergeCell ref="N798:O798"/>
    <mergeCell ref="P798:Q798"/>
    <mergeCell ref="U798:V798"/>
    <mergeCell ref="W798:X798"/>
    <mergeCell ref="Y798:Z798"/>
    <mergeCell ref="AA798:AC798"/>
    <mergeCell ref="AA796:AC796"/>
    <mergeCell ref="AD796:AE796"/>
    <mergeCell ref="AF796:AG796"/>
    <mergeCell ref="AH796:AI796"/>
    <mergeCell ref="AJ796:AL796"/>
    <mergeCell ref="AM796:AO796"/>
    <mergeCell ref="L796:M796"/>
    <mergeCell ref="N796:O796"/>
    <mergeCell ref="P796:Q796"/>
    <mergeCell ref="U796:V796"/>
    <mergeCell ref="W796:X796"/>
    <mergeCell ref="Y796:Z796"/>
    <mergeCell ref="AA800:AC800"/>
    <mergeCell ref="AD800:AE800"/>
    <mergeCell ref="AF800:AG800"/>
    <mergeCell ref="AH800:AI800"/>
    <mergeCell ref="AJ800:AL800"/>
    <mergeCell ref="AM800:AO800"/>
    <mergeCell ref="L800:M800"/>
    <mergeCell ref="N800:O800"/>
    <mergeCell ref="P800:Q800"/>
    <mergeCell ref="U800:V800"/>
    <mergeCell ref="W800:X800"/>
    <mergeCell ref="Y800:Z800"/>
    <mergeCell ref="AD798:AE798"/>
    <mergeCell ref="AF798:AG798"/>
    <mergeCell ref="AH798:AI798"/>
    <mergeCell ref="AJ798:AL798"/>
    <mergeCell ref="AM798:AO798"/>
    <mergeCell ref="L799:M799"/>
    <mergeCell ref="U799:V799"/>
    <mergeCell ref="AD799:AE799"/>
    <mergeCell ref="AD802:AE802"/>
    <mergeCell ref="AF802:AG802"/>
    <mergeCell ref="AH802:AI802"/>
    <mergeCell ref="AJ802:AL802"/>
    <mergeCell ref="AM802:AO802"/>
    <mergeCell ref="L803:M803"/>
    <mergeCell ref="U803:V803"/>
    <mergeCell ref="AD803:AE803"/>
    <mergeCell ref="L801:M801"/>
    <mergeCell ref="U801:V801"/>
    <mergeCell ref="AD801:AE801"/>
    <mergeCell ref="L802:M802"/>
    <mergeCell ref="N802:O802"/>
    <mergeCell ref="P802:Q802"/>
    <mergeCell ref="U802:V802"/>
    <mergeCell ref="W802:X802"/>
    <mergeCell ref="Y802:Z802"/>
    <mergeCell ref="AA802:AC802"/>
    <mergeCell ref="L805:M805"/>
    <mergeCell ref="U805:V805"/>
    <mergeCell ref="AD805:AE805"/>
    <mergeCell ref="L806:M806"/>
    <mergeCell ref="N806:O806"/>
    <mergeCell ref="P806:Q806"/>
    <mergeCell ref="U806:V806"/>
    <mergeCell ref="W806:X806"/>
    <mergeCell ref="Y806:Z806"/>
    <mergeCell ref="AA806:AC806"/>
    <mergeCell ref="AA804:AC804"/>
    <mergeCell ref="AD804:AE804"/>
    <mergeCell ref="AF804:AG804"/>
    <mergeCell ref="AH804:AI804"/>
    <mergeCell ref="AJ804:AL804"/>
    <mergeCell ref="AM804:AO804"/>
    <mergeCell ref="L804:M804"/>
    <mergeCell ref="N804:O804"/>
    <mergeCell ref="P804:Q804"/>
    <mergeCell ref="U804:V804"/>
    <mergeCell ref="W804:X804"/>
    <mergeCell ref="Y804:Z804"/>
    <mergeCell ref="AA808:AC808"/>
    <mergeCell ref="AD808:AE808"/>
    <mergeCell ref="AF808:AG808"/>
    <mergeCell ref="AH808:AI808"/>
    <mergeCell ref="AJ808:AL808"/>
    <mergeCell ref="AM808:AO808"/>
    <mergeCell ref="L808:M808"/>
    <mergeCell ref="N808:O808"/>
    <mergeCell ref="P808:Q808"/>
    <mergeCell ref="U808:V808"/>
    <mergeCell ref="W808:X808"/>
    <mergeCell ref="Y808:Z808"/>
    <mergeCell ref="R808:T808"/>
    <mergeCell ref="AD806:AE806"/>
    <mergeCell ref="AF806:AG806"/>
    <mergeCell ref="AH806:AI806"/>
    <mergeCell ref="AJ806:AL806"/>
    <mergeCell ref="AM806:AO806"/>
    <mergeCell ref="L807:M807"/>
    <mergeCell ref="U807:V807"/>
    <mergeCell ref="AD807:AE807"/>
    <mergeCell ref="R806:T806"/>
    <mergeCell ref="AD810:AE810"/>
    <mergeCell ref="AF810:AG810"/>
    <mergeCell ref="AH810:AI810"/>
    <mergeCell ref="AJ810:AL810"/>
    <mergeCell ref="AM810:AO810"/>
    <mergeCell ref="L811:M811"/>
    <mergeCell ref="U811:V811"/>
    <mergeCell ref="AD811:AE811"/>
    <mergeCell ref="R810:T810"/>
    <mergeCell ref="L809:M809"/>
    <mergeCell ref="U809:V809"/>
    <mergeCell ref="AD809:AE809"/>
    <mergeCell ref="L810:M810"/>
    <mergeCell ref="N810:O810"/>
    <mergeCell ref="P810:Q810"/>
    <mergeCell ref="U810:V810"/>
    <mergeCell ref="W810:X810"/>
    <mergeCell ref="Y810:Z810"/>
    <mergeCell ref="AA810:AC810"/>
    <mergeCell ref="AD822:AE822"/>
    <mergeCell ref="AF822:AG822"/>
    <mergeCell ref="AH822:AI822"/>
    <mergeCell ref="AJ822:AL822"/>
    <mergeCell ref="AM822:AO822"/>
    <mergeCell ref="L823:M823"/>
    <mergeCell ref="U823:V823"/>
    <mergeCell ref="AD823:AE823"/>
    <mergeCell ref="L821:M821"/>
    <mergeCell ref="U821:V821"/>
    <mergeCell ref="AD821:AE821"/>
    <mergeCell ref="L822:M822"/>
    <mergeCell ref="N822:O822"/>
    <mergeCell ref="P822:Q822"/>
    <mergeCell ref="U822:V822"/>
    <mergeCell ref="W822:X822"/>
    <mergeCell ref="Y822:Z822"/>
    <mergeCell ref="AA822:AC822"/>
    <mergeCell ref="AM824:AO824"/>
    <mergeCell ref="U825:V825"/>
    <mergeCell ref="AD825:AE825"/>
    <mergeCell ref="N826:O826"/>
    <mergeCell ref="P826:Q826"/>
    <mergeCell ref="U826:V826"/>
    <mergeCell ref="W826:X826"/>
    <mergeCell ref="Y826:Z826"/>
    <mergeCell ref="AA826:AC826"/>
    <mergeCell ref="AD826:AE826"/>
    <mergeCell ref="Y824:Z824"/>
    <mergeCell ref="AA824:AC824"/>
    <mergeCell ref="AD824:AE824"/>
    <mergeCell ref="AF824:AG824"/>
    <mergeCell ref="AH824:AI824"/>
    <mergeCell ref="AJ824:AL824"/>
    <mergeCell ref="L824:M824"/>
    <mergeCell ref="N824:O824"/>
    <mergeCell ref="P824:Q824"/>
    <mergeCell ref="U824:V824"/>
    <mergeCell ref="W824:X824"/>
    <mergeCell ref="W830:X830"/>
    <mergeCell ref="Y830:Z830"/>
    <mergeCell ref="AD830:AE830"/>
    <mergeCell ref="AF830:AG830"/>
    <mergeCell ref="AH830:AI830"/>
    <mergeCell ref="AM830:AO830"/>
    <mergeCell ref="Y828:Z828"/>
    <mergeCell ref="AD828:AE828"/>
    <mergeCell ref="AF828:AG828"/>
    <mergeCell ref="AH828:AI828"/>
    <mergeCell ref="AM828:AO828"/>
    <mergeCell ref="B830:G830"/>
    <mergeCell ref="L830:M830"/>
    <mergeCell ref="N830:O830"/>
    <mergeCell ref="P830:Q830"/>
    <mergeCell ref="U830:V830"/>
    <mergeCell ref="AF826:AG826"/>
    <mergeCell ref="AH826:AI826"/>
    <mergeCell ref="AJ826:AL826"/>
    <mergeCell ref="AM826:AO826"/>
    <mergeCell ref="B828:G828"/>
    <mergeCell ref="L828:M828"/>
    <mergeCell ref="N828:O828"/>
    <mergeCell ref="P828:Q828"/>
    <mergeCell ref="U828:V828"/>
    <mergeCell ref="W828:X828"/>
    <mergeCell ref="L836:M836"/>
    <mergeCell ref="N836:O836"/>
    <mergeCell ref="P836:Q836"/>
    <mergeCell ref="R836:T836"/>
    <mergeCell ref="U836:V836"/>
    <mergeCell ref="W836:X836"/>
    <mergeCell ref="Y836:Z836"/>
    <mergeCell ref="AA836:AC836"/>
    <mergeCell ref="A832:AR833"/>
    <mergeCell ref="A835:A836"/>
    <mergeCell ref="B835:G836"/>
    <mergeCell ref="H835:K836"/>
    <mergeCell ref="L835:T835"/>
    <mergeCell ref="U835:AC835"/>
    <mergeCell ref="AD835:AL835"/>
    <mergeCell ref="AM835:AO836"/>
    <mergeCell ref="AP835:AR836"/>
    <mergeCell ref="AM838:AO838"/>
    <mergeCell ref="U839:V839"/>
    <mergeCell ref="AD839:AE839"/>
    <mergeCell ref="L838:M838"/>
    <mergeCell ref="N838:O838"/>
    <mergeCell ref="P838:Q838"/>
    <mergeCell ref="U838:V838"/>
    <mergeCell ref="W838:X838"/>
    <mergeCell ref="Y838:Z838"/>
    <mergeCell ref="AD838:AE838"/>
    <mergeCell ref="AF838:AG838"/>
    <mergeCell ref="AH838:AI838"/>
    <mergeCell ref="AD836:AE836"/>
    <mergeCell ref="AF836:AG836"/>
    <mergeCell ref="AH836:AI836"/>
    <mergeCell ref="AJ836:AL836"/>
    <mergeCell ref="L843:M843"/>
    <mergeCell ref="U843:V843"/>
    <mergeCell ref="AD843:AE843"/>
    <mergeCell ref="L839:M842"/>
    <mergeCell ref="N839:O842"/>
    <mergeCell ref="P839:Q842"/>
    <mergeCell ref="R839:T842"/>
    <mergeCell ref="AM839:AO842"/>
    <mergeCell ref="Y842:Z842"/>
    <mergeCell ref="AA842:AC842"/>
    <mergeCell ref="AD842:AE842"/>
    <mergeCell ref="AF842:AG842"/>
    <mergeCell ref="AH842:AI842"/>
    <mergeCell ref="AJ842:AL842"/>
    <mergeCell ref="U841:V841"/>
    <mergeCell ref="AD841:AE841"/>
    <mergeCell ref="U842:V842"/>
    <mergeCell ref="W842:X842"/>
    <mergeCell ref="AP839:AR842"/>
    <mergeCell ref="AA840:AC840"/>
    <mergeCell ref="AD840:AE840"/>
    <mergeCell ref="AF840:AG840"/>
    <mergeCell ref="AH840:AI840"/>
    <mergeCell ref="AJ840:AL840"/>
    <mergeCell ref="U840:V840"/>
    <mergeCell ref="W840:X840"/>
    <mergeCell ref="Y840:Z840"/>
    <mergeCell ref="L845:M845"/>
    <mergeCell ref="U845:V845"/>
    <mergeCell ref="AD845:AE845"/>
    <mergeCell ref="L846:M846"/>
    <mergeCell ref="N846:O846"/>
    <mergeCell ref="P846:Q846"/>
    <mergeCell ref="U846:V846"/>
    <mergeCell ref="W846:X846"/>
    <mergeCell ref="AA844:AC844"/>
    <mergeCell ref="AD844:AE844"/>
    <mergeCell ref="AF844:AG844"/>
    <mergeCell ref="AH844:AI844"/>
    <mergeCell ref="AJ844:AL844"/>
    <mergeCell ref="AM844:AO844"/>
    <mergeCell ref="L844:M844"/>
    <mergeCell ref="N844:O844"/>
    <mergeCell ref="P844:Q844"/>
    <mergeCell ref="U844:V844"/>
    <mergeCell ref="W844:X844"/>
    <mergeCell ref="Y844:Z844"/>
    <mergeCell ref="R844:T844"/>
    <mergeCell ref="L847:M847"/>
    <mergeCell ref="U847:V847"/>
    <mergeCell ref="AD847:AE847"/>
    <mergeCell ref="L848:M848"/>
    <mergeCell ref="N848:O848"/>
    <mergeCell ref="P848:Q848"/>
    <mergeCell ref="U848:V848"/>
    <mergeCell ref="W848:X848"/>
    <mergeCell ref="Y848:Z848"/>
    <mergeCell ref="AA848:AC848"/>
    <mergeCell ref="AM846:AO846"/>
    <mergeCell ref="Y846:Z846"/>
    <mergeCell ref="AA846:AC846"/>
    <mergeCell ref="AD846:AE846"/>
    <mergeCell ref="AF846:AG846"/>
    <mergeCell ref="AH846:AI846"/>
    <mergeCell ref="AJ846:AL846"/>
    <mergeCell ref="AA850:AC850"/>
    <mergeCell ref="AD850:AE850"/>
    <mergeCell ref="AF850:AG850"/>
    <mergeCell ref="AH850:AI850"/>
    <mergeCell ref="AJ850:AL850"/>
    <mergeCell ref="AM850:AO850"/>
    <mergeCell ref="L850:M850"/>
    <mergeCell ref="N850:O850"/>
    <mergeCell ref="P850:Q850"/>
    <mergeCell ref="U850:V850"/>
    <mergeCell ref="W850:X850"/>
    <mergeCell ref="Y850:Z850"/>
    <mergeCell ref="AD848:AE848"/>
    <mergeCell ref="AF848:AG848"/>
    <mergeCell ref="AH848:AI848"/>
    <mergeCell ref="AJ848:AL848"/>
    <mergeCell ref="AM848:AO848"/>
    <mergeCell ref="L849:M849"/>
    <mergeCell ref="U849:V849"/>
    <mergeCell ref="AD849:AE849"/>
    <mergeCell ref="AD852:AE852"/>
    <mergeCell ref="AF852:AG852"/>
    <mergeCell ref="AH852:AI852"/>
    <mergeCell ref="AJ852:AL852"/>
    <mergeCell ref="AM852:AO852"/>
    <mergeCell ref="L853:M853"/>
    <mergeCell ref="U853:V853"/>
    <mergeCell ref="AD853:AE853"/>
    <mergeCell ref="L851:M851"/>
    <mergeCell ref="U851:V851"/>
    <mergeCell ref="AD851:AE851"/>
    <mergeCell ref="L852:M852"/>
    <mergeCell ref="N852:O852"/>
    <mergeCell ref="P852:Q852"/>
    <mergeCell ref="U852:V852"/>
    <mergeCell ref="W852:X852"/>
    <mergeCell ref="Y852:Z852"/>
    <mergeCell ref="AA852:AC852"/>
    <mergeCell ref="AH856:AI856"/>
    <mergeCell ref="AJ856:AL856"/>
    <mergeCell ref="AM856:AO856"/>
    <mergeCell ref="U856:V856"/>
    <mergeCell ref="W856:X856"/>
    <mergeCell ref="Y856:Z856"/>
    <mergeCell ref="AA854:AC854"/>
    <mergeCell ref="AD854:AE854"/>
    <mergeCell ref="AF854:AG854"/>
    <mergeCell ref="AH854:AI854"/>
    <mergeCell ref="AJ854:AL854"/>
    <mergeCell ref="AM854:AO854"/>
    <mergeCell ref="L854:M854"/>
    <mergeCell ref="N854:O854"/>
    <mergeCell ref="P854:Q854"/>
    <mergeCell ref="U854:V854"/>
    <mergeCell ref="W854:X854"/>
    <mergeCell ref="Y854:Z854"/>
    <mergeCell ref="L865:M865"/>
    <mergeCell ref="U865:V865"/>
    <mergeCell ref="AD865:AE865"/>
    <mergeCell ref="L866:M866"/>
    <mergeCell ref="N866:O866"/>
    <mergeCell ref="P866:Q866"/>
    <mergeCell ref="U866:V866"/>
    <mergeCell ref="AM860:AO860"/>
    <mergeCell ref="L855:M855"/>
    <mergeCell ref="U855:V855"/>
    <mergeCell ref="AD855:AE855"/>
    <mergeCell ref="L859:M859"/>
    <mergeCell ref="U859:V859"/>
    <mergeCell ref="AD859:AE859"/>
    <mergeCell ref="L860:M860"/>
    <mergeCell ref="N860:O860"/>
    <mergeCell ref="P860:Q860"/>
    <mergeCell ref="U860:V860"/>
    <mergeCell ref="W860:X860"/>
    <mergeCell ref="Y860:Z860"/>
    <mergeCell ref="AA860:AC860"/>
    <mergeCell ref="AD857:AE857"/>
    <mergeCell ref="L858:M858"/>
    <mergeCell ref="N858:O858"/>
    <mergeCell ref="P858:Q858"/>
    <mergeCell ref="U858:V858"/>
    <mergeCell ref="W858:X858"/>
    <mergeCell ref="Y858:Z858"/>
    <mergeCell ref="AA858:AC858"/>
    <mergeCell ref="AA856:AC856"/>
    <mergeCell ref="AD856:AE856"/>
    <mergeCell ref="AF856:AG856"/>
    <mergeCell ref="L863:M863"/>
    <mergeCell ref="U863:V863"/>
    <mergeCell ref="AD863:AE863"/>
    <mergeCell ref="L864:M864"/>
    <mergeCell ref="N864:O864"/>
    <mergeCell ref="P864:Q864"/>
    <mergeCell ref="U864:V864"/>
    <mergeCell ref="W864:X864"/>
    <mergeCell ref="Y864:Z864"/>
    <mergeCell ref="AA864:AC864"/>
    <mergeCell ref="AA862:AC862"/>
    <mergeCell ref="AD862:AE862"/>
    <mergeCell ref="AF862:AG862"/>
    <mergeCell ref="AH862:AI862"/>
    <mergeCell ref="L862:M862"/>
    <mergeCell ref="N862:O862"/>
    <mergeCell ref="P862:Q862"/>
    <mergeCell ref="U862:V862"/>
    <mergeCell ref="W862:X862"/>
    <mergeCell ref="Y862:Z862"/>
    <mergeCell ref="AM874:AO874"/>
    <mergeCell ref="Y872:Z872"/>
    <mergeCell ref="AD872:AE872"/>
    <mergeCell ref="AF872:AG872"/>
    <mergeCell ref="AH872:AI872"/>
    <mergeCell ref="AM872:AO872"/>
    <mergeCell ref="W866:X866"/>
    <mergeCell ref="Y866:Z866"/>
    <mergeCell ref="AA866:AC866"/>
    <mergeCell ref="AM868:AO868"/>
    <mergeCell ref="L869:M869"/>
    <mergeCell ref="Y868:Z868"/>
    <mergeCell ref="AA868:AC868"/>
    <mergeCell ref="AD868:AE868"/>
    <mergeCell ref="AF868:AG868"/>
    <mergeCell ref="AH868:AI868"/>
    <mergeCell ref="AJ868:AL868"/>
    <mergeCell ref="AJ866:AL866"/>
    <mergeCell ref="U869:V869"/>
    <mergeCell ref="AD869:AE869"/>
    <mergeCell ref="AF866:AG866"/>
    <mergeCell ref="AM866:AO866"/>
    <mergeCell ref="L867:M867"/>
    <mergeCell ref="U867:V867"/>
    <mergeCell ref="AD867:AE867"/>
    <mergeCell ref="L868:M868"/>
    <mergeCell ref="N868:O868"/>
    <mergeCell ref="AH866:AI866"/>
    <mergeCell ref="P868:Q868"/>
    <mergeCell ref="U868:V868"/>
    <mergeCell ref="W868:X868"/>
    <mergeCell ref="AD866:AE866"/>
    <mergeCell ref="W880:X880"/>
    <mergeCell ref="Y880:Z880"/>
    <mergeCell ref="AA880:AC880"/>
    <mergeCell ref="A876:AR877"/>
    <mergeCell ref="A879:A880"/>
    <mergeCell ref="B879:G880"/>
    <mergeCell ref="H879:K880"/>
    <mergeCell ref="L879:T879"/>
    <mergeCell ref="U879:AC879"/>
    <mergeCell ref="AD879:AL879"/>
    <mergeCell ref="AM879:AO880"/>
    <mergeCell ref="AP879:AR880"/>
    <mergeCell ref="AJ870:AL870"/>
    <mergeCell ref="AM870:AO870"/>
    <mergeCell ref="L872:M872"/>
    <mergeCell ref="N872:O872"/>
    <mergeCell ref="P872:Q872"/>
    <mergeCell ref="U872:V872"/>
    <mergeCell ref="W872:X872"/>
    <mergeCell ref="N870:O870"/>
    <mergeCell ref="P870:Q870"/>
    <mergeCell ref="U870:V870"/>
    <mergeCell ref="W870:X870"/>
    <mergeCell ref="Y870:Z870"/>
    <mergeCell ref="AA870:AC870"/>
    <mergeCell ref="L870:M870"/>
    <mergeCell ref="W874:X874"/>
    <mergeCell ref="Y874:Z874"/>
    <mergeCell ref="AD874:AE874"/>
    <mergeCell ref="AF874:AG874"/>
    <mergeCell ref="AH874:AI874"/>
    <mergeCell ref="B874:G874"/>
    <mergeCell ref="L874:M874"/>
    <mergeCell ref="N874:O874"/>
    <mergeCell ref="P874:Q874"/>
    <mergeCell ref="U874:V874"/>
    <mergeCell ref="AD870:AE870"/>
    <mergeCell ref="AF870:AG870"/>
    <mergeCell ref="AH870:AI870"/>
    <mergeCell ref="L882:M882"/>
    <mergeCell ref="N882:O882"/>
    <mergeCell ref="P882:Q882"/>
    <mergeCell ref="U882:V882"/>
    <mergeCell ref="W882:X882"/>
    <mergeCell ref="Y882:Z882"/>
    <mergeCell ref="AD882:AE882"/>
    <mergeCell ref="AF882:AG882"/>
    <mergeCell ref="AH882:AI882"/>
    <mergeCell ref="AD880:AE880"/>
    <mergeCell ref="AF880:AG880"/>
    <mergeCell ref="AH880:AI880"/>
    <mergeCell ref="AJ880:AL880"/>
    <mergeCell ref="L880:M880"/>
    <mergeCell ref="N880:O880"/>
    <mergeCell ref="P880:Q880"/>
    <mergeCell ref="R880:T880"/>
    <mergeCell ref="U880:V880"/>
    <mergeCell ref="AA884:AC884"/>
    <mergeCell ref="AD884:AE884"/>
    <mergeCell ref="AF884:AG884"/>
    <mergeCell ref="AH884:AI884"/>
    <mergeCell ref="AJ884:AL884"/>
    <mergeCell ref="AM884:AO884"/>
    <mergeCell ref="L884:M884"/>
    <mergeCell ref="N884:O884"/>
    <mergeCell ref="P884:Q884"/>
    <mergeCell ref="U884:V884"/>
    <mergeCell ref="W884:X884"/>
    <mergeCell ref="Y884:Z884"/>
    <mergeCell ref="AM882:AO882"/>
    <mergeCell ref="L883:M883"/>
    <mergeCell ref="U883:V883"/>
    <mergeCell ref="AD883:AE883"/>
    <mergeCell ref="R884:T884"/>
    <mergeCell ref="Y886:Z886"/>
    <mergeCell ref="AA886:AC886"/>
    <mergeCell ref="AD886:AE886"/>
    <mergeCell ref="AF886:AG886"/>
    <mergeCell ref="AH886:AI886"/>
    <mergeCell ref="AJ886:AL886"/>
    <mergeCell ref="L885:M885"/>
    <mergeCell ref="U885:V885"/>
    <mergeCell ref="AD885:AE885"/>
    <mergeCell ref="L886:M886"/>
    <mergeCell ref="N886:O886"/>
    <mergeCell ref="P886:Q886"/>
    <mergeCell ref="U886:V886"/>
    <mergeCell ref="W886:X886"/>
    <mergeCell ref="AA888:AC888"/>
    <mergeCell ref="AD888:AE888"/>
    <mergeCell ref="AF888:AG888"/>
    <mergeCell ref="AH888:AI888"/>
    <mergeCell ref="AJ888:AL888"/>
    <mergeCell ref="AM888:AO888"/>
    <mergeCell ref="L888:M888"/>
    <mergeCell ref="N888:O888"/>
    <mergeCell ref="P888:Q888"/>
    <mergeCell ref="U888:V888"/>
    <mergeCell ref="W888:X888"/>
    <mergeCell ref="Y888:Z888"/>
    <mergeCell ref="AM886:AO886"/>
    <mergeCell ref="L887:M887"/>
    <mergeCell ref="R888:T888"/>
    <mergeCell ref="Y890:Z890"/>
    <mergeCell ref="AA890:AC890"/>
    <mergeCell ref="AD890:AE890"/>
    <mergeCell ref="AF890:AG890"/>
    <mergeCell ref="AH890:AI890"/>
    <mergeCell ref="AJ890:AL890"/>
    <mergeCell ref="L889:M889"/>
    <mergeCell ref="U889:V889"/>
    <mergeCell ref="AD889:AE889"/>
    <mergeCell ref="L890:M890"/>
    <mergeCell ref="N890:O890"/>
    <mergeCell ref="P890:Q890"/>
    <mergeCell ref="U890:V890"/>
    <mergeCell ref="W890:X890"/>
    <mergeCell ref="AA892:AC892"/>
    <mergeCell ref="AD892:AE892"/>
    <mergeCell ref="AF892:AG892"/>
    <mergeCell ref="AH892:AI892"/>
    <mergeCell ref="AJ892:AL892"/>
    <mergeCell ref="AM892:AO892"/>
    <mergeCell ref="L892:M892"/>
    <mergeCell ref="N892:O892"/>
    <mergeCell ref="P892:Q892"/>
    <mergeCell ref="U892:V892"/>
    <mergeCell ref="W892:X892"/>
    <mergeCell ref="Y892:Z892"/>
    <mergeCell ref="AM890:AO890"/>
    <mergeCell ref="L891:M891"/>
    <mergeCell ref="U891:V891"/>
    <mergeCell ref="AD891:AE891"/>
    <mergeCell ref="AD894:AE894"/>
    <mergeCell ref="AF894:AG894"/>
    <mergeCell ref="AH894:AI894"/>
    <mergeCell ref="AJ894:AL894"/>
    <mergeCell ref="AM894:AO894"/>
    <mergeCell ref="L895:M895"/>
    <mergeCell ref="U895:V895"/>
    <mergeCell ref="AD895:AE895"/>
    <mergeCell ref="L893:M893"/>
    <mergeCell ref="U893:V893"/>
    <mergeCell ref="AD893:AE893"/>
    <mergeCell ref="L894:M894"/>
    <mergeCell ref="N894:O894"/>
    <mergeCell ref="P894:Q894"/>
    <mergeCell ref="U894:V894"/>
    <mergeCell ref="W894:X894"/>
    <mergeCell ref="Y894:Z894"/>
    <mergeCell ref="AA894:AC894"/>
    <mergeCell ref="L897:M897"/>
    <mergeCell ref="U897:V897"/>
    <mergeCell ref="AD897:AE897"/>
    <mergeCell ref="L898:M898"/>
    <mergeCell ref="N898:O898"/>
    <mergeCell ref="P898:Q898"/>
    <mergeCell ref="U898:V898"/>
    <mergeCell ref="W898:X898"/>
    <mergeCell ref="Y898:Z898"/>
    <mergeCell ref="AA898:AC898"/>
    <mergeCell ref="AA896:AC896"/>
    <mergeCell ref="AD896:AE896"/>
    <mergeCell ref="AF896:AG896"/>
    <mergeCell ref="AH896:AI896"/>
    <mergeCell ref="AJ896:AL896"/>
    <mergeCell ref="AM896:AO896"/>
    <mergeCell ref="L896:M896"/>
    <mergeCell ref="N896:O896"/>
    <mergeCell ref="P896:Q896"/>
    <mergeCell ref="U896:V896"/>
    <mergeCell ref="W896:X896"/>
    <mergeCell ref="Y896:Z896"/>
    <mergeCell ref="AA900:AC900"/>
    <mergeCell ref="AD900:AE900"/>
    <mergeCell ref="AF900:AG900"/>
    <mergeCell ref="AH900:AI900"/>
    <mergeCell ref="AJ900:AL900"/>
    <mergeCell ref="AM900:AO900"/>
    <mergeCell ref="L900:M900"/>
    <mergeCell ref="N900:O900"/>
    <mergeCell ref="P900:Q900"/>
    <mergeCell ref="U900:V900"/>
    <mergeCell ref="W900:X900"/>
    <mergeCell ref="Y900:Z900"/>
    <mergeCell ref="AD898:AE898"/>
    <mergeCell ref="AF898:AG898"/>
    <mergeCell ref="AH898:AI898"/>
    <mergeCell ref="AJ898:AL898"/>
    <mergeCell ref="AM898:AO898"/>
    <mergeCell ref="L899:M899"/>
    <mergeCell ref="U899:V899"/>
    <mergeCell ref="AD899:AE899"/>
    <mergeCell ref="AD902:AE902"/>
    <mergeCell ref="AF902:AG902"/>
    <mergeCell ref="AH902:AI902"/>
    <mergeCell ref="AJ902:AL902"/>
    <mergeCell ref="AM902:AO902"/>
    <mergeCell ref="L903:M903"/>
    <mergeCell ref="U903:V903"/>
    <mergeCell ref="AD903:AE903"/>
    <mergeCell ref="L901:M901"/>
    <mergeCell ref="U901:V901"/>
    <mergeCell ref="AD901:AE901"/>
    <mergeCell ref="L902:M902"/>
    <mergeCell ref="N902:O902"/>
    <mergeCell ref="P902:Q902"/>
    <mergeCell ref="U902:V902"/>
    <mergeCell ref="W902:X902"/>
    <mergeCell ref="Y902:Z902"/>
    <mergeCell ref="AA902:AC902"/>
    <mergeCell ref="L905:M905"/>
    <mergeCell ref="U905:V905"/>
    <mergeCell ref="AD905:AE905"/>
    <mergeCell ref="L906:M906"/>
    <mergeCell ref="N906:O906"/>
    <mergeCell ref="P906:Q906"/>
    <mergeCell ref="U906:V906"/>
    <mergeCell ref="W906:X906"/>
    <mergeCell ref="Y906:Z906"/>
    <mergeCell ref="AA906:AC906"/>
    <mergeCell ref="AA904:AC904"/>
    <mergeCell ref="AD904:AE904"/>
    <mergeCell ref="AF904:AG904"/>
    <mergeCell ref="AH904:AI904"/>
    <mergeCell ref="AJ904:AL904"/>
    <mergeCell ref="AM904:AO904"/>
    <mergeCell ref="L904:M904"/>
    <mergeCell ref="N904:O904"/>
    <mergeCell ref="P904:Q904"/>
    <mergeCell ref="U904:V904"/>
    <mergeCell ref="W904:X904"/>
    <mergeCell ref="Y904:Z904"/>
    <mergeCell ref="AA908:AC908"/>
    <mergeCell ref="AD908:AE908"/>
    <mergeCell ref="AF908:AG908"/>
    <mergeCell ref="AH908:AI908"/>
    <mergeCell ref="AJ908:AL908"/>
    <mergeCell ref="AM908:AO908"/>
    <mergeCell ref="L908:M908"/>
    <mergeCell ref="N908:O908"/>
    <mergeCell ref="P908:Q908"/>
    <mergeCell ref="U908:V908"/>
    <mergeCell ref="W908:X908"/>
    <mergeCell ref="Y908:Z908"/>
    <mergeCell ref="AD906:AE906"/>
    <mergeCell ref="AF906:AG906"/>
    <mergeCell ref="AH906:AI906"/>
    <mergeCell ref="AJ906:AL906"/>
    <mergeCell ref="AM906:AO906"/>
    <mergeCell ref="L907:M907"/>
    <mergeCell ref="U907:V907"/>
    <mergeCell ref="AD907:AE907"/>
    <mergeCell ref="AD910:AE910"/>
    <mergeCell ref="AF910:AG910"/>
    <mergeCell ref="AH910:AI910"/>
    <mergeCell ref="AJ910:AL910"/>
    <mergeCell ref="AM910:AO910"/>
    <mergeCell ref="L911:M911"/>
    <mergeCell ref="U911:V911"/>
    <mergeCell ref="AD911:AE911"/>
    <mergeCell ref="L909:M909"/>
    <mergeCell ref="U909:V909"/>
    <mergeCell ref="AD909:AE909"/>
    <mergeCell ref="L910:M910"/>
    <mergeCell ref="N910:O910"/>
    <mergeCell ref="P910:Q910"/>
    <mergeCell ref="U910:V910"/>
    <mergeCell ref="W910:X910"/>
    <mergeCell ref="Y910:Z910"/>
    <mergeCell ref="AA910:AC910"/>
    <mergeCell ref="AF914:AG914"/>
    <mergeCell ref="AH914:AI914"/>
    <mergeCell ref="AJ914:AL914"/>
    <mergeCell ref="AM914:AO914"/>
    <mergeCell ref="L913:M913"/>
    <mergeCell ref="U913:V913"/>
    <mergeCell ref="AD913:AE913"/>
    <mergeCell ref="L914:M914"/>
    <mergeCell ref="N914:O914"/>
    <mergeCell ref="P914:Q914"/>
    <mergeCell ref="U914:V914"/>
    <mergeCell ref="W914:X914"/>
    <mergeCell ref="Y914:Z914"/>
    <mergeCell ref="AA914:AC914"/>
    <mergeCell ref="AA912:AC912"/>
    <mergeCell ref="AD912:AE912"/>
    <mergeCell ref="AF912:AG912"/>
    <mergeCell ref="AH912:AI912"/>
    <mergeCell ref="AJ912:AL912"/>
    <mergeCell ref="AM912:AO912"/>
    <mergeCell ref="L912:M912"/>
    <mergeCell ref="N912:O912"/>
    <mergeCell ref="P912:Q912"/>
    <mergeCell ref="U912:V912"/>
    <mergeCell ref="W912:X912"/>
    <mergeCell ref="Y912:Z912"/>
    <mergeCell ref="Y920:Z920"/>
    <mergeCell ref="AD920:AE920"/>
    <mergeCell ref="AF920:AG920"/>
    <mergeCell ref="AH920:AI920"/>
    <mergeCell ref="AM920:AO920"/>
    <mergeCell ref="AF918:AG918"/>
    <mergeCell ref="AH918:AI918"/>
    <mergeCell ref="AM918:AO918"/>
    <mergeCell ref="B920:G920"/>
    <mergeCell ref="L920:M920"/>
    <mergeCell ref="N920:O920"/>
    <mergeCell ref="P920:Q920"/>
    <mergeCell ref="U920:V920"/>
    <mergeCell ref="W920:X920"/>
    <mergeCell ref="U918:V918"/>
    <mergeCell ref="W918:X918"/>
    <mergeCell ref="Y918:Z918"/>
    <mergeCell ref="AD918:AE918"/>
    <mergeCell ref="B918:G918"/>
    <mergeCell ref="L918:M918"/>
    <mergeCell ref="N918:O918"/>
    <mergeCell ref="P918:Q918"/>
    <mergeCell ref="AD76:AE76"/>
    <mergeCell ref="AF76:AG76"/>
    <mergeCell ref="AD80:AE80"/>
    <mergeCell ref="AF80:AG80"/>
    <mergeCell ref="AH80:AI80"/>
    <mergeCell ref="AM80:AO80"/>
    <mergeCell ref="L73:M73"/>
    <mergeCell ref="L74:M74"/>
    <mergeCell ref="N74:O74"/>
    <mergeCell ref="P74:Q74"/>
    <mergeCell ref="U74:V74"/>
    <mergeCell ref="W74:X74"/>
    <mergeCell ref="L79:M79"/>
    <mergeCell ref="L80:M80"/>
    <mergeCell ref="N80:O80"/>
    <mergeCell ref="P80:Q80"/>
    <mergeCell ref="U80:V80"/>
    <mergeCell ref="W80:X80"/>
    <mergeCell ref="Y80:Z80"/>
    <mergeCell ref="U253:V253"/>
    <mergeCell ref="AD253:AE253"/>
    <mergeCell ref="AA254:AC254"/>
    <mergeCell ref="AJ254:AL254"/>
    <mergeCell ref="U255:V255"/>
    <mergeCell ref="AD255:AE255"/>
    <mergeCell ref="AA256:AC256"/>
    <mergeCell ref="AH76:AI76"/>
    <mergeCell ref="AM76:AO76"/>
    <mergeCell ref="L255:M255"/>
    <mergeCell ref="L256:M256"/>
    <mergeCell ref="N256:O256"/>
    <mergeCell ref="P256:Q256"/>
    <mergeCell ref="U256:V256"/>
    <mergeCell ref="W256:X256"/>
    <mergeCell ref="Y256:Z256"/>
    <mergeCell ref="AD256:AE256"/>
    <mergeCell ref="AD252:AE252"/>
    <mergeCell ref="AF252:AG252"/>
    <mergeCell ref="AH252:AI252"/>
    <mergeCell ref="AJ252:AL252"/>
    <mergeCell ref="AM252:AO252"/>
    <mergeCell ref="L253:M253"/>
    <mergeCell ref="R252:T252"/>
    <mergeCell ref="L251:M251"/>
    <mergeCell ref="U251:V251"/>
    <mergeCell ref="AD251:AE251"/>
    <mergeCell ref="L252:M252"/>
    <mergeCell ref="N252:O252"/>
    <mergeCell ref="P252:Q252"/>
    <mergeCell ref="U252:V252"/>
    <mergeCell ref="W252:X252"/>
    <mergeCell ref="L257:M257"/>
    <mergeCell ref="U257:V257"/>
    <mergeCell ref="AD257:AE257"/>
    <mergeCell ref="L258:M258"/>
    <mergeCell ref="N258:O258"/>
    <mergeCell ref="P258:Q258"/>
    <mergeCell ref="U258:V258"/>
    <mergeCell ref="W258:X258"/>
    <mergeCell ref="Y258:Z258"/>
    <mergeCell ref="AF256:AG256"/>
    <mergeCell ref="AH256:AI256"/>
    <mergeCell ref="AM256:AO256"/>
    <mergeCell ref="AH338:AI338"/>
    <mergeCell ref="AJ338:AL338"/>
    <mergeCell ref="AM338:AO338"/>
    <mergeCell ref="L339:M339"/>
    <mergeCell ref="U339:V339"/>
    <mergeCell ref="AD339:AE339"/>
    <mergeCell ref="U338:V338"/>
    <mergeCell ref="W338:X338"/>
    <mergeCell ref="Y338:Z338"/>
    <mergeCell ref="AA338:AC338"/>
    <mergeCell ref="AD338:AE338"/>
    <mergeCell ref="AF338:AG338"/>
    <mergeCell ref="U259:V259"/>
    <mergeCell ref="AD259:AE259"/>
    <mergeCell ref="AA260:AC260"/>
    <mergeCell ref="AJ260:AL260"/>
    <mergeCell ref="L337:M337"/>
    <mergeCell ref="U337:V337"/>
    <mergeCell ref="R286:T286"/>
    <mergeCell ref="AD330:AE330"/>
    <mergeCell ref="AA456:AC456"/>
    <mergeCell ref="AD456:AE456"/>
    <mergeCell ref="AA340:AC340"/>
    <mergeCell ref="AD340:AE340"/>
    <mergeCell ref="AF340:AG340"/>
    <mergeCell ref="AH340:AI340"/>
    <mergeCell ref="AJ340:AL340"/>
    <mergeCell ref="AM340:AO340"/>
    <mergeCell ref="L340:M340"/>
    <mergeCell ref="N340:O340"/>
    <mergeCell ref="P340:Q340"/>
    <mergeCell ref="U340:V340"/>
    <mergeCell ref="W340:X340"/>
    <mergeCell ref="Y340:Z340"/>
    <mergeCell ref="L502:M502"/>
    <mergeCell ref="N502:O502"/>
    <mergeCell ref="P502:Q502"/>
    <mergeCell ref="AD500:AE500"/>
    <mergeCell ref="AF500:AG500"/>
    <mergeCell ref="AH500:AI500"/>
    <mergeCell ref="AJ500:AL500"/>
    <mergeCell ref="AM500:AO500"/>
    <mergeCell ref="L501:M501"/>
    <mergeCell ref="L499:M499"/>
    <mergeCell ref="U499:V499"/>
    <mergeCell ref="AD499:AE499"/>
    <mergeCell ref="L500:M500"/>
    <mergeCell ref="N500:O500"/>
    <mergeCell ref="P500:Q500"/>
    <mergeCell ref="U500:V500"/>
    <mergeCell ref="W500:X500"/>
    <mergeCell ref="Y500:Z500"/>
    <mergeCell ref="AJ776:AL776"/>
    <mergeCell ref="AM776:AO776"/>
    <mergeCell ref="L777:M777"/>
    <mergeCell ref="U777:V777"/>
    <mergeCell ref="AD777:AE777"/>
    <mergeCell ref="L775:M775"/>
    <mergeCell ref="U775:V775"/>
    <mergeCell ref="AD775:AE775"/>
    <mergeCell ref="L776:M776"/>
    <mergeCell ref="N776:O776"/>
    <mergeCell ref="P776:Q776"/>
    <mergeCell ref="U776:V776"/>
    <mergeCell ref="W776:X776"/>
    <mergeCell ref="Y776:Z776"/>
    <mergeCell ref="AA776:AC776"/>
    <mergeCell ref="L813:M813"/>
    <mergeCell ref="L814:M814"/>
    <mergeCell ref="N814:O814"/>
    <mergeCell ref="P814:Q814"/>
    <mergeCell ref="U814:V814"/>
    <mergeCell ref="W814:X814"/>
    <mergeCell ref="Y814:Z814"/>
    <mergeCell ref="AA814:AC814"/>
    <mergeCell ref="AA778:AC778"/>
    <mergeCell ref="AD778:AE778"/>
    <mergeCell ref="AF778:AG778"/>
    <mergeCell ref="AH778:AI778"/>
    <mergeCell ref="AJ778:AL778"/>
    <mergeCell ref="AM778:AO778"/>
    <mergeCell ref="L778:M778"/>
    <mergeCell ref="N778:O778"/>
    <mergeCell ref="P778:Q778"/>
    <mergeCell ref="Y778:Z778"/>
    <mergeCell ref="AA812:AC812"/>
    <mergeCell ref="AD812:AE812"/>
    <mergeCell ref="AF812:AG812"/>
    <mergeCell ref="AH812:AI812"/>
    <mergeCell ref="AJ812:AL812"/>
    <mergeCell ref="AM812:AO812"/>
    <mergeCell ref="L812:M812"/>
    <mergeCell ref="N812:O812"/>
    <mergeCell ref="P812:Q812"/>
    <mergeCell ref="U812:V812"/>
    <mergeCell ref="AA816:AC816"/>
    <mergeCell ref="AD816:AE816"/>
    <mergeCell ref="AF816:AG816"/>
    <mergeCell ref="AH816:AI816"/>
    <mergeCell ref="AJ816:AL816"/>
    <mergeCell ref="AM816:AO816"/>
    <mergeCell ref="L816:M816"/>
    <mergeCell ref="N816:O816"/>
    <mergeCell ref="P816:Q816"/>
    <mergeCell ref="U816:V816"/>
    <mergeCell ref="W816:X816"/>
    <mergeCell ref="Y816:Z816"/>
    <mergeCell ref="AD814:AE814"/>
    <mergeCell ref="AF814:AG814"/>
    <mergeCell ref="AH814:AI814"/>
    <mergeCell ref="AJ814:AL814"/>
    <mergeCell ref="AM814:AO814"/>
    <mergeCell ref="L815:M815"/>
    <mergeCell ref="U815:V815"/>
    <mergeCell ref="W812:X812"/>
    <mergeCell ref="Y812:Z812"/>
    <mergeCell ref="AF818:AG818"/>
    <mergeCell ref="AH818:AI818"/>
    <mergeCell ref="AJ818:AL818"/>
    <mergeCell ref="AM818:AO818"/>
    <mergeCell ref="L819:M819"/>
    <mergeCell ref="U819:V819"/>
    <mergeCell ref="AD819:AE819"/>
    <mergeCell ref="L817:M817"/>
    <mergeCell ref="U817:V817"/>
    <mergeCell ref="AD817:AE817"/>
    <mergeCell ref="L818:M818"/>
    <mergeCell ref="N818:O818"/>
    <mergeCell ref="P818:Q818"/>
    <mergeCell ref="U818:V818"/>
    <mergeCell ref="W818:X818"/>
    <mergeCell ref="Y818:Z818"/>
    <mergeCell ref="AA818:AC818"/>
    <mergeCell ref="AJ820:AL820"/>
    <mergeCell ref="AM820:AO820"/>
    <mergeCell ref="L820:M820"/>
    <mergeCell ref="N820:O820"/>
    <mergeCell ref="P820:Q820"/>
    <mergeCell ref="U820:V820"/>
    <mergeCell ref="W820:X820"/>
    <mergeCell ref="Y820:Z820"/>
    <mergeCell ref="AD864:AE864"/>
    <mergeCell ref="AF864:AG864"/>
    <mergeCell ref="AH864:AI864"/>
    <mergeCell ref="AJ864:AL864"/>
    <mergeCell ref="AM864:AO864"/>
    <mergeCell ref="AJ862:AL862"/>
    <mergeCell ref="AM862:AO862"/>
    <mergeCell ref="AD858:AE858"/>
    <mergeCell ref="AF858:AG858"/>
    <mergeCell ref="AH858:AI858"/>
    <mergeCell ref="AJ858:AL858"/>
    <mergeCell ref="AM858:AO858"/>
    <mergeCell ref="L861:M861"/>
    <mergeCell ref="U861:V861"/>
    <mergeCell ref="AD861:AE861"/>
    <mergeCell ref="L857:M857"/>
    <mergeCell ref="U857:V857"/>
    <mergeCell ref="L856:M856"/>
    <mergeCell ref="N856:O856"/>
    <mergeCell ref="P856:Q856"/>
    <mergeCell ref="AD860:AE860"/>
    <mergeCell ref="AF860:AG860"/>
    <mergeCell ref="AH860:AI860"/>
    <mergeCell ref="AJ860:AL860"/>
    <mergeCell ref="AD916:AE916"/>
    <mergeCell ref="AF916:AG916"/>
    <mergeCell ref="AH916:AI916"/>
    <mergeCell ref="AM916:AO916"/>
    <mergeCell ref="U916:V916"/>
    <mergeCell ref="W916:X916"/>
    <mergeCell ref="Y916:Z916"/>
    <mergeCell ref="AD914:AE914"/>
    <mergeCell ref="R72:T72"/>
    <mergeCell ref="R10:T10"/>
    <mergeCell ref="R334:T334"/>
    <mergeCell ref="R428:T428"/>
    <mergeCell ref="R58:T58"/>
    <mergeCell ref="R60:T60"/>
    <mergeCell ref="R62:T62"/>
    <mergeCell ref="R64:T64"/>
    <mergeCell ref="R66:T66"/>
    <mergeCell ref="R68:T68"/>
    <mergeCell ref="R256:T256"/>
    <mergeCell ref="R258:T258"/>
    <mergeCell ref="R260:T260"/>
    <mergeCell ref="R246:T246"/>
    <mergeCell ref="R248:T248"/>
    <mergeCell ref="R262:T262"/>
    <mergeCell ref="R774:T774"/>
    <mergeCell ref="R776:T776"/>
    <mergeCell ref="R778:T778"/>
    <mergeCell ref="AH770:AI770"/>
    <mergeCell ref="AA820:AC820"/>
    <mergeCell ref="AD820:AE820"/>
    <mergeCell ref="AF820:AG820"/>
    <mergeCell ref="AH820:AI820"/>
    <mergeCell ref="L331:M331"/>
    <mergeCell ref="U331:V331"/>
    <mergeCell ref="AD331:AE331"/>
    <mergeCell ref="R332:T332"/>
    <mergeCell ref="R378:T378"/>
    <mergeCell ref="R380:T380"/>
    <mergeCell ref="R864:T864"/>
    <mergeCell ref="R866:T866"/>
    <mergeCell ref="R868:T868"/>
    <mergeCell ref="R870:T870"/>
    <mergeCell ref="R794:T794"/>
    <mergeCell ref="R796:T796"/>
    <mergeCell ref="R798:T798"/>
    <mergeCell ref="R800:T800"/>
    <mergeCell ref="R802:T802"/>
    <mergeCell ref="R804:T804"/>
    <mergeCell ref="R846:T846"/>
    <mergeCell ref="R848:T848"/>
    <mergeCell ref="R850:T850"/>
    <mergeCell ref="R852:T852"/>
    <mergeCell ref="R854:T854"/>
    <mergeCell ref="R860:T860"/>
    <mergeCell ref="R710:T710"/>
    <mergeCell ref="L711:M711"/>
    <mergeCell ref="R712:T712"/>
    <mergeCell ref="R714:T714"/>
    <mergeCell ref="R716:T716"/>
    <mergeCell ref="R718:T718"/>
    <mergeCell ref="AD815:AE815"/>
    <mergeCell ref="AD818:AE818"/>
    <mergeCell ref="U778:V778"/>
    <mergeCell ref="W778:X778"/>
  </mergeCells>
  <phoneticPr fontId="13"/>
  <printOptions horizontalCentered="1" verticalCentered="1"/>
  <pageMargins left="0" right="0" top="0.78740157480314965" bottom="0" header="0" footer="0"/>
  <rowBreaks count="19" manualBreakCount="19">
    <brk id="46" max="43" man="1"/>
    <brk id="92" max="43" man="1"/>
    <brk id="138" max="43" man="1"/>
    <brk id="184" max="43" man="1"/>
    <brk id="230" max="43" man="1"/>
    <brk id="276" max="43" man="1"/>
    <brk id="322" max="43" man="1"/>
    <brk id="368" max="43" man="1"/>
    <brk id="414" max="43" man="1"/>
    <brk id="460" max="43" man="1"/>
    <brk id="506" max="43" man="1"/>
    <brk id="554" max="43" man="1"/>
    <brk id="600" max="43" man="1"/>
    <brk id="646" max="43" man="1"/>
    <brk id="692" max="43" man="1"/>
    <brk id="738" max="43" man="1"/>
    <brk id="784" max="43" man="1"/>
    <brk id="830" max="43" man="1"/>
    <brk id="874" max="4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3CB3BB-FC63-4F48-92B4-6B4B0A15121D}">
  <sheetPr>
    <tabColor rgb="FFFFC000"/>
  </sheetPr>
  <dimension ref="A1:AC166"/>
  <sheetViews>
    <sheetView view="pageBreakPreview" zoomScaleNormal="100" zoomScaleSheetLayoutView="100" workbookViewId="0">
      <selection activeCell="L11" sqref="L11"/>
    </sheetView>
  </sheetViews>
  <sheetFormatPr defaultColWidth="6.69921875" defaultRowHeight="17.25" x14ac:dyDescent="0.2"/>
  <cols>
    <col min="1" max="1" width="3.5" style="25" customWidth="1"/>
    <col min="2" max="2" width="5" style="25" customWidth="1"/>
    <col min="3" max="4" width="3.5" style="25" customWidth="1"/>
    <col min="5" max="5" width="1.69921875" style="25" customWidth="1"/>
    <col min="6" max="6" width="3.69921875" style="25" customWidth="1"/>
    <col min="7" max="7" width="0.8984375" style="25" customWidth="1"/>
    <col min="8" max="9" width="12.19921875" style="25" customWidth="1"/>
    <col min="10" max="11" width="0.8984375" style="25" customWidth="1"/>
    <col min="12" max="12" width="14.19921875" style="25" customWidth="1"/>
    <col min="13" max="13" width="0.8984375" style="25" customWidth="1"/>
    <col min="14" max="14" width="4.69921875" style="25" customWidth="1"/>
    <col min="15" max="15" width="0.8984375" style="25" customWidth="1"/>
    <col min="16" max="16" width="14.19921875" style="25" customWidth="1"/>
    <col min="17" max="18" width="0.8984375" style="25" customWidth="1"/>
    <col min="19" max="19" width="14.19921875" style="25" customWidth="1"/>
    <col min="20" max="21" width="0.8984375" style="25" customWidth="1"/>
    <col min="22" max="22" width="12.69921875" style="25" customWidth="1"/>
    <col min="23" max="24" width="0.8984375" style="25" customWidth="1"/>
    <col min="25" max="25" width="3.5" style="25" customWidth="1"/>
    <col min="26" max="26" width="0.8984375" style="25" customWidth="1"/>
    <col min="27" max="27" width="1.69921875" style="25" customWidth="1"/>
    <col min="28" max="16384" width="6.69921875" style="25"/>
  </cols>
  <sheetData>
    <row r="1" spans="1:27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5" spans="1:27" ht="21" x14ac:dyDescent="0.2">
      <c r="D5" s="30"/>
      <c r="I5" s="31"/>
    </row>
    <row r="6" spans="1:27" ht="15" customHeight="1" x14ac:dyDescent="0.2">
      <c r="D6" s="30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230"/>
      <c r="W6" s="33"/>
      <c r="X6" s="33"/>
      <c r="Y6" s="33"/>
      <c r="Z6" s="33"/>
      <c r="AA6" s="34"/>
    </row>
    <row r="7" spans="1:27" ht="12" customHeight="1" x14ac:dyDescent="0.2">
      <c r="D7" s="30"/>
      <c r="E7" s="35"/>
      <c r="F7" s="1074" t="s">
        <v>1789</v>
      </c>
      <c r="G7" s="1074"/>
      <c r="H7" s="1074"/>
      <c r="I7" s="1074"/>
      <c r="J7" s="1074"/>
      <c r="K7" s="1074"/>
      <c r="L7" s="1074"/>
      <c r="M7" s="1074"/>
      <c r="N7" s="1074"/>
      <c r="O7" s="1074"/>
      <c r="P7" s="1074"/>
      <c r="Q7" s="1074"/>
      <c r="R7" s="1074"/>
      <c r="S7" s="1074"/>
      <c r="T7" s="1074"/>
      <c r="U7" s="1074"/>
      <c r="V7" s="1074"/>
      <c r="W7" s="1074"/>
      <c r="X7" s="1074"/>
      <c r="Y7" s="1074"/>
      <c r="AA7" s="36"/>
    </row>
    <row r="8" spans="1:27" ht="12" customHeight="1" x14ac:dyDescent="0.2">
      <c r="D8" s="30"/>
      <c r="E8" s="35"/>
      <c r="F8" s="1074"/>
      <c r="G8" s="1074"/>
      <c r="H8" s="1074"/>
      <c r="I8" s="1074"/>
      <c r="J8" s="1074"/>
      <c r="K8" s="1074"/>
      <c r="L8" s="1074"/>
      <c r="M8" s="1074"/>
      <c r="N8" s="1074"/>
      <c r="O8" s="1074"/>
      <c r="P8" s="1074"/>
      <c r="Q8" s="1074"/>
      <c r="R8" s="1074"/>
      <c r="S8" s="1074"/>
      <c r="T8" s="1074"/>
      <c r="U8" s="1074"/>
      <c r="V8" s="1074"/>
      <c r="W8" s="1074"/>
      <c r="X8" s="1074"/>
      <c r="Y8" s="1074"/>
      <c r="AA8" s="36"/>
    </row>
    <row r="9" spans="1:27" ht="6.95" customHeight="1" x14ac:dyDescent="0.2">
      <c r="D9" s="30"/>
      <c r="E9" s="35"/>
      <c r="AA9" s="36"/>
    </row>
    <row r="10" spans="1:27" ht="7.5" customHeight="1" x14ac:dyDescent="0.2">
      <c r="D10" s="30"/>
      <c r="E10" s="35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AA10" s="36"/>
    </row>
    <row r="11" spans="1:27" ht="15" customHeight="1" x14ac:dyDescent="0.2">
      <c r="D11" s="30"/>
      <c r="E11" s="35"/>
      <c r="F11" s="162"/>
      <c r="G11" s="162"/>
      <c r="H11" s="162"/>
      <c r="I11" s="262" t="s">
        <v>585</v>
      </c>
      <c r="J11" s="263"/>
      <c r="K11" s="162"/>
      <c r="L11" s="264" t="s">
        <v>2242</v>
      </c>
      <c r="M11" s="265"/>
      <c r="N11" s="265"/>
      <c r="O11" s="265"/>
      <c r="P11" s="265"/>
      <c r="Q11" s="265"/>
      <c r="R11" s="265"/>
      <c r="S11" s="265"/>
      <c r="T11" s="265"/>
      <c r="U11" s="266"/>
      <c r="V11" s="266"/>
      <c r="W11" s="266"/>
      <c r="X11" s="266"/>
      <c r="Y11" s="266"/>
      <c r="Z11" s="162"/>
      <c r="AA11" s="36"/>
    </row>
    <row r="12" spans="1:27" ht="6.95" customHeight="1" x14ac:dyDescent="0.2">
      <c r="D12" s="30"/>
      <c r="E12" s="35"/>
      <c r="F12" s="162"/>
      <c r="G12" s="162"/>
      <c r="H12" s="162"/>
      <c r="I12" s="267"/>
      <c r="J12" s="268"/>
      <c r="K12" s="269"/>
      <c r="L12" s="270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36"/>
    </row>
    <row r="13" spans="1:27" ht="15" customHeight="1" x14ac:dyDescent="0.2">
      <c r="D13" s="30"/>
      <c r="E13" s="35"/>
      <c r="F13" s="162"/>
      <c r="G13" s="162"/>
      <c r="H13" s="162"/>
      <c r="I13" s="262" t="s">
        <v>586</v>
      </c>
      <c r="J13" s="263"/>
      <c r="K13" s="162"/>
      <c r="L13" s="264" t="s">
        <v>1809</v>
      </c>
      <c r="M13" s="265"/>
      <c r="N13" s="265"/>
      <c r="O13" s="265"/>
      <c r="P13" s="265"/>
      <c r="Q13" s="265"/>
      <c r="R13" s="265"/>
      <c r="S13" s="265"/>
      <c r="T13" s="265"/>
      <c r="U13" s="266"/>
      <c r="V13" s="266"/>
      <c r="W13" s="266"/>
      <c r="X13" s="266"/>
      <c r="Y13" s="266"/>
      <c r="Z13" s="162"/>
      <c r="AA13" s="36"/>
    </row>
    <row r="14" spans="1:27" ht="6.95" customHeight="1" x14ac:dyDescent="0.2">
      <c r="D14" s="30"/>
      <c r="E14" s="35"/>
      <c r="F14" s="162"/>
      <c r="G14" s="162"/>
      <c r="H14" s="162"/>
      <c r="I14" s="267"/>
      <c r="J14" s="268"/>
      <c r="K14" s="269"/>
      <c r="L14" s="270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36"/>
    </row>
    <row r="15" spans="1:27" ht="15" customHeight="1" x14ac:dyDescent="0.2">
      <c r="D15" s="30"/>
      <c r="E15" s="35"/>
      <c r="F15" s="162"/>
      <c r="G15" s="162"/>
      <c r="H15" s="162"/>
      <c r="I15" s="262" t="s">
        <v>587</v>
      </c>
      <c r="J15" s="263"/>
      <c r="K15" s="162"/>
      <c r="L15" s="271" t="s">
        <v>1810</v>
      </c>
      <c r="M15" s="272"/>
      <c r="N15" s="272"/>
      <c r="O15" s="272"/>
      <c r="P15" s="272"/>
      <c r="Q15" s="272"/>
      <c r="R15" s="272"/>
      <c r="S15" s="272"/>
      <c r="T15" s="272"/>
      <c r="U15" s="273"/>
      <c r="V15" s="273"/>
      <c r="W15" s="273"/>
      <c r="X15" s="273"/>
      <c r="Y15" s="273"/>
      <c r="Z15" s="162"/>
      <c r="AA15" s="36"/>
    </row>
    <row r="16" spans="1:27" ht="6.95" customHeight="1" x14ac:dyDescent="0.2">
      <c r="D16" s="30"/>
      <c r="E16" s="35"/>
      <c r="F16" s="162"/>
      <c r="G16" s="162"/>
      <c r="H16" s="162"/>
      <c r="I16" s="267"/>
      <c r="J16" s="268"/>
      <c r="K16" s="269"/>
      <c r="L16" s="270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36"/>
    </row>
    <row r="17" spans="4:29" ht="15" customHeight="1" x14ac:dyDescent="0.2">
      <c r="D17" s="30"/>
      <c r="E17" s="35"/>
      <c r="F17" s="1075" t="s">
        <v>1790</v>
      </c>
      <c r="G17" s="1075"/>
      <c r="H17" s="1075"/>
      <c r="I17" s="1075"/>
      <c r="J17" s="1075"/>
      <c r="K17" s="1075"/>
      <c r="L17" s="1075"/>
      <c r="M17" s="1075"/>
      <c r="N17" s="1075"/>
      <c r="O17" s="1075"/>
      <c r="P17" s="1075"/>
      <c r="Q17" s="1075"/>
      <c r="R17" s="1075"/>
      <c r="S17" s="1075"/>
      <c r="T17" s="1075"/>
      <c r="U17" s="1075"/>
      <c r="V17" s="1075"/>
      <c r="W17" s="1075"/>
      <c r="X17" s="1075"/>
      <c r="Y17" s="1075"/>
      <c r="Z17" s="1075"/>
      <c r="AA17" s="36"/>
    </row>
    <row r="18" spans="4:29" ht="2.1" customHeight="1" x14ac:dyDescent="0.2">
      <c r="D18" s="30"/>
      <c r="E18" s="35"/>
      <c r="AA18" s="36"/>
    </row>
    <row r="19" spans="4:29" ht="17.100000000000001" customHeight="1" x14ac:dyDescent="0.2">
      <c r="D19" s="30"/>
      <c r="E19" s="35"/>
      <c r="F19" s="1065" t="s">
        <v>580</v>
      </c>
      <c r="G19" s="1067" t="s">
        <v>582</v>
      </c>
      <c r="H19" s="1061"/>
      <c r="I19" s="1061"/>
      <c r="J19" s="1061"/>
      <c r="K19" s="1069" t="s">
        <v>1794</v>
      </c>
      <c r="L19" s="1070"/>
      <c r="M19" s="1079"/>
      <c r="N19" s="1061" t="s">
        <v>588</v>
      </c>
      <c r="O19" s="1081" t="s">
        <v>1792</v>
      </c>
      <c r="P19" s="1072"/>
      <c r="Q19" s="1082"/>
      <c r="R19" s="1085" t="s">
        <v>1793</v>
      </c>
      <c r="S19" s="1072"/>
      <c r="T19" s="1086"/>
      <c r="U19" s="1061" t="s">
        <v>583</v>
      </c>
      <c r="V19" s="1061"/>
      <c r="W19" s="1061"/>
      <c r="X19" s="1061"/>
      <c r="Y19" s="1061"/>
      <c r="Z19" s="1062"/>
      <c r="AA19" s="36"/>
    </row>
    <row r="20" spans="4:29" ht="17.100000000000001" customHeight="1" x14ac:dyDescent="0.2">
      <c r="D20" s="30"/>
      <c r="E20" s="35"/>
      <c r="F20" s="1066"/>
      <c r="G20" s="1068"/>
      <c r="H20" s="1063"/>
      <c r="I20" s="1063"/>
      <c r="J20" s="1063"/>
      <c r="K20" s="1071"/>
      <c r="L20" s="1063"/>
      <c r="M20" s="1080"/>
      <c r="N20" s="1063"/>
      <c r="O20" s="1083"/>
      <c r="P20" s="1073"/>
      <c r="Q20" s="1084"/>
      <c r="R20" s="1087"/>
      <c r="S20" s="1073"/>
      <c r="T20" s="1088"/>
      <c r="U20" s="1063"/>
      <c r="V20" s="1063"/>
      <c r="W20" s="1063"/>
      <c r="X20" s="1063"/>
      <c r="Y20" s="1063"/>
      <c r="Z20" s="1064"/>
      <c r="AA20" s="36"/>
    </row>
    <row r="21" spans="4:29" ht="17.100000000000001" customHeight="1" x14ac:dyDescent="0.2">
      <c r="D21" s="30"/>
      <c r="E21" s="35"/>
      <c r="F21" s="302" t="s">
        <v>1215</v>
      </c>
      <c r="G21" s="251"/>
      <c r="H21" s="1050" t="s">
        <v>1811</v>
      </c>
      <c r="I21" s="1050"/>
      <c r="J21" s="311"/>
      <c r="K21" s="341"/>
      <c r="L21" s="277" t="s">
        <v>1791</v>
      </c>
      <c r="M21" s="342"/>
      <c r="N21" s="314"/>
      <c r="O21" s="349"/>
      <c r="P21" s="277" t="s">
        <v>1791</v>
      </c>
      <c r="Q21" s="254"/>
      <c r="R21" s="255"/>
      <c r="S21" s="277" t="s">
        <v>1791</v>
      </c>
      <c r="T21" s="350"/>
      <c r="U21" s="255"/>
      <c r="V21" s="252"/>
      <c r="W21" s="255"/>
      <c r="X21" s="255"/>
      <c r="Y21" s="252"/>
      <c r="Z21" s="256"/>
      <c r="AA21" s="36"/>
      <c r="AB21" s="1051"/>
      <c r="AC21" s="1052"/>
    </row>
    <row r="22" spans="4:29" ht="17.100000000000001" customHeight="1" x14ac:dyDescent="0.2">
      <c r="D22" s="30"/>
      <c r="E22" s="35"/>
      <c r="F22" s="302"/>
      <c r="G22" s="251"/>
      <c r="H22" s="1050"/>
      <c r="I22" s="1050"/>
      <c r="J22" s="311"/>
      <c r="K22" s="341"/>
      <c r="L22" s="252"/>
      <c r="M22" s="342"/>
      <c r="N22" s="314"/>
      <c r="O22" s="349"/>
      <c r="P22" s="277"/>
      <c r="Q22" s="254"/>
      <c r="R22" s="255"/>
      <c r="S22" s="277"/>
      <c r="T22" s="350"/>
      <c r="U22" s="255"/>
      <c r="V22" s="252"/>
      <c r="W22" s="255"/>
      <c r="X22" s="255"/>
      <c r="Y22" s="252"/>
      <c r="Z22" s="256"/>
      <c r="AA22" s="36"/>
      <c r="AB22" s="1051"/>
      <c r="AC22" s="1052"/>
    </row>
    <row r="23" spans="4:29" ht="17.100000000000001" customHeight="1" x14ac:dyDescent="0.2">
      <c r="D23" s="30"/>
      <c r="E23" s="35"/>
      <c r="F23" s="302"/>
      <c r="G23" s="251"/>
      <c r="H23" s="1050"/>
      <c r="I23" s="1050"/>
      <c r="J23" s="311"/>
      <c r="K23" s="341"/>
      <c r="L23" s="252"/>
      <c r="M23" s="342"/>
      <c r="N23" s="314"/>
      <c r="O23" s="349"/>
      <c r="P23" s="277"/>
      <c r="Q23" s="254"/>
      <c r="R23" s="255"/>
      <c r="S23" s="277"/>
      <c r="T23" s="350"/>
      <c r="U23" s="255"/>
      <c r="V23" s="252"/>
      <c r="W23" s="255"/>
      <c r="X23" s="255"/>
      <c r="Y23" s="252"/>
      <c r="Z23" s="256"/>
      <c r="AA23" s="36"/>
      <c r="AB23" s="1051"/>
      <c r="AC23" s="1052"/>
    </row>
    <row r="24" spans="4:29" ht="17.100000000000001" customHeight="1" x14ac:dyDescent="0.2">
      <c r="D24" s="30"/>
      <c r="E24" s="35"/>
      <c r="F24" s="302"/>
      <c r="G24" s="251"/>
      <c r="H24" s="1050"/>
      <c r="I24" s="1050"/>
      <c r="J24" s="311"/>
      <c r="K24" s="341"/>
      <c r="L24" s="252"/>
      <c r="M24" s="342"/>
      <c r="N24" s="314"/>
      <c r="O24" s="349"/>
      <c r="P24" s="277"/>
      <c r="Q24" s="254"/>
      <c r="R24" s="255"/>
      <c r="S24" s="277"/>
      <c r="T24" s="350"/>
      <c r="U24" s="255"/>
      <c r="V24" s="252"/>
      <c r="W24" s="255"/>
      <c r="X24" s="255"/>
      <c r="Y24" s="252"/>
      <c r="Z24" s="256"/>
      <c r="AA24" s="36"/>
      <c r="AB24" s="1051"/>
      <c r="AC24" s="1052"/>
    </row>
    <row r="25" spans="4:29" ht="17.100000000000001" customHeight="1" x14ac:dyDescent="0.2">
      <c r="D25" s="30"/>
      <c r="E25" s="35"/>
      <c r="F25" s="302"/>
      <c r="G25" s="251"/>
      <c r="H25" s="1050"/>
      <c r="I25" s="1050"/>
      <c r="J25" s="311"/>
      <c r="K25" s="341"/>
      <c r="L25" s="252"/>
      <c r="M25" s="342"/>
      <c r="N25" s="314"/>
      <c r="O25" s="349"/>
      <c r="P25" s="277"/>
      <c r="Q25" s="254"/>
      <c r="R25" s="255"/>
      <c r="S25" s="841"/>
      <c r="T25" s="350"/>
      <c r="U25" s="255"/>
      <c r="V25" s="253"/>
      <c r="W25" s="255"/>
      <c r="X25" s="255"/>
      <c r="Y25" s="252"/>
      <c r="Z25" s="256"/>
      <c r="AA25" s="36"/>
      <c r="AB25" s="1051"/>
      <c r="AC25" s="1052"/>
    </row>
    <row r="26" spans="4:29" ht="17.100000000000001" customHeight="1" x14ac:dyDescent="0.2">
      <c r="D26" s="30"/>
      <c r="E26" s="35"/>
      <c r="F26" s="302"/>
      <c r="G26" s="251"/>
      <c r="H26" s="1078"/>
      <c r="I26" s="1078"/>
      <c r="J26" s="311"/>
      <c r="K26" s="341"/>
      <c r="L26" s="252"/>
      <c r="M26" s="342"/>
      <c r="N26" s="314"/>
      <c r="O26" s="349"/>
      <c r="P26" s="277"/>
      <c r="Q26" s="254"/>
      <c r="R26" s="255"/>
      <c r="S26" s="277"/>
      <c r="T26" s="350"/>
      <c r="U26" s="255"/>
      <c r="V26" s="253"/>
      <c r="W26" s="255"/>
      <c r="X26" s="255"/>
      <c r="Y26" s="257"/>
      <c r="Z26" s="256"/>
      <c r="AA26" s="36"/>
      <c r="AB26" s="1051"/>
      <c r="AC26" s="1052"/>
    </row>
    <row r="27" spans="4:29" ht="17.100000000000001" customHeight="1" x14ac:dyDescent="0.2">
      <c r="D27" s="30"/>
      <c r="E27" s="35"/>
      <c r="F27" s="302"/>
      <c r="G27" s="251"/>
      <c r="H27" s="1050"/>
      <c r="I27" s="1050"/>
      <c r="J27" s="311"/>
      <c r="K27" s="341"/>
      <c r="L27" s="252"/>
      <c r="M27" s="342"/>
      <c r="N27" s="314"/>
      <c r="O27" s="349"/>
      <c r="P27" s="277"/>
      <c r="Q27" s="254"/>
      <c r="R27" s="255"/>
      <c r="S27" s="277"/>
      <c r="T27" s="350"/>
      <c r="U27" s="255"/>
      <c r="V27" s="252"/>
      <c r="W27" s="255"/>
      <c r="X27" s="255"/>
      <c r="Y27" s="252"/>
      <c r="Z27" s="256"/>
      <c r="AA27" s="36"/>
      <c r="AB27" s="1051"/>
      <c r="AC27" s="1052"/>
    </row>
    <row r="28" spans="4:29" ht="17.100000000000001" customHeight="1" x14ac:dyDescent="0.2">
      <c r="D28" s="30"/>
      <c r="E28" s="35"/>
      <c r="F28" s="302"/>
      <c r="G28" s="251"/>
      <c r="H28" s="1050"/>
      <c r="I28" s="1050"/>
      <c r="J28" s="311"/>
      <c r="K28" s="341"/>
      <c r="L28" s="252"/>
      <c r="M28" s="342"/>
      <c r="N28" s="314"/>
      <c r="O28" s="349"/>
      <c r="P28" s="277"/>
      <c r="Q28" s="254"/>
      <c r="R28" s="255"/>
      <c r="S28" s="277"/>
      <c r="T28" s="350"/>
      <c r="U28" s="255"/>
      <c r="V28" s="252"/>
      <c r="W28" s="255"/>
      <c r="X28" s="255"/>
      <c r="Y28" s="252"/>
      <c r="Z28" s="256"/>
      <c r="AA28" s="36"/>
      <c r="AB28" s="1051"/>
      <c r="AC28" s="1052"/>
    </row>
    <row r="29" spans="4:29" ht="17.100000000000001" customHeight="1" x14ac:dyDescent="0.2">
      <c r="D29" s="30"/>
      <c r="E29" s="35"/>
      <c r="F29" s="302"/>
      <c r="G29" s="251"/>
      <c r="H29" s="1050"/>
      <c r="I29" s="1050"/>
      <c r="J29" s="311"/>
      <c r="K29" s="341"/>
      <c r="L29" s="252"/>
      <c r="M29" s="342"/>
      <c r="N29" s="314"/>
      <c r="O29" s="349"/>
      <c r="P29" s="277"/>
      <c r="Q29" s="254"/>
      <c r="R29" s="255"/>
      <c r="S29" s="277"/>
      <c r="T29" s="350"/>
      <c r="U29" s="255"/>
      <c r="V29" s="252"/>
      <c r="W29" s="255"/>
      <c r="X29" s="255"/>
      <c r="Y29" s="252"/>
      <c r="Z29" s="256"/>
      <c r="AA29" s="36"/>
      <c r="AB29" s="1051"/>
      <c r="AC29" s="1052"/>
    </row>
    <row r="30" spans="4:29" ht="17.100000000000001" customHeight="1" x14ac:dyDescent="0.2">
      <c r="D30" s="30"/>
      <c r="E30" s="35"/>
      <c r="F30" s="302"/>
      <c r="G30" s="251"/>
      <c r="H30" s="1050"/>
      <c r="I30" s="1050"/>
      <c r="J30" s="311"/>
      <c r="K30" s="341"/>
      <c r="L30" s="252"/>
      <c r="M30" s="342"/>
      <c r="N30" s="314"/>
      <c r="O30" s="349"/>
      <c r="P30" s="277"/>
      <c r="Q30" s="254"/>
      <c r="R30" s="255"/>
      <c r="S30" s="277"/>
      <c r="T30" s="350"/>
      <c r="U30" s="255"/>
      <c r="V30" s="252"/>
      <c r="W30" s="255"/>
      <c r="X30" s="255"/>
      <c r="Y30" s="252"/>
      <c r="Z30" s="256"/>
      <c r="AA30" s="36"/>
      <c r="AB30" s="1051"/>
      <c r="AC30" s="1052"/>
    </row>
    <row r="31" spans="4:29" ht="17.100000000000001" customHeight="1" x14ac:dyDescent="0.2">
      <c r="D31" s="30"/>
      <c r="E31" s="35"/>
      <c r="F31" s="302"/>
      <c r="G31" s="251"/>
      <c r="H31" s="1050"/>
      <c r="I31" s="1050"/>
      <c r="J31" s="311"/>
      <c r="K31" s="341"/>
      <c r="L31" s="252"/>
      <c r="M31" s="342"/>
      <c r="N31" s="314"/>
      <c r="O31" s="349"/>
      <c r="P31" s="277"/>
      <c r="Q31" s="254"/>
      <c r="R31" s="255"/>
      <c r="S31" s="277"/>
      <c r="T31" s="350"/>
      <c r="U31" s="255"/>
      <c r="V31" s="252"/>
      <c r="W31" s="1058"/>
      <c r="X31" s="1058"/>
      <c r="Y31" s="1058"/>
      <c r="Z31" s="1059"/>
      <c r="AA31" s="36"/>
      <c r="AB31" s="1051"/>
      <c r="AC31" s="1052"/>
    </row>
    <row r="32" spans="4:29" ht="17.100000000000001" customHeight="1" x14ac:dyDescent="0.2">
      <c r="D32" s="30"/>
      <c r="E32" s="35"/>
      <c r="F32" s="302"/>
      <c r="G32" s="251"/>
      <c r="H32" s="1050"/>
      <c r="I32" s="1050"/>
      <c r="J32" s="311"/>
      <c r="K32" s="341"/>
      <c r="L32" s="252"/>
      <c r="M32" s="342"/>
      <c r="N32" s="314"/>
      <c r="O32" s="349"/>
      <c r="P32" s="277"/>
      <c r="Q32" s="254"/>
      <c r="R32" s="255"/>
      <c r="S32" s="277"/>
      <c r="T32" s="350"/>
      <c r="U32" s="255"/>
      <c r="V32" s="252"/>
      <c r="W32" s="255"/>
      <c r="X32" s="255"/>
      <c r="Y32" s="252"/>
      <c r="Z32" s="256"/>
      <c r="AA32" s="36"/>
      <c r="AB32" s="1051"/>
      <c r="AC32" s="1052"/>
    </row>
    <row r="33" spans="4:29" ht="17.100000000000001" customHeight="1" x14ac:dyDescent="0.2">
      <c r="D33" s="30"/>
      <c r="E33" s="35"/>
      <c r="F33" s="302"/>
      <c r="G33" s="251"/>
      <c r="H33" s="1050"/>
      <c r="I33" s="1050"/>
      <c r="J33" s="311"/>
      <c r="K33" s="341"/>
      <c r="L33" s="252"/>
      <c r="M33" s="342"/>
      <c r="N33" s="314"/>
      <c r="O33" s="351"/>
      <c r="P33" s="277"/>
      <c r="Q33" s="288"/>
      <c r="R33" s="289"/>
      <c r="S33" s="277"/>
      <c r="T33" s="350"/>
      <c r="U33" s="255"/>
      <c r="V33" s="252"/>
      <c r="W33" s="1056"/>
      <c r="X33" s="1056"/>
      <c r="Y33" s="1056"/>
      <c r="Z33" s="1057"/>
      <c r="AA33" s="36"/>
      <c r="AB33" s="1051"/>
      <c r="AC33" s="1052"/>
    </row>
    <row r="34" spans="4:29" ht="17.100000000000001" customHeight="1" x14ac:dyDescent="0.2">
      <c r="D34" s="30"/>
      <c r="E34" s="35"/>
      <c r="F34" s="302"/>
      <c r="G34" s="251"/>
      <c r="H34" s="1050"/>
      <c r="I34" s="1050"/>
      <c r="J34" s="311"/>
      <c r="K34" s="341"/>
      <c r="L34" s="259"/>
      <c r="M34" s="342"/>
      <c r="N34" s="314"/>
      <c r="O34" s="351"/>
      <c r="P34" s="277"/>
      <c r="Q34" s="288"/>
      <c r="R34" s="289"/>
      <c r="S34" s="277"/>
      <c r="T34" s="350"/>
      <c r="U34" s="258"/>
      <c r="V34" s="260"/>
      <c r="W34" s="258"/>
      <c r="X34" s="258"/>
      <c r="Y34" s="261"/>
      <c r="Z34" s="256"/>
      <c r="AA34" s="36"/>
      <c r="AB34" s="1051"/>
      <c r="AC34" s="1052"/>
    </row>
    <row r="35" spans="4:29" ht="17.100000000000001" customHeight="1" x14ac:dyDescent="0.2">
      <c r="D35" s="30"/>
      <c r="E35" s="35"/>
      <c r="F35" s="302"/>
      <c r="G35" s="251"/>
      <c r="H35" s="1050"/>
      <c r="I35" s="1050"/>
      <c r="J35" s="311"/>
      <c r="K35" s="341"/>
      <c r="L35" s="259"/>
      <c r="M35" s="342"/>
      <c r="N35" s="314"/>
      <c r="O35" s="351"/>
      <c r="P35" s="277"/>
      <c r="Q35" s="288"/>
      <c r="R35" s="289"/>
      <c r="S35" s="277"/>
      <c r="T35" s="350"/>
      <c r="U35" s="258"/>
      <c r="V35" s="260"/>
      <c r="W35" s="258"/>
      <c r="X35" s="258"/>
      <c r="Y35" s="261"/>
      <c r="Z35" s="256"/>
      <c r="AA35" s="36"/>
      <c r="AB35" s="1051"/>
      <c r="AC35" s="1052"/>
    </row>
    <row r="36" spans="4:29" ht="17.100000000000001" customHeight="1" x14ac:dyDescent="0.2">
      <c r="D36" s="30"/>
      <c r="E36" s="35"/>
      <c r="F36" s="302"/>
      <c r="G36" s="251"/>
      <c r="H36" s="1050"/>
      <c r="I36" s="1050"/>
      <c r="J36" s="311"/>
      <c r="K36" s="341"/>
      <c r="L36" s="259"/>
      <c r="M36" s="342"/>
      <c r="N36" s="314"/>
      <c r="O36" s="351"/>
      <c r="P36" s="277"/>
      <c r="Q36" s="288"/>
      <c r="R36" s="289"/>
      <c r="S36" s="277"/>
      <c r="T36" s="350"/>
      <c r="U36" s="258"/>
      <c r="V36" s="260"/>
      <c r="W36" s="258"/>
      <c r="X36" s="258"/>
      <c r="Y36" s="261"/>
      <c r="Z36" s="256"/>
      <c r="AA36" s="36"/>
      <c r="AB36" s="1051"/>
      <c r="AC36" s="1052"/>
    </row>
    <row r="37" spans="4:29" ht="17.100000000000001" customHeight="1" x14ac:dyDescent="0.2">
      <c r="D37" s="30"/>
      <c r="E37" s="35"/>
      <c r="F37" s="302"/>
      <c r="G37" s="251"/>
      <c r="H37" s="1050"/>
      <c r="I37" s="1050"/>
      <c r="J37" s="311"/>
      <c r="K37" s="341"/>
      <c r="L37" s="259"/>
      <c r="M37" s="342"/>
      <c r="N37" s="314"/>
      <c r="O37" s="351"/>
      <c r="P37" s="277"/>
      <c r="Q37" s="288"/>
      <c r="R37" s="289"/>
      <c r="S37" s="277"/>
      <c r="T37" s="350"/>
      <c r="U37" s="258"/>
      <c r="V37" s="260"/>
      <c r="W37" s="258"/>
      <c r="X37" s="258"/>
      <c r="Y37" s="261"/>
      <c r="Z37" s="256"/>
      <c r="AA37" s="36"/>
      <c r="AB37" s="1051"/>
      <c r="AC37" s="1052"/>
    </row>
    <row r="38" spans="4:29" ht="17.100000000000001" customHeight="1" x14ac:dyDescent="0.2">
      <c r="D38" s="30"/>
      <c r="E38" s="35"/>
      <c r="F38" s="302"/>
      <c r="G38" s="251"/>
      <c r="H38" s="1050"/>
      <c r="I38" s="1050"/>
      <c r="J38" s="311"/>
      <c r="K38" s="341"/>
      <c r="L38" s="259"/>
      <c r="M38" s="342"/>
      <c r="N38" s="314"/>
      <c r="O38" s="351"/>
      <c r="P38" s="277"/>
      <c r="Q38" s="288"/>
      <c r="R38" s="289"/>
      <c r="S38" s="277"/>
      <c r="T38" s="350"/>
      <c r="U38" s="258"/>
      <c r="V38" s="260"/>
      <c r="W38" s="258"/>
      <c r="X38" s="258"/>
      <c r="Y38" s="261"/>
      <c r="Z38" s="256"/>
      <c r="AA38" s="36"/>
      <c r="AB38" s="1051"/>
      <c r="AC38" s="1052"/>
    </row>
    <row r="39" spans="4:29" ht="17.100000000000001" customHeight="1" x14ac:dyDescent="0.2">
      <c r="D39" s="30"/>
      <c r="E39" s="35"/>
      <c r="F39" s="302"/>
      <c r="G39" s="251"/>
      <c r="H39" s="295"/>
      <c r="I39" s="295"/>
      <c r="J39" s="311"/>
      <c r="K39" s="341"/>
      <c r="L39" s="259"/>
      <c r="M39" s="342"/>
      <c r="N39" s="314"/>
      <c r="O39" s="351"/>
      <c r="P39" s="277"/>
      <c r="Q39" s="288"/>
      <c r="R39" s="289"/>
      <c r="S39" s="277"/>
      <c r="T39" s="350"/>
      <c r="U39" s="258"/>
      <c r="V39" s="260"/>
      <c r="W39" s="258"/>
      <c r="X39" s="258"/>
      <c r="Y39" s="261"/>
      <c r="Z39" s="256"/>
      <c r="AA39" s="36"/>
      <c r="AB39" s="986"/>
      <c r="AC39" s="43"/>
    </row>
    <row r="40" spans="4:29" ht="17.100000000000001" customHeight="1" x14ac:dyDescent="0.2">
      <c r="D40" s="30"/>
      <c r="E40" s="35"/>
      <c r="F40" s="302"/>
      <c r="G40" s="251"/>
      <c r="H40" s="1050"/>
      <c r="I40" s="1050"/>
      <c r="J40" s="311"/>
      <c r="K40" s="341"/>
      <c r="L40" s="259"/>
      <c r="M40" s="342"/>
      <c r="N40" s="314"/>
      <c r="O40" s="351"/>
      <c r="P40" s="277"/>
      <c r="Q40" s="288"/>
      <c r="R40" s="289"/>
      <c r="S40" s="287"/>
      <c r="T40" s="350"/>
      <c r="U40" s="258"/>
      <c r="V40" s="574"/>
      <c r="W40" s="258"/>
      <c r="X40" s="258"/>
      <c r="Y40" s="575"/>
      <c r="Z40" s="256"/>
      <c r="AA40" s="36"/>
      <c r="AB40" s="43"/>
      <c r="AC40" s="43"/>
    </row>
    <row r="41" spans="4:29" ht="17.100000000000001" customHeight="1" x14ac:dyDescent="0.2">
      <c r="D41" s="30"/>
      <c r="E41" s="35"/>
      <c r="F41" s="302"/>
      <c r="G41" s="251"/>
      <c r="H41" s="295"/>
      <c r="I41" s="295"/>
      <c r="J41" s="311"/>
      <c r="K41" s="341"/>
      <c r="L41" s="259"/>
      <c r="M41" s="342"/>
      <c r="N41" s="314"/>
      <c r="O41" s="351"/>
      <c r="P41" s="277"/>
      <c r="Q41" s="288"/>
      <c r="R41" s="289"/>
      <c r="S41" s="287"/>
      <c r="T41" s="350"/>
      <c r="U41" s="258"/>
      <c r="V41" s="574"/>
      <c r="W41" s="258"/>
      <c r="X41" s="258"/>
      <c r="Y41" s="575"/>
      <c r="Z41" s="256"/>
      <c r="AA41" s="36"/>
      <c r="AB41" s="43"/>
      <c r="AC41" s="43"/>
    </row>
    <row r="42" spans="4:29" ht="17.100000000000001" customHeight="1" x14ac:dyDescent="0.2">
      <c r="D42" s="30"/>
      <c r="E42" s="35"/>
      <c r="F42" s="278"/>
      <c r="G42" s="279"/>
      <c r="H42" s="280"/>
      <c r="I42" s="280"/>
      <c r="J42" s="312"/>
      <c r="K42" s="343"/>
      <c r="L42" s="281"/>
      <c r="M42" s="344"/>
      <c r="N42" s="282"/>
      <c r="O42" s="352"/>
      <c r="P42" s="290"/>
      <c r="Q42" s="291"/>
      <c r="R42" s="292"/>
      <c r="S42" s="293"/>
      <c r="T42" s="353"/>
      <c r="U42" s="283"/>
      <c r="V42" s="944"/>
      <c r="W42" s="283"/>
      <c r="X42" s="283"/>
      <c r="Y42" s="943"/>
      <c r="Z42" s="286"/>
      <c r="AA42" s="36"/>
      <c r="AB42" s="43"/>
      <c r="AC42" s="43"/>
    </row>
    <row r="43" spans="4:29" ht="17.100000000000001" customHeight="1" x14ac:dyDescent="0.2">
      <c r="D43" s="30"/>
      <c r="E43" s="35"/>
      <c r="F43" s="303"/>
      <c r="G43" s="304"/>
      <c r="H43" s="1053"/>
      <c r="I43" s="1053"/>
      <c r="J43" s="313"/>
      <c r="K43" s="345"/>
      <c r="L43" s="346"/>
      <c r="M43" s="347"/>
      <c r="N43" s="305"/>
      <c r="O43" s="354"/>
      <c r="P43" s="346"/>
      <c r="Q43" s="355"/>
      <c r="R43" s="356"/>
      <c r="S43" s="346"/>
      <c r="T43" s="357"/>
      <c r="U43" s="306"/>
      <c r="V43" s="307"/>
      <c r="W43" s="306"/>
      <c r="X43" s="306"/>
      <c r="Y43" s="308"/>
      <c r="Z43" s="309"/>
      <c r="AA43" s="36"/>
      <c r="AB43" s="1054"/>
      <c r="AC43" s="1055"/>
    </row>
    <row r="44" spans="4:29" ht="15" customHeight="1" x14ac:dyDescent="0.2">
      <c r="D44" s="30"/>
      <c r="E44" s="83"/>
      <c r="F44" s="84"/>
      <c r="G44" s="84"/>
      <c r="H44" s="84"/>
      <c r="I44" s="85"/>
      <c r="J44" s="85"/>
      <c r="K44" s="86"/>
      <c r="L44" s="87"/>
      <c r="M44" s="87"/>
      <c r="N44" s="87"/>
      <c r="O44" s="86"/>
      <c r="P44" s="86"/>
      <c r="Q44" s="86"/>
      <c r="R44" s="86"/>
      <c r="S44" s="86"/>
      <c r="T44" s="86"/>
      <c r="U44" s="88"/>
      <c r="V44" s="88"/>
      <c r="W44" s="88"/>
      <c r="X44" s="88"/>
      <c r="Y44" s="88"/>
      <c r="Z44" s="88"/>
      <c r="AA44" s="89"/>
    </row>
    <row r="45" spans="4:29" x14ac:dyDescent="0.2">
      <c r="V45" s="1076" t="e">
        <v>#REF!</v>
      </c>
      <c r="W45" s="1077"/>
      <c r="X45" s="1077"/>
      <c r="Y45" s="1077"/>
    </row>
    <row r="46" spans="4:29" ht="15" customHeight="1" x14ac:dyDescent="0.2">
      <c r="D46" s="30"/>
      <c r="L46" s="90"/>
    </row>
    <row r="47" spans="4:29" ht="15" customHeight="1" x14ac:dyDescent="0.2">
      <c r="D47" s="30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</row>
    <row r="48" spans="4:29" ht="15" customHeight="1" x14ac:dyDescent="0.2">
      <c r="D48" s="30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</row>
    <row r="49" spans="4:20" ht="15" customHeight="1" x14ac:dyDescent="0.2">
      <c r="D49" s="30"/>
    </row>
    <row r="50" spans="4:20" ht="15" customHeight="1" x14ac:dyDescent="0.2">
      <c r="D50" s="30"/>
    </row>
    <row r="51" spans="4:20" ht="15" customHeight="1" x14ac:dyDescent="0.2">
      <c r="D51" s="30"/>
      <c r="I51" s="38"/>
      <c r="J51" s="39"/>
      <c r="L51" s="92"/>
    </row>
    <row r="52" spans="4:20" ht="15" customHeight="1" x14ac:dyDescent="0.2">
      <c r="D52" s="30"/>
      <c r="I52" s="38"/>
      <c r="J52" s="39"/>
      <c r="L52" s="42"/>
    </row>
    <row r="53" spans="4:20" ht="15" customHeight="1" x14ac:dyDescent="0.2">
      <c r="D53" s="30"/>
      <c r="I53" s="38"/>
      <c r="J53" s="39"/>
      <c r="L53" s="42"/>
    </row>
    <row r="54" spans="4:20" ht="15" customHeight="1" x14ac:dyDescent="0.2">
      <c r="D54" s="30"/>
      <c r="I54" s="38"/>
      <c r="J54" s="39"/>
      <c r="L54" s="42"/>
    </row>
    <row r="55" spans="4:20" ht="15" customHeight="1" x14ac:dyDescent="0.2">
      <c r="D55" s="30"/>
      <c r="I55" s="38"/>
      <c r="J55" s="39"/>
      <c r="L55" s="93"/>
    </row>
    <row r="56" spans="4:20" ht="15" customHeight="1" x14ac:dyDescent="0.2">
      <c r="D56" s="30"/>
      <c r="I56" s="38"/>
      <c r="J56" s="39"/>
      <c r="L56" s="42"/>
    </row>
    <row r="57" spans="4:20" ht="15" customHeight="1" x14ac:dyDescent="0.2">
      <c r="D57" s="30"/>
      <c r="I57" s="38"/>
      <c r="J57" s="39"/>
      <c r="K57" s="43"/>
      <c r="L57" s="94"/>
      <c r="M57" s="45"/>
      <c r="N57" s="45"/>
    </row>
    <row r="58" spans="4:20" ht="15" customHeight="1" x14ac:dyDescent="0.2">
      <c r="D58" s="30"/>
      <c r="I58" s="39"/>
      <c r="J58" s="39"/>
      <c r="K58" s="43"/>
      <c r="L58" s="45"/>
      <c r="M58" s="45"/>
      <c r="N58" s="45"/>
    </row>
    <row r="59" spans="4:20" ht="15" customHeight="1" x14ac:dyDescent="0.2">
      <c r="D59" s="30"/>
    </row>
    <row r="60" spans="4:20" ht="15" customHeight="1" x14ac:dyDescent="0.2">
      <c r="D60" s="30"/>
      <c r="F60" s="9"/>
      <c r="G60" s="9"/>
      <c r="H60" s="9"/>
      <c r="I60" s="9"/>
      <c r="J60" s="9"/>
      <c r="K60" s="16"/>
      <c r="L60" s="9"/>
      <c r="M60" s="16"/>
      <c r="N60" s="16"/>
      <c r="O60" s="9"/>
      <c r="P60" s="9"/>
      <c r="Q60" s="9"/>
      <c r="R60" s="9"/>
      <c r="S60" s="9"/>
      <c r="T60" s="9"/>
    </row>
    <row r="61" spans="4:20" ht="15" customHeight="1" x14ac:dyDescent="0.2">
      <c r="D61" s="30"/>
      <c r="F61" s="9"/>
      <c r="G61" s="9"/>
      <c r="H61" s="9"/>
      <c r="I61" s="95"/>
      <c r="J61" s="95"/>
      <c r="K61" s="16"/>
      <c r="L61" s="96"/>
      <c r="M61" s="96"/>
      <c r="N61" s="96"/>
      <c r="O61" s="16"/>
      <c r="P61" s="16"/>
      <c r="Q61" s="16"/>
      <c r="R61" s="16"/>
      <c r="S61" s="16"/>
      <c r="T61" s="16"/>
    </row>
    <row r="62" spans="4:20" ht="15" customHeight="1" x14ac:dyDescent="0.2">
      <c r="D62" s="30"/>
      <c r="F62" s="9"/>
      <c r="G62" s="9"/>
      <c r="H62" s="9"/>
      <c r="I62" s="95"/>
      <c r="J62" s="95"/>
      <c r="K62" s="16"/>
      <c r="L62" s="97"/>
      <c r="M62" s="96"/>
      <c r="N62" s="96"/>
      <c r="O62" s="98"/>
      <c r="P62" s="98"/>
      <c r="Q62" s="98"/>
      <c r="R62" s="98"/>
      <c r="S62" s="98"/>
      <c r="T62" s="16"/>
    </row>
    <row r="63" spans="4:20" ht="15" customHeight="1" x14ac:dyDescent="0.2">
      <c r="D63" s="30"/>
      <c r="F63" s="9"/>
      <c r="G63" s="9"/>
      <c r="H63" s="9"/>
      <c r="I63" s="95"/>
      <c r="J63" s="95"/>
      <c r="K63" s="16"/>
      <c r="L63" s="96"/>
      <c r="M63" s="96"/>
      <c r="N63" s="96"/>
      <c r="O63" s="98"/>
      <c r="P63" s="98"/>
      <c r="Q63" s="98"/>
      <c r="R63" s="98"/>
      <c r="S63" s="98"/>
      <c r="T63" s="16"/>
    </row>
    <row r="64" spans="4:20" ht="15" customHeight="1" x14ac:dyDescent="0.2">
      <c r="D64" s="30"/>
      <c r="F64" s="9"/>
      <c r="G64" s="9"/>
      <c r="H64" s="9"/>
      <c r="I64" s="95"/>
      <c r="J64" s="95"/>
      <c r="K64" s="16"/>
      <c r="L64" s="97"/>
      <c r="M64" s="96"/>
      <c r="N64" s="96"/>
      <c r="O64" s="98"/>
      <c r="P64" s="98"/>
      <c r="Q64" s="98"/>
      <c r="R64" s="98"/>
      <c r="S64" s="98"/>
      <c r="T64" s="16"/>
    </row>
    <row r="65" spans="4:20" ht="15" customHeight="1" x14ac:dyDescent="0.2">
      <c r="D65" s="30"/>
      <c r="F65" s="9"/>
      <c r="G65" s="9"/>
      <c r="H65" s="9"/>
      <c r="I65" s="95"/>
      <c r="J65" s="95"/>
      <c r="K65" s="16"/>
      <c r="L65" s="96"/>
      <c r="M65" s="96"/>
      <c r="N65" s="96"/>
      <c r="O65" s="98"/>
      <c r="P65" s="98"/>
      <c r="Q65" s="98"/>
      <c r="R65" s="98"/>
      <c r="S65" s="98"/>
      <c r="T65" s="16"/>
    </row>
    <row r="66" spans="4:20" ht="15" customHeight="1" x14ac:dyDescent="0.2">
      <c r="D66" s="30"/>
      <c r="F66" s="9"/>
      <c r="G66" s="9"/>
      <c r="H66" s="9"/>
      <c r="I66" s="95"/>
      <c r="J66" s="95"/>
      <c r="K66" s="16"/>
      <c r="L66" s="97"/>
      <c r="M66" s="96"/>
      <c r="N66" s="96"/>
      <c r="O66" s="98"/>
      <c r="P66" s="98"/>
      <c r="Q66" s="98"/>
      <c r="R66" s="98"/>
      <c r="S66" s="98"/>
      <c r="T66" s="16"/>
    </row>
    <row r="67" spans="4:20" ht="15" customHeight="1" x14ac:dyDescent="0.2">
      <c r="D67" s="30"/>
      <c r="F67" s="9"/>
      <c r="G67" s="9"/>
      <c r="H67" s="9"/>
      <c r="I67" s="95"/>
      <c r="J67" s="95"/>
      <c r="K67" s="16"/>
      <c r="L67" s="97"/>
      <c r="M67" s="96"/>
      <c r="N67" s="96"/>
      <c r="O67" s="98"/>
      <c r="P67" s="98"/>
      <c r="Q67" s="98"/>
      <c r="R67" s="98"/>
      <c r="S67" s="98"/>
      <c r="T67" s="16"/>
    </row>
    <row r="68" spans="4:20" ht="15" customHeight="1" x14ac:dyDescent="0.2">
      <c r="D68" s="30"/>
      <c r="F68" s="9"/>
      <c r="G68" s="9"/>
      <c r="H68" s="9"/>
      <c r="I68" s="95"/>
      <c r="J68" s="95"/>
      <c r="K68" s="16"/>
      <c r="L68" s="97"/>
      <c r="M68" s="96"/>
      <c r="N68" s="96"/>
      <c r="O68" s="98"/>
      <c r="P68" s="98"/>
      <c r="Q68" s="98"/>
      <c r="R68" s="98"/>
      <c r="S68" s="98"/>
      <c r="T68" s="16"/>
    </row>
    <row r="69" spans="4:20" ht="15" customHeight="1" x14ac:dyDescent="0.2">
      <c r="D69" s="30"/>
      <c r="F69" s="9"/>
      <c r="G69" s="9"/>
      <c r="H69" s="9"/>
      <c r="I69" s="95"/>
      <c r="J69" s="95"/>
      <c r="K69" s="16"/>
      <c r="L69" s="97"/>
      <c r="M69" s="96"/>
      <c r="N69" s="96"/>
      <c r="O69" s="99"/>
      <c r="P69" s="99"/>
      <c r="Q69" s="99"/>
      <c r="R69" s="99"/>
      <c r="S69" s="99"/>
      <c r="T69" s="16"/>
    </row>
    <row r="70" spans="4:20" ht="15" customHeight="1" x14ac:dyDescent="0.2">
      <c r="D70" s="30"/>
      <c r="F70" s="9"/>
      <c r="G70" s="9"/>
      <c r="H70" s="9"/>
      <c r="I70" s="95"/>
      <c r="J70" s="95"/>
      <c r="K70" s="16"/>
      <c r="L70" s="97"/>
      <c r="M70" s="96"/>
      <c r="N70" s="96"/>
      <c r="O70" s="99"/>
      <c r="P70" s="99"/>
      <c r="Q70" s="99"/>
      <c r="R70" s="99"/>
      <c r="S70" s="99"/>
      <c r="T70" s="16"/>
    </row>
    <row r="71" spans="4:20" ht="15" customHeight="1" x14ac:dyDescent="0.2">
      <c r="D71" s="30"/>
      <c r="F71" s="9"/>
      <c r="G71" s="9"/>
      <c r="H71" s="9"/>
      <c r="I71" s="95"/>
      <c r="J71" s="95"/>
      <c r="K71" s="16"/>
      <c r="L71" s="97"/>
      <c r="M71" s="96"/>
      <c r="N71" s="96"/>
      <c r="O71" s="99"/>
      <c r="P71" s="99"/>
      <c r="Q71" s="99"/>
      <c r="R71" s="99"/>
      <c r="S71" s="99"/>
      <c r="T71" s="16"/>
    </row>
    <row r="72" spans="4:20" ht="15" customHeight="1" x14ac:dyDescent="0.2">
      <c r="D72" s="30"/>
      <c r="F72" s="9"/>
      <c r="G72" s="9"/>
      <c r="H72" s="9"/>
      <c r="I72" s="95"/>
      <c r="J72" s="95"/>
      <c r="K72" s="16"/>
      <c r="L72" s="97"/>
      <c r="M72" s="96"/>
      <c r="N72" s="96"/>
      <c r="O72" s="99"/>
      <c r="P72" s="99"/>
      <c r="Q72" s="99"/>
      <c r="R72" s="99"/>
      <c r="S72" s="99"/>
      <c r="T72" s="16"/>
    </row>
    <row r="73" spans="4:20" ht="15" customHeight="1" x14ac:dyDescent="0.2">
      <c r="D73" s="30"/>
      <c r="F73" s="9"/>
      <c r="G73" s="9"/>
      <c r="H73" s="9"/>
      <c r="I73" s="95"/>
      <c r="J73" s="95"/>
      <c r="K73" s="16"/>
      <c r="L73" s="96"/>
      <c r="M73" s="96"/>
      <c r="N73" s="96"/>
      <c r="O73" s="99"/>
      <c r="P73" s="99"/>
      <c r="Q73" s="99"/>
      <c r="R73" s="99"/>
      <c r="S73" s="99"/>
      <c r="T73" s="16"/>
    </row>
    <row r="74" spans="4:20" ht="15" customHeight="1" x14ac:dyDescent="0.2">
      <c r="D74" s="30"/>
      <c r="F74" s="9"/>
      <c r="G74" s="9"/>
      <c r="H74" s="9"/>
      <c r="I74" s="95"/>
      <c r="J74" s="95"/>
      <c r="K74" s="16"/>
      <c r="L74" s="100"/>
      <c r="M74" s="96"/>
      <c r="N74" s="96"/>
      <c r="O74" s="99"/>
      <c r="P74" s="99"/>
      <c r="Q74" s="99"/>
      <c r="R74" s="99"/>
      <c r="S74" s="99"/>
      <c r="T74" s="16"/>
    </row>
    <row r="75" spans="4:20" ht="15" customHeight="1" x14ac:dyDescent="0.2">
      <c r="D75" s="30"/>
      <c r="F75" s="9"/>
      <c r="G75" s="9"/>
      <c r="H75" s="9"/>
      <c r="I75" s="95"/>
      <c r="J75" s="95"/>
      <c r="K75" s="16"/>
      <c r="L75" s="96"/>
      <c r="M75" s="96"/>
      <c r="N75" s="96"/>
      <c r="O75" s="99"/>
      <c r="P75" s="99"/>
      <c r="Q75" s="99"/>
      <c r="R75" s="99"/>
      <c r="S75" s="99"/>
      <c r="T75" s="16"/>
    </row>
    <row r="76" spans="4:20" ht="15" customHeight="1" x14ac:dyDescent="0.2">
      <c r="D76" s="30"/>
      <c r="F76" s="9"/>
      <c r="G76" s="9"/>
      <c r="H76" s="9"/>
      <c r="I76" s="95"/>
      <c r="J76" s="95"/>
      <c r="K76" s="16"/>
      <c r="L76" s="100"/>
      <c r="M76" s="96"/>
      <c r="N76" s="96"/>
      <c r="O76" s="99"/>
      <c r="P76" s="99"/>
      <c r="Q76" s="99"/>
      <c r="R76" s="99"/>
      <c r="S76" s="99"/>
      <c r="T76" s="16"/>
    </row>
    <row r="77" spans="4:20" ht="15" customHeight="1" x14ac:dyDescent="0.2">
      <c r="D77" s="30"/>
      <c r="F77" s="9"/>
      <c r="G77" s="9"/>
      <c r="H77" s="9"/>
      <c r="I77" s="95"/>
      <c r="J77" s="95"/>
      <c r="K77" s="16"/>
      <c r="L77" s="96"/>
      <c r="M77" s="96"/>
      <c r="N77" s="96"/>
      <c r="O77" s="99"/>
      <c r="P77" s="99"/>
      <c r="Q77" s="99"/>
      <c r="R77" s="99"/>
      <c r="S77" s="99"/>
      <c r="T77" s="16"/>
    </row>
    <row r="78" spans="4:20" ht="15" customHeight="1" x14ac:dyDescent="0.2">
      <c r="D78" s="30"/>
      <c r="F78" s="9"/>
      <c r="G78" s="9"/>
      <c r="H78" s="9"/>
      <c r="I78" s="95"/>
      <c r="J78" s="95"/>
      <c r="K78" s="16"/>
      <c r="L78" s="97"/>
      <c r="M78" s="96"/>
      <c r="N78" s="96"/>
      <c r="O78" s="99"/>
      <c r="P78" s="99"/>
      <c r="Q78" s="99"/>
      <c r="R78" s="99"/>
      <c r="S78" s="99"/>
      <c r="T78" s="16"/>
    </row>
    <row r="79" spans="4:20" ht="15" customHeight="1" x14ac:dyDescent="0.2">
      <c r="D79" s="30"/>
      <c r="F79" s="9"/>
      <c r="G79" s="9"/>
      <c r="H79" s="9"/>
      <c r="I79" s="95"/>
      <c r="J79" s="95"/>
      <c r="K79" s="16"/>
      <c r="L79" s="96"/>
      <c r="M79" s="96"/>
      <c r="N79" s="96"/>
      <c r="O79" s="99"/>
      <c r="P79" s="99"/>
      <c r="Q79" s="99"/>
      <c r="R79" s="99"/>
      <c r="S79" s="99"/>
      <c r="T79" s="16"/>
    </row>
    <row r="80" spans="4:20" ht="15" customHeight="1" x14ac:dyDescent="0.2">
      <c r="D80" s="30"/>
      <c r="F80" s="9"/>
      <c r="G80" s="9"/>
      <c r="H80" s="9"/>
      <c r="I80" s="95"/>
      <c r="J80" s="95"/>
      <c r="K80" s="16"/>
      <c r="L80" s="97"/>
      <c r="M80" s="96"/>
      <c r="N80" s="96"/>
      <c r="O80" s="99"/>
      <c r="P80" s="99"/>
      <c r="Q80" s="99"/>
      <c r="R80" s="99"/>
      <c r="S80" s="99"/>
      <c r="T80" s="16"/>
    </row>
    <row r="81" spans="4:20" ht="15" customHeight="1" x14ac:dyDescent="0.2">
      <c r="D81" s="30"/>
      <c r="F81" s="9"/>
      <c r="G81" s="9"/>
      <c r="H81" s="9"/>
      <c r="I81" s="95"/>
      <c r="J81" s="95"/>
      <c r="K81" s="16"/>
      <c r="L81" s="96"/>
      <c r="M81" s="96"/>
      <c r="N81" s="96"/>
      <c r="O81" s="99"/>
      <c r="P81" s="99"/>
      <c r="Q81" s="99"/>
      <c r="R81" s="99"/>
      <c r="S81" s="99"/>
      <c r="T81" s="16"/>
    </row>
    <row r="82" spans="4:20" ht="15" customHeight="1" x14ac:dyDescent="0.2">
      <c r="D82" s="30"/>
      <c r="F82" s="9"/>
      <c r="G82" s="9"/>
      <c r="H82" s="9"/>
      <c r="I82" s="95"/>
      <c r="J82" s="95"/>
      <c r="K82" s="16"/>
      <c r="L82" s="97"/>
      <c r="M82" s="96"/>
      <c r="N82" s="96"/>
      <c r="O82" s="99"/>
      <c r="P82" s="99"/>
      <c r="Q82" s="99"/>
      <c r="R82" s="99"/>
      <c r="S82" s="99"/>
      <c r="T82" s="16"/>
    </row>
    <row r="83" spans="4:20" ht="15" customHeight="1" x14ac:dyDescent="0.2">
      <c r="D83" s="30"/>
      <c r="F83" s="9"/>
      <c r="G83" s="9"/>
      <c r="H83" s="9"/>
      <c r="I83" s="95"/>
      <c r="J83" s="95"/>
      <c r="K83" s="16"/>
      <c r="L83" s="96"/>
      <c r="M83" s="96"/>
      <c r="N83" s="96"/>
      <c r="O83" s="99"/>
      <c r="P83" s="99"/>
      <c r="Q83" s="99"/>
      <c r="R83" s="99"/>
      <c r="S83" s="99"/>
      <c r="T83" s="16"/>
    </row>
    <row r="84" spans="4:20" ht="15" customHeight="1" x14ac:dyDescent="0.2">
      <c r="D84" s="30"/>
      <c r="F84" s="9"/>
      <c r="G84" s="9"/>
      <c r="H84" s="9"/>
      <c r="I84" s="95"/>
      <c r="J84" s="95"/>
      <c r="K84" s="16"/>
      <c r="L84" s="97"/>
      <c r="M84" s="96"/>
      <c r="N84" s="96"/>
      <c r="O84" s="99"/>
      <c r="P84" s="99"/>
      <c r="Q84" s="99"/>
      <c r="R84" s="99"/>
      <c r="S84" s="99"/>
      <c r="T84" s="16"/>
    </row>
    <row r="85" spans="4:20" ht="15" customHeight="1" x14ac:dyDescent="0.2">
      <c r="D85" s="30"/>
      <c r="F85" s="9"/>
      <c r="G85" s="9"/>
      <c r="H85" s="9"/>
      <c r="I85" s="95"/>
      <c r="J85" s="95"/>
      <c r="K85" s="16"/>
      <c r="L85" s="96"/>
      <c r="M85" s="96"/>
      <c r="N85" s="96"/>
      <c r="O85" s="99"/>
      <c r="P85" s="99"/>
      <c r="Q85" s="99"/>
      <c r="R85" s="99"/>
      <c r="S85" s="99"/>
      <c r="T85" s="16"/>
    </row>
    <row r="86" spans="4:20" ht="15" customHeight="1" x14ac:dyDescent="0.2">
      <c r="D86" s="30"/>
      <c r="F86" s="9"/>
      <c r="G86" s="9"/>
      <c r="H86" s="9"/>
      <c r="I86" s="95"/>
      <c r="J86" s="95"/>
      <c r="K86" s="16"/>
      <c r="L86" s="97"/>
      <c r="M86" s="96"/>
      <c r="N86" s="96"/>
      <c r="O86" s="99"/>
      <c r="P86" s="99"/>
      <c r="Q86" s="99"/>
      <c r="R86" s="99"/>
      <c r="S86" s="99"/>
      <c r="T86" s="16"/>
    </row>
    <row r="87" spans="4:20" ht="15" customHeight="1" x14ac:dyDescent="0.2">
      <c r="D87" s="30"/>
      <c r="F87" s="9"/>
      <c r="G87" s="9"/>
      <c r="H87" s="9"/>
      <c r="I87" s="95"/>
      <c r="J87" s="95"/>
      <c r="K87" s="16"/>
      <c r="L87" s="96"/>
      <c r="M87" s="96"/>
      <c r="N87" s="96"/>
      <c r="O87" s="99"/>
      <c r="P87" s="99"/>
      <c r="Q87" s="99"/>
      <c r="R87" s="99"/>
      <c r="S87" s="99"/>
      <c r="T87" s="16"/>
    </row>
    <row r="88" spans="4:20" ht="15" customHeight="1" x14ac:dyDescent="0.2">
      <c r="D88" s="30"/>
      <c r="F88" s="9"/>
      <c r="G88" s="9"/>
      <c r="H88" s="9"/>
      <c r="I88" s="95"/>
      <c r="J88" s="95"/>
      <c r="K88" s="16"/>
      <c r="L88" s="97"/>
      <c r="M88" s="96"/>
      <c r="N88" s="96"/>
      <c r="O88" s="99"/>
      <c r="P88" s="99"/>
      <c r="Q88" s="99"/>
      <c r="R88" s="99"/>
      <c r="S88" s="99"/>
      <c r="T88" s="16"/>
    </row>
    <row r="89" spans="4:20" ht="15" customHeight="1" x14ac:dyDescent="0.2">
      <c r="D89" s="30"/>
      <c r="F89" s="9"/>
      <c r="G89" s="9"/>
      <c r="H89" s="9"/>
      <c r="I89" s="95"/>
      <c r="J89" s="95"/>
      <c r="K89" s="16"/>
      <c r="L89" s="96"/>
      <c r="M89" s="96"/>
      <c r="N89" s="96"/>
      <c r="O89" s="99"/>
      <c r="P89" s="99"/>
      <c r="Q89" s="99"/>
      <c r="R89" s="99"/>
      <c r="S89" s="99"/>
      <c r="T89" s="16"/>
    </row>
    <row r="90" spans="4:20" ht="15" customHeight="1" x14ac:dyDescent="0.2">
      <c r="D90" s="30"/>
      <c r="F90" s="9"/>
      <c r="G90" s="9"/>
      <c r="H90" s="9"/>
      <c r="I90" s="95"/>
      <c r="J90" s="95"/>
      <c r="K90" s="16"/>
      <c r="L90" s="97"/>
      <c r="M90" s="96"/>
      <c r="N90" s="96"/>
      <c r="O90" s="99"/>
      <c r="P90" s="99"/>
      <c r="Q90" s="99"/>
      <c r="R90" s="99"/>
      <c r="S90" s="99"/>
      <c r="T90" s="16"/>
    </row>
    <row r="91" spans="4:20" ht="15" customHeight="1" x14ac:dyDescent="0.2">
      <c r="D91" s="30"/>
      <c r="F91" s="9"/>
      <c r="G91" s="9"/>
      <c r="H91" s="9"/>
      <c r="I91" s="95"/>
      <c r="J91" s="95"/>
      <c r="K91" s="16"/>
      <c r="L91" s="96"/>
      <c r="M91" s="96"/>
      <c r="N91" s="96"/>
      <c r="O91" s="99"/>
      <c r="P91" s="99"/>
      <c r="Q91" s="99"/>
      <c r="R91" s="99"/>
      <c r="S91" s="99"/>
      <c r="T91" s="16"/>
    </row>
    <row r="92" spans="4:20" ht="15" customHeight="1" x14ac:dyDescent="0.2">
      <c r="D92" s="30"/>
      <c r="F92" s="9"/>
      <c r="G92" s="9"/>
      <c r="H92" s="9"/>
      <c r="I92" s="95"/>
      <c r="J92" s="95"/>
      <c r="K92" s="16"/>
      <c r="L92" s="97"/>
      <c r="M92" s="96"/>
      <c r="N92" s="96"/>
      <c r="O92" s="99"/>
      <c r="P92" s="99"/>
      <c r="Q92" s="99"/>
      <c r="R92" s="99"/>
      <c r="S92" s="99"/>
      <c r="T92" s="16"/>
    </row>
    <row r="93" spans="4:20" ht="15" customHeight="1" x14ac:dyDescent="0.2">
      <c r="D93" s="30"/>
      <c r="F93" s="9"/>
      <c r="G93" s="9"/>
      <c r="H93" s="9"/>
      <c r="I93" s="95"/>
      <c r="J93" s="95"/>
      <c r="K93" s="16"/>
      <c r="L93" s="96"/>
      <c r="M93" s="96"/>
      <c r="N93" s="96"/>
      <c r="O93" s="99"/>
      <c r="P93" s="99"/>
      <c r="Q93" s="99"/>
      <c r="R93" s="99"/>
      <c r="S93" s="99"/>
      <c r="T93" s="16"/>
    </row>
    <row r="94" spans="4:20" ht="15" customHeight="1" x14ac:dyDescent="0.2">
      <c r="D94" s="30"/>
      <c r="F94" s="9"/>
      <c r="G94" s="9"/>
      <c r="H94" s="9"/>
      <c r="I94" s="95"/>
      <c r="J94" s="95"/>
      <c r="K94" s="16"/>
      <c r="L94" s="97"/>
      <c r="M94" s="96"/>
      <c r="N94" s="96"/>
      <c r="O94" s="99"/>
      <c r="P94" s="99"/>
      <c r="Q94" s="99"/>
      <c r="R94" s="99"/>
      <c r="S94" s="99"/>
      <c r="T94" s="16"/>
    </row>
    <row r="95" spans="4:20" ht="15" customHeight="1" x14ac:dyDescent="0.2">
      <c r="D95" s="30"/>
      <c r="F95" s="9"/>
      <c r="G95" s="9"/>
      <c r="H95" s="9"/>
      <c r="I95" s="95"/>
      <c r="J95" s="95"/>
      <c r="K95" s="16"/>
      <c r="L95" s="96"/>
      <c r="M95" s="96"/>
      <c r="N95" s="96"/>
      <c r="O95" s="99"/>
      <c r="P95" s="99"/>
      <c r="Q95" s="99"/>
      <c r="R95" s="99"/>
      <c r="S95" s="99"/>
      <c r="T95" s="16"/>
    </row>
    <row r="96" spans="4:20" ht="15" customHeight="1" x14ac:dyDescent="0.2">
      <c r="D96" s="30"/>
      <c r="F96" s="9"/>
      <c r="G96" s="9"/>
      <c r="H96" s="9"/>
      <c r="I96" s="95"/>
      <c r="J96" s="95"/>
      <c r="K96" s="16"/>
      <c r="L96" s="97"/>
      <c r="M96" s="96"/>
      <c r="N96" s="96"/>
      <c r="O96" s="99"/>
      <c r="P96" s="99"/>
      <c r="Q96" s="99"/>
      <c r="R96" s="99"/>
      <c r="S96" s="99"/>
      <c r="T96" s="16"/>
    </row>
    <row r="97" spans="4:20" ht="15" customHeight="1" x14ac:dyDescent="0.2">
      <c r="D97" s="30"/>
      <c r="F97" s="9"/>
      <c r="G97" s="9"/>
      <c r="H97" s="9"/>
      <c r="I97" s="95"/>
      <c r="J97" s="95"/>
      <c r="K97" s="16"/>
      <c r="L97" s="96"/>
      <c r="M97" s="96"/>
      <c r="N97" s="96"/>
      <c r="O97" s="99"/>
      <c r="P97" s="99"/>
      <c r="Q97" s="99"/>
      <c r="R97" s="99"/>
      <c r="S97" s="99"/>
      <c r="T97" s="16"/>
    </row>
    <row r="98" spans="4:20" ht="15" customHeight="1" x14ac:dyDescent="0.2">
      <c r="D98" s="30"/>
      <c r="F98" s="9"/>
      <c r="G98" s="9"/>
      <c r="H98" s="9"/>
      <c r="I98" s="95"/>
      <c r="J98" s="95"/>
      <c r="K98" s="16"/>
      <c r="L98" s="97"/>
      <c r="M98" s="96"/>
      <c r="N98" s="96"/>
      <c r="O98" s="99"/>
      <c r="P98" s="99"/>
      <c r="Q98" s="99"/>
      <c r="R98" s="99"/>
      <c r="S98" s="99"/>
      <c r="T98" s="16"/>
    </row>
    <row r="99" spans="4:20" ht="15" customHeight="1" x14ac:dyDescent="0.2">
      <c r="D99" s="30"/>
      <c r="F99" s="9"/>
      <c r="G99" s="9"/>
      <c r="H99" s="9"/>
      <c r="I99" s="95"/>
      <c r="J99" s="95"/>
      <c r="K99" s="16"/>
      <c r="L99" s="97"/>
      <c r="M99" s="96"/>
      <c r="N99" s="96"/>
      <c r="O99" s="99"/>
      <c r="P99" s="99"/>
      <c r="Q99" s="99"/>
      <c r="R99" s="99"/>
      <c r="S99" s="99"/>
      <c r="T99" s="16"/>
    </row>
    <row r="100" spans="4:20" ht="15" customHeight="1" x14ac:dyDescent="0.2">
      <c r="D100" s="30"/>
      <c r="F100" s="9"/>
      <c r="G100" s="9"/>
      <c r="H100" s="9"/>
      <c r="I100" s="95"/>
      <c r="J100" s="95"/>
      <c r="K100" s="16"/>
      <c r="L100" s="97"/>
      <c r="M100" s="96"/>
      <c r="N100" s="96"/>
      <c r="O100" s="99"/>
      <c r="P100" s="99"/>
      <c r="Q100" s="99"/>
      <c r="R100" s="99"/>
      <c r="S100" s="99"/>
      <c r="T100" s="16"/>
    </row>
    <row r="101" spans="4:20" ht="15" customHeight="1" x14ac:dyDescent="0.2">
      <c r="D101" s="30"/>
      <c r="F101" s="9"/>
      <c r="G101" s="9"/>
      <c r="H101" s="9"/>
      <c r="I101" s="95"/>
      <c r="J101" s="95"/>
      <c r="K101" s="16"/>
      <c r="L101" s="97"/>
      <c r="M101" s="96"/>
      <c r="N101" s="96"/>
      <c r="O101" s="99"/>
      <c r="P101" s="99"/>
      <c r="Q101" s="99"/>
      <c r="R101" s="99"/>
      <c r="S101" s="99"/>
      <c r="T101" s="16"/>
    </row>
    <row r="102" spans="4:20" ht="15" customHeight="1" x14ac:dyDescent="0.2">
      <c r="D102" s="30"/>
      <c r="F102" s="9"/>
      <c r="G102" s="9"/>
      <c r="H102" s="9"/>
      <c r="I102" s="95"/>
      <c r="J102" s="95"/>
      <c r="K102" s="16"/>
      <c r="L102" s="97"/>
      <c r="M102" s="96"/>
      <c r="N102" s="96"/>
      <c r="O102" s="99"/>
      <c r="P102" s="99"/>
      <c r="Q102" s="99"/>
      <c r="R102" s="99"/>
      <c r="S102" s="99"/>
      <c r="T102" s="16"/>
    </row>
    <row r="103" spans="4:20" ht="15" customHeight="1" x14ac:dyDescent="0.2">
      <c r="D103" s="30"/>
      <c r="F103" s="16"/>
      <c r="G103" s="9"/>
      <c r="H103" s="9"/>
      <c r="I103" s="95"/>
      <c r="J103" s="95"/>
      <c r="K103" s="16"/>
      <c r="L103" s="96"/>
      <c r="M103" s="96"/>
      <c r="N103" s="96"/>
      <c r="O103" s="99"/>
      <c r="P103" s="99"/>
      <c r="Q103" s="99"/>
      <c r="R103" s="99"/>
      <c r="S103" s="99"/>
      <c r="T103" s="16"/>
    </row>
    <row r="104" spans="4:20" ht="15" customHeight="1" x14ac:dyDescent="0.2">
      <c r="D104" s="30"/>
      <c r="F104" s="16"/>
      <c r="G104" s="9"/>
      <c r="H104" s="9"/>
      <c r="I104" s="95"/>
      <c r="J104" s="95"/>
      <c r="K104" s="16"/>
      <c r="L104" s="97"/>
      <c r="M104" s="96"/>
      <c r="N104" s="96"/>
      <c r="O104" s="101"/>
      <c r="P104" s="101"/>
      <c r="Q104" s="101"/>
      <c r="R104" s="101"/>
      <c r="S104" s="101"/>
      <c r="T104" s="16"/>
    </row>
    <row r="105" spans="4:20" ht="15" customHeight="1" x14ac:dyDescent="0.2">
      <c r="D105" s="30"/>
      <c r="F105" s="102"/>
      <c r="G105" s="102"/>
      <c r="H105" s="102"/>
      <c r="I105" s="103"/>
      <c r="J105" s="103"/>
      <c r="K105" s="104"/>
      <c r="L105" s="105"/>
      <c r="M105" s="105"/>
      <c r="N105" s="105"/>
      <c r="O105" s="104"/>
      <c r="P105" s="104"/>
      <c r="Q105" s="104"/>
      <c r="R105" s="104"/>
      <c r="S105" s="104"/>
      <c r="T105" s="104"/>
    </row>
    <row r="107" spans="4:20" ht="15" customHeight="1" x14ac:dyDescent="0.2">
      <c r="D107" s="30"/>
    </row>
    <row r="108" spans="4:20" ht="15" customHeight="1" x14ac:dyDescent="0.2">
      <c r="D108" s="30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</row>
    <row r="109" spans="4:20" ht="15" customHeight="1" x14ac:dyDescent="0.2">
      <c r="D109" s="30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</row>
    <row r="110" spans="4:20" ht="15" customHeight="1" x14ac:dyDescent="0.2">
      <c r="D110" s="30"/>
    </row>
    <row r="111" spans="4:20" ht="15" customHeight="1" x14ac:dyDescent="0.2">
      <c r="D111" s="30"/>
    </row>
    <row r="112" spans="4:20" ht="15" customHeight="1" x14ac:dyDescent="0.2">
      <c r="D112" s="30"/>
      <c r="I112" s="38"/>
      <c r="J112" s="39"/>
      <c r="L112" s="92"/>
    </row>
    <row r="113" spans="4:20" ht="15" customHeight="1" x14ac:dyDescent="0.2">
      <c r="D113" s="30"/>
      <c r="I113" s="38"/>
      <c r="J113" s="39"/>
      <c r="L113" s="42"/>
    </row>
    <row r="114" spans="4:20" ht="15" customHeight="1" x14ac:dyDescent="0.2">
      <c r="D114" s="30"/>
      <c r="I114" s="38"/>
      <c r="J114" s="39"/>
      <c r="L114" s="42"/>
    </row>
    <row r="115" spans="4:20" ht="15" customHeight="1" x14ac:dyDescent="0.2">
      <c r="D115" s="30"/>
      <c r="I115" s="38"/>
      <c r="J115" s="39"/>
      <c r="L115" s="42"/>
    </row>
    <row r="116" spans="4:20" ht="15" customHeight="1" x14ac:dyDescent="0.2">
      <c r="D116" s="30"/>
      <c r="I116" s="38"/>
      <c r="J116" s="39"/>
      <c r="L116" s="93"/>
    </row>
    <row r="117" spans="4:20" ht="15" customHeight="1" x14ac:dyDescent="0.2">
      <c r="D117" s="30"/>
      <c r="I117" s="38"/>
      <c r="J117" s="39"/>
      <c r="L117" s="42"/>
    </row>
    <row r="118" spans="4:20" ht="15" customHeight="1" x14ac:dyDescent="0.2">
      <c r="D118" s="30"/>
      <c r="I118" s="38"/>
      <c r="J118" s="39"/>
      <c r="K118" s="43"/>
      <c r="L118" s="94"/>
      <c r="M118" s="45"/>
      <c r="N118" s="45"/>
    </row>
    <row r="119" spans="4:20" ht="15" customHeight="1" x14ac:dyDescent="0.2">
      <c r="D119" s="30"/>
      <c r="I119" s="39"/>
      <c r="J119" s="39"/>
      <c r="K119" s="43"/>
      <c r="L119" s="45"/>
      <c r="M119" s="45"/>
      <c r="N119" s="45"/>
    </row>
    <row r="120" spans="4:20" ht="15" customHeight="1" x14ac:dyDescent="0.2">
      <c r="D120" s="30"/>
    </row>
    <row r="121" spans="4:20" ht="15" customHeight="1" x14ac:dyDescent="0.2">
      <c r="D121" s="30"/>
      <c r="F121" s="9"/>
      <c r="G121" s="9"/>
      <c r="H121" s="9"/>
      <c r="I121" s="9"/>
      <c r="J121" s="9"/>
      <c r="K121" s="16"/>
      <c r="L121" s="9"/>
      <c r="M121" s="16"/>
      <c r="N121" s="16"/>
      <c r="O121" s="9"/>
      <c r="P121" s="9"/>
      <c r="Q121" s="9"/>
      <c r="R121" s="9"/>
      <c r="S121" s="9"/>
      <c r="T121" s="9"/>
    </row>
    <row r="122" spans="4:20" ht="15" customHeight="1" x14ac:dyDescent="0.2">
      <c r="D122" s="30"/>
      <c r="F122" s="9"/>
      <c r="G122" s="9"/>
      <c r="H122" s="9"/>
      <c r="I122" s="95"/>
      <c r="J122" s="95"/>
      <c r="K122" s="16"/>
      <c r="L122" s="96"/>
      <c r="M122" s="96"/>
      <c r="N122" s="96"/>
      <c r="O122" s="16"/>
      <c r="P122" s="16"/>
      <c r="Q122" s="16"/>
      <c r="R122" s="16"/>
      <c r="S122" s="16"/>
      <c r="T122" s="16"/>
    </row>
    <row r="123" spans="4:20" ht="15" customHeight="1" x14ac:dyDescent="0.2">
      <c r="D123" s="30"/>
      <c r="F123" s="9"/>
      <c r="G123" s="9"/>
      <c r="H123" s="9"/>
      <c r="I123" s="95"/>
      <c r="J123" s="95"/>
      <c r="K123" s="16"/>
      <c r="L123" s="97"/>
      <c r="M123" s="96"/>
      <c r="N123" s="96"/>
      <c r="O123" s="98"/>
      <c r="P123" s="98"/>
      <c r="Q123" s="98"/>
      <c r="R123" s="98"/>
      <c r="S123" s="98"/>
      <c r="T123" s="16"/>
    </row>
    <row r="124" spans="4:20" ht="15" customHeight="1" x14ac:dyDescent="0.2">
      <c r="D124" s="30"/>
      <c r="F124" s="9"/>
      <c r="G124" s="9"/>
      <c r="H124" s="9"/>
      <c r="I124" s="95"/>
      <c r="J124" s="95"/>
      <c r="K124" s="16"/>
      <c r="L124" s="96"/>
      <c r="M124" s="96"/>
      <c r="N124" s="96"/>
      <c r="O124" s="98"/>
      <c r="P124" s="98"/>
      <c r="Q124" s="98"/>
      <c r="R124" s="98"/>
      <c r="S124" s="98"/>
      <c r="T124" s="16"/>
    </row>
    <row r="125" spans="4:20" ht="15" customHeight="1" x14ac:dyDescent="0.2">
      <c r="D125" s="30"/>
      <c r="F125" s="9"/>
      <c r="G125" s="9"/>
      <c r="H125" s="9"/>
      <c r="I125" s="95"/>
      <c r="J125" s="95"/>
      <c r="K125" s="16"/>
      <c r="L125" s="97"/>
      <c r="M125" s="96"/>
      <c r="N125" s="96"/>
      <c r="O125" s="98"/>
      <c r="P125" s="98"/>
      <c r="Q125" s="98"/>
      <c r="R125" s="98"/>
      <c r="S125" s="98"/>
      <c r="T125" s="16"/>
    </row>
    <row r="126" spans="4:20" ht="15" customHeight="1" x14ac:dyDescent="0.2">
      <c r="D126" s="30"/>
      <c r="F126" s="9"/>
      <c r="G126" s="9"/>
      <c r="H126" s="9"/>
      <c r="I126" s="95"/>
      <c r="J126" s="95"/>
      <c r="K126" s="16"/>
      <c r="L126" s="96"/>
      <c r="M126" s="96"/>
      <c r="N126" s="96"/>
      <c r="O126" s="98"/>
      <c r="P126" s="98"/>
      <c r="Q126" s="98"/>
      <c r="R126" s="98"/>
      <c r="S126" s="98"/>
      <c r="T126" s="16"/>
    </row>
    <row r="127" spans="4:20" ht="15" customHeight="1" x14ac:dyDescent="0.2">
      <c r="D127" s="30"/>
      <c r="F127" s="9"/>
      <c r="G127" s="9"/>
      <c r="H127" s="9"/>
      <c r="I127" s="95"/>
      <c r="J127" s="95"/>
      <c r="K127" s="16"/>
      <c r="L127" s="97"/>
      <c r="M127" s="96"/>
      <c r="N127" s="96"/>
      <c r="O127" s="98"/>
      <c r="P127" s="98"/>
      <c r="Q127" s="98"/>
      <c r="R127" s="98"/>
      <c r="S127" s="98"/>
      <c r="T127" s="16"/>
    </row>
    <row r="128" spans="4:20" ht="15" customHeight="1" x14ac:dyDescent="0.2">
      <c r="D128" s="30"/>
      <c r="F128" s="9"/>
      <c r="G128" s="9"/>
      <c r="H128" s="9"/>
      <c r="I128" s="95"/>
      <c r="J128" s="95"/>
      <c r="K128" s="16"/>
      <c r="L128" s="97"/>
      <c r="M128" s="96"/>
      <c r="N128" s="96"/>
      <c r="O128" s="98"/>
      <c r="P128" s="98"/>
      <c r="Q128" s="98"/>
      <c r="R128" s="98"/>
      <c r="S128" s="98"/>
      <c r="T128" s="16"/>
    </row>
    <row r="129" spans="4:20" ht="15" customHeight="1" x14ac:dyDescent="0.2">
      <c r="D129" s="30"/>
      <c r="F129" s="9"/>
      <c r="G129" s="9"/>
      <c r="H129" s="9"/>
      <c r="I129" s="95"/>
      <c r="J129" s="95"/>
      <c r="K129" s="16"/>
      <c r="L129" s="97"/>
      <c r="M129" s="96"/>
      <c r="N129" s="96"/>
      <c r="O129" s="98"/>
      <c r="P129" s="98"/>
      <c r="Q129" s="98"/>
      <c r="R129" s="98"/>
      <c r="S129" s="98"/>
      <c r="T129" s="16"/>
    </row>
    <row r="130" spans="4:20" ht="15" customHeight="1" x14ac:dyDescent="0.2">
      <c r="D130" s="30"/>
      <c r="F130" s="9"/>
      <c r="G130" s="9"/>
      <c r="H130" s="9"/>
      <c r="I130" s="95"/>
      <c r="J130" s="95"/>
      <c r="K130" s="16"/>
      <c r="L130" s="97"/>
      <c r="M130" s="96"/>
      <c r="N130" s="96"/>
      <c r="O130" s="98"/>
      <c r="P130" s="98"/>
      <c r="Q130" s="98"/>
      <c r="R130" s="98"/>
      <c r="S130" s="98"/>
      <c r="T130" s="16"/>
    </row>
    <row r="131" spans="4:20" ht="15" customHeight="1" x14ac:dyDescent="0.2">
      <c r="D131" s="30"/>
      <c r="F131" s="9"/>
      <c r="G131" s="9"/>
      <c r="H131" s="9"/>
      <c r="I131" s="95"/>
      <c r="J131" s="95"/>
      <c r="K131" s="16"/>
      <c r="L131" s="97"/>
      <c r="M131" s="96"/>
      <c r="N131" s="96"/>
      <c r="O131" s="98"/>
      <c r="P131" s="98"/>
      <c r="Q131" s="98"/>
      <c r="R131" s="98"/>
      <c r="S131" s="98"/>
      <c r="T131" s="16"/>
    </row>
    <row r="132" spans="4:20" ht="15" customHeight="1" x14ac:dyDescent="0.2">
      <c r="D132" s="30"/>
      <c r="F132" s="9"/>
      <c r="G132" s="9"/>
      <c r="H132" s="9"/>
      <c r="I132" s="95"/>
      <c r="J132" s="95"/>
      <c r="K132" s="16"/>
      <c r="L132" s="97"/>
      <c r="M132" s="96"/>
      <c r="N132" s="96"/>
      <c r="O132" s="98"/>
      <c r="P132" s="98"/>
      <c r="Q132" s="98"/>
      <c r="R132" s="98"/>
      <c r="S132" s="98"/>
      <c r="T132" s="16"/>
    </row>
    <row r="133" spans="4:20" ht="15" customHeight="1" x14ac:dyDescent="0.2">
      <c r="D133" s="30"/>
      <c r="F133" s="9"/>
      <c r="G133" s="9"/>
      <c r="H133" s="9"/>
      <c r="I133" s="95"/>
      <c r="J133" s="95"/>
      <c r="K133" s="16"/>
      <c r="L133" s="97"/>
      <c r="M133" s="96"/>
      <c r="N133" s="96"/>
      <c r="O133" s="98"/>
      <c r="P133" s="98"/>
      <c r="Q133" s="98"/>
      <c r="R133" s="98"/>
      <c r="S133" s="98"/>
      <c r="T133" s="16"/>
    </row>
    <row r="134" spans="4:20" ht="15" customHeight="1" x14ac:dyDescent="0.2">
      <c r="D134" s="30"/>
      <c r="F134" s="9"/>
      <c r="G134" s="9"/>
      <c r="H134" s="9"/>
      <c r="I134" s="95"/>
      <c r="J134" s="95"/>
      <c r="K134" s="16"/>
      <c r="L134" s="96"/>
      <c r="M134" s="96"/>
      <c r="N134" s="96"/>
      <c r="O134" s="98"/>
      <c r="P134" s="98"/>
      <c r="Q134" s="98"/>
      <c r="R134" s="98"/>
      <c r="S134" s="98"/>
      <c r="T134" s="16"/>
    </row>
    <row r="135" spans="4:20" ht="15" customHeight="1" x14ac:dyDescent="0.2">
      <c r="D135" s="30"/>
      <c r="F135" s="9"/>
      <c r="G135" s="9"/>
      <c r="H135" s="9"/>
      <c r="I135" s="95"/>
      <c r="J135" s="95"/>
      <c r="K135" s="16"/>
      <c r="L135" s="100"/>
      <c r="M135" s="96"/>
      <c r="N135" s="96"/>
      <c r="O135" s="98"/>
      <c r="P135" s="98"/>
      <c r="Q135" s="98"/>
      <c r="R135" s="98"/>
      <c r="S135" s="98"/>
      <c r="T135" s="16"/>
    </row>
    <row r="136" spans="4:20" ht="15" customHeight="1" x14ac:dyDescent="0.2">
      <c r="D136" s="30"/>
      <c r="F136" s="9"/>
      <c r="G136" s="9"/>
      <c r="H136" s="9"/>
      <c r="I136" s="95"/>
      <c r="J136" s="95"/>
      <c r="K136" s="16"/>
      <c r="L136" s="96"/>
      <c r="M136" s="96"/>
      <c r="N136" s="96"/>
      <c r="O136" s="99"/>
      <c r="P136" s="99"/>
      <c r="Q136" s="99"/>
      <c r="R136" s="99"/>
      <c r="S136" s="99"/>
      <c r="T136" s="16"/>
    </row>
    <row r="137" spans="4:20" ht="15" customHeight="1" x14ac:dyDescent="0.2">
      <c r="D137" s="30"/>
      <c r="F137" s="9"/>
      <c r="G137" s="9"/>
      <c r="H137" s="9"/>
      <c r="I137" s="95"/>
      <c r="J137" s="95"/>
      <c r="K137" s="16"/>
      <c r="L137" s="100"/>
      <c r="M137" s="96"/>
      <c r="N137" s="96"/>
      <c r="O137" s="99"/>
      <c r="P137" s="99"/>
      <c r="Q137" s="99"/>
      <c r="R137" s="99"/>
      <c r="S137" s="99"/>
      <c r="T137" s="16"/>
    </row>
    <row r="138" spans="4:20" ht="15" customHeight="1" x14ac:dyDescent="0.2">
      <c r="D138" s="30"/>
      <c r="F138" s="9"/>
      <c r="G138" s="9"/>
      <c r="H138" s="9"/>
      <c r="I138" s="95"/>
      <c r="J138" s="95"/>
      <c r="K138" s="16"/>
      <c r="L138" s="96"/>
      <c r="M138" s="96"/>
      <c r="N138" s="96"/>
      <c r="O138" s="99"/>
      <c r="P138" s="99"/>
      <c r="Q138" s="99"/>
      <c r="R138" s="99"/>
      <c r="S138" s="99"/>
      <c r="T138" s="16"/>
    </row>
    <row r="139" spans="4:20" ht="15" customHeight="1" x14ac:dyDescent="0.2">
      <c r="D139" s="30"/>
      <c r="F139" s="9"/>
      <c r="G139" s="9"/>
      <c r="H139" s="9"/>
      <c r="I139" s="95"/>
      <c r="J139" s="95"/>
      <c r="K139" s="16"/>
      <c r="L139" s="97"/>
      <c r="M139" s="96"/>
      <c r="N139" s="96"/>
      <c r="O139" s="99"/>
      <c r="P139" s="99"/>
      <c r="Q139" s="99"/>
      <c r="R139" s="99"/>
      <c r="S139" s="99"/>
      <c r="T139" s="16"/>
    </row>
    <row r="140" spans="4:20" ht="15" customHeight="1" x14ac:dyDescent="0.2">
      <c r="D140" s="30"/>
      <c r="F140" s="9"/>
      <c r="G140" s="9"/>
      <c r="H140" s="9"/>
      <c r="I140" s="95"/>
      <c r="J140" s="95"/>
      <c r="K140" s="16"/>
      <c r="L140" s="96"/>
      <c r="M140" s="96"/>
      <c r="N140" s="96"/>
      <c r="O140" s="99"/>
      <c r="P140" s="99"/>
      <c r="Q140" s="99"/>
      <c r="R140" s="99"/>
      <c r="S140" s="99"/>
      <c r="T140" s="16"/>
    </row>
    <row r="141" spans="4:20" ht="15" customHeight="1" x14ac:dyDescent="0.2">
      <c r="D141" s="30"/>
      <c r="F141" s="9"/>
      <c r="G141" s="9"/>
      <c r="H141" s="9"/>
      <c r="I141" s="95"/>
      <c r="J141" s="95"/>
      <c r="K141" s="16"/>
      <c r="L141" s="97"/>
      <c r="M141" s="96"/>
      <c r="N141" s="96"/>
      <c r="O141" s="99"/>
      <c r="P141" s="99"/>
      <c r="Q141" s="99"/>
      <c r="R141" s="99"/>
      <c r="S141" s="99"/>
      <c r="T141" s="16"/>
    </row>
    <row r="142" spans="4:20" ht="15" customHeight="1" x14ac:dyDescent="0.2">
      <c r="D142" s="30"/>
      <c r="F142" s="9"/>
      <c r="G142" s="9"/>
      <c r="H142" s="9"/>
      <c r="I142" s="95"/>
      <c r="J142" s="95"/>
      <c r="K142" s="16"/>
      <c r="L142" s="96"/>
      <c r="M142" s="96"/>
      <c r="N142" s="96"/>
      <c r="O142" s="99"/>
      <c r="P142" s="99"/>
      <c r="Q142" s="99"/>
      <c r="R142" s="99"/>
      <c r="S142" s="99"/>
      <c r="T142" s="16"/>
    </row>
    <row r="143" spans="4:20" ht="15" customHeight="1" x14ac:dyDescent="0.2">
      <c r="D143" s="30"/>
      <c r="F143" s="9"/>
      <c r="G143" s="9"/>
      <c r="H143" s="9"/>
      <c r="I143" s="95"/>
      <c r="J143" s="95"/>
      <c r="K143" s="16"/>
      <c r="L143" s="97"/>
      <c r="M143" s="96"/>
      <c r="N143" s="96"/>
      <c r="O143" s="99"/>
      <c r="P143" s="99"/>
      <c r="Q143" s="99"/>
      <c r="R143" s="99"/>
      <c r="S143" s="99"/>
      <c r="T143" s="16"/>
    </row>
    <row r="144" spans="4:20" ht="15" customHeight="1" x14ac:dyDescent="0.2">
      <c r="D144" s="30"/>
      <c r="F144" s="9"/>
      <c r="G144" s="9"/>
      <c r="H144" s="9"/>
      <c r="I144" s="95"/>
      <c r="J144" s="95"/>
      <c r="K144" s="16"/>
      <c r="L144" s="96"/>
      <c r="M144" s="96"/>
      <c r="N144" s="96"/>
      <c r="O144" s="99"/>
      <c r="P144" s="99"/>
      <c r="Q144" s="99"/>
      <c r="R144" s="99"/>
      <c r="S144" s="99"/>
      <c r="T144" s="16"/>
    </row>
    <row r="145" spans="4:20" ht="15" customHeight="1" x14ac:dyDescent="0.2">
      <c r="D145" s="30"/>
      <c r="F145" s="9"/>
      <c r="G145" s="9"/>
      <c r="H145" s="9"/>
      <c r="I145" s="95"/>
      <c r="J145" s="95"/>
      <c r="K145" s="16"/>
      <c r="L145" s="97"/>
      <c r="M145" s="96"/>
      <c r="N145" s="96"/>
      <c r="O145" s="99"/>
      <c r="P145" s="99"/>
      <c r="Q145" s="99"/>
      <c r="R145" s="99"/>
      <c r="S145" s="99"/>
      <c r="T145" s="16"/>
    </row>
    <row r="146" spans="4:20" ht="15" customHeight="1" x14ac:dyDescent="0.2">
      <c r="D146" s="30"/>
      <c r="F146" s="9"/>
      <c r="G146" s="9"/>
      <c r="H146" s="9"/>
      <c r="I146" s="95"/>
      <c r="J146" s="95"/>
      <c r="K146" s="16"/>
      <c r="L146" s="96"/>
      <c r="M146" s="96"/>
      <c r="N146" s="96"/>
      <c r="O146" s="99"/>
      <c r="P146" s="99"/>
      <c r="Q146" s="99"/>
      <c r="R146" s="99"/>
      <c r="S146" s="99"/>
      <c r="T146" s="16"/>
    </row>
    <row r="147" spans="4:20" ht="15" customHeight="1" x14ac:dyDescent="0.2">
      <c r="D147" s="30"/>
      <c r="F147" s="9"/>
      <c r="G147" s="9"/>
      <c r="H147" s="9"/>
      <c r="I147" s="95"/>
      <c r="J147" s="95"/>
      <c r="K147" s="16"/>
      <c r="L147" s="97"/>
      <c r="M147" s="96"/>
      <c r="N147" s="96"/>
      <c r="O147" s="99"/>
      <c r="P147" s="99"/>
      <c r="Q147" s="99"/>
      <c r="R147" s="99"/>
      <c r="S147" s="99"/>
      <c r="T147" s="16"/>
    </row>
    <row r="148" spans="4:20" ht="15" customHeight="1" x14ac:dyDescent="0.2">
      <c r="D148" s="30"/>
      <c r="F148" s="9"/>
      <c r="G148" s="9"/>
      <c r="H148" s="9"/>
      <c r="I148" s="95"/>
      <c r="J148" s="95"/>
      <c r="K148" s="16"/>
      <c r="L148" s="96"/>
      <c r="M148" s="96"/>
      <c r="N148" s="96"/>
      <c r="O148" s="99"/>
      <c r="P148" s="99"/>
      <c r="Q148" s="99"/>
      <c r="R148" s="99"/>
      <c r="S148" s="99"/>
      <c r="T148" s="16"/>
    </row>
    <row r="149" spans="4:20" ht="15" customHeight="1" x14ac:dyDescent="0.2">
      <c r="D149" s="30"/>
      <c r="F149" s="9"/>
      <c r="G149" s="9"/>
      <c r="H149" s="9"/>
      <c r="I149" s="95"/>
      <c r="J149" s="95"/>
      <c r="K149" s="16"/>
      <c r="L149" s="97"/>
      <c r="M149" s="96"/>
      <c r="N149" s="96"/>
      <c r="O149" s="99"/>
      <c r="P149" s="99"/>
      <c r="Q149" s="99"/>
      <c r="R149" s="99"/>
      <c r="S149" s="99"/>
      <c r="T149" s="16"/>
    </row>
    <row r="150" spans="4:20" ht="15" customHeight="1" x14ac:dyDescent="0.2">
      <c r="D150" s="30"/>
      <c r="F150" s="9"/>
      <c r="G150" s="9"/>
      <c r="H150" s="9"/>
      <c r="I150" s="95"/>
      <c r="J150" s="95"/>
      <c r="K150" s="16"/>
      <c r="L150" s="96"/>
      <c r="M150" s="96"/>
      <c r="N150" s="96"/>
      <c r="O150" s="99"/>
      <c r="P150" s="99"/>
      <c r="Q150" s="99"/>
      <c r="R150" s="99"/>
      <c r="S150" s="99"/>
      <c r="T150" s="16"/>
    </row>
    <row r="151" spans="4:20" ht="15" customHeight="1" x14ac:dyDescent="0.2">
      <c r="D151" s="30"/>
      <c r="F151" s="9"/>
      <c r="G151" s="9"/>
      <c r="H151" s="9"/>
      <c r="I151" s="95"/>
      <c r="J151" s="95"/>
      <c r="K151" s="16"/>
      <c r="L151" s="97"/>
      <c r="M151" s="96"/>
      <c r="N151" s="96"/>
      <c r="O151" s="99"/>
      <c r="P151" s="99"/>
      <c r="Q151" s="99"/>
      <c r="R151" s="99"/>
      <c r="S151" s="99"/>
      <c r="T151" s="16"/>
    </row>
    <row r="152" spans="4:20" ht="15" customHeight="1" x14ac:dyDescent="0.2">
      <c r="D152" s="30"/>
      <c r="F152" s="9"/>
      <c r="G152" s="9"/>
      <c r="H152" s="9"/>
      <c r="I152" s="95"/>
      <c r="J152" s="95"/>
      <c r="K152" s="16"/>
      <c r="L152" s="96"/>
      <c r="M152" s="96"/>
      <c r="N152" s="96"/>
      <c r="O152" s="99"/>
      <c r="P152" s="99"/>
      <c r="Q152" s="99"/>
      <c r="R152" s="99"/>
      <c r="S152" s="99"/>
      <c r="T152" s="16"/>
    </row>
    <row r="153" spans="4:20" ht="15" customHeight="1" x14ac:dyDescent="0.2">
      <c r="D153" s="30"/>
      <c r="F153" s="9"/>
      <c r="G153" s="9"/>
      <c r="H153" s="9"/>
      <c r="I153" s="95"/>
      <c r="J153" s="95"/>
      <c r="K153" s="16"/>
      <c r="L153" s="97"/>
      <c r="M153" s="96"/>
      <c r="N153" s="96"/>
      <c r="O153" s="99"/>
      <c r="P153" s="99"/>
      <c r="Q153" s="99"/>
      <c r="R153" s="99"/>
      <c r="S153" s="99"/>
      <c r="T153" s="16"/>
    </row>
    <row r="154" spans="4:20" ht="15" customHeight="1" x14ac:dyDescent="0.2">
      <c r="D154" s="30"/>
      <c r="F154" s="9"/>
      <c r="G154" s="9"/>
      <c r="H154" s="9"/>
      <c r="I154" s="95"/>
      <c r="J154" s="95"/>
      <c r="K154" s="16"/>
      <c r="L154" s="96"/>
      <c r="M154" s="96"/>
      <c r="N154" s="96"/>
      <c r="O154" s="99"/>
      <c r="P154" s="99"/>
      <c r="Q154" s="99"/>
      <c r="R154" s="99"/>
      <c r="S154" s="99"/>
      <c r="T154" s="16"/>
    </row>
    <row r="155" spans="4:20" ht="15" customHeight="1" x14ac:dyDescent="0.2">
      <c r="D155" s="30"/>
      <c r="F155" s="9"/>
      <c r="G155" s="9"/>
      <c r="H155" s="9"/>
      <c r="I155" s="95"/>
      <c r="J155" s="95"/>
      <c r="K155" s="16"/>
      <c r="L155" s="97"/>
      <c r="M155" s="96"/>
      <c r="N155" s="96"/>
      <c r="O155" s="99"/>
      <c r="P155" s="99"/>
      <c r="Q155" s="99"/>
      <c r="R155" s="99"/>
      <c r="S155" s="99"/>
      <c r="T155" s="16"/>
    </row>
    <row r="156" spans="4:20" ht="15" customHeight="1" x14ac:dyDescent="0.2">
      <c r="D156" s="30"/>
      <c r="F156" s="9"/>
      <c r="G156" s="9"/>
      <c r="H156" s="9"/>
      <c r="I156" s="95"/>
      <c r="J156" s="95"/>
      <c r="K156" s="16"/>
      <c r="L156" s="96"/>
      <c r="M156" s="96"/>
      <c r="N156" s="96"/>
      <c r="O156" s="99"/>
      <c r="P156" s="99"/>
      <c r="Q156" s="99"/>
      <c r="R156" s="99"/>
      <c r="S156" s="99"/>
      <c r="T156" s="16"/>
    </row>
    <row r="157" spans="4:20" ht="15" customHeight="1" x14ac:dyDescent="0.2">
      <c r="D157" s="30"/>
      <c r="F157" s="9"/>
      <c r="G157" s="9"/>
      <c r="H157" s="9"/>
      <c r="I157" s="95"/>
      <c r="J157" s="95"/>
      <c r="K157" s="16"/>
      <c r="L157" s="97"/>
      <c r="M157" s="96"/>
      <c r="N157" s="96"/>
      <c r="O157" s="99"/>
      <c r="P157" s="99"/>
      <c r="Q157" s="99"/>
      <c r="R157" s="99"/>
      <c r="S157" s="99"/>
      <c r="T157" s="16"/>
    </row>
    <row r="158" spans="4:20" ht="15" customHeight="1" x14ac:dyDescent="0.2">
      <c r="D158" s="30"/>
      <c r="F158" s="9"/>
      <c r="G158" s="9"/>
      <c r="H158" s="9"/>
      <c r="I158" s="95"/>
      <c r="J158" s="95"/>
      <c r="K158" s="16"/>
      <c r="L158" s="96"/>
      <c r="M158" s="96"/>
      <c r="N158" s="96"/>
      <c r="O158" s="99"/>
      <c r="P158" s="99"/>
      <c r="Q158" s="99"/>
      <c r="R158" s="99"/>
      <c r="S158" s="99"/>
      <c r="T158" s="16"/>
    </row>
    <row r="159" spans="4:20" ht="15" customHeight="1" x14ac:dyDescent="0.2">
      <c r="D159" s="30"/>
      <c r="F159" s="9"/>
      <c r="G159" s="9"/>
      <c r="H159" s="9"/>
      <c r="I159" s="95"/>
      <c r="J159" s="95"/>
      <c r="K159" s="16"/>
      <c r="L159" s="97"/>
      <c r="M159" s="96"/>
      <c r="N159" s="96"/>
      <c r="O159" s="99"/>
      <c r="P159" s="99"/>
      <c r="Q159" s="99"/>
      <c r="R159" s="99"/>
      <c r="S159" s="99"/>
      <c r="T159" s="16"/>
    </row>
    <row r="160" spans="4:20" ht="15" customHeight="1" x14ac:dyDescent="0.2">
      <c r="D160" s="30"/>
      <c r="F160" s="9"/>
      <c r="G160" s="9"/>
      <c r="H160" s="9"/>
      <c r="I160" s="95"/>
      <c r="J160" s="95"/>
      <c r="K160" s="16"/>
      <c r="L160" s="97"/>
      <c r="M160" s="96"/>
      <c r="N160" s="96"/>
      <c r="O160" s="99"/>
      <c r="P160" s="99"/>
      <c r="Q160" s="99"/>
      <c r="R160" s="99"/>
      <c r="S160" s="99"/>
      <c r="T160" s="16"/>
    </row>
    <row r="161" spans="4:20" ht="15" customHeight="1" x14ac:dyDescent="0.2">
      <c r="D161" s="30"/>
      <c r="F161" s="9"/>
      <c r="G161" s="9"/>
      <c r="H161" s="9"/>
      <c r="I161" s="95"/>
      <c r="J161" s="95"/>
      <c r="K161" s="16"/>
      <c r="L161" s="97"/>
      <c r="M161" s="96"/>
      <c r="N161" s="96"/>
      <c r="O161" s="99"/>
      <c r="P161" s="99"/>
      <c r="Q161" s="99"/>
      <c r="R161" s="99"/>
      <c r="S161" s="99"/>
      <c r="T161" s="16"/>
    </row>
    <row r="162" spans="4:20" ht="15" customHeight="1" x14ac:dyDescent="0.2">
      <c r="D162" s="30"/>
      <c r="F162" s="9"/>
      <c r="G162" s="9"/>
      <c r="H162" s="9"/>
      <c r="I162" s="95"/>
      <c r="J162" s="95"/>
      <c r="K162" s="16"/>
      <c r="L162" s="97"/>
      <c r="M162" s="96"/>
      <c r="N162" s="96"/>
      <c r="O162" s="99"/>
      <c r="P162" s="99"/>
      <c r="Q162" s="99"/>
      <c r="R162" s="99"/>
      <c r="S162" s="99"/>
      <c r="T162" s="16"/>
    </row>
    <row r="163" spans="4:20" ht="15" customHeight="1" x14ac:dyDescent="0.2">
      <c r="D163" s="30"/>
      <c r="F163" s="9"/>
      <c r="G163" s="9"/>
      <c r="H163" s="9"/>
      <c r="I163" s="95"/>
      <c r="J163" s="95"/>
      <c r="K163" s="16"/>
      <c r="L163" s="97"/>
      <c r="M163" s="96"/>
      <c r="N163" s="96"/>
      <c r="O163" s="99"/>
      <c r="P163" s="99"/>
      <c r="Q163" s="99"/>
      <c r="R163" s="99"/>
      <c r="S163" s="99"/>
      <c r="T163" s="16"/>
    </row>
    <row r="164" spans="4:20" ht="15" customHeight="1" x14ac:dyDescent="0.2">
      <c r="D164" s="30"/>
      <c r="F164" s="16"/>
      <c r="G164" s="9"/>
      <c r="H164" s="9"/>
      <c r="I164" s="95"/>
      <c r="J164" s="95"/>
      <c r="K164" s="16"/>
      <c r="L164" s="96"/>
      <c r="M164" s="96"/>
      <c r="N164" s="96"/>
      <c r="O164" s="99"/>
      <c r="P164" s="99"/>
      <c r="Q164" s="99"/>
      <c r="R164" s="99"/>
      <c r="S164" s="99"/>
      <c r="T164" s="16"/>
    </row>
    <row r="165" spans="4:20" ht="15" customHeight="1" x14ac:dyDescent="0.2">
      <c r="D165" s="30"/>
      <c r="F165" s="16"/>
      <c r="G165" s="9"/>
      <c r="H165" s="9"/>
      <c r="I165" s="95"/>
      <c r="J165" s="95"/>
      <c r="K165" s="16"/>
      <c r="L165" s="97"/>
      <c r="M165" s="96"/>
      <c r="N165" s="96"/>
      <c r="O165" s="101"/>
      <c r="P165" s="101"/>
      <c r="Q165" s="101"/>
      <c r="R165" s="101"/>
      <c r="S165" s="101"/>
      <c r="T165" s="16"/>
    </row>
    <row r="166" spans="4:20" ht="15" customHeight="1" x14ac:dyDescent="0.2">
      <c r="D166" s="30"/>
      <c r="F166" s="102"/>
      <c r="G166" s="102"/>
      <c r="H166" s="102"/>
      <c r="I166" s="103"/>
      <c r="J166" s="103"/>
      <c r="K166" s="104"/>
      <c r="L166" s="105"/>
      <c r="M166" s="105"/>
      <c r="N166" s="105"/>
      <c r="O166" s="104"/>
      <c r="P166" s="104"/>
      <c r="Q166" s="104"/>
      <c r="R166" s="104"/>
      <c r="S166" s="104"/>
      <c r="T166" s="104"/>
    </row>
  </sheetData>
  <mergeCells count="51">
    <mergeCell ref="H21:I21"/>
    <mergeCell ref="AB21:AC21"/>
    <mergeCell ref="H22:I22"/>
    <mergeCell ref="AB22:AC22"/>
    <mergeCell ref="F7:Y8"/>
    <mergeCell ref="F17:Z17"/>
    <mergeCell ref="F19:F20"/>
    <mergeCell ref="G19:J20"/>
    <mergeCell ref="K19:M20"/>
    <mergeCell ref="N19:N20"/>
    <mergeCell ref="O19:Q20"/>
    <mergeCell ref="R19:T20"/>
    <mergeCell ref="U19:Z20"/>
    <mergeCell ref="H23:I23"/>
    <mergeCell ref="AB23:AC23"/>
    <mergeCell ref="H24:I24"/>
    <mergeCell ref="AB24:AC24"/>
    <mergeCell ref="H25:I25"/>
    <mergeCell ref="AB25:AC25"/>
    <mergeCell ref="H26:I26"/>
    <mergeCell ref="AB26:AC26"/>
    <mergeCell ref="H27:I27"/>
    <mergeCell ref="AB27:AC27"/>
    <mergeCell ref="H28:I28"/>
    <mergeCell ref="AB28:AC28"/>
    <mergeCell ref="H34:I34"/>
    <mergeCell ref="AB34:AC34"/>
    <mergeCell ref="H29:I29"/>
    <mergeCell ref="AB29:AC29"/>
    <mergeCell ref="H30:I30"/>
    <mergeCell ref="AB30:AC30"/>
    <mergeCell ref="H31:I31"/>
    <mergeCell ref="W31:Z31"/>
    <mergeCell ref="AB31:AC31"/>
    <mergeCell ref="H32:I32"/>
    <mergeCell ref="AB32:AC32"/>
    <mergeCell ref="H33:I33"/>
    <mergeCell ref="W33:Z33"/>
    <mergeCell ref="AB33:AC33"/>
    <mergeCell ref="V45:Y45"/>
    <mergeCell ref="H35:I35"/>
    <mergeCell ref="AB35:AC35"/>
    <mergeCell ref="H36:I36"/>
    <mergeCell ref="AB36:AC36"/>
    <mergeCell ref="H37:I37"/>
    <mergeCell ref="AB37:AC37"/>
    <mergeCell ref="H38:I38"/>
    <mergeCell ref="AB38:AC38"/>
    <mergeCell ref="H40:I40"/>
    <mergeCell ref="H43:I43"/>
    <mergeCell ref="AB43:AC43"/>
  </mergeCells>
  <phoneticPr fontId="13"/>
  <printOptions horizontalCentered="1" verticalCentered="1"/>
  <pageMargins left="0" right="0" top="0.78740157480314965" bottom="0" header="0" footer="0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502DEC-B3E4-4DC6-8D68-D3153FDE70E2}">
  <sheetPr>
    <tabColor rgb="FFFFC000"/>
  </sheetPr>
  <dimension ref="A1:P54"/>
  <sheetViews>
    <sheetView showZeros="0" view="pageBreakPreview" zoomScale="90" zoomScaleNormal="100" zoomScaleSheetLayoutView="90" workbookViewId="0">
      <selection activeCell="L11" sqref="L11"/>
    </sheetView>
  </sheetViews>
  <sheetFormatPr defaultRowHeight="17.25" x14ac:dyDescent="0.2"/>
  <cols>
    <col min="1" max="1" width="3.69921875" style="25" customWidth="1"/>
    <col min="2" max="2" width="20.69921875" style="25" customWidth="1"/>
    <col min="3" max="3" width="19.69921875" style="243" customWidth="1"/>
    <col min="4" max="4" width="4.69921875" style="26" customWidth="1"/>
    <col min="5" max="5" width="3.19921875" style="25" customWidth="1"/>
    <col min="6" max="6" width="6.69921875" style="243" customWidth="1"/>
    <col min="7" max="7" width="8.69921875" style="243" customWidth="1"/>
    <col min="8" max="8" width="9.69921875" style="25" customWidth="1"/>
    <col min="9" max="9" width="4.296875" style="25" customWidth="1"/>
    <col min="10" max="10" width="4.69921875" style="25" customWidth="1"/>
    <col min="11" max="11" width="3.19921875" style="37" customWidth="1"/>
    <col min="12" max="12" width="8.69921875" style="25" customWidth="1"/>
    <col min="13" max="13" width="4.69921875" style="25" customWidth="1"/>
    <col min="14" max="14" width="3.19921875" style="25" customWidth="1"/>
    <col min="15" max="15" width="8.69921875" style="25" customWidth="1"/>
    <col min="16" max="16384" width="8.796875" style="25"/>
  </cols>
  <sheetData>
    <row r="1" spans="1:16" s="3" customFormat="1" ht="13.5" x14ac:dyDescent="0.15">
      <c r="A1" s="1"/>
      <c r="B1" s="2"/>
      <c r="C1" s="240"/>
      <c r="D1" s="4"/>
      <c r="E1" s="5"/>
      <c r="F1" s="489"/>
      <c r="G1" s="490"/>
      <c r="H1" s="8"/>
      <c r="I1" s="9"/>
      <c r="K1" s="5"/>
      <c r="N1" s="8" t="s">
        <v>581</v>
      </c>
      <c r="O1" s="5">
        <v>1</v>
      </c>
    </row>
    <row r="2" spans="1:16" s="10" customFormat="1" ht="30" customHeight="1" x14ac:dyDescent="0.15">
      <c r="A2" s="1089" t="s">
        <v>1795</v>
      </c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1"/>
    </row>
    <row r="3" spans="1:16" s="10" customFormat="1" ht="13.5" customHeight="1" x14ac:dyDescent="0.15">
      <c r="A3" s="274"/>
      <c r="B3" s="27" t="s">
        <v>1808</v>
      </c>
      <c r="C3" s="275"/>
      <c r="D3" s="275"/>
      <c r="E3" s="275"/>
      <c r="F3" s="491"/>
      <c r="G3" s="491"/>
      <c r="H3" s="275"/>
      <c r="I3" s="275"/>
      <c r="J3" s="275"/>
      <c r="K3" s="275"/>
      <c r="L3" s="275"/>
      <c r="M3" s="275"/>
      <c r="N3" s="275"/>
      <c r="O3" s="434"/>
    </row>
    <row r="4" spans="1:16" s="10" customFormat="1" ht="15.95" customHeight="1" x14ac:dyDescent="0.15">
      <c r="A4" s="1092" t="s">
        <v>6</v>
      </c>
      <c r="B4" s="1095" t="s">
        <v>34</v>
      </c>
      <c r="C4" s="1098" t="s">
        <v>9</v>
      </c>
      <c r="D4" s="1101" t="s">
        <v>1796</v>
      </c>
      <c r="E4" s="1102"/>
      <c r="F4" s="1102"/>
      <c r="G4" s="1102"/>
      <c r="H4" s="1102"/>
      <c r="I4" s="1103"/>
      <c r="J4" s="1101" t="s">
        <v>1797</v>
      </c>
      <c r="K4" s="1102"/>
      <c r="L4" s="1107"/>
      <c r="M4" s="1109" t="s">
        <v>1798</v>
      </c>
      <c r="N4" s="1102"/>
      <c r="O4" s="1103"/>
    </row>
    <row r="5" spans="1:16" s="10" customFormat="1" ht="15.95" customHeight="1" x14ac:dyDescent="0.15">
      <c r="A5" s="1093"/>
      <c r="B5" s="1096"/>
      <c r="C5" s="1099"/>
      <c r="D5" s="1104"/>
      <c r="E5" s="1105"/>
      <c r="F5" s="1105"/>
      <c r="G5" s="1105"/>
      <c r="H5" s="1105"/>
      <c r="I5" s="1106"/>
      <c r="J5" s="1104"/>
      <c r="K5" s="1105"/>
      <c r="L5" s="1108"/>
      <c r="M5" s="1110"/>
      <c r="N5" s="1105"/>
      <c r="O5" s="1106"/>
    </row>
    <row r="6" spans="1:16" s="3" customFormat="1" ht="15.95" customHeight="1" x14ac:dyDescent="0.15">
      <c r="A6" s="1094"/>
      <c r="B6" s="1097"/>
      <c r="C6" s="1100"/>
      <c r="D6" s="334" t="s">
        <v>4</v>
      </c>
      <c r="E6" s="296" t="s">
        <v>5</v>
      </c>
      <c r="F6" s="492" t="s">
        <v>7</v>
      </c>
      <c r="G6" s="493"/>
      <c r="H6" s="1111"/>
      <c r="I6" s="1112"/>
      <c r="J6" s="326" t="s">
        <v>4</v>
      </c>
      <c r="K6" s="296" t="s">
        <v>5</v>
      </c>
      <c r="L6" s="299"/>
      <c r="M6" s="300" t="s">
        <v>4</v>
      </c>
      <c r="N6" s="296" t="s">
        <v>5</v>
      </c>
      <c r="O6" s="327"/>
    </row>
    <row r="7" spans="1:16" s="16" customFormat="1" ht="11.1" customHeight="1" x14ac:dyDescent="0.15">
      <c r="A7" s="11">
        <v>0</v>
      </c>
      <c r="B7" s="12">
        <v>0</v>
      </c>
      <c r="C7" s="241">
        <v>0</v>
      </c>
      <c r="D7" s="335"/>
      <c r="E7" s="13"/>
      <c r="F7" s="494"/>
      <c r="G7" s="483"/>
      <c r="I7" s="336"/>
      <c r="J7" s="328"/>
      <c r="K7" s="13"/>
      <c r="M7" s="231"/>
      <c r="N7" s="12"/>
      <c r="O7" s="329"/>
    </row>
    <row r="8" spans="1:16" s="16" customFormat="1" ht="11.1" customHeight="1" x14ac:dyDescent="0.15">
      <c r="A8" s="381">
        <v>0</v>
      </c>
      <c r="B8" s="12">
        <v>0</v>
      </c>
      <c r="C8" s="382">
        <v>0</v>
      </c>
      <c r="D8" s="335"/>
      <c r="E8" s="13"/>
      <c r="F8" s="494"/>
      <c r="G8" s="483"/>
      <c r="I8" s="336"/>
      <c r="J8" s="328"/>
      <c r="K8" s="13"/>
      <c r="M8" s="231"/>
      <c r="N8" s="12"/>
      <c r="O8" s="329"/>
    </row>
    <row r="9" spans="1:16" s="16" customFormat="1" ht="11.1" customHeight="1" x14ac:dyDescent="0.15">
      <c r="A9" s="360" t="s">
        <v>599</v>
      </c>
      <c r="B9" s="361" t="s">
        <v>1811</v>
      </c>
      <c r="C9" s="363">
        <v>0</v>
      </c>
      <c r="D9" s="337">
        <v>0</v>
      </c>
      <c r="E9" s="362">
        <v>0</v>
      </c>
      <c r="F9" s="495">
        <v>0</v>
      </c>
      <c r="G9" s="496">
        <v>0</v>
      </c>
      <c r="H9" s="20">
        <v>0</v>
      </c>
      <c r="I9" s="338"/>
      <c r="J9" s="328"/>
      <c r="K9" s="13"/>
      <c r="M9" s="231"/>
      <c r="N9" s="12"/>
      <c r="O9" s="329"/>
    </row>
    <row r="10" spans="1:16" s="16" customFormat="1" ht="11.1" customHeight="1" x14ac:dyDescent="0.15">
      <c r="A10" s="11">
        <v>0</v>
      </c>
      <c r="B10" s="359">
        <v>0</v>
      </c>
      <c r="C10" s="241">
        <v>0</v>
      </c>
      <c r="D10" s="386"/>
      <c r="E10" s="387"/>
      <c r="F10" s="497"/>
      <c r="G10" s="498"/>
      <c r="H10" s="390"/>
      <c r="I10" s="391"/>
      <c r="J10" s="392"/>
      <c r="K10" s="393"/>
      <c r="L10" s="394"/>
      <c r="M10" s="789"/>
      <c r="N10" s="393"/>
      <c r="O10" s="396"/>
    </row>
    <row r="11" spans="1:16" s="16" customFormat="1" ht="11.1" customHeight="1" x14ac:dyDescent="0.15">
      <c r="A11" s="381">
        <v>0</v>
      </c>
      <c r="B11" s="359">
        <v>0</v>
      </c>
      <c r="C11" s="241" t="s">
        <v>983</v>
      </c>
      <c r="D11" s="386"/>
      <c r="E11" s="387"/>
      <c r="F11" s="504"/>
      <c r="G11" s="498"/>
      <c r="H11" s="390"/>
      <c r="I11" s="391"/>
      <c r="J11" s="397"/>
      <c r="K11" s="387"/>
      <c r="L11" s="390"/>
      <c r="M11" s="790"/>
      <c r="N11" s="387"/>
      <c r="O11" s="399"/>
    </row>
    <row r="12" spans="1:16" s="16" customFormat="1" ht="11.1" customHeight="1" x14ac:dyDescent="0.15">
      <c r="A12" s="360">
        <v>0</v>
      </c>
      <c r="B12" s="400" t="s">
        <v>982</v>
      </c>
      <c r="C12" s="242" t="s">
        <v>984</v>
      </c>
      <c r="D12" s="401">
        <v>2549</v>
      </c>
      <c r="E12" s="402" t="s">
        <v>1316</v>
      </c>
      <c r="F12" s="500"/>
      <c r="G12" s="501"/>
      <c r="H12" s="405"/>
      <c r="I12" s="406"/>
      <c r="J12" s="527">
        <v>0</v>
      </c>
      <c r="K12" s="408"/>
      <c r="L12" s="510"/>
      <c r="M12" s="534">
        <v>2549</v>
      </c>
      <c r="N12" s="408" t="s">
        <v>1316</v>
      </c>
      <c r="O12" s="410">
        <v>0</v>
      </c>
      <c r="P12" s="535">
        <v>0</v>
      </c>
    </row>
    <row r="13" spans="1:16" s="16" customFormat="1" ht="11.1" customHeight="1" x14ac:dyDescent="0.15">
      <c r="A13" s="11">
        <v>0</v>
      </c>
      <c r="B13" s="359">
        <v>0</v>
      </c>
      <c r="C13" s="241" t="s">
        <v>1812</v>
      </c>
      <c r="D13" s="386"/>
      <c r="E13" s="387"/>
      <c r="F13" s="497"/>
      <c r="G13" s="498"/>
      <c r="H13" s="390"/>
      <c r="I13" s="391"/>
      <c r="J13" s="392"/>
      <c r="K13" s="393"/>
      <c r="L13" s="394"/>
      <c r="M13" s="789"/>
      <c r="N13" s="393"/>
      <c r="O13" s="396"/>
    </row>
    <row r="14" spans="1:16" s="16" customFormat="1" ht="11.1" customHeight="1" x14ac:dyDescent="0.15">
      <c r="A14" s="381">
        <v>0</v>
      </c>
      <c r="B14" s="359" t="s">
        <v>982</v>
      </c>
      <c r="C14" s="241" t="s">
        <v>1813</v>
      </c>
      <c r="D14" s="386"/>
      <c r="E14" s="387"/>
      <c r="F14" s="504"/>
      <c r="G14" s="498"/>
      <c r="H14" s="390"/>
      <c r="I14" s="391"/>
      <c r="J14" s="397"/>
      <c r="K14" s="387"/>
      <c r="L14" s="390"/>
      <c r="M14" s="790"/>
      <c r="N14" s="387"/>
      <c r="O14" s="399"/>
    </row>
    <row r="15" spans="1:16" s="16" customFormat="1" ht="11.1" customHeight="1" x14ac:dyDescent="0.15">
      <c r="A15" s="360">
        <v>0</v>
      </c>
      <c r="B15" s="400" t="s">
        <v>1814</v>
      </c>
      <c r="C15" s="242" t="s">
        <v>1815</v>
      </c>
      <c r="D15" s="401">
        <v>11652</v>
      </c>
      <c r="E15" s="402" t="s">
        <v>1316</v>
      </c>
      <c r="F15" s="500"/>
      <c r="G15" s="501"/>
      <c r="H15" s="405"/>
      <c r="I15" s="406"/>
      <c r="J15" s="527">
        <v>0</v>
      </c>
      <c r="K15" s="408"/>
      <c r="L15" s="510"/>
      <c r="M15" s="534">
        <v>11652</v>
      </c>
      <c r="N15" s="408" t="s">
        <v>1316</v>
      </c>
      <c r="O15" s="410">
        <v>0</v>
      </c>
      <c r="P15" s="535">
        <v>0</v>
      </c>
    </row>
    <row r="16" spans="1:16" s="16" customFormat="1" ht="11.1" customHeight="1" x14ac:dyDescent="0.15">
      <c r="A16" s="11">
        <v>0</v>
      </c>
      <c r="B16" s="359">
        <v>0</v>
      </c>
      <c r="C16" s="241">
        <v>0</v>
      </c>
      <c r="D16" s="439"/>
      <c r="E16" s="387"/>
      <c r="F16" s="497"/>
      <c r="G16" s="498"/>
      <c r="H16" s="390"/>
      <c r="I16" s="391"/>
      <c r="J16" s="392"/>
      <c r="K16" s="393"/>
      <c r="L16" s="394"/>
      <c r="M16" s="789"/>
      <c r="N16" s="393"/>
      <c r="O16" s="396"/>
    </row>
    <row r="17" spans="1:16" s="16" customFormat="1" ht="11.1" customHeight="1" x14ac:dyDescent="0.15">
      <c r="A17" s="381">
        <v>0</v>
      </c>
      <c r="B17" s="359">
        <v>0</v>
      </c>
      <c r="C17" s="241">
        <v>0</v>
      </c>
      <c r="D17" s="439"/>
      <c r="E17" s="387"/>
      <c r="F17" s="504"/>
      <c r="G17" s="498"/>
      <c r="H17" s="390"/>
      <c r="I17" s="391"/>
      <c r="J17" s="397"/>
      <c r="K17" s="387"/>
      <c r="L17" s="390"/>
      <c r="M17" s="790"/>
      <c r="N17" s="387"/>
      <c r="O17" s="399"/>
    </row>
    <row r="18" spans="1:16" s="16" customFormat="1" ht="11.1" customHeight="1" x14ac:dyDescent="0.15">
      <c r="A18" s="360">
        <v>0</v>
      </c>
      <c r="B18" s="400" t="s">
        <v>1029</v>
      </c>
      <c r="C18" s="242" t="s">
        <v>1816</v>
      </c>
      <c r="D18" s="401">
        <v>2238</v>
      </c>
      <c r="E18" s="402" t="s">
        <v>54</v>
      </c>
      <c r="F18" s="500"/>
      <c r="G18" s="501"/>
      <c r="H18" s="405"/>
      <c r="I18" s="406"/>
      <c r="J18" s="527">
        <v>0</v>
      </c>
      <c r="K18" s="408"/>
      <c r="L18" s="510"/>
      <c r="M18" s="534">
        <v>2238</v>
      </c>
      <c r="N18" s="408" t="s">
        <v>54</v>
      </c>
      <c r="O18" s="410">
        <v>0</v>
      </c>
      <c r="P18" s="535">
        <v>0</v>
      </c>
    </row>
    <row r="19" spans="1:16" s="16" customFormat="1" ht="11.1" customHeight="1" x14ac:dyDescent="0.15">
      <c r="A19" s="11">
        <v>0</v>
      </c>
      <c r="B19" s="359">
        <v>0</v>
      </c>
      <c r="C19" s="241">
        <v>0</v>
      </c>
      <c r="D19" s="439"/>
      <c r="E19" s="387"/>
      <c r="F19" s="497"/>
      <c r="G19" s="498"/>
      <c r="H19" s="390"/>
      <c r="I19" s="391"/>
      <c r="J19" s="392"/>
      <c r="K19" s="393"/>
      <c r="L19" s="394"/>
      <c r="M19" s="789"/>
      <c r="N19" s="393"/>
      <c r="O19" s="396"/>
    </row>
    <row r="20" spans="1:16" s="16" customFormat="1" ht="11.1" customHeight="1" x14ac:dyDescent="0.15">
      <c r="A20" s="381">
        <v>0</v>
      </c>
      <c r="B20" s="359">
        <v>0</v>
      </c>
      <c r="C20" s="241" t="s">
        <v>1817</v>
      </c>
      <c r="D20" s="439"/>
      <c r="E20" s="387"/>
      <c r="F20" s="499"/>
      <c r="G20" s="498"/>
      <c r="H20" s="430"/>
      <c r="I20" s="391"/>
      <c r="J20" s="397"/>
      <c r="K20" s="387"/>
      <c r="L20" s="390"/>
      <c r="M20" s="790"/>
      <c r="N20" s="387"/>
      <c r="O20" s="399"/>
    </row>
    <row r="21" spans="1:16" s="16" customFormat="1" ht="11.1" customHeight="1" x14ac:dyDescent="0.15">
      <c r="A21" s="360">
        <v>0</v>
      </c>
      <c r="B21" s="400" t="s">
        <v>1357</v>
      </c>
      <c r="C21" s="242" t="s">
        <v>1818</v>
      </c>
      <c r="D21" s="401">
        <v>2837</v>
      </c>
      <c r="E21" s="402" t="s">
        <v>1316</v>
      </c>
      <c r="F21" s="500"/>
      <c r="G21" s="501"/>
      <c r="H21" s="405"/>
      <c r="I21" s="406"/>
      <c r="J21" s="527">
        <v>0</v>
      </c>
      <c r="K21" s="408"/>
      <c r="L21" s="510"/>
      <c r="M21" s="534">
        <v>2837</v>
      </c>
      <c r="N21" s="408" t="s">
        <v>1316</v>
      </c>
      <c r="O21" s="410">
        <v>0</v>
      </c>
      <c r="P21" s="535">
        <v>0</v>
      </c>
    </row>
    <row r="22" spans="1:16" s="16" customFormat="1" ht="11.1" customHeight="1" x14ac:dyDescent="0.15">
      <c r="A22" s="11">
        <v>0</v>
      </c>
      <c r="B22" s="359">
        <v>0</v>
      </c>
      <c r="C22" s="241">
        <v>0</v>
      </c>
      <c r="D22" s="439"/>
      <c r="E22" s="387"/>
      <c r="F22" s="497"/>
      <c r="G22" s="498"/>
      <c r="H22" s="390"/>
      <c r="I22" s="391"/>
      <c r="J22" s="392"/>
      <c r="K22" s="393"/>
      <c r="L22" s="394"/>
      <c r="M22" s="789"/>
      <c r="N22" s="393"/>
      <c r="O22" s="396"/>
    </row>
    <row r="23" spans="1:16" s="16" customFormat="1" ht="11.1" customHeight="1" x14ac:dyDescent="0.15">
      <c r="A23" s="381">
        <v>0</v>
      </c>
      <c r="B23" s="359">
        <v>0</v>
      </c>
      <c r="C23" s="241" t="s">
        <v>985</v>
      </c>
      <c r="D23" s="439"/>
      <c r="E23" s="387"/>
      <c r="F23" s="504"/>
      <c r="G23" s="498"/>
      <c r="H23" s="390"/>
      <c r="I23" s="391"/>
      <c r="J23" s="397"/>
      <c r="K23" s="387"/>
      <c r="L23" s="390"/>
      <c r="M23" s="790"/>
      <c r="N23" s="387"/>
      <c r="O23" s="399"/>
    </row>
    <row r="24" spans="1:16" s="16" customFormat="1" ht="11.1" customHeight="1" x14ac:dyDescent="0.15">
      <c r="A24" s="360">
        <v>0</v>
      </c>
      <c r="B24" s="400" t="s">
        <v>1030</v>
      </c>
      <c r="C24" s="242" t="s">
        <v>1819</v>
      </c>
      <c r="D24" s="401">
        <v>11652</v>
      </c>
      <c r="E24" s="402" t="s">
        <v>1316</v>
      </c>
      <c r="F24" s="500"/>
      <c r="G24" s="501"/>
      <c r="H24" s="405"/>
      <c r="I24" s="406"/>
      <c r="J24" s="527">
        <v>0</v>
      </c>
      <c r="K24" s="408"/>
      <c r="L24" s="510"/>
      <c r="M24" s="534">
        <v>11652</v>
      </c>
      <c r="N24" s="408" t="s">
        <v>1316</v>
      </c>
      <c r="O24" s="410">
        <v>0</v>
      </c>
      <c r="P24" s="535">
        <v>0</v>
      </c>
    </row>
    <row r="25" spans="1:16" s="16" customFormat="1" ht="11.1" customHeight="1" x14ac:dyDescent="0.15">
      <c r="A25" s="11">
        <v>0</v>
      </c>
      <c r="B25" s="359">
        <v>0</v>
      </c>
      <c r="C25" s="241">
        <v>0</v>
      </c>
      <c r="D25" s="439"/>
      <c r="E25" s="387"/>
      <c r="F25" s="497"/>
      <c r="G25" s="498"/>
      <c r="H25" s="390"/>
      <c r="I25" s="391"/>
      <c r="J25" s="392"/>
      <c r="K25" s="393"/>
      <c r="L25" s="394"/>
      <c r="M25" s="789"/>
      <c r="N25" s="393"/>
      <c r="O25" s="396"/>
    </row>
    <row r="26" spans="1:16" s="16" customFormat="1" ht="11.1" customHeight="1" x14ac:dyDescent="0.15">
      <c r="A26" s="381">
        <v>0</v>
      </c>
      <c r="B26" s="359">
        <v>0</v>
      </c>
      <c r="C26" s="241">
        <v>0</v>
      </c>
      <c r="D26" s="439"/>
      <c r="E26" s="387"/>
      <c r="F26" s="504"/>
      <c r="G26" s="498"/>
      <c r="H26" s="430"/>
      <c r="I26" s="391"/>
      <c r="J26" s="397"/>
      <c r="K26" s="387"/>
      <c r="L26" s="390"/>
      <c r="M26" s="790"/>
      <c r="N26" s="387"/>
      <c r="O26" s="399"/>
    </row>
    <row r="27" spans="1:16" s="16" customFormat="1" ht="11.1" customHeight="1" x14ac:dyDescent="0.15">
      <c r="A27" s="360">
        <v>0</v>
      </c>
      <c r="B27" s="400" t="s">
        <v>1031</v>
      </c>
      <c r="C27" s="242" t="s">
        <v>1820</v>
      </c>
      <c r="D27" s="401">
        <v>288</v>
      </c>
      <c r="E27" s="402" t="s">
        <v>1316</v>
      </c>
      <c r="F27" s="500"/>
      <c r="G27" s="501"/>
      <c r="H27" s="405"/>
      <c r="I27" s="406"/>
      <c r="J27" s="527">
        <v>0</v>
      </c>
      <c r="K27" s="408"/>
      <c r="L27" s="510"/>
      <c r="M27" s="534">
        <v>288</v>
      </c>
      <c r="N27" s="408" t="s">
        <v>1316</v>
      </c>
      <c r="O27" s="410">
        <v>0</v>
      </c>
      <c r="P27" s="535">
        <v>0</v>
      </c>
    </row>
    <row r="28" spans="1:16" s="16" customFormat="1" ht="11.1" customHeight="1" x14ac:dyDescent="0.15">
      <c r="A28" s="11">
        <v>0</v>
      </c>
      <c r="B28" s="359">
        <v>0</v>
      </c>
      <c r="C28" s="241">
        <v>0</v>
      </c>
      <c r="D28" s="439"/>
      <c r="E28" s="387"/>
      <c r="F28" s="497"/>
      <c r="G28" s="498"/>
      <c r="H28" s="390"/>
      <c r="I28" s="391"/>
      <c r="J28" s="392"/>
      <c r="K28" s="393"/>
      <c r="L28" s="394"/>
      <c r="M28" s="789"/>
      <c r="N28" s="393"/>
      <c r="O28" s="396"/>
    </row>
    <row r="29" spans="1:16" s="16" customFormat="1" ht="11.1" customHeight="1" x14ac:dyDescent="0.15">
      <c r="A29" s="381">
        <v>0</v>
      </c>
      <c r="B29" s="359">
        <v>0</v>
      </c>
      <c r="C29" s="241">
        <v>0</v>
      </c>
      <c r="D29" s="439"/>
      <c r="E29" s="387"/>
      <c r="F29" s="504"/>
      <c r="G29" s="498"/>
      <c r="H29" s="430"/>
      <c r="I29" s="391"/>
      <c r="J29" s="397"/>
      <c r="K29" s="387"/>
      <c r="L29" s="390"/>
      <c r="M29" s="790"/>
      <c r="N29" s="387"/>
      <c r="O29" s="399"/>
    </row>
    <row r="30" spans="1:16" s="16" customFormat="1" ht="11.1" customHeight="1" x14ac:dyDescent="0.15">
      <c r="A30" s="360">
        <v>0</v>
      </c>
      <c r="B30" s="400" t="s">
        <v>1032</v>
      </c>
      <c r="C30" s="242" t="s">
        <v>1821</v>
      </c>
      <c r="D30" s="401">
        <v>11652</v>
      </c>
      <c r="E30" s="402" t="s">
        <v>1316</v>
      </c>
      <c r="F30" s="500"/>
      <c r="G30" s="501"/>
      <c r="H30" s="405"/>
      <c r="I30" s="406"/>
      <c r="J30" s="527">
        <v>0</v>
      </c>
      <c r="K30" s="408"/>
      <c r="L30" s="510"/>
      <c r="M30" s="534">
        <v>11652</v>
      </c>
      <c r="N30" s="408" t="s">
        <v>1316</v>
      </c>
      <c r="O30" s="410">
        <v>0</v>
      </c>
      <c r="P30" s="535">
        <v>0</v>
      </c>
    </row>
    <row r="31" spans="1:16" s="16" customFormat="1" ht="11.1" customHeight="1" x14ac:dyDescent="0.15">
      <c r="A31" s="11">
        <v>0</v>
      </c>
      <c r="B31" s="359">
        <v>0</v>
      </c>
      <c r="C31" s="241" t="s">
        <v>1822</v>
      </c>
      <c r="D31" s="386"/>
      <c r="E31" s="387"/>
      <c r="F31" s="497"/>
      <c r="G31" s="498"/>
      <c r="H31" s="390"/>
      <c r="I31" s="391"/>
      <c r="J31" s="392"/>
      <c r="K31" s="393"/>
      <c r="L31" s="394"/>
      <c r="M31" s="789"/>
      <c r="N31" s="393"/>
      <c r="O31" s="396"/>
    </row>
    <row r="32" spans="1:16" s="16" customFormat="1" ht="11.1" customHeight="1" x14ac:dyDescent="0.15">
      <c r="A32" s="381">
        <v>0</v>
      </c>
      <c r="B32" s="359">
        <v>0</v>
      </c>
      <c r="C32" s="241" t="s">
        <v>1361</v>
      </c>
      <c r="D32" s="386"/>
      <c r="E32" s="387"/>
      <c r="F32" s="506"/>
      <c r="G32" s="498"/>
      <c r="H32" s="390"/>
      <c r="I32" s="391"/>
      <c r="J32" s="397"/>
      <c r="K32" s="387"/>
      <c r="L32" s="390"/>
      <c r="M32" s="790"/>
      <c r="N32" s="387"/>
      <c r="O32" s="399"/>
    </row>
    <row r="33" spans="1:16" s="16" customFormat="1" ht="11.1" customHeight="1" x14ac:dyDescent="0.15">
      <c r="A33" s="360">
        <v>0</v>
      </c>
      <c r="B33" s="400" t="s">
        <v>601</v>
      </c>
      <c r="C33" s="242" t="s">
        <v>602</v>
      </c>
      <c r="D33" s="416">
        <v>4</v>
      </c>
      <c r="E33" s="402" t="s">
        <v>1823</v>
      </c>
      <c r="F33" s="500"/>
      <c r="G33" s="501"/>
      <c r="H33" s="405"/>
      <c r="I33" s="406"/>
      <c r="J33" s="407">
        <v>0</v>
      </c>
      <c r="K33" s="408"/>
      <c r="L33" s="510"/>
      <c r="M33" s="409">
        <v>4</v>
      </c>
      <c r="N33" s="408" t="s">
        <v>1823</v>
      </c>
      <c r="O33" s="410">
        <v>0</v>
      </c>
      <c r="P33" s="535">
        <v>0</v>
      </c>
    </row>
    <row r="34" spans="1:16" s="16" customFormat="1" ht="11.1" customHeight="1" x14ac:dyDescent="0.15">
      <c r="A34" s="11">
        <v>0</v>
      </c>
      <c r="B34" s="359">
        <v>0</v>
      </c>
      <c r="C34" s="241">
        <v>0</v>
      </c>
      <c r="D34" s="386"/>
      <c r="E34" s="387"/>
      <c r="F34" s="497"/>
      <c r="G34" s="498"/>
      <c r="H34" s="390"/>
      <c r="I34" s="391"/>
      <c r="J34" s="536"/>
      <c r="K34" s="393"/>
      <c r="L34" s="394"/>
      <c r="M34" s="538"/>
      <c r="N34" s="393"/>
      <c r="O34" s="396"/>
    </row>
    <row r="35" spans="1:16" s="16" customFormat="1" ht="11.1" customHeight="1" x14ac:dyDescent="0.15">
      <c r="A35" s="381">
        <v>0</v>
      </c>
      <c r="B35" s="359">
        <v>0</v>
      </c>
      <c r="C35" s="241" t="s">
        <v>1822</v>
      </c>
      <c r="D35" s="386"/>
      <c r="E35" s="387"/>
      <c r="F35" s="504"/>
      <c r="G35" s="498"/>
      <c r="H35" s="390"/>
      <c r="I35" s="391"/>
      <c r="J35" s="537"/>
      <c r="K35" s="387"/>
      <c r="L35" s="390"/>
      <c r="M35" s="539"/>
      <c r="N35" s="387"/>
      <c r="O35" s="399"/>
    </row>
    <row r="36" spans="1:16" s="16" customFormat="1" ht="11.1" customHeight="1" x14ac:dyDescent="0.15">
      <c r="A36" s="360">
        <v>0</v>
      </c>
      <c r="B36" s="400" t="s">
        <v>601</v>
      </c>
      <c r="C36" s="242" t="s">
        <v>1813</v>
      </c>
      <c r="D36" s="416">
        <v>4</v>
      </c>
      <c r="E36" s="402" t="s">
        <v>1823</v>
      </c>
      <c r="F36" s="500"/>
      <c r="G36" s="501"/>
      <c r="H36" s="405"/>
      <c r="I36" s="406"/>
      <c r="J36" s="407">
        <v>0</v>
      </c>
      <c r="K36" s="408"/>
      <c r="L36" s="510"/>
      <c r="M36" s="409">
        <v>4</v>
      </c>
      <c r="N36" s="408" t="s">
        <v>1823</v>
      </c>
      <c r="O36" s="410">
        <v>0</v>
      </c>
      <c r="P36" s="535">
        <v>0</v>
      </c>
    </row>
    <row r="37" spans="1:16" s="16" customFormat="1" ht="11.1" customHeight="1" x14ac:dyDescent="0.15">
      <c r="A37" s="11">
        <v>0</v>
      </c>
      <c r="B37" s="359">
        <v>0</v>
      </c>
      <c r="C37" s="241">
        <v>0</v>
      </c>
      <c r="D37" s="386"/>
      <c r="E37" s="387"/>
      <c r="F37" s="497"/>
      <c r="G37" s="498"/>
      <c r="H37" s="390"/>
      <c r="I37" s="391"/>
      <c r="J37" s="536"/>
      <c r="K37" s="393"/>
      <c r="L37" s="394"/>
      <c r="M37" s="538"/>
      <c r="N37" s="393"/>
      <c r="O37" s="396"/>
    </row>
    <row r="38" spans="1:16" s="16" customFormat="1" ht="11.1" customHeight="1" x14ac:dyDescent="0.15">
      <c r="A38" s="381">
        <v>0</v>
      </c>
      <c r="B38" s="359">
        <v>0</v>
      </c>
      <c r="C38" s="241" t="s">
        <v>1824</v>
      </c>
      <c r="D38" s="386"/>
      <c r="E38" s="387"/>
      <c r="F38" s="497"/>
      <c r="G38" s="498"/>
      <c r="H38" s="430"/>
      <c r="I38" s="391"/>
      <c r="J38" s="537"/>
      <c r="K38" s="387"/>
      <c r="L38" s="390"/>
      <c r="M38" s="539"/>
      <c r="N38" s="387"/>
      <c r="O38" s="399"/>
    </row>
    <row r="39" spans="1:16" s="16" customFormat="1" ht="11.1" customHeight="1" x14ac:dyDescent="0.15">
      <c r="A39" s="360">
        <v>0</v>
      </c>
      <c r="B39" s="400" t="s">
        <v>1825</v>
      </c>
      <c r="C39" s="242" t="s">
        <v>740</v>
      </c>
      <c r="D39" s="416">
        <v>2</v>
      </c>
      <c r="E39" s="402" t="s">
        <v>1211</v>
      </c>
      <c r="F39" s="500"/>
      <c r="G39" s="501"/>
      <c r="H39" s="405"/>
      <c r="I39" s="406"/>
      <c r="J39" s="407"/>
      <c r="K39" s="408"/>
      <c r="L39" s="510"/>
      <c r="M39" s="409">
        <v>2</v>
      </c>
      <c r="N39" s="408" t="s">
        <v>1211</v>
      </c>
      <c r="O39" s="410">
        <v>0</v>
      </c>
      <c r="P39" s="535">
        <v>0</v>
      </c>
    </row>
    <row r="40" spans="1:16" s="16" customFormat="1" ht="11.1" customHeight="1" x14ac:dyDescent="0.15">
      <c r="A40" s="11">
        <v>0</v>
      </c>
      <c r="B40" s="359">
        <v>0</v>
      </c>
      <c r="C40" s="241">
        <v>0</v>
      </c>
      <c r="D40" s="386"/>
      <c r="E40" s="387"/>
      <c r="F40" s="497"/>
      <c r="G40" s="498"/>
      <c r="H40" s="390"/>
      <c r="I40" s="391"/>
      <c r="J40" s="536"/>
      <c r="K40" s="393"/>
      <c r="L40" s="394"/>
      <c r="M40" s="538"/>
      <c r="N40" s="393"/>
      <c r="O40" s="396"/>
    </row>
    <row r="41" spans="1:16" s="16" customFormat="1" ht="11.1" customHeight="1" x14ac:dyDescent="0.15">
      <c r="A41" s="381">
        <v>0</v>
      </c>
      <c r="B41" s="359">
        <v>0</v>
      </c>
      <c r="C41" s="241">
        <v>0</v>
      </c>
      <c r="D41" s="386"/>
      <c r="E41" s="387"/>
      <c r="F41" s="497"/>
      <c r="G41" s="498"/>
      <c r="H41" s="430"/>
      <c r="I41" s="391"/>
      <c r="J41" s="537"/>
      <c r="K41" s="387"/>
      <c r="L41" s="390"/>
      <c r="M41" s="539"/>
      <c r="N41" s="387"/>
      <c r="O41" s="399"/>
    </row>
    <row r="42" spans="1:16" s="16" customFormat="1" ht="11.1" customHeight="1" x14ac:dyDescent="0.15">
      <c r="A42" s="360">
        <v>0</v>
      </c>
      <c r="B42" s="400" t="s">
        <v>1826</v>
      </c>
      <c r="C42" s="242" t="s">
        <v>1827</v>
      </c>
      <c r="D42" s="416">
        <v>1</v>
      </c>
      <c r="E42" s="402" t="s">
        <v>44</v>
      </c>
      <c r="F42" s="500"/>
      <c r="G42" s="501"/>
      <c r="H42" s="405"/>
      <c r="I42" s="406"/>
      <c r="J42" s="940">
        <v>0</v>
      </c>
      <c r="K42" s="408"/>
      <c r="L42" s="510"/>
      <c r="M42" s="941">
        <v>1</v>
      </c>
      <c r="N42" s="408" t="s">
        <v>44</v>
      </c>
      <c r="O42" s="410">
        <v>0</v>
      </c>
      <c r="P42" s="535">
        <v>0</v>
      </c>
    </row>
    <row r="43" spans="1:16" s="16" customFormat="1" ht="11.1" customHeight="1" x14ac:dyDescent="0.15">
      <c r="A43" s="11"/>
      <c r="B43" s="359"/>
      <c r="C43" s="241"/>
      <c r="D43" s="386"/>
      <c r="E43" s="387"/>
      <c r="F43" s="497"/>
      <c r="G43" s="498"/>
      <c r="H43" s="390"/>
      <c r="I43" s="391"/>
      <c r="J43" s="426"/>
      <c r="K43" s="412"/>
      <c r="L43" s="413"/>
      <c r="M43" s="414"/>
      <c r="N43" s="422"/>
      <c r="O43" s="415"/>
    </row>
    <row r="44" spans="1:16" s="16" customFormat="1" ht="11.1" customHeight="1" x14ac:dyDescent="0.15">
      <c r="A44" s="381"/>
      <c r="B44" s="359"/>
      <c r="C44" s="241"/>
      <c r="D44" s="386"/>
      <c r="E44" s="387"/>
      <c r="F44" s="497"/>
      <c r="G44" s="498"/>
      <c r="H44" s="430"/>
      <c r="I44" s="391"/>
      <c r="J44" s="427"/>
      <c r="K44" s="387"/>
      <c r="L44" s="390"/>
      <c r="M44" s="398"/>
      <c r="N44" s="359"/>
      <c r="O44" s="399"/>
    </row>
    <row r="45" spans="1:16" s="16" customFormat="1" ht="11.1" customHeight="1" x14ac:dyDescent="0.15">
      <c r="A45" s="360"/>
      <c r="B45" s="400"/>
      <c r="C45" s="242"/>
      <c r="D45" s="416"/>
      <c r="E45" s="402"/>
      <c r="F45" s="500"/>
      <c r="G45" s="501"/>
      <c r="H45" s="405"/>
      <c r="I45" s="406"/>
      <c r="J45" s="428"/>
      <c r="K45" s="429"/>
      <c r="L45" s="405"/>
      <c r="M45" s="423"/>
      <c r="N45" s="424"/>
      <c r="O45" s="425"/>
    </row>
    <row r="46" spans="1:16" s="16" customFormat="1" ht="11.1" customHeight="1" x14ac:dyDescent="0.15">
      <c r="A46" s="11"/>
      <c r="B46" s="359"/>
      <c r="C46" s="241"/>
      <c r="D46" s="386"/>
      <c r="E46" s="387"/>
      <c r="F46" s="497"/>
      <c r="G46" s="498"/>
      <c r="H46" s="390"/>
      <c r="I46" s="391"/>
      <c r="J46" s="426"/>
      <c r="K46" s="412"/>
      <c r="L46" s="413"/>
      <c r="M46" s="414"/>
      <c r="N46" s="422"/>
      <c r="O46" s="415"/>
    </row>
    <row r="47" spans="1:16" s="16" customFormat="1" ht="11.1" customHeight="1" x14ac:dyDescent="0.15">
      <c r="A47" s="381"/>
      <c r="B47" s="359"/>
      <c r="C47" s="241"/>
      <c r="D47" s="386"/>
      <c r="E47" s="387"/>
      <c r="F47" s="497"/>
      <c r="G47" s="498"/>
      <c r="H47" s="390"/>
      <c r="I47" s="391"/>
      <c r="J47" s="427"/>
      <c r="K47" s="387"/>
      <c r="L47" s="390"/>
      <c r="M47" s="398"/>
      <c r="N47" s="359"/>
      <c r="O47" s="399"/>
    </row>
    <row r="48" spans="1:16" s="16" customFormat="1" ht="11.1" customHeight="1" x14ac:dyDescent="0.15">
      <c r="A48" s="360"/>
      <c r="B48" s="400"/>
      <c r="C48" s="242"/>
      <c r="D48" s="416"/>
      <c r="E48" s="402"/>
      <c r="F48" s="500"/>
      <c r="G48" s="501"/>
      <c r="H48" s="405"/>
      <c r="I48" s="406"/>
      <c r="J48" s="428"/>
      <c r="K48" s="429"/>
      <c r="L48" s="405"/>
      <c r="M48" s="423"/>
      <c r="N48" s="424"/>
      <c r="O48" s="425"/>
    </row>
    <row r="49" spans="1:16" s="16" customFormat="1" ht="11.1" customHeight="1" x14ac:dyDescent="0.15">
      <c r="A49" s="11">
        <v>0</v>
      </c>
      <c r="B49" s="359">
        <v>0</v>
      </c>
      <c r="C49" s="241">
        <v>0</v>
      </c>
      <c r="D49" s="386"/>
      <c r="E49" s="387"/>
      <c r="F49" s="497"/>
      <c r="G49" s="498"/>
      <c r="H49" s="390"/>
      <c r="I49" s="391"/>
      <c r="J49" s="426"/>
      <c r="K49" s="412"/>
      <c r="L49" s="413"/>
      <c r="M49" s="414"/>
      <c r="N49" s="422"/>
      <c r="O49" s="415"/>
    </row>
    <row r="50" spans="1:16" s="16" customFormat="1" ht="11.1" customHeight="1" x14ac:dyDescent="0.15">
      <c r="A50" s="381">
        <v>0</v>
      </c>
      <c r="B50" s="375"/>
      <c r="C50" s="241">
        <v>0</v>
      </c>
      <c r="D50" s="386"/>
      <c r="E50" s="387"/>
      <c r="F50" s="497"/>
      <c r="G50" s="498"/>
      <c r="H50" s="390"/>
      <c r="I50" s="391"/>
      <c r="J50" s="427"/>
      <c r="K50" s="387"/>
      <c r="L50" s="390"/>
      <c r="M50" s="398"/>
      <c r="N50" s="359"/>
      <c r="O50" s="399"/>
    </row>
    <row r="51" spans="1:16" s="16" customFormat="1" ht="11.1" customHeight="1" x14ac:dyDescent="0.15">
      <c r="A51" s="360">
        <v>0</v>
      </c>
      <c r="B51" s="400">
        <v>0</v>
      </c>
      <c r="C51" s="242">
        <v>0</v>
      </c>
      <c r="D51" s="416">
        <v>0</v>
      </c>
      <c r="E51" s="402">
        <v>0</v>
      </c>
      <c r="F51" s="500">
        <v>0</v>
      </c>
      <c r="G51" s="501">
        <v>0</v>
      </c>
      <c r="H51" s="405">
        <v>0</v>
      </c>
      <c r="I51" s="406"/>
      <c r="J51" s="428"/>
      <c r="K51" s="429"/>
      <c r="L51" s="405"/>
      <c r="M51" s="423"/>
      <c r="N51" s="424"/>
      <c r="O51" s="425"/>
    </row>
    <row r="52" spans="1:16" s="16" customFormat="1" ht="11.1" customHeight="1" x14ac:dyDescent="0.15">
      <c r="A52" s="380"/>
      <c r="B52" s="379"/>
      <c r="C52" s="378"/>
      <c r="D52" s="377"/>
      <c r="E52" s="13"/>
      <c r="F52" s="494"/>
      <c r="G52" s="483"/>
      <c r="H52" s="376"/>
      <c r="I52" s="336"/>
      <c r="J52" s="328"/>
      <c r="K52" s="13"/>
      <c r="M52" s="231"/>
      <c r="N52" s="12"/>
      <c r="O52" s="329"/>
    </row>
    <row r="53" spans="1:16" s="16" customFormat="1" ht="11.1" customHeight="1" x14ac:dyDescent="0.15">
      <c r="A53" s="11"/>
      <c r="B53" s="375"/>
      <c r="C53" s="378"/>
      <c r="D53" s="377"/>
      <c r="E53" s="13"/>
      <c r="F53" s="494"/>
      <c r="G53" s="483">
        <v>0</v>
      </c>
      <c r="I53" s="336"/>
      <c r="J53" s="328"/>
      <c r="K53" s="13"/>
      <c r="L53" s="483">
        <v>0</v>
      </c>
      <c r="M53" s="231"/>
      <c r="N53" s="12"/>
      <c r="O53" s="564">
        <v>0</v>
      </c>
      <c r="P53" s="478">
        <v>0</v>
      </c>
    </row>
    <row r="54" spans="1:16" s="16" customFormat="1" ht="11.1" customHeight="1" x14ac:dyDescent="0.15">
      <c r="A54" s="373"/>
      <c r="B54" s="372"/>
      <c r="C54" s="371"/>
      <c r="D54" s="370"/>
      <c r="E54" s="369"/>
      <c r="F54" s="502"/>
      <c r="G54" s="503"/>
      <c r="H54" s="366"/>
      <c r="I54" s="365"/>
      <c r="J54" s="364"/>
      <c r="K54" s="369"/>
      <c r="L54" s="366"/>
      <c r="M54" s="383"/>
      <c r="N54" s="384"/>
      <c r="O54" s="385"/>
    </row>
  </sheetData>
  <mergeCells count="8">
    <mergeCell ref="A2:O2"/>
    <mergeCell ref="A4:A6"/>
    <mergeCell ref="B4:B6"/>
    <mergeCell ref="C4:C6"/>
    <mergeCell ref="D4:I5"/>
    <mergeCell ref="J4:L5"/>
    <mergeCell ref="M4:O5"/>
    <mergeCell ref="H6:I6"/>
  </mergeCells>
  <phoneticPr fontId="13"/>
  <printOptions horizontalCentered="1" verticalCentered="1"/>
  <pageMargins left="0" right="0" top="0.59055118110236227" bottom="0" header="0" footer="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677289-1F65-42C7-9F4E-3D779F6CFF88}">
  <sheetPr>
    <tabColor rgb="FFFFC000"/>
  </sheetPr>
  <dimension ref="A1:AA166"/>
  <sheetViews>
    <sheetView view="pageBreakPreview" topLeftCell="A4" zoomScaleNormal="100" zoomScaleSheetLayoutView="100" workbookViewId="0">
      <selection activeCell="L11" sqref="L11"/>
    </sheetView>
  </sheetViews>
  <sheetFormatPr defaultColWidth="6.69921875" defaultRowHeight="17.25" x14ac:dyDescent="0.2"/>
  <cols>
    <col min="1" max="1" width="3.5" style="25" customWidth="1"/>
    <col min="2" max="2" width="5" style="25" customWidth="1"/>
    <col min="3" max="4" width="3.5" style="25" customWidth="1"/>
    <col min="5" max="5" width="1.69921875" style="25" customWidth="1"/>
    <col min="6" max="6" width="3.69921875" style="25" customWidth="1"/>
    <col min="7" max="7" width="0.8984375" style="25" customWidth="1"/>
    <col min="8" max="9" width="12.19921875" style="25" customWidth="1"/>
    <col min="10" max="11" width="0.8984375" style="25" customWidth="1"/>
    <col min="12" max="12" width="14.19921875" style="25" customWidth="1"/>
    <col min="13" max="13" width="0.8984375" style="25" customWidth="1"/>
    <col min="14" max="14" width="4.69921875" style="25" customWidth="1"/>
    <col min="15" max="15" width="0.8984375" style="25" customWidth="1"/>
    <col min="16" max="16" width="14.19921875" style="25" customWidth="1"/>
    <col min="17" max="18" width="0.8984375" style="25" customWidth="1"/>
    <col min="19" max="19" width="14.19921875" style="25" customWidth="1"/>
    <col min="20" max="21" width="0.8984375" style="25" customWidth="1"/>
    <col min="22" max="22" width="12.69921875" style="25" customWidth="1"/>
    <col min="23" max="24" width="0.8984375" style="25" customWidth="1"/>
    <col min="25" max="25" width="3.5" style="25" customWidth="1"/>
    <col min="26" max="26" width="0.8984375" style="25" customWidth="1"/>
    <col min="27" max="27" width="1.69921875" style="25" customWidth="1"/>
    <col min="28" max="16384" width="6.69921875" style="25"/>
  </cols>
  <sheetData>
    <row r="1" spans="1:27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5" spans="1:27" ht="21" x14ac:dyDescent="0.2">
      <c r="D5" s="30"/>
      <c r="I5" s="31"/>
    </row>
    <row r="6" spans="1:27" ht="15" customHeight="1" x14ac:dyDescent="0.2">
      <c r="D6" s="30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230"/>
      <c r="W6" s="33"/>
      <c r="X6" s="33"/>
      <c r="Y6" s="33"/>
      <c r="Z6" s="33"/>
      <c r="AA6" s="34"/>
    </row>
    <row r="7" spans="1:27" ht="12" customHeight="1" x14ac:dyDescent="0.2">
      <c r="D7" s="30"/>
      <c r="E7" s="35"/>
      <c r="F7" s="1074" t="s">
        <v>1799</v>
      </c>
      <c r="G7" s="1074"/>
      <c r="H7" s="1074"/>
      <c r="I7" s="1074"/>
      <c r="J7" s="1074"/>
      <c r="K7" s="1074"/>
      <c r="L7" s="1074"/>
      <c r="M7" s="1074"/>
      <c r="N7" s="1074"/>
      <c r="O7" s="1074"/>
      <c r="P7" s="1074"/>
      <c r="Q7" s="1074"/>
      <c r="R7" s="1074"/>
      <c r="S7" s="1074"/>
      <c r="T7" s="1074"/>
      <c r="U7" s="1074"/>
      <c r="V7" s="1074"/>
      <c r="W7" s="1074"/>
      <c r="X7" s="1074"/>
      <c r="Y7" s="1074"/>
      <c r="AA7" s="36"/>
    </row>
    <row r="8" spans="1:27" ht="12" customHeight="1" x14ac:dyDescent="0.2">
      <c r="D8" s="30"/>
      <c r="E8" s="35"/>
      <c r="F8" s="1074"/>
      <c r="G8" s="1074"/>
      <c r="H8" s="1074"/>
      <c r="I8" s="1074"/>
      <c r="J8" s="1074"/>
      <c r="K8" s="1074"/>
      <c r="L8" s="1074"/>
      <c r="M8" s="1074"/>
      <c r="N8" s="1074"/>
      <c r="O8" s="1074"/>
      <c r="P8" s="1074"/>
      <c r="Q8" s="1074"/>
      <c r="R8" s="1074"/>
      <c r="S8" s="1074"/>
      <c r="T8" s="1074"/>
      <c r="U8" s="1074"/>
      <c r="V8" s="1074"/>
      <c r="W8" s="1074"/>
      <c r="X8" s="1074"/>
      <c r="Y8" s="1074"/>
      <c r="AA8" s="36"/>
    </row>
    <row r="9" spans="1:27" ht="6.95" customHeight="1" x14ac:dyDescent="0.2">
      <c r="D9" s="30"/>
      <c r="E9" s="35"/>
      <c r="AA9" s="36"/>
    </row>
    <row r="10" spans="1:27" ht="7.5" customHeight="1" x14ac:dyDescent="0.2">
      <c r="D10" s="30"/>
      <c r="E10" s="35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AA10" s="36"/>
    </row>
    <row r="11" spans="1:27" ht="15" customHeight="1" x14ac:dyDescent="0.2">
      <c r="D11" s="30"/>
      <c r="E11" s="35"/>
      <c r="F11" s="162"/>
      <c r="G11" s="162"/>
      <c r="H11" s="162"/>
      <c r="I11" s="262" t="s">
        <v>585</v>
      </c>
      <c r="J11" s="263"/>
      <c r="K11" s="162"/>
      <c r="L11" s="264" t="s">
        <v>1808</v>
      </c>
      <c r="M11" s="265"/>
      <c r="N11" s="265"/>
      <c r="O11" s="265"/>
      <c r="P11" s="265"/>
      <c r="Q11" s="265"/>
      <c r="R11" s="265"/>
      <c r="S11" s="265"/>
      <c r="T11" s="265"/>
      <c r="U11" s="266"/>
      <c r="V11" s="266"/>
      <c r="W11" s="266"/>
      <c r="X11" s="266"/>
      <c r="Y11" s="266"/>
      <c r="Z11" s="162"/>
      <c r="AA11" s="36"/>
    </row>
    <row r="12" spans="1:27" ht="6.95" customHeight="1" x14ac:dyDescent="0.2">
      <c r="D12" s="30"/>
      <c r="E12" s="35"/>
      <c r="F12" s="162"/>
      <c r="G12" s="162"/>
      <c r="H12" s="162"/>
      <c r="I12" s="267"/>
      <c r="J12" s="268"/>
      <c r="K12" s="269"/>
      <c r="L12" s="270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36"/>
    </row>
    <row r="13" spans="1:27" ht="15" customHeight="1" x14ac:dyDescent="0.2">
      <c r="D13" s="30"/>
      <c r="E13" s="35"/>
      <c r="F13" s="162"/>
      <c r="G13" s="162"/>
      <c r="H13" s="162"/>
      <c r="I13" s="262" t="s">
        <v>586</v>
      </c>
      <c r="J13" s="263"/>
      <c r="K13" s="162"/>
      <c r="L13" s="264" t="s">
        <v>1809</v>
      </c>
      <c r="M13" s="265"/>
      <c r="N13" s="265"/>
      <c r="O13" s="265"/>
      <c r="P13" s="265"/>
      <c r="Q13" s="265"/>
      <c r="R13" s="265"/>
      <c r="S13" s="265"/>
      <c r="T13" s="265"/>
      <c r="U13" s="266"/>
      <c r="V13" s="266"/>
      <c r="W13" s="266"/>
      <c r="X13" s="266"/>
      <c r="Y13" s="266"/>
      <c r="Z13" s="162"/>
      <c r="AA13" s="36"/>
    </row>
    <row r="14" spans="1:27" ht="6.95" customHeight="1" x14ac:dyDescent="0.2">
      <c r="D14" s="30"/>
      <c r="E14" s="35"/>
      <c r="F14" s="162"/>
      <c r="G14" s="162"/>
      <c r="H14" s="162"/>
      <c r="I14" s="267"/>
      <c r="J14" s="268"/>
      <c r="K14" s="269"/>
      <c r="L14" s="270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36"/>
    </row>
    <row r="15" spans="1:27" ht="15" customHeight="1" x14ac:dyDescent="0.2">
      <c r="D15" s="30"/>
      <c r="E15" s="35"/>
      <c r="F15" s="162"/>
      <c r="G15" s="162"/>
      <c r="H15" s="162"/>
      <c r="I15" s="262" t="s">
        <v>587</v>
      </c>
      <c r="J15" s="263"/>
      <c r="K15" s="162"/>
      <c r="L15" s="271" t="s">
        <v>1810</v>
      </c>
      <c r="M15" s="272"/>
      <c r="N15" s="272"/>
      <c r="O15" s="272"/>
      <c r="P15" s="272"/>
      <c r="Q15" s="272"/>
      <c r="R15" s="272"/>
      <c r="S15" s="272"/>
      <c r="T15" s="272"/>
      <c r="U15" s="273"/>
      <c r="V15" s="273"/>
      <c r="W15" s="273"/>
      <c r="X15" s="273"/>
      <c r="Y15" s="273"/>
      <c r="Z15" s="162"/>
      <c r="AA15" s="36"/>
    </row>
    <row r="16" spans="1:27" ht="6.95" customHeight="1" x14ac:dyDescent="0.2">
      <c r="D16" s="30"/>
      <c r="E16" s="35"/>
      <c r="F16" s="162"/>
      <c r="G16" s="162"/>
      <c r="H16" s="162"/>
      <c r="I16" s="267"/>
      <c r="J16" s="268"/>
      <c r="K16" s="269"/>
      <c r="L16" s="270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36"/>
    </row>
    <row r="17" spans="4:27" ht="15" customHeight="1" x14ac:dyDescent="0.2">
      <c r="D17" s="30"/>
      <c r="E17" s="35"/>
      <c r="F17" s="1075" t="s">
        <v>584</v>
      </c>
      <c r="G17" s="1075"/>
      <c r="H17" s="1075"/>
      <c r="I17" s="1075"/>
      <c r="J17" s="1075"/>
      <c r="K17" s="1075"/>
      <c r="L17" s="1075"/>
      <c r="M17" s="1075"/>
      <c r="N17" s="1075"/>
      <c r="O17" s="1075"/>
      <c r="P17" s="1075"/>
      <c r="Q17" s="1075"/>
      <c r="R17" s="1075"/>
      <c r="S17" s="1075"/>
      <c r="T17" s="1075"/>
      <c r="U17" s="1075"/>
      <c r="V17" s="1075"/>
      <c r="W17" s="1075"/>
      <c r="X17" s="1075"/>
      <c r="Y17" s="1075"/>
      <c r="Z17" s="1075"/>
      <c r="AA17" s="36"/>
    </row>
    <row r="18" spans="4:27" ht="2.1" customHeight="1" x14ac:dyDescent="0.2">
      <c r="D18" s="30"/>
      <c r="E18" s="35"/>
      <c r="AA18" s="36"/>
    </row>
    <row r="19" spans="4:27" ht="17.100000000000001" customHeight="1" x14ac:dyDescent="0.2">
      <c r="D19" s="30"/>
      <c r="E19" s="35"/>
      <c r="F19" s="1065" t="s">
        <v>580</v>
      </c>
      <c r="G19" s="1067" t="s">
        <v>582</v>
      </c>
      <c r="H19" s="1061"/>
      <c r="I19" s="1061"/>
      <c r="J19" s="1061"/>
      <c r="K19" s="1069" t="s">
        <v>1794</v>
      </c>
      <c r="L19" s="1070"/>
      <c r="M19" s="1079"/>
      <c r="N19" s="1061" t="s">
        <v>588</v>
      </c>
      <c r="O19" s="1081" t="s">
        <v>1792</v>
      </c>
      <c r="P19" s="1072"/>
      <c r="Q19" s="1082"/>
      <c r="R19" s="1085" t="s">
        <v>1793</v>
      </c>
      <c r="S19" s="1072"/>
      <c r="T19" s="1086"/>
      <c r="U19" s="1061" t="s">
        <v>583</v>
      </c>
      <c r="V19" s="1061"/>
      <c r="W19" s="1061"/>
      <c r="X19" s="1061"/>
      <c r="Y19" s="1061"/>
      <c r="Z19" s="1062"/>
      <c r="AA19" s="36"/>
    </row>
    <row r="20" spans="4:27" ht="17.100000000000001" customHeight="1" x14ac:dyDescent="0.2">
      <c r="D20" s="30"/>
      <c r="E20" s="35"/>
      <c r="F20" s="1066"/>
      <c r="G20" s="1068"/>
      <c r="H20" s="1063"/>
      <c r="I20" s="1063"/>
      <c r="J20" s="1063"/>
      <c r="K20" s="1071"/>
      <c r="L20" s="1063"/>
      <c r="M20" s="1080"/>
      <c r="N20" s="1063"/>
      <c r="O20" s="1083"/>
      <c r="P20" s="1073"/>
      <c r="Q20" s="1084"/>
      <c r="R20" s="1087"/>
      <c r="S20" s="1073"/>
      <c r="T20" s="1088"/>
      <c r="U20" s="1063"/>
      <c r="V20" s="1063"/>
      <c r="W20" s="1063"/>
      <c r="X20" s="1063"/>
      <c r="Y20" s="1063"/>
      <c r="Z20" s="1064"/>
      <c r="AA20" s="36"/>
    </row>
    <row r="21" spans="4:27" ht="17.100000000000001" customHeight="1" x14ac:dyDescent="0.2">
      <c r="D21" s="30"/>
      <c r="E21" s="35"/>
      <c r="F21" s="302" t="s">
        <v>2197</v>
      </c>
      <c r="G21" s="251"/>
      <c r="H21" s="1050" t="s">
        <v>2198</v>
      </c>
      <c r="I21" s="1050"/>
      <c r="J21" s="311"/>
      <c r="K21" s="341"/>
      <c r="L21" s="277" t="s">
        <v>1791</v>
      </c>
      <c r="M21" s="342"/>
      <c r="N21" s="314"/>
      <c r="O21" s="349"/>
      <c r="P21" s="277" t="s">
        <v>1791</v>
      </c>
      <c r="Q21" s="254"/>
      <c r="R21" s="255"/>
      <c r="S21" s="277" t="s">
        <v>1791</v>
      </c>
      <c r="T21" s="350"/>
      <c r="U21" s="255"/>
      <c r="V21" s="252"/>
      <c r="W21" s="255"/>
      <c r="X21" s="255"/>
      <c r="Y21" s="252"/>
      <c r="Z21" s="256"/>
      <c r="AA21" s="36"/>
    </row>
    <row r="22" spans="4:27" ht="17.100000000000001" customHeight="1" x14ac:dyDescent="0.2">
      <c r="D22" s="30"/>
      <c r="E22" s="35"/>
      <c r="F22" s="302"/>
      <c r="G22" s="251"/>
      <c r="H22" s="1050"/>
      <c r="I22" s="1050"/>
      <c r="J22" s="311"/>
      <c r="K22" s="341"/>
      <c r="L22" s="252"/>
      <c r="M22" s="342"/>
      <c r="N22" s="314"/>
      <c r="O22" s="349"/>
      <c r="P22" s="277"/>
      <c r="Q22" s="254"/>
      <c r="R22" s="255"/>
      <c r="S22" s="277"/>
      <c r="T22" s="350"/>
      <c r="U22" s="255"/>
      <c r="V22" s="252"/>
      <c r="W22" s="255"/>
      <c r="X22" s="255"/>
      <c r="Y22" s="252"/>
      <c r="Z22" s="256"/>
      <c r="AA22" s="36"/>
    </row>
    <row r="23" spans="4:27" ht="17.100000000000001" customHeight="1" x14ac:dyDescent="0.2">
      <c r="D23" s="30"/>
      <c r="E23" s="35"/>
      <c r="F23" s="302"/>
      <c r="G23" s="251"/>
      <c r="H23" s="1050"/>
      <c r="I23" s="1050"/>
      <c r="J23" s="311"/>
      <c r="K23" s="341"/>
      <c r="L23" s="252"/>
      <c r="M23" s="342"/>
      <c r="N23" s="314"/>
      <c r="O23" s="349"/>
      <c r="P23" s="277"/>
      <c r="Q23" s="254"/>
      <c r="R23" s="255"/>
      <c r="S23" s="294"/>
      <c r="T23" s="350"/>
      <c r="U23" s="255"/>
      <c r="V23" s="253"/>
      <c r="W23" s="255"/>
      <c r="X23" s="255"/>
      <c r="Y23" s="252"/>
      <c r="Z23" s="256"/>
      <c r="AA23" s="36"/>
    </row>
    <row r="24" spans="4:27" ht="17.100000000000001" customHeight="1" x14ac:dyDescent="0.2">
      <c r="D24" s="30"/>
      <c r="E24" s="35"/>
      <c r="F24" s="302"/>
      <c r="G24" s="251"/>
      <c r="H24" s="295"/>
      <c r="I24" s="295"/>
      <c r="J24" s="311"/>
      <c r="K24" s="341"/>
      <c r="L24" s="252"/>
      <c r="M24" s="342"/>
      <c r="N24" s="314"/>
      <c r="O24" s="349"/>
      <c r="P24" s="277"/>
      <c r="Q24" s="254"/>
      <c r="R24" s="255"/>
      <c r="S24" s="294"/>
      <c r="T24" s="350"/>
      <c r="U24" s="255"/>
      <c r="V24" s="253"/>
      <c r="W24" s="255"/>
      <c r="X24" s="255"/>
      <c r="Y24" s="252"/>
      <c r="Z24" s="256"/>
      <c r="AA24" s="36"/>
    </row>
    <row r="25" spans="4:27" ht="17.100000000000001" customHeight="1" x14ac:dyDescent="0.2">
      <c r="D25" s="30"/>
      <c r="E25" s="35"/>
      <c r="F25" s="302"/>
      <c r="G25" s="251"/>
      <c r="H25" s="295"/>
      <c r="I25" s="295"/>
      <c r="J25" s="311"/>
      <c r="K25" s="341"/>
      <c r="L25" s="252"/>
      <c r="M25" s="342"/>
      <c r="N25" s="314"/>
      <c r="O25" s="349"/>
      <c r="P25" s="277"/>
      <c r="Q25" s="254"/>
      <c r="R25" s="255"/>
      <c r="S25" s="294"/>
      <c r="T25" s="350"/>
      <c r="U25" s="255"/>
      <c r="V25" s="253"/>
      <c r="W25" s="255"/>
      <c r="X25" s="255"/>
      <c r="Y25" s="252"/>
      <c r="Z25" s="256"/>
      <c r="AA25" s="36"/>
    </row>
    <row r="26" spans="4:27" ht="17.100000000000001" customHeight="1" x14ac:dyDescent="0.2">
      <c r="D26" s="30"/>
      <c r="E26" s="35"/>
      <c r="F26" s="302"/>
      <c r="G26" s="251"/>
      <c r="H26" s="295"/>
      <c r="I26" s="295"/>
      <c r="J26" s="311"/>
      <c r="K26" s="341"/>
      <c r="L26" s="252"/>
      <c r="M26" s="342"/>
      <c r="N26" s="314"/>
      <c r="O26" s="349"/>
      <c r="P26" s="277"/>
      <c r="Q26" s="254"/>
      <c r="R26" s="255"/>
      <c r="S26" s="294"/>
      <c r="T26" s="350"/>
      <c r="U26" s="255"/>
      <c r="V26" s="253"/>
      <c r="W26" s="255"/>
      <c r="X26" s="255"/>
      <c r="Y26" s="252"/>
      <c r="Z26" s="256"/>
      <c r="AA26" s="36"/>
    </row>
    <row r="27" spans="4:27" ht="17.100000000000001" customHeight="1" x14ac:dyDescent="0.2">
      <c r="D27" s="30"/>
      <c r="E27" s="35"/>
      <c r="F27" s="302"/>
      <c r="G27" s="251"/>
      <c r="H27" s="1078"/>
      <c r="I27" s="1078"/>
      <c r="J27" s="311"/>
      <c r="K27" s="341"/>
      <c r="L27" s="252"/>
      <c r="M27" s="342"/>
      <c r="N27" s="314"/>
      <c r="O27" s="349"/>
      <c r="P27" s="277"/>
      <c r="Q27" s="254"/>
      <c r="R27" s="255"/>
      <c r="S27" s="287"/>
      <c r="T27" s="350"/>
      <c r="U27" s="255"/>
      <c r="V27" s="253"/>
      <c r="W27" s="255"/>
      <c r="X27" s="255"/>
      <c r="Y27" s="257"/>
      <c r="Z27" s="256"/>
      <c r="AA27" s="36"/>
    </row>
    <row r="28" spans="4:27" ht="17.100000000000001" customHeight="1" x14ac:dyDescent="0.2">
      <c r="D28" s="30"/>
      <c r="E28" s="35"/>
      <c r="F28" s="302"/>
      <c r="G28" s="251"/>
      <c r="H28" s="1050"/>
      <c r="I28" s="1050"/>
      <c r="J28" s="311"/>
      <c r="K28" s="341"/>
      <c r="L28" s="252"/>
      <c r="M28" s="342"/>
      <c r="N28" s="314"/>
      <c r="O28" s="349"/>
      <c r="P28" s="277"/>
      <c r="Q28" s="254"/>
      <c r="R28" s="255"/>
      <c r="S28" s="277"/>
      <c r="T28" s="350"/>
      <c r="U28" s="255"/>
      <c r="V28" s="252"/>
      <c r="W28" s="255"/>
      <c r="X28" s="255"/>
      <c r="Y28" s="252"/>
      <c r="Z28" s="256"/>
      <c r="AA28" s="36"/>
    </row>
    <row r="29" spans="4:27" ht="17.100000000000001" customHeight="1" x14ac:dyDescent="0.2">
      <c r="D29" s="30"/>
      <c r="E29" s="35"/>
      <c r="F29" s="302"/>
      <c r="G29" s="251"/>
      <c r="H29" s="1050"/>
      <c r="I29" s="1050"/>
      <c r="J29" s="311"/>
      <c r="K29" s="341"/>
      <c r="L29" s="252"/>
      <c r="M29" s="342"/>
      <c r="N29" s="314"/>
      <c r="O29" s="349"/>
      <c r="P29" s="277"/>
      <c r="Q29" s="254"/>
      <c r="R29" s="255"/>
      <c r="S29" s="287"/>
      <c r="T29" s="350"/>
      <c r="U29" s="255"/>
      <c r="V29" s="252"/>
      <c r="W29" s="255"/>
      <c r="X29" s="255"/>
      <c r="Y29" s="252"/>
      <c r="Z29" s="256"/>
      <c r="AA29" s="36"/>
    </row>
    <row r="30" spans="4:27" ht="17.100000000000001" customHeight="1" x14ac:dyDescent="0.2">
      <c r="D30" s="30"/>
      <c r="E30" s="35"/>
      <c r="F30" s="302"/>
      <c r="G30" s="251"/>
      <c r="H30" s="1050"/>
      <c r="I30" s="1050"/>
      <c r="J30" s="311"/>
      <c r="K30" s="341"/>
      <c r="L30" s="252"/>
      <c r="M30" s="342"/>
      <c r="N30" s="314"/>
      <c r="O30" s="349"/>
      <c r="P30" s="277"/>
      <c r="Q30" s="254"/>
      <c r="R30" s="255"/>
      <c r="S30" s="287"/>
      <c r="T30" s="350"/>
      <c r="U30" s="255"/>
      <c r="V30" s="252"/>
      <c r="W30" s="255"/>
      <c r="X30" s="255"/>
      <c r="Y30" s="252"/>
      <c r="Z30" s="256"/>
      <c r="AA30" s="36"/>
    </row>
    <row r="31" spans="4:27" ht="17.100000000000001" customHeight="1" x14ac:dyDescent="0.2">
      <c r="D31" s="30"/>
      <c r="E31" s="35"/>
      <c r="F31" s="302"/>
      <c r="G31" s="251"/>
      <c r="H31" s="1050"/>
      <c r="I31" s="1050"/>
      <c r="J31" s="311"/>
      <c r="K31" s="341"/>
      <c r="L31" s="252"/>
      <c r="M31" s="342"/>
      <c r="N31" s="314"/>
      <c r="O31" s="349"/>
      <c r="P31" s="277"/>
      <c r="Q31" s="254"/>
      <c r="R31" s="255"/>
      <c r="S31" s="287"/>
      <c r="T31" s="350"/>
      <c r="U31" s="255"/>
      <c r="V31" s="252"/>
      <c r="W31" s="255"/>
      <c r="X31" s="255"/>
      <c r="Y31" s="252"/>
      <c r="Z31" s="256"/>
      <c r="AA31" s="36"/>
    </row>
    <row r="32" spans="4:27" ht="17.100000000000001" customHeight="1" x14ac:dyDescent="0.2">
      <c r="D32" s="30"/>
      <c r="E32" s="35"/>
      <c r="F32" s="302"/>
      <c r="G32" s="251"/>
      <c r="H32" s="1050"/>
      <c r="I32" s="1050"/>
      <c r="J32" s="311"/>
      <c r="K32" s="341"/>
      <c r="L32" s="252"/>
      <c r="M32" s="342"/>
      <c r="N32" s="314"/>
      <c r="O32" s="349"/>
      <c r="P32" s="277"/>
      <c r="Q32" s="254"/>
      <c r="R32" s="255"/>
      <c r="S32" s="287"/>
      <c r="T32" s="350"/>
      <c r="U32" s="255"/>
      <c r="V32" s="252"/>
      <c r="W32" s="1058"/>
      <c r="X32" s="1058"/>
      <c r="Y32" s="1058"/>
      <c r="Z32" s="1059"/>
      <c r="AA32" s="36"/>
    </row>
    <row r="33" spans="4:27" ht="17.100000000000001" customHeight="1" x14ac:dyDescent="0.2">
      <c r="D33" s="30"/>
      <c r="E33" s="35"/>
      <c r="F33" s="302"/>
      <c r="G33" s="251"/>
      <c r="H33" s="1050"/>
      <c r="I33" s="1050"/>
      <c r="J33" s="311"/>
      <c r="K33" s="341"/>
      <c r="L33" s="252"/>
      <c r="M33" s="342"/>
      <c r="N33" s="314"/>
      <c r="O33" s="349"/>
      <c r="P33" s="277"/>
      <c r="Q33" s="254"/>
      <c r="R33" s="255"/>
      <c r="S33" s="287"/>
      <c r="T33" s="350"/>
      <c r="U33" s="255"/>
      <c r="V33" s="252"/>
      <c r="W33" s="255"/>
      <c r="X33" s="255"/>
      <c r="Y33" s="252"/>
      <c r="Z33" s="256"/>
      <c r="AA33" s="36"/>
    </row>
    <row r="34" spans="4:27" ht="17.100000000000001" customHeight="1" x14ac:dyDescent="0.2">
      <c r="D34" s="30"/>
      <c r="E34" s="35"/>
      <c r="F34" s="302"/>
      <c r="G34" s="251"/>
      <c r="H34" s="1050"/>
      <c r="I34" s="1050"/>
      <c r="J34" s="311"/>
      <c r="K34" s="341"/>
      <c r="L34" s="252"/>
      <c r="M34" s="342"/>
      <c r="N34" s="314"/>
      <c r="O34" s="351"/>
      <c r="P34" s="277"/>
      <c r="Q34" s="288"/>
      <c r="R34" s="289"/>
      <c r="S34" s="287"/>
      <c r="T34" s="350"/>
      <c r="U34" s="255"/>
      <c r="V34" s="252"/>
      <c r="W34" s="1056"/>
      <c r="X34" s="1056"/>
      <c r="Y34" s="1056"/>
      <c r="Z34" s="1057"/>
      <c r="AA34" s="36"/>
    </row>
    <row r="35" spans="4:27" ht="17.100000000000001" customHeight="1" x14ac:dyDescent="0.2">
      <c r="D35" s="30"/>
      <c r="E35" s="35"/>
      <c r="F35" s="302"/>
      <c r="G35" s="251"/>
      <c r="H35" s="1050"/>
      <c r="I35" s="1050"/>
      <c r="J35" s="311"/>
      <c r="K35" s="341"/>
      <c r="L35" s="259"/>
      <c r="M35" s="342"/>
      <c r="N35" s="314"/>
      <c r="O35" s="351"/>
      <c r="P35" s="277"/>
      <c r="Q35" s="288"/>
      <c r="R35" s="289"/>
      <c r="S35" s="287"/>
      <c r="T35" s="350"/>
      <c r="U35" s="258"/>
      <c r="V35" s="260"/>
      <c r="W35" s="258"/>
      <c r="X35" s="258"/>
      <c r="Y35" s="261"/>
      <c r="Z35" s="256"/>
      <c r="AA35" s="36"/>
    </row>
    <row r="36" spans="4:27" ht="17.100000000000001" customHeight="1" x14ac:dyDescent="0.2">
      <c r="D36" s="30"/>
      <c r="E36" s="35"/>
      <c r="F36" s="302"/>
      <c r="G36" s="251"/>
      <c r="H36" s="1050"/>
      <c r="I36" s="1050"/>
      <c r="J36" s="311"/>
      <c r="K36" s="341"/>
      <c r="L36" s="259"/>
      <c r="M36" s="342"/>
      <c r="N36" s="314"/>
      <c r="O36" s="351"/>
      <c r="P36" s="277"/>
      <c r="Q36" s="288"/>
      <c r="R36" s="289"/>
      <c r="S36" s="287"/>
      <c r="T36" s="350"/>
      <c r="U36" s="258"/>
      <c r="V36" s="260"/>
      <c r="W36" s="258"/>
      <c r="X36" s="258"/>
      <c r="Y36" s="261"/>
      <c r="Z36" s="256"/>
      <c r="AA36" s="36"/>
    </row>
    <row r="37" spans="4:27" ht="17.100000000000001" customHeight="1" x14ac:dyDescent="0.2">
      <c r="D37" s="30"/>
      <c r="E37" s="35"/>
      <c r="F37" s="302"/>
      <c r="G37" s="251"/>
      <c r="H37" s="1050"/>
      <c r="I37" s="1050"/>
      <c r="J37" s="311"/>
      <c r="K37" s="341"/>
      <c r="L37" s="259"/>
      <c r="M37" s="342"/>
      <c r="N37" s="314"/>
      <c r="O37" s="351"/>
      <c r="P37" s="277"/>
      <c r="Q37" s="288"/>
      <c r="R37" s="289"/>
      <c r="S37" s="287"/>
      <c r="T37" s="350"/>
      <c r="U37" s="258"/>
      <c r="V37" s="260"/>
      <c r="W37" s="258"/>
      <c r="X37" s="258"/>
      <c r="Y37" s="261"/>
      <c r="Z37" s="256"/>
      <c r="AA37" s="36"/>
    </row>
    <row r="38" spans="4:27" ht="17.100000000000001" customHeight="1" x14ac:dyDescent="0.2">
      <c r="D38" s="30"/>
      <c r="E38" s="35"/>
      <c r="F38" s="302"/>
      <c r="G38" s="251"/>
      <c r="H38" s="1050"/>
      <c r="I38" s="1050"/>
      <c r="J38" s="311"/>
      <c r="K38" s="341"/>
      <c r="L38" s="259"/>
      <c r="M38" s="342"/>
      <c r="N38" s="314"/>
      <c r="O38" s="351"/>
      <c r="P38" s="277"/>
      <c r="Q38" s="288"/>
      <c r="R38" s="289"/>
      <c r="S38" s="287"/>
      <c r="T38" s="350"/>
      <c r="U38" s="258"/>
      <c r="V38" s="260"/>
      <c r="W38" s="258"/>
      <c r="X38" s="258"/>
      <c r="Y38" s="261"/>
      <c r="Z38" s="256"/>
      <c r="AA38" s="36"/>
    </row>
    <row r="39" spans="4:27" ht="17.100000000000001" customHeight="1" x14ac:dyDescent="0.2">
      <c r="D39" s="30"/>
      <c r="E39" s="35"/>
      <c r="F39" s="302"/>
      <c r="G39" s="251"/>
      <c r="H39" s="1050"/>
      <c r="I39" s="1050"/>
      <c r="J39" s="311"/>
      <c r="K39" s="341"/>
      <c r="L39" s="259"/>
      <c r="M39" s="342"/>
      <c r="N39" s="314"/>
      <c r="O39" s="351"/>
      <c r="P39" s="277"/>
      <c r="Q39" s="288"/>
      <c r="R39" s="289"/>
      <c r="S39" s="287"/>
      <c r="T39" s="350"/>
      <c r="U39" s="258"/>
      <c r="V39" s="260"/>
      <c r="W39" s="258"/>
      <c r="X39" s="258"/>
      <c r="Y39" s="261"/>
      <c r="Z39" s="256"/>
      <c r="AA39" s="36"/>
    </row>
    <row r="40" spans="4:27" ht="17.100000000000001" customHeight="1" x14ac:dyDescent="0.2">
      <c r="D40" s="30"/>
      <c r="E40" s="35"/>
      <c r="F40" s="302"/>
      <c r="G40" s="251"/>
      <c r="H40" s="1050"/>
      <c r="I40" s="1050"/>
      <c r="J40" s="311"/>
      <c r="K40" s="341"/>
      <c r="L40" s="259"/>
      <c r="M40" s="342"/>
      <c r="N40" s="314"/>
      <c r="O40" s="351"/>
      <c r="P40" s="277"/>
      <c r="Q40" s="288"/>
      <c r="R40" s="289"/>
      <c r="S40" s="287"/>
      <c r="T40" s="350"/>
      <c r="U40" s="258"/>
      <c r="V40" s="260"/>
      <c r="W40" s="258"/>
      <c r="X40" s="258"/>
      <c r="Y40" s="261"/>
      <c r="Z40" s="256"/>
      <c r="AA40" s="36"/>
    </row>
    <row r="41" spans="4:27" ht="17.100000000000001" customHeight="1" x14ac:dyDescent="0.2">
      <c r="D41" s="30"/>
      <c r="E41" s="35"/>
      <c r="F41" s="302"/>
      <c r="G41" s="251"/>
      <c r="H41" s="295"/>
      <c r="I41" s="295"/>
      <c r="J41" s="311"/>
      <c r="K41" s="341"/>
      <c r="L41" s="259"/>
      <c r="M41" s="342"/>
      <c r="N41" s="314"/>
      <c r="O41" s="351"/>
      <c r="P41" s="277"/>
      <c r="Q41" s="288"/>
      <c r="R41" s="289"/>
      <c r="S41" s="287"/>
      <c r="T41" s="350"/>
      <c r="U41" s="258"/>
      <c r="V41" s="946"/>
      <c r="W41" s="258"/>
      <c r="X41" s="258"/>
      <c r="Y41" s="945"/>
      <c r="Z41" s="256"/>
      <c r="AA41" s="36"/>
    </row>
    <row r="42" spans="4:27" ht="17.100000000000001" customHeight="1" x14ac:dyDescent="0.2">
      <c r="D42" s="30"/>
      <c r="E42" s="35"/>
      <c r="F42" s="278"/>
      <c r="G42" s="279"/>
      <c r="H42" s="280"/>
      <c r="I42" s="280"/>
      <c r="J42" s="312"/>
      <c r="K42" s="343"/>
      <c r="L42" s="281"/>
      <c r="M42" s="344"/>
      <c r="N42" s="282"/>
      <c r="O42" s="352"/>
      <c r="P42" s="290"/>
      <c r="Q42" s="291"/>
      <c r="R42" s="292"/>
      <c r="S42" s="293"/>
      <c r="T42" s="353"/>
      <c r="U42" s="283"/>
      <c r="V42" s="284"/>
      <c r="W42" s="283"/>
      <c r="X42" s="283"/>
      <c r="Y42" s="285"/>
      <c r="Z42" s="286"/>
      <c r="AA42" s="36"/>
    </row>
    <row r="43" spans="4:27" ht="17.100000000000001" customHeight="1" x14ac:dyDescent="0.2">
      <c r="D43" s="30"/>
      <c r="E43" s="35"/>
      <c r="F43" s="303"/>
      <c r="G43" s="304"/>
      <c r="H43" s="1053"/>
      <c r="I43" s="1053"/>
      <c r="J43" s="313"/>
      <c r="K43" s="345"/>
      <c r="L43" s="346"/>
      <c r="M43" s="347"/>
      <c r="N43" s="305"/>
      <c r="O43" s="354"/>
      <c r="P43" s="346"/>
      <c r="Q43" s="355"/>
      <c r="R43" s="356"/>
      <c r="S43" s="346"/>
      <c r="T43" s="357"/>
      <c r="U43" s="306"/>
      <c r="V43" s="307"/>
      <c r="W43" s="306"/>
      <c r="X43" s="306"/>
      <c r="Y43" s="308"/>
      <c r="Z43" s="309"/>
      <c r="AA43" s="36"/>
    </row>
    <row r="44" spans="4:27" ht="15" customHeight="1" x14ac:dyDescent="0.2">
      <c r="D44" s="30"/>
      <c r="E44" s="83"/>
      <c r="F44" s="84"/>
      <c r="G44" s="84"/>
      <c r="H44" s="84"/>
      <c r="I44" s="85"/>
      <c r="J44" s="85"/>
      <c r="K44" s="86"/>
      <c r="L44" s="87"/>
      <c r="M44" s="87"/>
      <c r="N44" s="87"/>
      <c r="O44" s="86"/>
      <c r="P44" s="86"/>
      <c r="Q44" s="86"/>
      <c r="R44" s="86"/>
      <c r="S44" s="86"/>
      <c r="T44" s="86"/>
      <c r="U44" s="88"/>
      <c r="V44" s="88"/>
      <c r="W44" s="88"/>
      <c r="X44" s="88"/>
      <c r="Y44" s="88"/>
      <c r="Z44" s="88"/>
      <c r="AA44" s="89"/>
    </row>
    <row r="45" spans="4:27" x14ac:dyDescent="0.2">
      <c r="V45" s="1076" t="e">
        <v>#REF!</v>
      </c>
      <c r="W45" s="1077"/>
      <c r="X45" s="1077"/>
      <c r="Y45" s="1077"/>
    </row>
    <row r="46" spans="4:27" ht="15" customHeight="1" x14ac:dyDescent="0.2">
      <c r="D46" s="30"/>
      <c r="L46" s="90"/>
    </row>
    <row r="47" spans="4:27" ht="15" customHeight="1" x14ac:dyDescent="0.2">
      <c r="D47" s="30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</row>
    <row r="48" spans="4:27" ht="15" customHeight="1" x14ac:dyDescent="0.2">
      <c r="D48" s="30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</row>
    <row r="49" spans="4:20" ht="15" customHeight="1" x14ac:dyDescent="0.2">
      <c r="D49" s="30"/>
    </row>
    <row r="50" spans="4:20" ht="15" customHeight="1" x14ac:dyDescent="0.2">
      <c r="D50" s="30"/>
    </row>
    <row r="51" spans="4:20" ht="15" customHeight="1" x14ac:dyDescent="0.2">
      <c r="D51" s="30"/>
      <c r="I51" s="38"/>
      <c r="J51" s="39"/>
      <c r="L51" s="92"/>
    </row>
    <row r="52" spans="4:20" ht="15" customHeight="1" x14ac:dyDescent="0.2">
      <c r="D52" s="30"/>
      <c r="I52" s="38"/>
      <c r="J52" s="39"/>
      <c r="L52" s="42"/>
    </row>
    <row r="53" spans="4:20" ht="15" customHeight="1" x14ac:dyDescent="0.2">
      <c r="D53" s="30"/>
      <c r="I53" s="38"/>
      <c r="J53" s="39"/>
      <c r="L53" s="42"/>
    </row>
    <row r="54" spans="4:20" ht="15" customHeight="1" x14ac:dyDescent="0.2">
      <c r="D54" s="30"/>
      <c r="I54" s="38"/>
      <c r="J54" s="39"/>
      <c r="L54" s="42"/>
    </row>
    <row r="55" spans="4:20" ht="15" customHeight="1" x14ac:dyDescent="0.2">
      <c r="D55" s="30"/>
      <c r="I55" s="38"/>
      <c r="J55" s="39"/>
      <c r="L55" s="93"/>
    </row>
    <row r="56" spans="4:20" ht="15" customHeight="1" x14ac:dyDescent="0.2">
      <c r="D56" s="30"/>
      <c r="I56" s="38"/>
      <c r="J56" s="39"/>
      <c r="L56" s="42"/>
    </row>
    <row r="57" spans="4:20" ht="15" customHeight="1" x14ac:dyDescent="0.2">
      <c r="D57" s="30"/>
      <c r="I57" s="38"/>
      <c r="J57" s="39"/>
      <c r="K57" s="43"/>
      <c r="L57" s="94"/>
      <c r="M57" s="45"/>
      <c r="N57" s="45"/>
    </row>
    <row r="58" spans="4:20" ht="15" customHeight="1" x14ac:dyDescent="0.2">
      <c r="D58" s="30"/>
      <c r="I58" s="39"/>
      <c r="J58" s="39"/>
      <c r="K58" s="43"/>
      <c r="L58" s="45"/>
      <c r="M58" s="45"/>
      <c r="N58" s="45"/>
    </row>
    <row r="59" spans="4:20" ht="15" customHeight="1" x14ac:dyDescent="0.2">
      <c r="D59" s="30"/>
    </row>
    <row r="60" spans="4:20" ht="15" customHeight="1" x14ac:dyDescent="0.2">
      <c r="D60" s="30"/>
      <c r="F60" s="9"/>
      <c r="G60" s="9"/>
      <c r="H60" s="9"/>
      <c r="I60" s="9"/>
      <c r="J60" s="9"/>
      <c r="K60" s="16"/>
      <c r="L60" s="9"/>
      <c r="M60" s="16"/>
      <c r="N60" s="16"/>
      <c r="O60" s="9"/>
      <c r="P60" s="9"/>
      <c r="Q60" s="9"/>
      <c r="R60" s="9"/>
      <c r="S60" s="9"/>
      <c r="T60" s="9"/>
    </row>
    <row r="61" spans="4:20" ht="15" customHeight="1" x14ac:dyDescent="0.2">
      <c r="D61" s="30"/>
      <c r="F61" s="9"/>
      <c r="G61" s="9"/>
      <c r="H61" s="9"/>
      <c r="I61" s="95"/>
      <c r="J61" s="95"/>
      <c r="K61" s="16"/>
      <c r="L61" s="96"/>
      <c r="M61" s="96"/>
      <c r="N61" s="96"/>
      <c r="O61" s="16"/>
      <c r="P61" s="16"/>
      <c r="Q61" s="16"/>
      <c r="R61" s="16"/>
      <c r="S61" s="16"/>
      <c r="T61" s="16"/>
    </row>
    <row r="62" spans="4:20" ht="15" customHeight="1" x14ac:dyDescent="0.2">
      <c r="D62" s="30"/>
      <c r="F62" s="9"/>
      <c r="G62" s="9"/>
      <c r="H62" s="9"/>
      <c r="I62" s="95"/>
      <c r="J62" s="95"/>
      <c r="K62" s="16"/>
      <c r="L62" s="97"/>
      <c r="M62" s="96"/>
      <c r="N62" s="96"/>
      <c r="O62" s="98"/>
      <c r="P62" s="98"/>
      <c r="Q62" s="98"/>
      <c r="R62" s="98"/>
      <c r="S62" s="98"/>
      <c r="T62" s="16"/>
    </row>
    <row r="63" spans="4:20" ht="15" customHeight="1" x14ac:dyDescent="0.2">
      <c r="D63" s="30"/>
      <c r="F63" s="9"/>
      <c r="G63" s="9"/>
      <c r="H63" s="9"/>
      <c r="I63" s="95"/>
      <c r="J63" s="95"/>
      <c r="K63" s="16"/>
      <c r="L63" s="96"/>
      <c r="M63" s="96"/>
      <c r="N63" s="96"/>
      <c r="O63" s="98"/>
      <c r="P63" s="98"/>
      <c r="Q63" s="98"/>
      <c r="R63" s="98"/>
      <c r="S63" s="98"/>
      <c r="T63" s="16"/>
    </row>
    <row r="64" spans="4:20" ht="15" customHeight="1" x14ac:dyDescent="0.2">
      <c r="D64" s="30"/>
      <c r="F64" s="9"/>
      <c r="G64" s="9"/>
      <c r="H64" s="9"/>
      <c r="I64" s="95"/>
      <c r="J64" s="95"/>
      <c r="K64" s="16"/>
      <c r="L64" s="97"/>
      <c r="M64" s="96"/>
      <c r="N64" s="96"/>
      <c r="O64" s="98"/>
      <c r="P64" s="98"/>
      <c r="Q64" s="98"/>
      <c r="R64" s="98"/>
      <c r="S64" s="98"/>
      <c r="T64" s="16"/>
    </row>
    <row r="65" spans="4:20" ht="15" customHeight="1" x14ac:dyDescent="0.2">
      <c r="D65" s="30"/>
      <c r="F65" s="9"/>
      <c r="G65" s="9"/>
      <c r="H65" s="9"/>
      <c r="I65" s="95"/>
      <c r="J65" s="95"/>
      <c r="K65" s="16"/>
      <c r="L65" s="96"/>
      <c r="M65" s="96"/>
      <c r="N65" s="96"/>
      <c r="O65" s="98"/>
      <c r="P65" s="98"/>
      <c r="Q65" s="98"/>
      <c r="R65" s="98"/>
      <c r="S65" s="98"/>
      <c r="T65" s="16"/>
    </row>
    <row r="66" spans="4:20" ht="15" customHeight="1" x14ac:dyDescent="0.2">
      <c r="D66" s="30"/>
      <c r="F66" s="9"/>
      <c r="G66" s="9"/>
      <c r="H66" s="9"/>
      <c r="I66" s="95"/>
      <c r="J66" s="95"/>
      <c r="K66" s="16"/>
      <c r="L66" s="97"/>
      <c r="M66" s="96"/>
      <c r="N66" s="96"/>
      <c r="O66" s="98"/>
      <c r="P66" s="98"/>
      <c r="Q66" s="98"/>
      <c r="R66" s="98"/>
      <c r="S66" s="98"/>
      <c r="T66" s="16"/>
    </row>
    <row r="67" spans="4:20" ht="15" customHeight="1" x14ac:dyDescent="0.2">
      <c r="D67" s="30"/>
      <c r="F67" s="9"/>
      <c r="G67" s="9"/>
      <c r="H67" s="9"/>
      <c r="I67" s="95"/>
      <c r="J67" s="95"/>
      <c r="K67" s="16"/>
      <c r="L67" s="97"/>
      <c r="M67" s="96"/>
      <c r="N67" s="96"/>
      <c r="O67" s="98"/>
      <c r="P67" s="98"/>
      <c r="Q67" s="98"/>
      <c r="R67" s="98"/>
      <c r="S67" s="98"/>
      <c r="T67" s="16"/>
    </row>
    <row r="68" spans="4:20" ht="15" customHeight="1" x14ac:dyDescent="0.2">
      <c r="D68" s="30"/>
      <c r="F68" s="9"/>
      <c r="G68" s="9"/>
      <c r="H68" s="9"/>
      <c r="I68" s="95"/>
      <c r="J68" s="95"/>
      <c r="K68" s="16"/>
      <c r="L68" s="97"/>
      <c r="M68" s="96"/>
      <c r="N68" s="96"/>
      <c r="O68" s="98"/>
      <c r="P68" s="98"/>
      <c r="Q68" s="98"/>
      <c r="R68" s="98"/>
      <c r="S68" s="98"/>
      <c r="T68" s="16"/>
    </row>
    <row r="69" spans="4:20" ht="15" customHeight="1" x14ac:dyDescent="0.2">
      <c r="D69" s="30"/>
      <c r="F69" s="9"/>
      <c r="G69" s="9"/>
      <c r="H69" s="9"/>
      <c r="I69" s="95"/>
      <c r="J69" s="95"/>
      <c r="K69" s="16"/>
      <c r="L69" s="97"/>
      <c r="M69" s="96"/>
      <c r="N69" s="96"/>
      <c r="O69" s="99"/>
      <c r="P69" s="99"/>
      <c r="Q69" s="99"/>
      <c r="R69" s="99"/>
      <c r="S69" s="99"/>
      <c r="T69" s="16"/>
    </row>
    <row r="70" spans="4:20" ht="15" customHeight="1" x14ac:dyDescent="0.2">
      <c r="D70" s="30"/>
      <c r="F70" s="9"/>
      <c r="G70" s="9"/>
      <c r="H70" s="9"/>
      <c r="I70" s="95"/>
      <c r="J70" s="95"/>
      <c r="K70" s="16"/>
      <c r="L70" s="97"/>
      <c r="M70" s="96"/>
      <c r="N70" s="96"/>
      <c r="O70" s="99"/>
      <c r="P70" s="99"/>
      <c r="Q70" s="99"/>
      <c r="R70" s="99"/>
      <c r="S70" s="99"/>
      <c r="T70" s="16"/>
    </row>
    <row r="71" spans="4:20" ht="15" customHeight="1" x14ac:dyDescent="0.2">
      <c r="D71" s="30"/>
      <c r="F71" s="9"/>
      <c r="G71" s="9"/>
      <c r="H71" s="9"/>
      <c r="I71" s="95"/>
      <c r="J71" s="95"/>
      <c r="K71" s="16"/>
      <c r="L71" s="97"/>
      <c r="M71" s="96"/>
      <c r="N71" s="96"/>
      <c r="O71" s="99"/>
      <c r="P71" s="99"/>
      <c r="Q71" s="99"/>
      <c r="R71" s="99"/>
      <c r="S71" s="99"/>
      <c r="T71" s="16"/>
    </row>
    <row r="72" spans="4:20" ht="15" customHeight="1" x14ac:dyDescent="0.2">
      <c r="D72" s="30"/>
      <c r="F72" s="9"/>
      <c r="G72" s="9"/>
      <c r="H72" s="9"/>
      <c r="I72" s="95"/>
      <c r="J72" s="95"/>
      <c r="K72" s="16"/>
      <c r="L72" s="97"/>
      <c r="M72" s="96"/>
      <c r="N72" s="96"/>
      <c r="O72" s="99"/>
      <c r="P72" s="99"/>
      <c r="Q72" s="99"/>
      <c r="R72" s="99"/>
      <c r="S72" s="99"/>
      <c r="T72" s="16"/>
    </row>
    <row r="73" spans="4:20" ht="15" customHeight="1" x14ac:dyDescent="0.2">
      <c r="D73" s="30"/>
      <c r="F73" s="9"/>
      <c r="G73" s="9"/>
      <c r="H73" s="9"/>
      <c r="I73" s="95"/>
      <c r="J73" s="95"/>
      <c r="K73" s="16"/>
      <c r="L73" s="96"/>
      <c r="M73" s="96"/>
      <c r="N73" s="96"/>
      <c r="O73" s="99"/>
      <c r="P73" s="99"/>
      <c r="Q73" s="99"/>
      <c r="R73" s="99"/>
      <c r="S73" s="99"/>
      <c r="T73" s="16"/>
    </row>
    <row r="74" spans="4:20" ht="15" customHeight="1" x14ac:dyDescent="0.2">
      <c r="D74" s="30"/>
      <c r="F74" s="9"/>
      <c r="G74" s="9"/>
      <c r="H74" s="9"/>
      <c r="I74" s="95"/>
      <c r="J74" s="95"/>
      <c r="K74" s="16"/>
      <c r="L74" s="100"/>
      <c r="M74" s="96"/>
      <c r="N74" s="96"/>
      <c r="O74" s="99"/>
      <c r="P74" s="99"/>
      <c r="Q74" s="99"/>
      <c r="R74" s="99"/>
      <c r="S74" s="99"/>
      <c r="T74" s="16"/>
    </row>
    <row r="75" spans="4:20" ht="15" customHeight="1" x14ac:dyDescent="0.2">
      <c r="D75" s="30"/>
      <c r="F75" s="9"/>
      <c r="G75" s="9"/>
      <c r="H75" s="9"/>
      <c r="I75" s="95"/>
      <c r="J75" s="95"/>
      <c r="K75" s="16"/>
      <c r="L75" s="96"/>
      <c r="M75" s="96"/>
      <c r="N75" s="96"/>
      <c r="O75" s="99"/>
      <c r="P75" s="99"/>
      <c r="Q75" s="99"/>
      <c r="R75" s="99"/>
      <c r="S75" s="99"/>
      <c r="T75" s="16"/>
    </row>
    <row r="76" spans="4:20" ht="15" customHeight="1" x14ac:dyDescent="0.2">
      <c r="D76" s="30"/>
      <c r="F76" s="9"/>
      <c r="G76" s="9"/>
      <c r="H76" s="9"/>
      <c r="I76" s="95"/>
      <c r="J76" s="95"/>
      <c r="K76" s="16"/>
      <c r="L76" s="100"/>
      <c r="M76" s="96"/>
      <c r="N76" s="96"/>
      <c r="O76" s="99"/>
      <c r="P76" s="99"/>
      <c r="Q76" s="99"/>
      <c r="R76" s="99"/>
      <c r="S76" s="99"/>
      <c r="T76" s="16"/>
    </row>
    <row r="77" spans="4:20" ht="15" customHeight="1" x14ac:dyDescent="0.2">
      <c r="D77" s="30"/>
      <c r="F77" s="9"/>
      <c r="G77" s="9"/>
      <c r="H77" s="9"/>
      <c r="I77" s="95"/>
      <c r="J77" s="95"/>
      <c r="K77" s="16"/>
      <c r="L77" s="96"/>
      <c r="M77" s="96"/>
      <c r="N77" s="96"/>
      <c r="O77" s="99"/>
      <c r="P77" s="99"/>
      <c r="Q77" s="99"/>
      <c r="R77" s="99"/>
      <c r="S77" s="99"/>
      <c r="T77" s="16"/>
    </row>
    <row r="78" spans="4:20" ht="15" customHeight="1" x14ac:dyDescent="0.2">
      <c r="D78" s="30"/>
      <c r="F78" s="9"/>
      <c r="G78" s="9"/>
      <c r="H78" s="9"/>
      <c r="I78" s="95"/>
      <c r="J78" s="95"/>
      <c r="K78" s="16"/>
      <c r="L78" s="97"/>
      <c r="M78" s="96"/>
      <c r="N78" s="96"/>
      <c r="O78" s="99"/>
      <c r="P78" s="99"/>
      <c r="Q78" s="99"/>
      <c r="R78" s="99"/>
      <c r="S78" s="99"/>
      <c r="T78" s="16"/>
    </row>
    <row r="79" spans="4:20" ht="15" customHeight="1" x14ac:dyDescent="0.2">
      <c r="D79" s="30"/>
      <c r="F79" s="9"/>
      <c r="G79" s="9"/>
      <c r="H79" s="9"/>
      <c r="I79" s="95"/>
      <c r="J79" s="95"/>
      <c r="K79" s="16"/>
      <c r="L79" s="96"/>
      <c r="M79" s="96"/>
      <c r="N79" s="96"/>
      <c r="O79" s="99"/>
      <c r="P79" s="99"/>
      <c r="Q79" s="99"/>
      <c r="R79" s="99"/>
      <c r="S79" s="99"/>
      <c r="T79" s="16"/>
    </row>
    <row r="80" spans="4:20" ht="15" customHeight="1" x14ac:dyDescent="0.2">
      <c r="D80" s="30"/>
      <c r="F80" s="9"/>
      <c r="G80" s="9"/>
      <c r="H80" s="9"/>
      <c r="I80" s="95"/>
      <c r="J80" s="95"/>
      <c r="K80" s="16"/>
      <c r="L80" s="97"/>
      <c r="M80" s="96"/>
      <c r="N80" s="96"/>
      <c r="O80" s="99"/>
      <c r="P80" s="99"/>
      <c r="Q80" s="99"/>
      <c r="R80" s="99"/>
      <c r="S80" s="99"/>
      <c r="T80" s="16"/>
    </row>
    <row r="81" spans="4:20" ht="15" customHeight="1" x14ac:dyDescent="0.2">
      <c r="D81" s="30"/>
      <c r="F81" s="9"/>
      <c r="G81" s="9"/>
      <c r="H81" s="9"/>
      <c r="I81" s="95"/>
      <c r="J81" s="95"/>
      <c r="K81" s="16"/>
      <c r="L81" s="96"/>
      <c r="M81" s="96"/>
      <c r="N81" s="96"/>
      <c r="O81" s="99"/>
      <c r="P81" s="99"/>
      <c r="Q81" s="99"/>
      <c r="R81" s="99"/>
      <c r="S81" s="99"/>
      <c r="T81" s="16"/>
    </row>
    <row r="82" spans="4:20" ht="15" customHeight="1" x14ac:dyDescent="0.2">
      <c r="D82" s="30"/>
      <c r="F82" s="9"/>
      <c r="G82" s="9"/>
      <c r="H82" s="9"/>
      <c r="I82" s="95"/>
      <c r="J82" s="95"/>
      <c r="K82" s="16"/>
      <c r="L82" s="97"/>
      <c r="M82" s="96"/>
      <c r="N82" s="96"/>
      <c r="O82" s="99"/>
      <c r="P82" s="99"/>
      <c r="Q82" s="99"/>
      <c r="R82" s="99"/>
      <c r="S82" s="99"/>
      <c r="T82" s="16"/>
    </row>
    <row r="83" spans="4:20" ht="15" customHeight="1" x14ac:dyDescent="0.2">
      <c r="D83" s="30"/>
      <c r="F83" s="9"/>
      <c r="G83" s="9"/>
      <c r="H83" s="9"/>
      <c r="I83" s="95"/>
      <c r="J83" s="95"/>
      <c r="K83" s="16"/>
      <c r="L83" s="96"/>
      <c r="M83" s="96"/>
      <c r="N83" s="96"/>
      <c r="O83" s="99"/>
      <c r="P83" s="99"/>
      <c r="Q83" s="99"/>
      <c r="R83" s="99"/>
      <c r="S83" s="99"/>
      <c r="T83" s="16"/>
    </row>
    <row r="84" spans="4:20" ht="15" customHeight="1" x14ac:dyDescent="0.2">
      <c r="D84" s="30"/>
      <c r="F84" s="9"/>
      <c r="G84" s="9"/>
      <c r="H84" s="9"/>
      <c r="I84" s="95"/>
      <c r="J84" s="95"/>
      <c r="K84" s="16"/>
      <c r="L84" s="97"/>
      <c r="M84" s="96"/>
      <c r="N84" s="96"/>
      <c r="O84" s="99"/>
      <c r="P84" s="99"/>
      <c r="Q84" s="99"/>
      <c r="R84" s="99"/>
      <c r="S84" s="99"/>
      <c r="T84" s="16"/>
    </row>
    <row r="85" spans="4:20" ht="15" customHeight="1" x14ac:dyDescent="0.2">
      <c r="D85" s="30"/>
      <c r="F85" s="9"/>
      <c r="G85" s="9"/>
      <c r="H85" s="9"/>
      <c r="I85" s="95"/>
      <c r="J85" s="95"/>
      <c r="K85" s="16"/>
      <c r="L85" s="96"/>
      <c r="M85" s="96"/>
      <c r="N85" s="96"/>
      <c r="O85" s="99"/>
      <c r="P85" s="99"/>
      <c r="Q85" s="99"/>
      <c r="R85" s="99"/>
      <c r="S85" s="99"/>
      <c r="T85" s="16"/>
    </row>
    <row r="86" spans="4:20" ht="15" customHeight="1" x14ac:dyDescent="0.2">
      <c r="D86" s="30"/>
      <c r="F86" s="9"/>
      <c r="G86" s="9"/>
      <c r="H86" s="9"/>
      <c r="I86" s="95"/>
      <c r="J86" s="95"/>
      <c r="K86" s="16"/>
      <c r="L86" s="97"/>
      <c r="M86" s="96"/>
      <c r="N86" s="96"/>
      <c r="O86" s="99"/>
      <c r="P86" s="99"/>
      <c r="Q86" s="99"/>
      <c r="R86" s="99"/>
      <c r="S86" s="99"/>
      <c r="T86" s="16"/>
    </row>
    <row r="87" spans="4:20" ht="15" customHeight="1" x14ac:dyDescent="0.2">
      <c r="D87" s="30"/>
      <c r="F87" s="9"/>
      <c r="G87" s="9"/>
      <c r="H87" s="9"/>
      <c r="I87" s="95"/>
      <c r="J87" s="95"/>
      <c r="K87" s="16"/>
      <c r="L87" s="96"/>
      <c r="M87" s="96"/>
      <c r="N87" s="96"/>
      <c r="O87" s="99"/>
      <c r="P87" s="99"/>
      <c r="Q87" s="99"/>
      <c r="R87" s="99"/>
      <c r="S87" s="99"/>
      <c r="T87" s="16"/>
    </row>
    <row r="88" spans="4:20" ht="15" customHeight="1" x14ac:dyDescent="0.2">
      <c r="D88" s="30"/>
      <c r="F88" s="9"/>
      <c r="G88" s="9"/>
      <c r="H88" s="9"/>
      <c r="I88" s="95"/>
      <c r="J88" s="95"/>
      <c r="K88" s="16"/>
      <c r="L88" s="97"/>
      <c r="M88" s="96"/>
      <c r="N88" s="96"/>
      <c r="O88" s="99"/>
      <c r="P88" s="99"/>
      <c r="Q88" s="99"/>
      <c r="R88" s="99"/>
      <c r="S88" s="99"/>
      <c r="T88" s="16"/>
    </row>
    <row r="89" spans="4:20" ht="15" customHeight="1" x14ac:dyDescent="0.2">
      <c r="D89" s="30"/>
      <c r="F89" s="9"/>
      <c r="G89" s="9"/>
      <c r="H89" s="9"/>
      <c r="I89" s="95"/>
      <c r="J89" s="95"/>
      <c r="K89" s="16"/>
      <c r="L89" s="96"/>
      <c r="M89" s="96"/>
      <c r="N89" s="96"/>
      <c r="O89" s="99"/>
      <c r="P89" s="99"/>
      <c r="Q89" s="99"/>
      <c r="R89" s="99"/>
      <c r="S89" s="99"/>
      <c r="T89" s="16"/>
    </row>
    <row r="90" spans="4:20" ht="15" customHeight="1" x14ac:dyDescent="0.2">
      <c r="D90" s="30"/>
      <c r="F90" s="9"/>
      <c r="G90" s="9"/>
      <c r="H90" s="9"/>
      <c r="I90" s="95"/>
      <c r="J90" s="95"/>
      <c r="K90" s="16"/>
      <c r="L90" s="97"/>
      <c r="M90" s="96"/>
      <c r="N90" s="96"/>
      <c r="O90" s="99"/>
      <c r="P90" s="99"/>
      <c r="Q90" s="99"/>
      <c r="R90" s="99"/>
      <c r="S90" s="99"/>
      <c r="T90" s="16"/>
    </row>
    <row r="91" spans="4:20" ht="15" customHeight="1" x14ac:dyDescent="0.2">
      <c r="D91" s="30"/>
      <c r="F91" s="9"/>
      <c r="G91" s="9"/>
      <c r="H91" s="9"/>
      <c r="I91" s="95"/>
      <c r="J91" s="95"/>
      <c r="K91" s="16"/>
      <c r="L91" s="96"/>
      <c r="M91" s="96"/>
      <c r="N91" s="96"/>
      <c r="O91" s="99"/>
      <c r="P91" s="99"/>
      <c r="Q91" s="99"/>
      <c r="R91" s="99"/>
      <c r="S91" s="99"/>
      <c r="T91" s="16"/>
    </row>
    <row r="92" spans="4:20" ht="15" customHeight="1" x14ac:dyDescent="0.2">
      <c r="D92" s="30"/>
      <c r="F92" s="9"/>
      <c r="G92" s="9"/>
      <c r="H92" s="9"/>
      <c r="I92" s="95"/>
      <c r="J92" s="95"/>
      <c r="K92" s="16"/>
      <c r="L92" s="97"/>
      <c r="M92" s="96"/>
      <c r="N92" s="96"/>
      <c r="O92" s="99"/>
      <c r="P92" s="99"/>
      <c r="Q92" s="99"/>
      <c r="R92" s="99"/>
      <c r="S92" s="99"/>
      <c r="T92" s="16"/>
    </row>
    <row r="93" spans="4:20" ht="15" customHeight="1" x14ac:dyDescent="0.2">
      <c r="D93" s="30"/>
      <c r="F93" s="9"/>
      <c r="G93" s="9"/>
      <c r="H93" s="9"/>
      <c r="I93" s="95"/>
      <c r="J93" s="95"/>
      <c r="K93" s="16"/>
      <c r="L93" s="96"/>
      <c r="M93" s="96"/>
      <c r="N93" s="96"/>
      <c r="O93" s="99"/>
      <c r="P93" s="99"/>
      <c r="Q93" s="99"/>
      <c r="R93" s="99"/>
      <c r="S93" s="99"/>
      <c r="T93" s="16"/>
    </row>
    <row r="94" spans="4:20" ht="15" customHeight="1" x14ac:dyDescent="0.2">
      <c r="D94" s="30"/>
      <c r="F94" s="9"/>
      <c r="G94" s="9"/>
      <c r="H94" s="9"/>
      <c r="I94" s="95"/>
      <c r="J94" s="95"/>
      <c r="K94" s="16"/>
      <c r="L94" s="97"/>
      <c r="M94" s="96"/>
      <c r="N94" s="96"/>
      <c r="O94" s="99"/>
      <c r="P94" s="99"/>
      <c r="Q94" s="99"/>
      <c r="R94" s="99"/>
      <c r="S94" s="99"/>
      <c r="T94" s="16"/>
    </row>
    <row r="95" spans="4:20" ht="15" customHeight="1" x14ac:dyDescent="0.2">
      <c r="D95" s="30"/>
      <c r="F95" s="9"/>
      <c r="G95" s="9"/>
      <c r="H95" s="9"/>
      <c r="I95" s="95"/>
      <c r="J95" s="95"/>
      <c r="K95" s="16"/>
      <c r="L95" s="96"/>
      <c r="M95" s="96"/>
      <c r="N95" s="96"/>
      <c r="O95" s="99"/>
      <c r="P95" s="99"/>
      <c r="Q95" s="99"/>
      <c r="R95" s="99"/>
      <c r="S95" s="99"/>
      <c r="T95" s="16"/>
    </row>
    <row r="96" spans="4:20" ht="15" customHeight="1" x14ac:dyDescent="0.2">
      <c r="D96" s="30"/>
      <c r="F96" s="9"/>
      <c r="G96" s="9"/>
      <c r="H96" s="9"/>
      <c r="I96" s="95"/>
      <c r="J96" s="95"/>
      <c r="K96" s="16"/>
      <c r="L96" s="97"/>
      <c r="M96" s="96"/>
      <c r="N96" s="96"/>
      <c r="O96" s="99"/>
      <c r="P96" s="99"/>
      <c r="Q96" s="99"/>
      <c r="R96" s="99"/>
      <c r="S96" s="99"/>
      <c r="T96" s="16"/>
    </row>
    <row r="97" spans="4:20" ht="15" customHeight="1" x14ac:dyDescent="0.2">
      <c r="D97" s="30"/>
      <c r="F97" s="9"/>
      <c r="G97" s="9"/>
      <c r="H97" s="9"/>
      <c r="I97" s="95"/>
      <c r="J97" s="95"/>
      <c r="K97" s="16"/>
      <c r="L97" s="96"/>
      <c r="M97" s="96"/>
      <c r="N97" s="96"/>
      <c r="O97" s="99"/>
      <c r="P97" s="99"/>
      <c r="Q97" s="99"/>
      <c r="R97" s="99"/>
      <c r="S97" s="99"/>
      <c r="T97" s="16"/>
    </row>
    <row r="98" spans="4:20" ht="15" customHeight="1" x14ac:dyDescent="0.2">
      <c r="D98" s="30"/>
      <c r="F98" s="9"/>
      <c r="G98" s="9"/>
      <c r="H98" s="9"/>
      <c r="I98" s="95"/>
      <c r="J98" s="95"/>
      <c r="K98" s="16"/>
      <c r="L98" s="97"/>
      <c r="M98" s="96"/>
      <c r="N98" s="96"/>
      <c r="O98" s="99"/>
      <c r="P98" s="99"/>
      <c r="Q98" s="99"/>
      <c r="R98" s="99"/>
      <c r="S98" s="99"/>
      <c r="T98" s="16"/>
    </row>
    <row r="99" spans="4:20" ht="15" customHeight="1" x14ac:dyDescent="0.2">
      <c r="D99" s="30"/>
      <c r="F99" s="9"/>
      <c r="G99" s="9"/>
      <c r="H99" s="9"/>
      <c r="I99" s="95"/>
      <c r="J99" s="95"/>
      <c r="K99" s="16"/>
      <c r="L99" s="97"/>
      <c r="M99" s="96"/>
      <c r="N99" s="96"/>
      <c r="O99" s="99"/>
      <c r="P99" s="99"/>
      <c r="Q99" s="99"/>
      <c r="R99" s="99"/>
      <c r="S99" s="99"/>
      <c r="T99" s="16"/>
    </row>
    <row r="100" spans="4:20" ht="15" customHeight="1" x14ac:dyDescent="0.2">
      <c r="D100" s="30"/>
      <c r="F100" s="9"/>
      <c r="G100" s="9"/>
      <c r="H100" s="9"/>
      <c r="I100" s="95"/>
      <c r="J100" s="95"/>
      <c r="K100" s="16"/>
      <c r="L100" s="97"/>
      <c r="M100" s="96"/>
      <c r="N100" s="96"/>
      <c r="O100" s="99"/>
      <c r="P100" s="99"/>
      <c r="Q100" s="99"/>
      <c r="R100" s="99"/>
      <c r="S100" s="99"/>
      <c r="T100" s="16"/>
    </row>
    <row r="101" spans="4:20" ht="15" customHeight="1" x14ac:dyDescent="0.2">
      <c r="D101" s="30"/>
      <c r="F101" s="9"/>
      <c r="G101" s="9"/>
      <c r="H101" s="9"/>
      <c r="I101" s="95"/>
      <c r="J101" s="95"/>
      <c r="K101" s="16"/>
      <c r="L101" s="97"/>
      <c r="M101" s="96"/>
      <c r="N101" s="96"/>
      <c r="O101" s="99"/>
      <c r="P101" s="99"/>
      <c r="Q101" s="99"/>
      <c r="R101" s="99"/>
      <c r="S101" s="99"/>
      <c r="T101" s="16"/>
    </row>
    <row r="102" spans="4:20" ht="15" customHeight="1" x14ac:dyDescent="0.2">
      <c r="D102" s="30"/>
      <c r="F102" s="9"/>
      <c r="G102" s="9"/>
      <c r="H102" s="9"/>
      <c r="I102" s="95"/>
      <c r="J102" s="95"/>
      <c r="K102" s="16"/>
      <c r="L102" s="97"/>
      <c r="M102" s="96"/>
      <c r="N102" s="96"/>
      <c r="O102" s="99"/>
      <c r="P102" s="99"/>
      <c r="Q102" s="99"/>
      <c r="R102" s="99"/>
      <c r="S102" s="99"/>
      <c r="T102" s="16"/>
    </row>
    <row r="103" spans="4:20" ht="15" customHeight="1" x14ac:dyDescent="0.2">
      <c r="D103" s="30"/>
      <c r="F103" s="16"/>
      <c r="G103" s="9"/>
      <c r="H103" s="9"/>
      <c r="I103" s="95"/>
      <c r="J103" s="95"/>
      <c r="K103" s="16"/>
      <c r="L103" s="96"/>
      <c r="M103" s="96"/>
      <c r="N103" s="96"/>
      <c r="O103" s="99"/>
      <c r="P103" s="99"/>
      <c r="Q103" s="99"/>
      <c r="R103" s="99"/>
      <c r="S103" s="99"/>
      <c r="T103" s="16"/>
    </row>
    <row r="104" spans="4:20" ht="15" customHeight="1" x14ac:dyDescent="0.2">
      <c r="D104" s="30"/>
      <c r="F104" s="16"/>
      <c r="G104" s="9"/>
      <c r="H104" s="9"/>
      <c r="I104" s="95"/>
      <c r="J104" s="95"/>
      <c r="K104" s="16"/>
      <c r="L104" s="97"/>
      <c r="M104" s="96"/>
      <c r="N104" s="96"/>
      <c r="O104" s="101"/>
      <c r="P104" s="101"/>
      <c r="Q104" s="101"/>
      <c r="R104" s="101"/>
      <c r="S104" s="101"/>
      <c r="T104" s="16"/>
    </row>
    <row r="105" spans="4:20" ht="15" customHeight="1" x14ac:dyDescent="0.2">
      <c r="D105" s="30"/>
      <c r="F105" s="102"/>
      <c r="G105" s="102"/>
      <c r="H105" s="102"/>
      <c r="I105" s="103"/>
      <c r="J105" s="103"/>
      <c r="K105" s="104"/>
      <c r="L105" s="105"/>
      <c r="M105" s="105"/>
      <c r="N105" s="105"/>
      <c r="O105" s="104"/>
      <c r="P105" s="104"/>
      <c r="Q105" s="104"/>
      <c r="R105" s="104"/>
      <c r="S105" s="104"/>
      <c r="T105" s="104"/>
    </row>
    <row r="107" spans="4:20" ht="15" customHeight="1" x14ac:dyDescent="0.2">
      <c r="D107" s="30"/>
    </row>
    <row r="108" spans="4:20" ht="15" customHeight="1" x14ac:dyDescent="0.2">
      <c r="D108" s="30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</row>
    <row r="109" spans="4:20" ht="15" customHeight="1" x14ac:dyDescent="0.2">
      <c r="D109" s="30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</row>
    <row r="110" spans="4:20" ht="15" customHeight="1" x14ac:dyDescent="0.2">
      <c r="D110" s="30"/>
    </row>
    <row r="111" spans="4:20" ht="15" customHeight="1" x14ac:dyDescent="0.2">
      <c r="D111" s="30"/>
    </row>
    <row r="112" spans="4:20" ht="15" customHeight="1" x14ac:dyDescent="0.2">
      <c r="D112" s="30"/>
      <c r="I112" s="38"/>
      <c r="J112" s="39"/>
      <c r="L112" s="92"/>
    </row>
    <row r="113" spans="4:20" ht="15" customHeight="1" x14ac:dyDescent="0.2">
      <c r="D113" s="30"/>
      <c r="I113" s="38"/>
      <c r="J113" s="39"/>
      <c r="L113" s="42"/>
    </row>
    <row r="114" spans="4:20" ht="15" customHeight="1" x14ac:dyDescent="0.2">
      <c r="D114" s="30"/>
      <c r="I114" s="38"/>
      <c r="J114" s="39"/>
      <c r="L114" s="42"/>
    </row>
    <row r="115" spans="4:20" ht="15" customHeight="1" x14ac:dyDescent="0.2">
      <c r="D115" s="30"/>
      <c r="I115" s="38"/>
      <c r="J115" s="39"/>
      <c r="L115" s="42"/>
    </row>
    <row r="116" spans="4:20" ht="15" customHeight="1" x14ac:dyDescent="0.2">
      <c r="D116" s="30"/>
      <c r="I116" s="38"/>
      <c r="J116" s="39"/>
      <c r="L116" s="93"/>
    </row>
    <row r="117" spans="4:20" ht="15" customHeight="1" x14ac:dyDescent="0.2">
      <c r="D117" s="30"/>
      <c r="I117" s="38"/>
      <c r="J117" s="39"/>
      <c r="L117" s="42"/>
    </row>
    <row r="118" spans="4:20" ht="15" customHeight="1" x14ac:dyDescent="0.2">
      <c r="D118" s="30"/>
      <c r="I118" s="38"/>
      <c r="J118" s="39"/>
      <c r="K118" s="43"/>
      <c r="L118" s="94"/>
      <c r="M118" s="45"/>
      <c r="N118" s="45"/>
    </row>
    <row r="119" spans="4:20" ht="15" customHeight="1" x14ac:dyDescent="0.2">
      <c r="D119" s="30"/>
      <c r="I119" s="39"/>
      <c r="J119" s="39"/>
      <c r="K119" s="43"/>
      <c r="L119" s="45"/>
      <c r="M119" s="45"/>
      <c r="N119" s="45"/>
    </row>
    <row r="120" spans="4:20" ht="15" customHeight="1" x14ac:dyDescent="0.2">
      <c r="D120" s="30"/>
    </row>
    <row r="121" spans="4:20" ht="15" customHeight="1" x14ac:dyDescent="0.2">
      <c r="D121" s="30"/>
      <c r="F121" s="9"/>
      <c r="G121" s="9"/>
      <c r="H121" s="9"/>
      <c r="I121" s="9"/>
      <c r="J121" s="9"/>
      <c r="K121" s="16"/>
      <c r="L121" s="9"/>
      <c r="M121" s="16"/>
      <c r="N121" s="16"/>
      <c r="O121" s="9"/>
      <c r="P121" s="9"/>
      <c r="Q121" s="9"/>
      <c r="R121" s="9"/>
      <c r="S121" s="9"/>
      <c r="T121" s="9"/>
    </row>
    <row r="122" spans="4:20" ht="15" customHeight="1" x14ac:dyDescent="0.2">
      <c r="D122" s="30"/>
      <c r="F122" s="9"/>
      <c r="G122" s="9"/>
      <c r="H122" s="9"/>
      <c r="I122" s="95"/>
      <c r="J122" s="95"/>
      <c r="K122" s="16"/>
      <c r="L122" s="96"/>
      <c r="M122" s="96"/>
      <c r="N122" s="96"/>
      <c r="O122" s="16"/>
      <c r="P122" s="16"/>
      <c r="Q122" s="16"/>
      <c r="R122" s="16"/>
      <c r="S122" s="16"/>
      <c r="T122" s="16"/>
    </row>
    <row r="123" spans="4:20" ht="15" customHeight="1" x14ac:dyDescent="0.2">
      <c r="D123" s="30"/>
      <c r="F123" s="9"/>
      <c r="G123" s="9"/>
      <c r="H123" s="9"/>
      <c r="I123" s="95"/>
      <c r="J123" s="95"/>
      <c r="K123" s="16"/>
      <c r="L123" s="97"/>
      <c r="M123" s="96"/>
      <c r="N123" s="96"/>
      <c r="O123" s="98"/>
      <c r="P123" s="98"/>
      <c r="Q123" s="98"/>
      <c r="R123" s="98"/>
      <c r="S123" s="98"/>
      <c r="T123" s="16"/>
    </row>
    <row r="124" spans="4:20" ht="15" customHeight="1" x14ac:dyDescent="0.2">
      <c r="D124" s="30"/>
      <c r="F124" s="9"/>
      <c r="G124" s="9"/>
      <c r="H124" s="9"/>
      <c r="I124" s="95"/>
      <c r="J124" s="95"/>
      <c r="K124" s="16"/>
      <c r="L124" s="96"/>
      <c r="M124" s="96"/>
      <c r="N124" s="96"/>
      <c r="O124" s="98"/>
      <c r="P124" s="98"/>
      <c r="Q124" s="98"/>
      <c r="R124" s="98"/>
      <c r="S124" s="98"/>
      <c r="T124" s="16"/>
    </row>
    <row r="125" spans="4:20" ht="15" customHeight="1" x14ac:dyDescent="0.2">
      <c r="D125" s="30"/>
      <c r="F125" s="9"/>
      <c r="G125" s="9"/>
      <c r="H125" s="9"/>
      <c r="I125" s="95"/>
      <c r="J125" s="95"/>
      <c r="K125" s="16"/>
      <c r="L125" s="97"/>
      <c r="M125" s="96"/>
      <c r="N125" s="96"/>
      <c r="O125" s="98"/>
      <c r="P125" s="98"/>
      <c r="Q125" s="98"/>
      <c r="R125" s="98"/>
      <c r="S125" s="98"/>
      <c r="T125" s="16"/>
    </row>
    <row r="126" spans="4:20" ht="15" customHeight="1" x14ac:dyDescent="0.2">
      <c r="D126" s="30"/>
      <c r="F126" s="9"/>
      <c r="G126" s="9"/>
      <c r="H126" s="9"/>
      <c r="I126" s="95"/>
      <c r="J126" s="95"/>
      <c r="K126" s="16"/>
      <c r="L126" s="96"/>
      <c r="M126" s="96"/>
      <c r="N126" s="96"/>
      <c r="O126" s="98"/>
      <c r="P126" s="98"/>
      <c r="Q126" s="98"/>
      <c r="R126" s="98"/>
      <c r="S126" s="98"/>
      <c r="T126" s="16"/>
    </row>
    <row r="127" spans="4:20" ht="15" customHeight="1" x14ac:dyDescent="0.2">
      <c r="D127" s="30"/>
      <c r="F127" s="9"/>
      <c r="G127" s="9"/>
      <c r="H127" s="9"/>
      <c r="I127" s="95"/>
      <c r="J127" s="95"/>
      <c r="K127" s="16"/>
      <c r="L127" s="97"/>
      <c r="M127" s="96"/>
      <c r="N127" s="96"/>
      <c r="O127" s="98"/>
      <c r="P127" s="98"/>
      <c r="Q127" s="98"/>
      <c r="R127" s="98"/>
      <c r="S127" s="98"/>
      <c r="T127" s="16"/>
    </row>
    <row r="128" spans="4:20" ht="15" customHeight="1" x14ac:dyDescent="0.2">
      <c r="D128" s="30"/>
      <c r="F128" s="9"/>
      <c r="G128" s="9"/>
      <c r="H128" s="9"/>
      <c r="I128" s="95"/>
      <c r="J128" s="95"/>
      <c r="K128" s="16"/>
      <c r="L128" s="97"/>
      <c r="M128" s="96"/>
      <c r="N128" s="96"/>
      <c r="O128" s="98"/>
      <c r="P128" s="98"/>
      <c r="Q128" s="98"/>
      <c r="R128" s="98"/>
      <c r="S128" s="98"/>
      <c r="T128" s="16"/>
    </row>
    <row r="129" spans="4:20" ht="15" customHeight="1" x14ac:dyDescent="0.2">
      <c r="D129" s="30"/>
      <c r="F129" s="9"/>
      <c r="G129" s="9"/>
      <c r="H129" s="9"/>
      <c r="I129" s="95"/>
      <c r="J129" s="95"/>
      <c r="K129" s="16"/>
      <c r="L129" s="97"/>
      <c r="M129" s="96"/>
      <c r="N129" s="96"/>
      <c r="O129" s="98"/>
      <c r="P129" s="98"/>
      <c r="Q129" s="98"/>
      <c r="R129" s="98"/>
      <c r="S129" s="98"/>
      <c r="T129" s="16"/>
    </row>
    <row r="130" spans="4:20" ht="15" customHeight="1" x14ac:dyDescent="0.2">
      <c r="D130" s="30"/>
      <c r="F130" s="9"/>
      <c r="G130" s="9"/>
      <c r="H130" s="9"/>
      <c r="I130" s="95"/>
      <c r="J130" s="95"/>
      <c r="K130" s="16"/>
      <c r="L130" s="97"/>
      <c r="M130" s="96"/>
      <c r="N130" s="96"/>
      <c r="O130" s="98"/>
      <c r="P130" s="98"/>
      <c r="Q130" s="98"/>
      <c r="R130" s="98"/>
      <c r="S130" s="98"/>
      <c r="T130" s="16"/>
    </row>
    <row r="131" spans="4:20" ht="15" customHeight="1" x14ac:dyDescent="0.2">
      <c r="D131" s="30"/>
      <c r="F131" s="9"/>
      <c r="G131" s="9"/>
      <c r="H131" s="9"/>
      <c r="I131" s="95"/>
      <c r="J131" s="95"/>
      <c r="K131" s="16"/>
      <c r="L131" s="97"/>
      <c r="M131" s="96"/>
      <c r="N131" s="96"/>
      <c r="O131" s="98"/>
      <c r="P131" s="98"/>
      <c r="Q131" s="98"/>
      <c r="R131" s="98"/>
      <c r="S131" s="98"/>
      <c r="T131" s="16"/>
    </row>
    <row r="132" spans="4:20" ht="15" customHeight="1" x14ac:dyDescent="0.2">
      <c r="D132" s="30"/>
      <c r="F132" s="9"/>
      <c r="G132" s="9"/>
      <c r="H132" s="9"/>
      <c r="I132" s="95"/>
      <c r="J132" s="95"/>
      <c r="K132" s="16"/>
      <c r="L132" s="97"/>
      <c r="M132" s="96"/>
      <c r="N132" s="96"/>
      <c r="O132" s="98"/>
      <c r="P132" s="98"/>
      <c r="Q132" s="98"/>
      <c r="R132" s="98"/>
      <c r="S132" s="98"/>
      <c r="T132" s="16"/>
    </row>
    <row r="133" spans="4:20" ht="15" customHeight="1" x14ac:dyDescent="0.2">
      <c r="D133" s="30"/>
      <c r="F133" s="9"/>
      <c r="G133" s="9"/>
      <c r="H133" s="9"/>
      <c r="I133" s="95"/>
      <c r="J133" s="95"/>
      <c r="K133" s="16"/>
      <c r="L133" s="97"/>
      <c r="M133" s="96"/>
      <c r="N133" s="96"/>
      <c r="O133" s="98"/>
      <c r="P133" s="98"/>
      <c r="Q133" s="98"/>
      <c r="R133" s="98"/>
      <c r="S133" s="98"/>
      <c r="T133" s="16"/>
    </row>
    <row r="134" spans="4:20" ht="15" customHeight="1" x14ac:dyDescent="0.2">
      <c r="D134" s="30"/>
      <c r="F134" s="9"/>
      <c r="G134" s="9"/>
      <c r="H134" s="9"/>
      <c r="I134" s="95"/>
      <c r="J134" s="95"/>
      <c r="K134" s="16"/>
      <c r="L134" s="96"/>
      <c r="M134" s="96"/>
      <c r="N134" s="96"/>
      <c r="O134" s="98"/>
      <c r="P134" s="98"/>
      <c r="Q134" s="98"/>
      <c r="R134" s="98"/>
      <c r="S134" s="98"/>
      <c r="T134" s="16"/>
    </row>
    <row r="135" spans="4:20" ht="15" customHeight="1" x14ac:dyDescent="0.2">
      <c r="D135" s="30"/>
      <c r="F135" s="9"/>
      <c r="G135" s="9"/>
      <c r="H135" s="9"/>
      <c r="I135" s="95"/>
      <c r="J135" s="95"/>
      <c r="K135" s="16"/>
      <c r="L135" s="100"/>
      <c r="M135" s="96"/>
      <c r="N135" s="96"/>
      <c r="O135" s="98"/>
      <c r="P135" s="98"/>
      <c r="Q135" s="98"/>
      <c r="R135" s="98"/>
      <c r="S135" s="98"/>
      <c r="T135" s="16"/>
    </row>
    <row r="136" spans="4:20" ht="15" customHeight="1" x14ac:dyDescent="0.2">
      <c r="D136" s="30"/>
      <c r="F136" s="9"/>
      <c r="G136" s="9"/>
      <c r="H136" s="9"/>
      <c r="I136" s="95"/>
      <c r="J136" s="95"/>
      <c r="K136" s="16"/>
      <c r="L136" s="96"/>
      <c r="M136" s="96"/>
      <c r="N136" s="96"/>
      <c r="O136" s="99"/>
      <c r="P136" s="99"/>
      <c r="Q136" s="99"/>
      <c r="R136" s="99"/>
      <c r="S136" s="99"/>
      <c r="T136" s="16"/>
    </row>
    <row r="137" spans="4:20" ht="15" customHeight="1" x14ac:dyDescent="0.2">
      <c r="D137" s="30"/>
      <c r="F137" s="9"/>
      <c r="G137" s="9"/>
      <c r="H137" s="9"/>
      <c r="I137" s="95"/>
      <c r="J137" s="95"/>
      <c r="K137" s="16"/>
      <c r="L137" s="100"/>
      <c r="M137" s="96"/>
      <c r="N137" s="96"/>
      <c r="O137" s="99"/>
      <c r="P137" s="99"/>
      <c r="Q137" s="99"/>
      <c r="R137" s="99"/>
      <c r="S137" s="99"/>
      <c r="T137" s="16"/>
    </row>
    <row r="138" spans="4:20" ht="15" customHeight="1" x14ac:dyDescent="0.2">
      <c r="D138" s="30"/>
      <c r="F138" s="9"/>
      <c r="G138" s="9"/>
      <c r="H138" s="9"/>
      <c r="I138" s="95"/>
      <c r="J138" s="95"/>
      <c r="K138" s="16"/>
      <c r="L138" s="96"/>
      <c r="M138" s="96"/>
      <c r="N138" s="96"/>
      <c r="O138" s="99"/>
      <c r="P138" s="99"/>
      <c r="Q138" s="99"/>
      <c r="R138" s="99"/>
      <c r="S138" s="99"/>
      <c r="T138" s="16"/>
    </row>
    <row r="139" spans="4:20" ht="15" customHeight="1" x14ac:dyDescent="0.2">
      <c r="D139" s="30"/>
      <c r="F139" s="9"/>
      <c r="G139" s="9"/>
      <c r="H139" s="9"/>
      <c r="I139" s="95"/>
      <c r="J139" s="95"/>
      <c r="K139" s="16"/>
      <c r="L139" s="97"/>
      <c r="M139" s="96"/>
      <c r="N139" s="96"/>
      <c r="O139" s="99"/>
      <c r="P139" s="99"/>
      <c r="Q139" s="99"/>
      <c r="R139" s="99"/>
      <c r="S139" s="99"/>
      <c r="T139" s="16"/>
    </row>
    <row r="140" spans="4:20" ht="15" customHeight="1" x14ac:dyDescent="0.2">
      <c r="D140" s="30"/>
      <c r="F140" s="9"/>
      <c r="G140" s="9"/>
      <c r="H140" s="9"/>
      <c r="I140" s="95"/>
      <c r="J140" s="95"/>
      <c r="K140" s="16"/>
      <c r="L140" s="96"/>
      <c r="M140" s="96"/>
      <c r="N140" s="96"/>
      <c r="O140" s="99"/>
      <c r="P140" s="99"/>
      <c r="Q140" s="99"/>
      <c r="R140" s="99"/>
      <c r="S140" s="99"/>
      <c r="T140" s="16"/>
    </row>
    <row r="141" spans="4:20" ht="15" customHeight="1" x14ac:dyDescent="0.2">
      <c r="D141" s="30"/>
      <c r="F141" s="9"/>
      <c r="G141" s="9"/>
      <c r="H141" s="9"/>
      <c r="I141" s="95"/>
      <c r="J141" s="95"/>
      <c r="K141" s="16"/>
      <c r="L141" s="97"/>
      <c r="M141" s="96"/>
      <c r="N141" s="96"/>
      <c r="O141" s="99"/>
      <c r="P141" s="99"/>
      <c r="Q141" s="99"/>
      <c r="R141" s="99"/>
      <c r="S141" s="99"/>
      <c r="T141" s="16"/>
    </row>
    <row r="142" spans="4:20" ht="15" customHeight="1" x14ac:dyDescent="0.2">
      <c r="D142" s="30"/>
      <c r="F142" s="9"/>
      <c r="G142" s="9"/>
      <c r="H142" s="9"/>
      <c r="I142" s="95"/>
      <c r="J142" s="95"/>
      <c r="K142" s="16"/>
      <c r="L142" s="96"/>
      <c r="M142" s="96"/>
      <c r="N142" s="96"/>
      <c r="O142" s="99"/>
      <c r="P142" s="99"/>
      <c r="Q142" s="99"/>
      <c r="R142" s="99"/>
      <c r="S142" s="99"/>
      <c r="T142" s="16"/>
    </row>
    <row r="143" spans="4:20" ht="15" customHeight="1" x14ac:dyDescent="0.2">
      <c r="D143" s="30"/>
      <c r="F143" s="9"/>
      <c r="G143" s="9"/>
      <c r="H143" s="9"/>
      <c r="I143" s="95"/>
      <c r="J143" s="95"/>
      <c r="K143" s="16"/>
      <c r="L143" s="97"/>
      <c r="M143" s="96"/>
      <c r="N143" s="96"/>
      <c r="O143" s="99"/>
      <c r="P143" s="99"/>
      <c r="Q143" s="99"/>
      <c r="R143" s="99"/>
      <c r="S143" s="99"/>
      <c r="T143" s="16"/>
    </row>
    <row r="144" spans="4:20" ht="15" customHeight="1" x14ac:dyDescent="0.2">
      <c r="D144" s="30"/>
      <c r="F144" s="9"/>
      <c r="G144" s="9"/>
      <c r="H144" s="9"/>
      <c r="I144" s="95"/>
      <c r="J144" s="95"/>
      <c r="K144" s="16"/>
      <c r="L144" s="96"/>
      <c r="M144" s="96"/>
      <c r="N144" s="96"/>
      <c r="O144" s="99"/>
      <c r="P144" s="99"/>
      <c r="Q144" s="99"/>
      <c r="R144" s="99"/>
      <c r="S144" s="99"/>
      <c r="T144" s="16"/>
    </row>
    <row r="145" spans="4:20" ht="15" customHeight="1" x14ac:dyDescent="0.2">
      <c r="D145" s="30"/>
      <c r="F145" s="9"/>
      <c r="G145" s="9"/>
      <c r="H145" s="9"/>
      <c r="I145" s="95"/>
      <c r="J145" s="95"/>
      <c r="K145" s="16"/>
      <c r="L145" s="97"/>
      <c r="M145" s="96"/>
      <c r="N145" s="96"/>
      <c r="O145" s="99"/>
      <c r="P145" s="99"/>
      <c r="Q145" s="99"/>
      <c r="R145" s="99"/>
      <c r="S145" s="99"/>
      <c r="T145" s="16"/>
    </row>
    <row r="146" spans="4:20" ht="15" customHeight="1" x14ac:dyDescent="0.2">
      <c r="D146" s="30"/>
      <c r="F146" s="9"/>
      <c r="G146" s="9"/>
      <c r="H146" s="9"/>
      <c r="I146" s="95"/>
      <c r="J146" s="95"/>
      <c r="K146" s="16"/>
      <c r="L146" s="96"/>
      <c r="M146" s="96"/>
      <c r="N146" s="96"/>
      <c r="O146" s="99"/>
      <c r="P146" s="99"/>
      <c r="Q146" s="99"/>
      <c r="R146" s="99"/>
      <c r="S146" s="99"/>
      <c r="T146" s="16"/>
    </row>
    <row r="147" spans="4:20" ht="15" customHeight="1" x14ac:dyDescent="0.2">
      <c r="D147" s="30"/>
      <c r="F147" s="9"/>
      <c r="G147" s="9"/>
      <c r="H147" s="9"/>
      <c r="I147" s="95"/>
      <c r="J147" s="95"/>
      <c r="K147" s="16"/>
      <c r="L147" s="97"/>
      <c r="M147" s="96"/>
      <c r="N147" s="96"/>
      <c r="O147" s="99"/>
      <c r="P147" s="99"/>
      <c r="Q147" s="99"/>
      <c r="R147" s="99"/>
      <c r="S147" s="99"/>
      <c r="T147" s="16"/>
    </row>
    <row r="148" spans="4:20" ht="15" customHeight="1" x14ac:dyDescent="0.2">
      <c r="D148" s="30"/>
      <c r="F148" s="9"/>
      <c r="G148" s="9"/>
      <c r="H148" s="9"/>
      <c r="I148" s="95"/>
      <c r="J148" s="95"/>
      <c r="K148" s="16"/>
      <c r="L148" s="96"/>
      <c r="M148" s="96"/>
      <c r="N148" s="96"/>
      <c r="O148" s="99"/>
      <c r="P148" s="99"/>
      <c r="Q148" s="99"/>
      <c r="R148" s="99"/>
      <c r="S148" s="99"/>
      <c r="T148" s="16"/>
    </row>
    <row r="149" spans="4:20" ht="15" customHeight="1" x14ac:dyDescent="0.2">
      <c r="D149" s="30"/>
      <c r="F149" s="9"/>
      <c r="G149" s="9"/>
      <c r="H149" s="9"/>
      <c r="I149" s="95"/>
      <c r="J149" s="95"/>
      <c r="K149" s="16"/>
      <c r="L149" s="97"/>
      <c r="M149" s="96"/>
      <c r="N149" s="96"/>
      <c r="O149" s="99"/>
      <c r="P149" s="99"/>
      <c r="Q149" s="99"/>
      <c r="R149" s="99"/>
      <c r="S149" s="99"/>
      <c r="T149" s="16"/>
    </row>
    <row r="150" spans="4:20" ht="15" customHeight="1" x14ac:dyDescent="0.2">
      <c r="D150" s="30"/>
      <c r="F150" s="9"/>
      <c r="G150" s="9"/>
      <c r="H150" s="9"/>
      <c r="I150" s="95"/>
      <c r="J150" s="95"/>
      <c r="K150" s="16"/>
      <c r="L150" s="96"/>
      <c r="M150" s="96"/>
      <c r="N150" s="96"/>
      <c r="O150" s="99"/>
      <c r="P150" s="99"/>
      <c r="Q150" s="99"/>
      <c r="R150" s="99"/>
      <c r="S150" s="99"/>
      <c r="T150" s="16"/>
    </row>
    <row r="151" spans="4:20" ht="15" customHeight="1" x14ac:dyDescent="0.2">
      <c r="D151" s="30"/>
      <c r="F151" s="9"/>
      <c r="G151" s="9"/>
      <c r="H151" s="9"/>
      <c r="I151" s="95"/>
      <c r="J151" s="95"/>
      <c r="K151" s="16"/>
      <c r="L151" s="97"/>
      <c r="M151" s="96"/>
      <c r="N151" s="96"/>
      <c r="O151" s="99"/>
      <c r="P151" s="99"/>
      <c r="Q151" s="99"/>
      <c r="R151" s="99"/>
      <c r="S151" s="99"/>
      <c r="T151" s="16"/>
    </row>
    <row r="152" spans="4:20" ht="15" customHeight="1" x14ac:dyDescent="0.2">
      <c r="D152" s="30"/>
      <c r="F152" s="9"/>
      <c r="G152" s="9"/>
      <c r="H152" s="9"/>
      <c r="I152" s="95"/>
      <c r="J152" s="95"/>
      <c r="K152" s="16"/>
      <c r="L152" s="96"/>
      <c r="M152" s="96"/>
      <c r="N152" s="96"/>
      <c r="O152" s="99"/>
      <c r="P152" s="99"/>
      <c r="Q152" s="99"/>
      <c r="R152" s="99"/>
      <c r="S152" s="99"/>
      <c r="T152" s="16"/>
    </row>
    <row r="153" spans="4:20" ht="15" customHeight="1" x14ac:dyDescent="0.2">
      <c r="D153" s="30"/>
      <c r="F153" s="9"/>
      <c r="G153" s="9"/>
      <c r="H153" s="9"/>
      <c r="I153" s="95"/>
      <c r="J153" s="95"/>
      <c r="K153" s="16"/>
      <c r="L153" s="97"/>
      <c r="M153" s="96"/>
      <c r="N153" s="96"/>
      <c r="O153" s="99"/>
      <c r="P153" s="99"/>
      <c r="Q153" s="99"/>
      <c r="R153" s="99"/>
      <c r="S153" s="99"/>
      <c r="T153" s="16"/>
    </row>
    <row r="154" spans="4:20" ht="15" customHeight="1" x14ac:dyDescent="0.2">
      <c r="D154" s="30"/>
      <c r="F154" s="9"/>
      <c r="G154" s="9"/>
      <c r="H154" s="9"/>
      <c r="I154" s="95"/>
      <c r="J154" s="95"/>
      <c r="K154" s="16"/>
      <c r="L154" s="96"/>
      <c r="M154" s="96"/>
      <c r="N154" s="96"/>
      <c r="O154" s="99"/>
      <c r="P154" s="99"/>
      <c r="Q154" s="99"/>
      <c r="R154" s="99"/>
      <c r="S154" s="99"/>
      <c r="T154" s="16"/>
    </row>
    <row r="155" spans="4:20" ht="15" customHeight="1" x14ac:dyDescent="0.2">
      <c r="D155" s="30"/>
      <c r="F155" s="9"/>
      <c r="G155" s="9"/>
      <c r="H155" s="9"/>
      <c r="I155" s="95"/>
      <c r="J155" s="95"/>
      <c r="K155" s="16"/>
      <c r="L155" s="97"/>
      <c r="M155" s="96"/>
      <c r="N155" s="96"/>
      <c r="O155" s="99"/>
      <c r="P155" s="99"/>
      <c r="Q155" s="99"/>
      <c r="R155" s="99"/>
      <c r="S155" s="99"/>
      <c r="T155" s="16"/>
    </row>
    <row r="156" spans="4:20" ht="15" customHeight="1" x14ac:dyDescent="0.2">
      <c r="D156" s="30"/>
      <c r="F156" s="9"/>
      <c r="G156" s="9"/>
      <c r="H156" s="9"/>
      <c r="I156" s="95"/>
      <c r="J156" s="95"/>
      <c r="K156" s="16"/>
      <c r="L156" s="96"/>
      <c r="M156" s="96"/>
      <c r="N156" s="96"/>
      <c r="O156" s="99"/>
      <c r="P156" s="99"/>
      <c r="Q156" s="99"/>
      <c r="R156" s="99"/>
      <c r="S156" s="99"/>
      <c r="T156" s="16"/>
    </row>
    <row r="157" spans="4:20" ht="15" customHeight="1" x14ac:dyDescent="0.2">
      <c r="D157" s="30"/>
      <c r="F157" s="9"/>
      <c r="G157" s="9"/>
      <c r="H157" s="9"/>
      <c r="I157" s="95"/>
      <c r="J157" s="95"/>
      <c r="K157" s="16"/>
      <c r="L157" s="97"/>
      <c r="M157" s="96"/>
      <c r="N157" s="96"/>
      <c r="O157" s="99"/>
      <c r="P157" s="99"/>
      <c r="Q157" s="99"/>
      <c r="R157" s="99"/>
      <c r="S157" s="99"/>
      <c r="T157" s="16"/>
    </row>
    <row r="158" spans="4:20" ht="15" customHeight="1" x14ac:dyDescent="0.2">
      <c r="D158" s="30"/>
      <c r="F158" s="9"/>
      <c r="G158" s="9"/>
      <c r="H158" s="9"/>
      <c r="I158" s="95"/>
      <c r="J158" s="95"/>
      <c r="K158" s="16"/>
      <c r="L158" s="96"/>
      <c r="M158" s="96"/>
      <c r="N158" s="96"/>
      <c r="O158" s="99"/>
      <c r="P158" s="99"/>
      <c r="Q158" s="99"/>
      <c r="R158" s="99"/>
      <c r="S158" s="99"/>
      <c r="T158" s="16"/>
    </row>
    <row r="159" spans="4:20" ht="15" customHeight="1" x14ac:dyDescent="0.2">
      <c r="D159" s="30"/>
      <c r="F159" s="9"/>
      <c r="G159" s="9"/>
      <c r="H159" s="9"/>
      <c r="I159" s="95"/>
      <c r="J159" s="95"/>
      <c r="K159" s="16"/>
      <c r="L159" s="97"/>
      <c r="M159" s="96"/>
      <c r="N159" s="96"/>
      <c r="O159" s="99"/>
      <c r="P159" s="99"/>
      <c r="Q159" s="99"/>
      <c r="R159" s="99"/>
      <c r="S159" s="99"/>
      <c r="T159" s="16"/>
    </row>
    <row r="160" spans="4:20" ht="15" customHeight="1" x14ac:dyDescent="0.2">
      <c r="D160" s="30"/>
      <c r="F160" s="9"/>
      <c r="G160" s="9"/>
      <c r="H160" s="9"/>
      <c r="I160" s="95"/>
      <c r="J160" s="95"/>
      <c r="K160" s="16"/>
      <c r="L160" s="97"/>
      <c r="M160" s="96"/>
      <c r="N160" s="96"/>
      <c r="O160" s="99"/>
      <c r="P160" s="99"/>
      <c r="Q160" s="99"/>
      <c r="R160" s="99"/>
      <c r="S160" s="99"/>
      <c r="T160" s="16"/>
    </row>
    <row r="161" spans="4:20" ht="15" customHeight="1" x14ac:dyDescent="0.2">
      <c r="D161" s="30"/>
      <c r="F161" s="9"/>
      <c r="G161" s="9"/>
      <c r="H161" s="9"/>
      <c r="I161" s="95"/>
      <c r="J161" s="95"/>
      <c r="K161" s="16"/>
      <c r="L161" s="97"/>
      <c r="M161" s="96"/>
      <c r="N161" s="96"/>
      <c r="O161" s="99"/>
      <c r="P161" s="99"/>
      <c r="Q161" s="99"/>
      <c r="R161" s="99"/>
      <c r="S161" s="99"/>
      <c r="T161" s="16"/>
    </row>
    <row r="162" spans="4:20" ht="15" customHeight="1" x14ac:dyDescent="0.2">
      <c r="D162" s="30"/>
      <c r="F162" s="9"/>
      <c r="G162" s="9"/>
      <c r="H162" s="9"/>
      <c r="I162" s="95"/>
      <c r="J162" s="95"/>
      <c r="K162" s="16"/>
      <c r="L162" s="97"/>
      <c r="M162" s="96"/>
      <c r="N162" s="96"/>
      <c r="O162" s="99"/>
      <c r="P162" s="99"/>
      <c r="Q162" s="99"/>
      <c r="R162" s="99"/>
      <c r="S162" s="99"/>
      <c r="T162" s="16"/>
    </row>
    <row r="163" spans="4:20" ht="15" customHeight="1" x14ac:dyDescent="0.2">
      <c r="D163" s="30"/>
      <c r="F163" s="9"/>
      <c r="G163" s="9"/>
      <c r="H163" s="9"/>
      <c r="I163" s="95"/>
      <c r="J163" s="95"/>
      <c r="K163" s="16"/>
      <c r="L163" s="97"/>
      <c r="M163" s="96"/>
      <c r="N163" s="96"/>
      <c r="O163" s="99"/>
      <c r="P163" s="99"/>
      <c r="Q163" s="99"/>
      <c r="R163" s="99"/>
      <c r="S163" s="99"/>
      <c r="T163" s="16"/>
    </row>
    <row r="164" spans="4:20" ht="15" customHeight="1" x14ac:dyDescent="0.2">
      <c r="D164" s="30"/>
      <c r="F164" s="16"/>
      <c r="G164" s="9"/>
      <c r="H164" s="9"/>
      <c r="I164" s="95"/>
      <c r="J164" s="95"/>
      <c r="K164" s="16"/>
      <c r="L164" s="96"/>
      <c r="M164" s="96"/>
      <c r="N164" s="96"/>
      <c r="O164" s="99"/>
      <c r="P164" s="99"/>
      <c r="Q164" s="99"/>
      <c r="R164" s="99"/>
      <c r="S164" s="99"/>
      <c r="T164" s="16"/>
    </row>
    <row r="165" spans="4:20" ht="15" customHeight="1" x14ac:dyDescent="0.2">
      <c r="D165" s="30"/>
      <c r="F165" s="16"/>
      <c r="G165" s="9"/>
      <c r="H165" s="9"/>
      <c r="I165" s="95"/>
      <c r="J165" s="95"/>
      <c r="K165" s="16"/>
      <c r="L165" s="97"/>
      <c r="M165" s="96"/>
      <c r="N165" s="96"/>
      <c r="O165" s="101"/>
      <c r="P165" s="101"/>
      <c r="Q165" s="101"/>
      <c r="R165" s="101"/>
      <c r="S165" s="101"/>
      <c r="T165" s="16"/>
    </row>
    <row r="166" spans="4:20" ht="15" customHeight="1" x14ac:dyDescent="0.2">
      <c r="D166" s="30"/>
      <c r="F166" s="102"/>
      <c r="G166" s="102"/>
      <c r="H166" s="102"/>
      <c r="I166" s="103"/>
      <c r="J166" s="103"/>
      <c r="K166" s="104"/>
      <c r="L166" s="105"/>
      <c r="M166" s="105"/>
      <c r="N166" s="105"/>
      <c r="O166" s="104"/>
      <c r="P166" s="104"/>
      <c r="Q166" s="104"/>
      <c r="R166" s="104"/>
      <c r="S166" s="104"/>
      <c r="T166" s="104"/>
    </row>
  </sheetData>
  <mergeCells count="30">
    <mergeCell ref="H21:I21"/>
    <mergeCell ref="H22:I22"/>
    <mergeCell ref="H23:I23"/>
    <mergeCell ref="F7:Y8"/>
    <mergeCell ref="F17:Z17"/>
    <mergeCell ref="F19:F20"/>
    <mergeCell ref="G19:J20"/>
    <mergeCell ref="K19:M20"/>
    <mergeCell ref="N19:N20"/>
    <mergeCell ref="O19:Q20"/>
    <mergeCell ref="R19:T20"/>
    <mergeCell ref="U19:Z20"/>
    <mergeCell ref="H27:I27"/>
    <mergeCell ref="H28:I28"/>
    <mergeCell ref="H29:I29"/>
    <mergeCell ref="H30:I30"/>
    <mergeCell ref="H31:I31"/>
    <mergeCell ref="V45:Y45"/>
    <mergeCell ref="W32:Z32"/>
    <mergeCell ref="H33:I33"/>
    <mergeCell ref="H34:I34"/>
    <mergeCell ref="W34:Z34"/>
    <mergeCell ref="H35:I35"/>
    <mergeCell ref="H36:I36"/>
    <mergeCell ref="H32:I32"/>
    <mergeCell ref="H37:I37"/>
    <mergeCell ref="H38:I38"/>
    <mergeCell ref="H39:I39"/>
    <mergeCell ref="H40:I40"/>
    <mergeCell ref="H43:I43"/>
  </mergeCells>
  <phoneticPr fontId="13"/>
  <printOptions horizontalCentered="1" verticalCentered="1"/>
  <pageMargins left="0" right="0" top="0.78740157480314965" bottom="0" header="0" footer="0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EFB12-9657-45B0-9A0E-D8ECA588C596}">
  <sheetPr>
    <tabColor rgb="FFFFC000"/>
  </sheetPr>
  <dimension ref="A1:P51"/>
  <sheetViews>
    <sheetView showZeros="0" tabSelected="1" view="pageBreakPreview" zoomScaleNormal="100" zoomScaleSheetLayoutView="100" workbookViewId="0">
      <selection activeCell="E23" sqref="E23"/>
    </sheetView>
  </sheetViews>
  <sheetFormatPr defaultRowHeight="17.25" x14ac:dyDescent="0.2"/>
  <cols>
    <col min="1" max="1" width="3.69921875" style="25" customWidth="1"/>
    <col min="2" max="2" width="20.69921875" style="25" customWidth="1"/>
    <col min="3" max="3" width="19.69921875" style="243" customWidth="1"/>
    <col min="4" max="4" width="4.69921875" style="26" customWidth="1"/>
    <col min="5" max="5" width="3.19921875" style="25" customWidth="1"/>
    <col min="6" max="6" width="6.69921875" style="25" customWidth="1"/>
    <col min="7" max="7" width="8.69921875" style="25" customWidth="1"/>
    <col min="8" max="8" width="9.69921875" style="25" customWidth="1"/>
    <col min="9" max="9" width="4.296875" style="25" customWidth="1"/>
    <col min="10" max="10" width="4.69921875" style="25" customWidth="1"/>
    <col min="11" max="11" width="3.19921875" style="37" customWidth="1"/>
    <col min="12" max="12" width="8.69921875" style="25" customWidth="1"/>
    <col min="13" max="13" width="4.69921875" style="25" customWidth="1"/>
    <col min="14" max="14" width="3.19921875" style="25" customWidth="1"/>
    <col min="15" max="15" width="8.69921875" style="25" customWidth="1"/>
    <col min="16" max="16384" width="8.796875" style="25"/>
  </cols>
  <sheetData>
    <row r="1" spans="1:15" s="3" customFormat="1" ht="13.5" x14ac:dyDescent="0.15">
      <c r="A1" s="1"/>
      <c r="B1" s="2"/>
      <c r="C1" s="240"/>
      <c r="D1" s="4"/>
      <c r="E1" s="5"/>
      <c r="F1" s="6"/>
      <c r="G1" s="7"/>
      <c r="H1" s="8"/>
      <c r="I1" s="9"/>
      <c r="K1" s="5"/>
      <c r="N1" s="8" t="s">
        <v>581</v>
      </c>
      <c r="O1" s="5">
        <v>1</v>
      </c>
    </row>
    <row r="2" spans="1:15" s="10" customFormat="1" ht="30" customHeight="1" x14ac:dyDescent="0.15">
      <c r="A2" s="1089" t="s">
        <v>1795</v>
      </c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1"/>
    </row>
    <row r="3" spans="1:15" s="10" customFormat="1" ht="13.5" customHeight="1" x14ac:dyDescent="0.15">
      <c r="A3" s="274"/>
      <c r="B3" s="27" t="s">
        <v>1808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434"/>
    </row>
    <row r="4" spans="1:15" s="10" customFormat="1" ht="15.95" customHeight="1" x14ac:dyDescent="0.15">
      <c r="A4" s="1092" t="s">
        <v>6</v>
      </c>
      <c r="B4" s="1095" t="s">
        <v>34</v>
      </c>
      <c r="C4" s="1098" t="s">
        <v>9</v>
      </c>
      <c r="D4" s="1101" t="s">
        <v>1796</v>
      </c>
      <c r="E4" s="1102"/>
      <c r="F4" s="1102"/>
      <c r="G4" s="1102"/>
      <c r="H4" s="1102"/>
      <c r="I4" s="1103"/>
      <c r="J4" s="1101" t="s">
        <v>1797</v>
      </c>
      <c r="K4" s="1102"/>
      <c r="L4" s="1107"/>
      <c r="M4" s="1109" t="s">
        <v>1798</v>
      </c>
      <c r="N4" s="1102"/>
      <c r="O4" s="1103"/>
    </row>
    <row r="5" spans="1:15" s="10" customFormat="1" ht="15.95" customHeight="1" x14ac:dyDescent="0.15">
      <c r="A5" s="1093"/>
      <c r="B5" s="1096"/>
      <c r="C5" s="1099"/>
      <c r="D5" s="1104"/>
      <c r="E5" s="1105"/>
      <c r="F5" s="1105"/>
      <c r="G5" s="1105"/>
      <c r="H5" s="1105"/>
      <c r="I5" s="1106"/>
      <c r="J5" s="1104"/>
      <c r="K5" s="1105"/>
      <c r="L5" s="1108"/>
      <c r="M5" s="1110"/>
      <c r="N5" s="1105"/>
      <c r="O5" s="1106"/>
    </row>
    <row r="6" spans="1:15" s="3" customFormat="1" ht="15.95" customHeight="1" x14ac:dyDescent="0.15">
      <c r="A6" s="1094"/>
      <c r="B6" s="1097"/>
      <c r="C6" s="1100"/>
      <c r="D6" s="334" t="s">
        <v>4</v>
      </c>
      <c r="E6" s="296" t="s">
        <v>5</v>
      </c>
      <c r="F6" s="297"/>
      <c r="G6" s="298"/>
      <c r="H6" s="1111"/>
      <c r="I6" s="1112"/>
      <c r="J6" s="326" t="s">
        <v>4</v>
      </c>
      <c r="K6" s="296" t="s">
        <v>5</v>
      </c>
      <c r="L6" s="299"/>
      <c r="M6" s="300" t="s">
        <v>4</v>
      </c>
      <c r="N6" s="296" t="s">
        <v>5</v>
      </c>
      <c r="O6" s="327"/>
    </row>
    <row r="7" spans="1:15" s="16" customFormat="1" ht="11.1" customHeight="1" x14ac:dyDescent="0.15">
      <c r="A7" s="11">
        <v>0</v>
      </c>
      <c r="B7" s="12">
        <v>0</v>
      </c>
      <c r="C7" s="241">
        <v>0</v>
      </c>
      <c r="D7" s="335"/>
      <c r="E7" s="13"/>
      <c r="F7" s="14"/>
      <c r="G7" s="15"/>
      <c r="I7" s="336"/>
      <c r="J7" s="328"/>
      <c r="K7" s="13"/>
      <c r="M7" s="231"/>
      <c r="N7" s="12"/>
      <c r="O7" s="329"/>
    </row>
    <row r="8" spans="1:15" s="16" customFormat="1" ht="11.1" customHeight="1" x14ac:dyDescent="0.15">
      <c r="A8" s="381">
        <v>0</v>
      </c>
      <c r="B8" s="12">
        <v>0</v>
      </c>
      <c r="C8" s="382">
        <v>0</v>
      </c>
      <c r="D8" s="335"/>
      <c r="E8" s="13"/>
      <c r="F8" s="14"/>
      <c r="G8" s="15"/>
      <c r="I8" s="336"/>
      <c r="J8" s="328"/>
      <c r="K8" s="13"/>
      <c r="M8" s="231"/>
      <c r="N8" s="12"/>
      <c r="O8" s="329"/>
    </row>
    <row r="9" spans="1:15" s="16" customFormat="1" ht="11.1" customHeight="1" x14ac:dyDescent="0.15">
      <c r="A9" s="360" t="s">
        <v>2197</v>
      </c>
      <c r="B9" s="361" t="s">
        <v>2198</v>
      </c>
      <c r="C9" s="363">
        <v>0</v>
      </c>
      <c r="D9" s="337">
        <v>0</v>
      </c>
      <c r="E9" s="362">
        <v>0</v>
      </c>
      <c r="F9" s="18">
        <v>0</v>
      </c>
      <c r="G9" s="19">
        <v>0</v>
      </c>
      <c r="H9" s="20">
        <v>0</v>
      </c>
      <c r="I9" s="338"/>
      <c r="J9" s="328"/>
      <c r="K9" s="13"/>
      <c r="M9" s="231"/>
      <c r="N9" s="12"/>
      <c r="O9" s="329"/>
    </row>
    <row r="10" spans="1:15" s="16" customFormat="1" ht="11.1" customHeight="1" x14ac:dyDescent="0.15">
      <c r="A10" s="11">
        <v>0</v>
      </c>
      <c r="B10" s="359"/>
      <c r="C10" s="241"/>
      <c r="D10" s="386"/>
      <c r="E10" s="387"/>
      <c r="F10" s="388"/>
      <c r="G10" s="389"/>
      <c r="H10" s="390"/>
      <c r="I10" s="391"/>
      <c r="J10" s="392"/>
      <c r="K10" s="393"/>
      <c r="L10" s="394"/>
      <c r="M10" s="395"/>
      <c r="N10" s="393"/>
      <c r="O10" s="396"/>
    </row>
    <row r="11" spans="1:15" s="16" customFormat="1" ht="11.1" customHeight="1" x14ac:dyDescent="0.15">
      <c r="A11" s="381">
        <v>0</v>
      </c>
      <c r="B11" s="359"/>
      <c r="C11" s="241">
        <v>0</v>
      </c>
      <c r="D11" s="386"/>
      <c r="E11" s="387"/>
      <c r="F11" s="433"/>
      <c r="G11" s="389"/>
      <c r="H11" s="390"/>
      <c r="I11" s="391"/>
      <c r="J11" s="397"/>
      <c r="K11" s="387"/>
      <c r="L11" s="390"/>
      <c r="M11" s="398"/>
      <c r="N11" s="387"/>
      <c r="O11" s="399"/>
    </row>
    <row r="12" spans="1:15" s="16" customFormat="1" ht="11.1" customHeight="1" x14ac:dyDescent="0.15">
      <c r="A12" s="360">
        <v>0</v>
      </c>
      <c r="B12" s="400" t="s">
        <v>2223</v>
      </c>
      <c r="C12" s="242">
        <v>0</v>
      </c>
      <c r="D12" s="401">
        <v>0</v>
      </c>
      <c r="E12" s="438">
        <v>0</v>
      </c>
      <c r="F12" s="403">
        <v>0</v>
      </c>
      <c r="G12" s="404">
        <v>0</v>
      </c>
      <c r="H12" s="405">
        <v>0</v>
      </c>
      <c r="I12" s="406"/>
      <c r="J12" s="407"/>
      <c r="K12" s="408"/>
      <c r="L12" s="389">
        <v>0</v>
      </c>
      <c r="M12" s="409"/>
      <c r="N12" s="408"/>
      <c r="O12" s="410">
        <v>0</v>
      </c>
    </row>
    <row r="13" spans="1:15" s="16" customFormat="1" ht="11.1" customHeight="1" x14ac:dyDescent="0.15">
      <c r="A13" s="11">
        <v>0</v>
      </c>
      <c r="B13" s="359"/>
      <c r="C13" s="241"/>
      <c r="D13" s="386"/>
      <c r="E13" s="387"/>
      <c r="F13" s="388"/>
      <c r="G13" s="389"/>
      <c r="H13" s="390"/>
      <c r="I13" s="391"/>
      <c r="J13" s="411"/>
      <c r="K13" s="412"/>
      <c r="L13" s="413"/>
      <c r="M13" s="414"/>
      <c r="N13" s="412"/>
      <c r="O13" s="415"/>
    </row>
    <row r="14" spans="1:15" s="16" customFormat="1" ht="11.1" customHeight="1" x14ac:dyDescent="0.15">
      <c r="A14" s="381">
        <v>0</v>
      </c>
      <c r="B14" s="359"/>
      <c r="C14" s="241" t="s">
        <v>983</v>
      </c>
      <c r="D14" s="386"/>
      <c r="E14" s="387"/>
      <c r="F14" s="433"/>
      <c r="G14" s="389"/>
      <c r="H14" s="390"/>
      <c r="I14" s="391"/>
      <c r="J14" s="397"/>
      <c r="K14" s="387"/>
      <c r="L14" s="390"/>
      <c r="M14" s="398"/>
      <c r="N14" s="387"/>
      <c r="O14" s="399"/>
    </row>
    <row r="15" spans="1:15" s="16" customFormat="1" ht="11.1" customHeight="1" x14ac:dyDescent="0.15">
      <c r="A15" s="360">
        <v>0</v>
      </c>
      <c r="B15" s="400" t="s">
        <v>982</v>
      </c>
      <c r="C15" s="242" t="s">
        <v>984</v>
      </c>
      <c r="D15" s="416">
        <v>14.6</v>
      </c>
      <c r="E15" s="438" t="s">
        <v>1316</v>
      </c>
      <c r="F15" s="403"/>
      <c r="G15" s="404"/>
      <c r="H15" s="405"/>
      <c r="I15" s="406"/>
      <c r="J15" s="785"/>
      <c r="K15" s="784"/>
      <c r="L15" s="510"/>
      <c r="M15" s="409">
        <v>14.6</v>
      </c>
      <c r="N15" s="784" t="s">
        <v>1316</v>
      </c>
      <c r="O15" s="410">
        <v>0</v>
      </c>
    </row>
    <row r="16" spans="1:15" s="16" customFormat="1" ht="11.1" customHeight="1" x14ac:dyDescent="0.15">
      <c r="A16" s="11">
        <v>0</v>
      </c>
      <c r="B16" s="359"/>
      <c r="C16" s="241"/>
      <c r="D16" s="386"/>
      <c r="E16" s="387"/>
      <c r="F16" s="388"/>
      <c r="G16" s="389"/>
      <c r="H16" s="390"/>
      <c r="I16" s="391"/>
      <c r="J16" s="411"/>
      <c r="K16" s="412"/>
      <c r="L16" s="413"/>
      <c r="M16" s="414"/>
      <c r="N16" s="412"/>
      <c r="O16" s="415"/>
    </row>
    <row r="17" spans="1:15" s="16" customFormat="1" ht="11.1" customHeight="1" x14ac:dyDescent="0.15">
      <c r="A17" s="381">
        <v>0</v>
      </c>
      <c r="B17" s="359"/>
      <c r="C17" s="241" t="s">
        <v>1813</v>
      </c>
      <c r="D17" s="386"/>
      <c r="E17" s="387"/>
      <c r="F17" s="433"/>
      <c r="G17" s="389"/>
      <c r="H17" s="390"/>
      <c r="I17" s="391"/>
      <c r="J17" s="397"/>
      <c r="K17" s="387"/>
      <c r="L17" s="390"/>
      <c r="M17" s="398"/>
      <c r="N17" s="387"/>
      <c r="O17" s="399"/>
    </row>
    <row r="18" spans="1:15" s="16" customFormat="1" ht="11.1" customHeight="1" x14ac:dyDescent="0.15">
      <c r="A18" s="360">
        <v>0</v>
      </c>
      <c r="B18" s="400" t="s">
        <v>1814</v>
      </c>
      <c r="C18" s="242" t="s">
        <v>1815</v>
      </c>
      <c r="D18" s="401">
        <v>1348</v>
      </c>
      <c r="E18" s="438" t="s">
        <v>1316</v>
      </c>
      <c r="F18" s="403"/>
      <c r="G18" s="404"/>
      <c r="H18" s="405"/>
      <c r="I18" s="406"/>
      <c r="J18" s="786"/>
      <c r="K18" s="784"/>
      <c r="L18" s="510"/>
      <c r="M18" s="534">
        <v>1348</v>
      </c>
      <c r="N18" s="784" t="s">
        <v>1316</v>
      </c>
      <c r="O18" s="410">
        <v>0</v>
      </c>
    </row>
    <row r="19" spans="1:15" s="16" customFormat="1" ht="11.1" customHeight="1" x14ac:dyDescent="0.15">
      <c r="A19" s="11">
        <v>0</v>
      </c>
      <c r="B19" s="359"/>
      <c r="C19" s="241"/>
      <c r="D19" s="386"/>
      <c r="E19" s="387"/>
      <c r="F19" s="388"/>
      <c r="G19" s="389"/>
      <c r="H19" s="390"/>
      <c r="I19" s="391"/>
      <c r="J19" s="411"/>
      <c r="K19" s="412"/>
      <c r="L19" s="413"/>
      <c r="M19" s="847"/>
      <c r="N19" s="412"/>
      <c r="O19" s="415"/>
    </row>
    <row r="20" spans="1:15" s="16" customFormat="1" ht="11.1" customHeight="1" x14ac:dyDescent="0.15">
      <c r="A20" s="381">
        <v>0</v>
      </c>
      <c r="B20" s="359"/>
      <c r="C20" s="241">
        <v>0</v>
      </c>
      <c r="D20" s="386"/>
      <c r="E20" s="387"/>
      <c r="F20" s="433"/>
      <c r="G20" s="389"/>
      <c r="H20" s="390"/>
      <c r="I20" s="391"/>
      <c r="J20" s="397"/>
      <c r="K20" s="387"/>
      <c r="L20" s="390"/>
      <c r="M20" s="790"/>
      <c r="N20" s="387"/>
      <c r="O20" s="399"/>
    </row>
    <row r="21" spans="1:15" s="16" customFormat="1" ht="11.1" customHeight="1" x14ac:dyDescent="0.15">
      <c r="A21" s="360">
        <v>0</v>
      </c>
      <c r="B21" s="400" t="s">
        <v>1357</v>
      </c>
      <c r="C21" s="242" t="s">
        <v>2224</v>
      </c>
      <c r="D21" s="401">
        <v>1362</v>
      </c>
      <c r="E21" s="438" t="s">
        <v>1316</v>
      </c>
      <c r="F21" s="403"/>
      <c r="G21" s="404"/>
      <c r="H21" s="405"/>
      <c r="I21" s="406"/>
      <c r="J21" s="786"/>
      <c r="K21" s="784"/>
      <c r="L21" s="510"/>
      <c r="M21" s="534">
        <v>1362</v>
      </c>
      <c r="N21" s="784" t="s">
        <v>1316</v>
      </c>
      <c r="O21" s="410">
        <v>0</v>
      </c>
    </row>
    <row r="22" spans="1:15" s="16" customFormat="1" ht="11.1" customHeight="1" x14ac:dyDescent="0.15">
      <c r="A22" s="11">
        <v>0</v>
      </c>
      <c r="B22" s="359"/>
      <c r="C22" s="241"/>
      <c r="D22" s="386"/>
      <c r="E22" s="387"/>
      <c r="F22" s="388"/>
      <c r="G22" s="389"/>
      <c r="H22" s="390"/>
      <c r="I22" s="391"/>
      <c r="J22" s="411"/>
      <c r="K22" s="412"/>
      <c r="L22" s="413"/>
      <c r="M22" s="847"/>
      <c r="N22" s="412"/>
      <c r="O22" s="415"/>
    </row>
    <row r="23" spans="1:15" s="16" customFormat="1" ht="11.1" customHeight="1" x14ac:dyDescent="0.15">
      <c r="A23" s="381">
        <v>0</v>
      </c>
      <c r="B23" s="359"/>
      <c r="C23" s="241">
        <v>0</v>
      </c>
      <c r="D23" s="386"/>
      <c r="E23" s="387"/>
      <c r="F23" s="433"/>
      <c r="G23" s="389"/>
      <c r="H23" s="390"/>
      <c r="I23" s="391"/>
      <c r="J23" s="397"/>
      <c r="K23" s="387"/>
      <c r="L23" s="390"/>
      <c r="M23" s="790"/>
      <c r="N23" s="387"/>
      <c r="O23" s="399"/>
    </row>
    <row r="24" spans="1:15" s="16" customFormat="1" ht="11.1" customHeight="1" x14ac:dyDescent="0.15">
      <c r="A24" s="360">
        <v>0</v>
      </c>
      <c r="B24" s="400" t="s">
        <v>2225</v>
      </c>
      <c r="C24" s="242" t="s">
        <v>1821</v>
      </c>
      <c r="D24" s="401">
        <v>1348</v>
      </c>
      <c r="E24" s="438" t="s">
        <v>1316</v>
      </c>
      <c r="F24" s="403"/>
      <c r="G24" s="404"/>
      <c r="H24" s="405"/>
      <c r="I24" s="406"/>
      <c r="J24" s="786"/>
      <c r="K24" s="784"/>
      <c r="L24" s="510"/>
      <c r="M24" s="534">
        <v>1348</v>
      </c>
      <c r="N24" s="784" t="s">
        <v>1316</v>
      </c>
      <c r="O24" s="410">
        <v>0</v>
      </c>
    </row>
    <row r="25" spans="1:15" s="16" customFormat="1" ht="11.1" customHeight="1" x14ac:dyDescent="0.15">
      <c r="A25" s="11">
        <v>0</v>
      </c>
      <c r="B25" s="359"/>
      <c r="C25" s="241"/>
      <c r="D25" s="386"/>
      <c r="E25" s="387"/>
      <c r="F25" s="388"/>
      <c r="G25" s="389"/>
      <c r="H25" s="390"/>
      <c r="I25" s="391"/>
      <c r="J25" s="411"/>
      <c r="K25" s="412"/>
      <c r="L25" s="413"/>
      <c r="M25" s="847"/>
      <c r="N25" s="412"/>
      <c r="O25" s="415"/>
    </row>
    <row r="26" spans="1:15" s="16" customFormat="1" ht="11.1" customHeight="1" x14ac:dyDescent="0.15">
      <c r="A26" s="381">
        <v>0</v>
      </c>
      <c r="B26" s="359"/>
      <c r="C26" s="241" t="s">
        <v>2226</v>
      </c>
      <c r="D26" s="386"/>
      <c r="E26" s="387"/>
      <c r="F26" s="433"/>
      <c r="G26" s="389"/>
      <c r="H26" s="390"/>
      <c r="I26" s="391"/>
      <c r="J26" s="397"/>
      <c r="K26" s="387"/>
      <c r="L26" s="390"/>
      <c r="M26" s="790"/>
      <c r="N26" s="387"/>
      <c r="O26" s="399"/>
    </row>
    <row r="27" spans="1:15" s="16" customFormat="1" ht="11.1" customHeight="1" x14ac:dyDescent="0.15">
      <c r="A27" s="360">
        <v>0</v>
      </c>
      <c r="B27" s="400" t="s">
        <v>1030</v>
      </c>
      <c r="C27" s="242" t="s">
        <v>986</v>
      </c>
      <c r="D27" s="401">
        <v>1348</v>
      </c>
      <c r="E27" s="438" t="s">
        <v>1316</v>
      </c>
      <c r="F27" s="403"/>
      <c r="G27" s="404"/>
      <c r="H27" s="405"/>
      <c r="I27" s="406"/>
      <c r="J27" s="786"/>
      <c r="K27" s="784"/>
      <c r="L27" s="510"/>
      <c r="M27" s="534">
        <v>1348</v>
      </c>
      <c r="N27" s="784" t="s">
        <v>1316</v>
      </c>
      <c r="O27" s="410">
        <v>0</v>
      </c>
    </row>
    <row r="28" spans="1:15" s="16" customFormat="1" ht="11.1" customHeight="1" x14ac:dyDescent="0.15">
      <c r="A28" s="11">
        <v>0</v>
      </c>
      <c r="B28" s="359"/>
      <c r="C28" s="241"/>
      <c r="D28" s="386"/>
      <c r="E28" s="387"/>
      <c r="F28" s="388"/>
      <c r="G28" s="389"/>
      <c r="H28" s="390"/>
      <c r="I28" s="391"/>
      <c r="J28" s="411"/>
      <c r="K28" s="412"/>
      <c r="L28" s="413"/>
      <c r="M28" s="847"/>
      <c r="N28" s="412"/>
      <c r="O28" s="415"/>
    </row>
    <row r="29" spans="1:15" s="16" customFormat="1" ht="11.1" customHeight="1" x14ac:dyDescent="0.15">
      <c r="A29" s="381">
        <v>0</v>
      </c>
      <c r="B29" s="359"/>
      <c r="C29" s="241">
        <v>0</v>
      </c>
      <c r="D29" s="386"/>
      <c r="E29" s="387"/>
      <c r="F29" s="433"/>
      <c r="G29" s="389"/>
      <c r="H29" s="390"/>
      <c r="I29" s="391"/>
      <c r="J29" s="397"/>
      <c r="K29" s="387"/>
      <c r="L29" s="390"/>
      <c r="M29" s="790"/>
      <c r="N29" s="387"/>
      <c r="O29" s="399"/>
    </row>
    <row r="30" spans="1:15" s="16" customFormat="1" ht="11.1" customHeight="1" x14ac:dyDescent="0.15">
      <c r="A30" s="360">
        <v>0</v>
      </c>
      <c r="B30" s="400" t="s">
        <v>1032</v>
      </c>
      <c r="C30" s="242" t="s">
        <v>1821</v>
      </c>
      <c r="D30" s="401">
        <v>1348</v>
      </c>
      <c r="E30" s="438" t="s">
        <v>1316</v>
      </c>
      <c r="F30" s="403"/>
      <c r="G30" s="404"/>
      <c r="H30" s="405"/>
      <c r="I30" s="406"/>
      <c r="J30" s="786"/>
      <c r="K30" s="784"/>
      <c r="L30" s="510"/>
      <c r="M30" s="534">
        <v>1348</v>
      </c>
      <c r="N30" s="784" t="s">
        <v>1316</v>
      </c>
      <c r="O30" s="410">
        <v>0</v>
      </c>
    </row>
    <row r="31" spans="1:15" s="16" customFormat="1" ht="11.1" customHeight="1" x14ac:dyDescent="0.15">
      <c r="A31" s="11">
        <v>0</v>
      </c>
      <c r="B31" s="359"/>
      <c r="C31" s="241"/>
      <c r="D31" s="386"/>
      <c r="E31" s="387"/>
      <c r="F31" s="388"/>
      <c r="G31" s="389"/>
      <c r="H31" s="390"/>
      <c r="I31" s="391"/>
      <c r="J31" s="392"/>
      <c r="K31" s="393"/>
      <c r="L31" s="394"/>
      <c r="M31" s="395"/>
      <c r="N31" s="393"/>
      <c r="O31" s="396"/>
    </row>
    <row r="32" spans="1:15" s="16" customFormat="1" ht="11.1" customHeight="1" x14ac:dyDescent="0.15">
      <c r="A32" s="381">
        <v>0</v>
      </c>
      <c r="B32" s="359"/>
      <c r="C32" s="241"/>
      <c r="D32" s="386"/>
      <c r="E32" s="387"/>
      <c r="F32" s="433"/>
      <c r="G32" s="389"/>
      <c r="H32" s="390"/>
      <c r="I32" s="391"/>
      <c r="J32" s="397"/>
      <c r="K32" s="387"/>
      <c r="L32" s="390"/>
      <c r="M32" s="398"/>
      <c r="N32" s="387"/>
      <c r="O32" s="399"/>
    </row>
    <row r="33" spans="1:15" s="16" customFormat="1" ht="11.1" customHeight="1" x14ac:dyDescent="0.15">
      <c r="A33" s="360">
        <v>0</v>
      </c>
      <c r="B33" s="400"/>
      <c r="C33" s="242"/>
      <c r="D33" s="416"/>
      <c r="E33" s="438"/>
      <c r="F33" s="403"/>
      <c r="G33" s="404"/>
      <c r="H33" s="405"/>
      <c r="I33" s="406"/>
      <c r="J33" s="785"/>
      <c r="K33" s="784"/>
      <c r="L33" s="389"/>
      <c r="M33" s="409"/>
      <c r="N33" s="784"/>
      <c r="O33" s="410"/>
    </row>
    <row r="34" spans="1:15" s="16" customFormat="1" ht="11.1" customHeight="1" x14ac:dyDescent="0.15">
      <c r="A34" s="11">
        <v>0</v>
      </c>
      <c r="B34" s="359"/>
      <c r="C34" s="241"/>
      <c r="D34" s="386"/>
      <c r="E34" s="387"/>
      <c r="F34" s="388"/>
      <c r="G34" s="389"/>
      <c r="H34" s="390"/>
      <c r="I34" s="391"/>
      <c r="J34" s="392"/>
      <c r="K34" s="393"/>
      <c r="L34" s="394"/>
      <c r="M34" s="395"/>
      <c r="N34" s="393"/>
      <c r="O34" s="396"/>
    </row>
    <row r="35" spans="1:15" s="16" customFormat="1" ht="11.1" customHeight="1" x14ac:dyDescent="0.15">
      <c r="A35" s="381">
        <v>0</v>
      </c>
      <c r="B35" s="359"/>
      <c r="C35" s="241"/>
      <c r="D35" s="386"/>
      <c r="E35" s="387"/>
      <c r="F35" s="433"/>
      <c r="G35" s="389"/>
      <c r="H35" s="390"/>
      <c r="I35" s="391"/>
      <c r="J35" s="397"/>
      <c r="K35" s="387"/>
      <c r="L35" s="390"/>
      <c r="M35" s="398"/>
      <c r="N35" s="387"/>
      <c r="O35" s="399"/>
    </row>
    <row r="36" spans="1:15" s="16" customFormat="1" ht="11.1" customHeight="1" x14ac:dyDescent="0.15">
      <c r="A36" s="360">
        <v>0</v>
      </c>
      <c r="B36" s="400"/>
      <c r="C36" s="242"/>
      <c r="D36" s="416"/>
      <c r="E36" s="438"/>
      <c r="F36" s="403"/>
      <c r="G36" s="404"/>
      <c r="H36" s="405"/>
      <c r="I36" s="406"/>
      <c r="J36" s="785"/>
      <c r="K36" s="784"/>
      <c r="L36" s="389"/>
      <c r="M36" s="409"/>
      <c r="N36" s="784"/>
      <c r="O36" s="410"/>
    </row>
    <row r="37" spans="1:15" s="16" customFormat="1" ht="11.1" customHeight="1" x14ac:dyDescent="0.15">
      <c r="A37" s="11">
        <v>0</v>
      </c>
      <c r="B37" s="359"/>
      <c r="C37" s="241"/>
      <c r="D37" s="386"/>
      <c r="E37" s="387"/>
      <c r="F37" s="388"/>
      <c r="G37" s="389"/>
      <c r="H37" s="390"/>
      <c r="I37" s="391"/>
      <c r="J37" s="392"/>
      <c r="K37" s="393"/>
      <c r="L37" s="394"/>
      <c r="M37" s="395"/>
      <c r="N37" s="393"/>
      <c r="O37" s="396"/>
    </row>
    <row r="38" spans="1:15" s="16" customFormat="1" ht="11.1" customHeight="1" x14ac:dyDescent="0.15">
      <c r="A38" s="381">
        <v>0</v>
      </c>
      <c r="B38" s="359"/>
      <c r="C38" s="241"/>
      <c r="D38" s="386"/>
      <c r="E38" s="387"/>
      <c r="F38" s="433"/>
      <c r="G38" s="389"/>
      <c r="H38" s="390"/>
      <c r="I38" s="391"/>
      <c r="J38" s="397"/>
      <c r="K38" s="387"/>
      <c r="L38" s="390"/>
      <c r="M38" s="398"/>
      <c r="N38" s="387"/>
      <c r="O38" s="399"/>
    </row>
    <row r="39" spans="1:15" s="16" customFormat="1" ht="11.1" customHeight="1" x14ac:dyDescent="0.15">
      <c r="A39" s="360">
        <v>0</v>
      </c>
      <c r="B39" s="400"/>
      <c r="C39" s="242"/>
      <c r="D39" s="416"/>
      <c r="E39" s="438"/>
      <c r="F39" s="403"/>
      <c r="G39" s="404"/>
      <c r="H39" s="405"/>
      <c r="I39" s="406"/>
      <c r="J39" s="785"/>
      <c r="K39" s="784"/>
      <c r="L39" s="389"/>
      <c r="M39" s="409"/>
      <c r="N39" s="784"/>
      <c r="O39" s="410"/>
    </row>
    <row r="40" spans="1:15" s="16" customFormat="1" ht="11.1" customHeight="1" x14ac:dyDescent="0.15">
      <c r="A40" s="11">
        <v>0</v>
      </c>
      <c r="B40" s="359"/>
      <c r="C40" s="241"/>
      <c r="D40" s="386"/>
      <c r="E40" s="387"/>
      <c r="F40" s="388"/>
      <c r="G40" s="389"/>
      <c r="H40" s="390"/>
      <c r="I40" s="391"/>
      <c r="J40" s="392"/>
      <c r="K40" s="393"/>
      <c r="L40" s="394"/>
      <c r="M40" s="395"/>
      <c r="N40" s="393"/>
      <c r="O40" s="396"/>
    </row>
    <row r="41" spans="1:15" s="16" customFormat="1" ht="11.1" customHeight="1" x14ac:dyDescent="0.15">
      <c r="A41" s="381">
        <v>0</v>
      </c>
      <c r="B41" s="359"/>
      <c r="C41" s="241"/>
      <c r="D41" s="386"/>
      <c r="E41" s="387"/>
      <c r="F41" s="433"/>
      <c r="G41" s="389"/>
      <c r="H41" s="390"/>
      <c r="I41" s="391"/>
      <c r="J41" s="397"/>
      <c r="K41" s="387"/>
      <c r="L41" s="390"/>
      <c r="M41" s="398"/>
      <c r="N41" s="387"/>
      <c r="O41" s="399"/>
    </row>
    <row r="42" spans="1:15" s="16" customFormat="1" ht="11.1" customHeight="1" x14ac:dyDescent="0.15">
      <c r="A42" s="360">
        <v>0</v>
      </c>
      <c r="B42" s="400"/>
      <c r="C42" s="242"/>
      <c r="D42" s="416"/>
      <c r="E42" s="438"/>
      <c r="F42" s="403"/>
      <c r="G42" s="404"/>
      <c r="H42" s="405"/>
      <c r="I42" s="406"/>
      <c r="J42" s="785"/>
      <c r="K42" s="784"/>
      <c r="L42" s="389"/>
      <c r="M42" s="409"/>
      <c r="N42" s="784"/>
      <c r="O42" s="410"/>
    </row>
    <row r="43" spans="1:15" s="16" customFormat="1" ht="11.1" customHeight="1" x14ac:dyDescent="0.15">
      <c r="A43" s="11">
        <v>0</v>
      </c>
      <c r="B43" s="359"/>
      <c r="C43" s="241"/>
      <c r="D43" s="386"/>
      <c r="E43" s="387"/>
      <c r="F43" s="388"/>
      <c r="G43" s="389"/>
      <c r="H43" s="390"/>
      <c r="I43" s="391"/>
      <c r="J43" s="392"/>
      <c r="K43" s="393"/>
      <c r="L43" s="394"/>
      <c r="M43" s="395"/>
      <c r="N43" s="393"/>
      <c r="O43" s="396"/>
    </row>
    <row r="44" spans="1:15" s="16" customFormat="1" ht="11.1" customHeight="1" x14ac:dyDescent="0.15">
      <c r="A44" s="381">
        <v>0</v>
      </c>
      <c r="B44" s="359"/>
      <c r="C44" s="241"/>
      <c r="D44" s="386"/>
      <c r="E44" s="387"/>
      <c r="F44" s="433"/>
      <c r="G44" s="389"/>
      <c r="H44" s="390"/>
      <c r="I44" s="391"/>
      <c r="J44" s="397"/>
      <c r="K44" s="387"/>
      <c r="L44" s="390"/>
      <c r="M44" s="398"/>
      <c r="N44" s="387"/>
      <c r="O44" s="399"/>
    </row>
    <row r="45" spans="1:15" s="16" customFormat="1" ht="11.1" customHeight="1" x14ac:dyDescent="0.15">
      <c r="A45" s="360">
        <v>0</v>
      </c>
      <c r="B45" s="400"/>
      <c r="C45" s="242"/>
      <c r="D45" s="416"/>
      <c r="E45" s="438"/>
      <c r="F45" s="403"/>
      <c r="G45" s="404"/>
      <c r="H45" s="405"/>
      <c r="I45" s="406"/>
      <c r="J45" s="785"/>
      <c r="K45" s="784"/>
      <c r="L45" s="389"/>
      <c r="M45" s="409"/>
      <c r="N45" s="784"/>
      <c r="O45" s="410"/>
    </row>
    <row r="46" spans="1:15" s="16" customFormat="1" ht="11.1" customHeight="1" x14ac:dyDescent="0.15">
      <c r="A46" s="11">
        <v>0</v>
      </c>
      <c r="B46" s="359"/>
      <c r="C46" s="241"/>
      <c r="D46" s="386"/>
      <c r="E46" s="387"/>
      <c r="F46" s="388"/>
      <c r="G46" s="389"/>
      <c r="H46" s="390"/>
      <c r="I46" s="391"/>
      <c r="J46" s="392"/>
      <c r="K46" s="393"/>
      <c r="L46" s="394"/>
      <c r="M46" s="395"/>
      <c r="N46" s="393"/>
      <c r="O46" s="396"/>
    </row>
    <row r="47" spans="1:15" s="16" customFormat="1" ht="11.1" customHeight="1" x14ac:dyDescent="0.15">
      <c r="A47" s="381">
        <v>0</v>
      </c>
      <c r="B47" s="359"/>
      <c r="C47" s="241"/>
      <c r="D47" s="386"/>
      <c r="E47" s="387"/>
      <c r="F47" s="433"/>
      <c r="G47" s="389"/>
      <c r="H47" s="390"/>
      <c r="I47" s="391"/>
      <c r="J47" s="397"/>
      <c r="K47" s="387"/>
      <c r="L47" s="390"/>
      <c r="M47" s="398"/>
      <c r="N47" s="387"/>
      <c r="O47" s="399"/>
    </row>
    <row r="48" spans="1:15" s="16" customFormat="1" ht="11.1" customHeight="1" x14ac:dyDescent="0.15">
      <c r="A48" s="360">
        <v>0</v>
      </c>
      <c r="B48" s="400"/>
      <c r="C48" s="242"/>
      <c r="D48" s="401"/>
      <c r="E48" s="438"/>
      <c r="F48" s="403"/>
      <c r="G48" s="404"/>
      <c r="H48" s="405"/>
      <c r="I48" s="406"/>
      <c r="J48" s="786"/>
      <c r="K48" s="784"/>
      <c r="L48" s="389"/>
      <c r="M48" s="534"/>
      <c r="N48" s="784"/>
      <c r="O48" s="410"/>
    </row>
    <row r="49" spans="1:16" s="16" customFormat="1" ht="11.1" customHeight="1" x14ac:dyDescent="0.15">
      <c r="A49" s="380"/>
      <c r="B49" s="379"/>
      <c r="C49" s="378"/>
      <c r="D49" s="377"/>
      <c r="E49" s="13"/>
      <c r="F49" s="14"/>
      <c r="G49" s="15"/>
      <c r="H49" s="376"/>
      <c r="I49" s="336"/>
      <c r="J49" s="328"/>
      <c r="K49" s="13"/>
      <c r="L49" s="546"/>
      <c r="M49" s="231"/>
      <c r="N49" s="12"/>
      <c r="O49" s="329"/>
    </row>
    <row r="50" spans="1:16" s="16" customFormat="1" ht="11.1" customHeight="1" x14ac:dyDescent="0.15">
      <c r="A50" s="11"/>
      <c r="B50" s="375"/>
      <c r="C50" s="378"/>
      <c r="D50" s="377"/>
      <c r="E50" s="13"/>
      <c r="F50" s="14"/>
      <c r="G50" s="15">
        <v>0</v>
      </c>
      <c r="I50" s="336"/>
      <c r="J50" s="328"/>
      <c r="K50" s="13"/>
      <c r="L50" s="96">
        <v>0</v>
      </c>
      <c r="M50" s="231"/>
      <c r="N50" s="12"/>
      <c r="O50" s="374">
        <v>0</v>
      </c>
      <c r="P50" s="478">
        <v>0</v>
      </c>
    </row>
    <row r="51" spans="1:16" s="16" customFormat="1" ht="11.1" customHeight="1" x14ac:dyDescent="0.15">
      <c r="A51" s="373"/>
      <c r="B51" s="372"/>
      <c r="C51" s="371"/>
      <c r="D51" s="370"/>
      <c r="E51" s="369"/>
      <c r="F51" s="368"/>
      <c r="G51" s="367"/>
      <c r="H51" s="366"/>
      <c r="I51" s="365"/>
      <c r="J51" s="364"/>
      <c r="K51" s="369"/>
      <c r="L51" s="366"/>
      <c r="M51" s="383"/>
      <c r="N51" s="384"/>
      <c r="O51" s="385"/>
    </row>
  </sheetData>
  <mergeCells count="8">
    <mergeCell ref="A2:O2"/>
    <mergeCell ref="A4:A6"/>
    <mergeCell ref="B4:B6"/>
    <mergeCell ref="C4:C6"/>
    <mergeCell ref="D4:I5"/>
    <mergeCell ref="J4:L5"/>
    <mergeCell ref="M4:O5"/>
    <mergeCell ref="H6:I6"/>
  </mergeCells>
  <phoneticPr fontId="13"/>
  <printOptions horizontalCentered="1" verticalCentered="1"/>
  <pageMargins left="0" right="0" top="0.59055118110236227" bottom="0" header="0" footer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/>
  </sheetViews>
  <sheetFormatPr defaultRowHeight="17.25" x14ac:dyDescent="0.2"/>
  <sheetData/>
  <phoneticPr fontId="13"/>
  <pageMargins left="0.78700000000000003" right="0.78700000000000003" top="0.98399999999999999" bottom="0.98399999999999999" header="0.51200000000000001" footer="0.5120000000000000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2"/>
  </sheetPr>
  <dimension ref="A1:BS174"/>
  <sheetViews>
    <sheetView view="pageBreakPreview" topLeftCell="A4" zoomScaleNormal="100" workbookViewId="0">
      <selection activeCell="Z33" sqref="Z33"/>
    </sheetView>
  </sheetViews>
  <sheetFormatPr defaultColWidth="6.69921875" defaultRowHeight="17.25" x14ac:dyDescent="0.2"/>
  <cols>
    <col min="1" max="1" width="3.5" style="25" customWidth="1"/>
    <col min="2" max="2" width="5" style="25" customWidth="1"/>
    <col min="3" max="4" width="3.5" style="25" customWidth="1"/>
    <col min="5" max="5" width="1.69921875" style="25" customWidth="1"/>
    <col min="6" max="6" width="2.69921875" style="25" customWidth="1"/>
    <col min="7" max="7" width="0.8984375" style="25" customWidth="1"/>
    <col min="8" max="8" width="11.69921875" style="25" customWidth="1"/>
    <col min="9" max="10" width="0.8984375" style="25" customWidth="1"/>
    <col min="11" max="11" width="13.19921875" style="25" customWidth="1"/>
    <col min="12" max="12" width="0.8984375" style="25" customWidth="1"/>
    <col min="13" max="13" width="3.69921875" style="25" customWidth="1"/>
    <col min="14" max="14" width="0.8984375" style="25" customWidth="1"/>
    <col min="15" max="15" width="9.69921875" style="25" customWidth="1"/>
    <col min="16" max="17" width="0.8984375" style="25" customWidth="1"/>
    <col min="18" max="18" width="3.296875" style="25" customWidth="1"/>
    <col min="19" max="19" width="0.8984375" style="25" customWidth="1"/>
    <col min="20" max="20" width="0.296875" style="25" customWidth="1"/>
    <col min="21" max="21" width="2.69921875" style="25" customWidth="1"/>
    <col min="22" max="22" width="0.8984375" style="25" customWidth="1"/>
    <col min="23" max="23" width="11.69921875" style="25" customWidth="1"/>
    <col min="24" max="25" width="0.8984375" style="25" customWidth="1"/>
    <col min="26" max="26" width="13.19921875" style="25" customWidth="1"/>
    <col min="27" max="27" width="0.8984375" style="25" customWidth="1"/>
    <col min="28" max="28" width="3.69921875" style="25" customWidth="1"/>
    <col min="29" max="29" width="0.8984375" style="25" customWidth="1"/>
    <col min="30" max="30" width="9.69921875" style="25" customWidth="1"/>
    <col min="31" max="32" width="0.8984375" style="25" customWidth="1"/>
    <col min="33" max="33" width="3.5" style="25" customWidth="1"/>
    <col min="34" max="34" width="0.8984375" style="25" customWidth="1"/>
    <col min="35" max="35" width="1.69921875" style="25" customWidth="1"/>
    <col min="36" max="40" width="6.69921875" style="25"/>
    <col min="41" max="41" width="1.69921875" style="25" customWidth="1"/>
    <col min="42" max="42" width="2.69921875" style="25" customWidth="1"/>
    <col min="43" max="43" width="0.8984375" style="25" customWidth="1"/>
    <col min="44" max="44" width="11.69921875" style="25" customWidth="1"/>
    <col min="45" max="46" width="0.8984375" style="25" customWidth="1"/>
    <col min="47" max="47" width="9.69921875" style="25" customWidth="1"/>
    <col min="48" max="48" width="0.8984375" style="25" customWidth="1"/>
    <col min="49" max="49" width="3.69921875" style="25" customWidth="1"/>
    <col min="50" max="50" width="0.8984375" style="25" customWidth="1"/>
    <col min="51" max="51" width="9.69921875" style="25" customWidth="1"/>
    <col min="52" max="53" width="0.8984375" style="25" customWidth="1"/>
    <col min="54" max="54" width="9.69921875" style="25" customWidth="1"/>
    <col min="55" max="55" width="0.8984375" style="25" customWidth="1"/>
    <col min="56" max="56" width="0.296875" style="25" customWidth="1"/>
    <col min="57" max="57" width="2.69921875" style="25" customWidth="1"/>
    <col min="58" max="58" width="0.8984375" style="25" customWidth="1"/>
    <col min="59" max="59" width="11.69921875" style="25" customWidth="1"/>
    <col min="60" max="61" width="0.8984375" style="25" customWidth="1"/>
    <col min="62" max="62" width="9.69921875" style="25" customWidth="1"/>
    <col min="63" max="63" width="0.8984375" style="25" customWidth="1"/>
    <col min="64" max="64" width="3.69921875" style="25" customWidth="1"/>
    <col min="65" max="65" width="0.8984375" style="25" customWidth="1"/>
    <col min="66" max="66" width="9.69921875" style="25" customWidth="1"/>
    <col min="67" max="68" width="0.8984375" style="25" customWidth="1"/>
    <col min="69" max="69" width="9.69921875" style="25" customWidth="1"/>
    <col min="70" max="70" width="0.8984375" style="25" customWidth="1"/>
    <col min="71" max="71" width="1.69921875" style="25" customWidth="1"/>
    <col min="72" max="16384" width="6.69921875" style="25"/>
  </cols>
  <sheetData>
    <row r="1" spans="1:71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9"/>
      <c r="V1" s="29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9"/>
      <c r="BF1" s="29"/>
    </row>
    <row r="5" spans="1:71" ht="21" x14ac:dyDescent="0.2">
      <c r="D5" s="30"/>
      <c r="H5" s="31"/>
      <c r="AR5" s="31"/>
    </row>
    <row r="6" spans="1:71" ht="15" customHeight="1" x14ac:dyDescent="0.2">
      <c r="D6" s="30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33"/>
      <c r="W6" s="33"/>
      <c r="X6" s="33"/>
      <c r="Y6" s="33"/>
      <c r="Z6" s="33"/>
      <c r="AA6" s="33"/>
      <c r="AB6" s="33"/>
      <c r="AC6" s="33"/>
      <c r="AD6" s="33"/>
      <c r="AE6" s="33"/>
      <c r="AF6" s="33"/>
      <c r="AG6" s="33"/>
      <c r="AH6" s="33"/>
      <c r="AI6" s="34"/>
      <c r="AO6" s="32"/>
      <c r="AP6" s="33"/>
      <c r="AQ6" s="33"/>
      <c r="AR6" s="33"/>
      <c r="AS6" s="33"/>
      <c r="AT6" s="33"/>
      <c r="AU6" s="33"/>
      <c r="AV6" s="33"/>
      <c r="AW6" s="33"/>
      <c r="AX6" s="33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3"/>
      <c r="BJ6" s="33"/>
      <c r="BK6" s="33"/>
      <c r="BL6" s="33"/>
      <c r="BM6" s="33"/>
      <c r="BN6" s="33"/>
      <c r="BO6" s="33"/>
      <c r="BP6" s="33"/>
      <c r="BQ6" s="33"/>
      <c r="BR6" s="33"/>
      <c r="BS6" s="34"/>
    </row>
    <row r="7" spans="1:71" ht="15" customHeight="1" x14ac:dyDescent="0.2">
      <c r="D7" s="30"/>
      <c r="E7" s="35"/>
      <c r="F7" s="991" t="s">
        <v>13</v>
      </c>
      <c r="G7" s="991"/>
      <c r="H7" s="991"/>
      <c r="I7" s="991"/>
      <c r="J7" s="991"/>
      <c r="K7" s="991"/>
      <c r="L7" s="991"/>
      <c r="M7" s="991"/>
      <c r="N7" s="991"/>
      <c r="O7" s="991"/>
      <c r="P7" s="991"/>
      <c r="Q7" s="991"/>
      <c r="R7" s="991"/>
      <c r="S7" s="991"/>
      <c r="T7" s="991"/>
      <c r="U7" s="991"/>
      <c r="V7" s="991"/>
      <c r="W7" s="991"/>
      <c r="X7" s="991"/>
      <c r="Y7" s="991"/>
      <c r="Z7" s="991"/>
      <c r="AA7" s="991"/>
      <c r="AB7" s="991"/>
      <c r="AC7" s="991"/>
      <c r="AD7" s="991"/>
      <c r="AE7" s="991"/>
      <c r="AF7" s="991"/>
      <c r="AG7" s="991"/>
      <c r="AI7" s="36"/>
      <c r="AO7" s="35"/>
      <c r="AP7" s="991" t="s">
        <v>13</v>
      </c>
      <c r="AQ7" s="991"/>
      <c r="AR7" s="991"/>
      <c r="AS7" s="991"/>
      <c r="AT7" s="991"/>
      <c r="AU7" s="991"/>
      <c r="AV7" s="991"/>
      <c r="AW7" s="991"/>
      <c r="AX7" s="991"/>
      <c r="AY7" s="991"/>
      <c r="AZ7" s="991"/>
      <c r="BA7" s="991"/>
      <c r="BB7" s="991"/>
      <c r="BC7" s="991"/>
      <c r="BD7" s="991"/>
      <c r="BE7" s="991"/>
      <c r="BF7" s="991"/>
      <c r="BG7" s="991"/>
      <c r="BH7" s="991"/>
      <c r="BI7" s="991"/>
      <c r="BJ7" s="991"/>
      <c r="BK7" s="991"/>
      <c r="BL7" s="991"/>
      <c r="BM7" s="991"/>
      <c r="BN7" s="991"/>
      <c r="BO7" s="991"/>
      <c r="BP7" s="991"/>
      <c r="BQ7" s="991"/>
      <c r="BS7" s="36"/>
    </row>
    <row r="8" spans="1:71" ht="15" customHeight="1" x14ac:dyDescent="0.2">
      <c r="D8" s="30"/>
      <c r="E8" s="35"/>
      <c r="F8" s="991"/>
      <c r="G8" s="991"/>
      <c r="H8" s="991"/>
      <c r="I8" s="991"/>
      <c r="J8" s="991"/>
      <c r="K8" s="991"/>
      <c r="L8" s="991"/>
      <c r="M8" s="991"/>
      <c r="N8" s="991"/>
      <c r="O8" s="991"/>
      <c r="P8" s="991"/>
      <c r="Q8" s="991"/>
      <c r="R8" s="991"/>
      <c r="S8" s="991"/>
      <c r="T8" s="991"/>
      <c r="U8" s="991"/>
      <c r="V8" s="991"/>
      <c r="W8" s="991"/>
      <c r="X8" s="991"/>
      <c r="Y8" s="991"/>
      <c r="Z8" s="991"/>
      <c r="AA8" s="991"/>
      <c r="AB8" s="991"/>
      <c r="AC8" s="991"/>
      <c r="AD8" s="991"/>
      <c r="AE8" s="991"/>
      <c r="AF8" s="991"/>
      <c r="AG8" s="991"/>
      <c r="AI8" s="36"/>
      <c r="AO8" s="35"/>
      <c r="AP8" s="991"/>
      <c r="AQ8" s="991"/>
      <c r="AR8" s="991"/>
      <c r="AS8" s="991"/>
      <c r="AT8" s="991"/>
      <c r="AU8" s="991"/>
      <c r="AV8" s="991"/>
      <c r="AW8" s="991"/>
      <c r="AX8" s="991"/>
      <c r="AY8" s="991"/>
      <c r="AZ8" s="991"/>
      <c r="BA8" s="991"/>
      <c r="BB8" s="991"/>
      <c r="BC8" s="991"/>
      <c r="BD8" s="991"/>
      <c r="BE8" s="991"/>
      <c r="BF8" s="991"/>
      <c r="BG8" s="991"/>
      <c r="BH8" s="991"/>
      <c r="BI8" s="991"/>
      <c r="BJ8" s="991"/>
      <c r="BK8" s="991"/>
      <c r="BL8" s="991"/>
      <c r="BM8" s="991"/>
      <c r="BN8" s="991"/>
      <c r="BO8" s="991"/>
      <c r="BP8" s="991"/>
      <c r="BQ8" s="991"/>
      <c r="BS8" s="36"/>
    </row>
    <row r="9" spans="1:71" ht="9.75" customHeight="1" x14ac:dyDescent="0.2">
      <c r="D9" s="30"/>
      <c r="E9" s="35"/>
      <c r="AI9" s="36"/>
      <c r="AO9" s="35"/>
      <c r="BS9" s="36"/>
    </row>
    <row r="10" spans="1:71" ht="7.5" customHeight="1" x14ac:dyDescent="0.2">
      <c r="D10" s="30"/>
      <c r="E10" s="35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I10" s="36"/>
      <c r="AO10" s="35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S10" s="36"/>
    </row>
    <row r="11" spans="1:71" ht="15" customHeight="1" x14ac:dyDescent="0.2">
      <c r="D11" s="30"/>
      <c r="E11" s="35"/>
      <c r="H11" s="38" t="s">
        <v>14</v>
      </c>
      <c r="I11" s="39"/>
      <c r="K11" s="992" t="e">
        <f>#REF!</f>
        <v>#REF!</v>
      </c>
      <c r="L11" s="992"/>
      <c r="M11" s="992"/>
      <c r="N11" s="992"/>
      <c r="O11" s="992"/>
      <c r="P11" s="992"/>
      <c r="Q11" s="992"/>
      <c r="R11" s="992"/>
      <c r="S11" s="992"/>
      <c r="T11" s="992"/>
      <c r="U11" s="992"/>
      <c r="V11" s="992"/>
      <c r="W11" s="992"/>
      <c r="X11" s="992"/>
      <c r="Y11" s="992"/>
      <c r="Z11" s="992"/>
      <c r="AA11" s="992"/>
      <c r="AB11" s="992"/>
      <c r="AC11" s="992"/>
      <c r="AD11" s="992"/>
      <c r="AE11" s="992"/>
      <c r="AF11" s="992"/>
      <c r="AG11" s="992"/>
      <c r="AI11" s="36"/>
      <c r="AO11" s="35"/>
      <c r="AR11" s="38" t="s">
        <v>14</v>
      </c>
      <c r="AS11" s="39"/>
      <c r="AU11" s="992" t="e">
        <f>#REF!</f>
        <v>#REF!</v>
      </c>
      <c r="AV11" s="992"/>
      <c r="AW11" s="992"/>
      <c r="AX11" s="992"/>
      <c r="AY11" s="992"/>
      <c r="AZ11" s="992"/>
      <c r="BA11" s="992"/>
      <c r="BB11" s="992"/>
      <c r="BC11" s="992"/>
      <c r="BD11" s="992"/>
      <c r="BE11" s="992"/>
      <c r="BF11" s="992"/>
      <c r="BG11" s="992"/>
      <c r="BH11" s="992"/>
      <c r="BI11" s="992"/>
      <c r="BJ11" s="992"/>
      <c r="BK11" s="992"/>
      <c r="BL11" s="992"/>
      <c r="BM11" s="992"/>
      <c r="BN11" s="992"/>
      <c r="BO11" s="992"/>
      <c r="BP11" s="992"/>
      <c r="BQ11" s="992"/>
      <c r="BS11" s="36"/>
    </row>
    <row r="12" spans="1:71" ht="15" customHeight="1" x14ac:dyDescent="0.2">
      <c r="D12" s="30"/>
      <c r="E12" s="35"/>
      <c r="G12" s="33"/>
      <c r="H12" s="40"/>
      <c r="I12" s="41"/>
      <c r="J12" s="33"/>
      <c r="K12" s="42"/>
      <c r="AI12" s="36"/>
      <c r="AO12" s="35"/>
      <c r="AQ12" s="33"/>
      <c r="AR12" s="40"/>
      <c r="AS12" s="41"/>
      <c r="AT12" s="33"/>
      <c r="AU12" s="42"/>
      <c r="BS12" s="36"/>
    </row>
    <row r="13" spans="1:71" ht="15" customHeight="1" x14ac:dyDescent="0.2">
      <c r="D13" s="30"/>
      <c r="E13" s="35"/>
      <c r="H13" s="38" t="s">
        <v>15</v>
      </c>
      <c r="I13" s="39"/>
      <c r="K13" s="992" t="e">
        <f>#REF!</f>
        <v>#REF!</v>
      </c>
      <c r="L13" s="992"/>
      <c r="M13" s="992"/>
      <c r="N13" s="992"/>
      <c r="O13" s="992"/>
      <c r="P13" s="992"/>
      <c r="Q13" s="992"/>
      <c r="R13" s="992"/>
      <c r="S13" s="992"/>
      <c r="T13" s="992"/>
      <c r="U13" s="992"/>
      <c r="V13" s="992"/>
      <c r="W13" s="992"/>
      <c r="X13" s="992"/>
      <c r="Y13" s="992"/>
      <c r="Z13" s="992"/>
      <c r="AA13" s="992"/>
      <c r="AB13" s="992"/>
      <c r="AC13" s="992"/>
      <c r="AD13" s="992"/>
      <c r="AE13" s="992"/>
      <c r="AF13" s="992"/>
      <c r="AG13" s="992"/>
      <c r="AI13" s="36"/>
      <c r="AO13" s="35"/>
      <c r="AR13" s="38" t="s">
        <v>15</v>
      </c>
      <c r="AS13" s="39"/>
      <c r="AU13" s="992" t="e">
        <f>#REF!</f>
        <v>#REF!</v>
      </c>
      <c r="AV13" s="992"/>
      <c r="AW13" s="992"/>
      <c r="AX13" s="992"/>
      <c r="AY13" s="992"/>
      <c r="AZ13" s="992"/>
      <c r="BA13" s="992"/>
      <c r="BB13" s="992"/>
      <c r="BC13" s="992"/>
      <c r="BD13" s="992"/>
      <c r="BE13" s="992"/>
      <c r="BF13" s="992"/>
      <c r="BG13" s="992"/>
      <c r="BH13" s="992"/>
      <c r="BI13" s="992"/>
      <c r="BJ13" s="992"/>
      <c r="BK13" s="992"/>
      <c r="BL13" s="992"/>
      <c r="BM13" s="992"/>
      <c r="BN13" s="992"/>
      <c r="BO13" s="992"/>
      <c r="BP13" s="992"/>
      <c r="BQ13" s="992"/>
      <c r="BS13" s="36"/>
    </row>
    <row r="14" spans="1:71" ht="15" customHeight="1" x14ac:dyDescent="0.2">
      <c r="D14" s="30"/>
      <c r="E14" s="35"/>
      <c r="G14" s="33"/>
      <c r="H14" s="40"/>
      <c r="I14" s="41"/>
      <c r="J14" s="33"/>
      <c r="K14" s="42"/>
      <c r="AI14" s="36"/>
      <c r="AO14" s="35"/>
      <c r="AQ14" s="33"/>
      <c r="AR14" s="40"/>
      <c r="AS14" s="41"/>
      <c r="AT14" s="33"/>
      <c r="AU14" s="42"/>
      <c r="BS14" s="36"/>
    </row>
    <row r="15" spans="1:71" ht="15" customHeight="1" x14ac:dyDescent="0.2">
      <c r="D15" s="30"/>
      <c r="E15" s="35"/>
      <c r="H15" s="38" t="s">
        <v>16</v>
      </c>
      <c r="I15" s="39"/>
      <c r="K15" s="993" t="e">
        <f>#REF!</f>
        <v>#REF!</v>
      </c>
      <c r="L15" s="994"/>
      <c r="M15" s="994"/>
      <c r="N15" s="994"/>
      <c r="O15" s="994"/>
      <c r="P15" s="994"/>
      <c r="Q15" s="994"/>
      <c r="R15" s="994"/>
      <c r="S15" s="994"/>
      <c r="T15" s="994"/>
      <c r="U15" s="994"/>
      <c r="V15" s="994"/>
      <c r="W15" s="994"/>
      <c r="X15" s="994"/>
      <c r="Y15" s="994"/>
      <c r="Z15" s="994"/>
      <c r="AA15" s="994"/>
      <c r="AB15" s="994"/>
      <c r="AC15" s="994"/>
      <c r="AD15" s="994"/>
      <c r="AE15" s="994"/>
      <c r="AF15" s="994"/>
      <c r="AG15" s="994"/>
      <c r="AI15" s="36"/>
      <c r="AO15" s="35"/>
      <c r="AR15" s="38" t="s">
        <v>16</v>
      </c>
      <c r="AS15" s="39"/>
      <c r="AU15" s="993" t="e">
        <f>#REF!</f>
        <v>#REF!</v>
      </c>
      <c r="AV15" s="994"/>
      <c r="AW15" s="994"/>
      <c r="AX15" s="994"/>
      <c r="AY15" s="994"/>
      <c r="AZ15" s="994"/>
      <c r="BA15" s="994"/>
      <c r="BB15" s="994"/>
      <c r="BC15" s="994"/>
      <c r="BD15" s="994"/>
      <c r="BE15" s="994"/>
      <c r="BF15" s="994"/>
      <c r="BG15" s="994"/>
      <c r="BH15" s="994"/>
      <c r="BI15" s="994"/>
      <c r="BJ15" s="994"/>
      <c r="BK15" s="994"/>
      <c r="BL15" s="994"/>
      <c r="BM15" s="994"/>
      <c r="BN15" s="994"/>
      <c r="BO15" s="994"/>
      <c r="BP15" s="994"/>
      <c r="BQ15" s="994"/>
      <c r="BS15" s="36"/>
    </row>
    <row r="16" spans="1:71" ht="15" customHeight="1" x14ac:dyDescent="0.2">
      <c r="D16" s="30"/>
      <c r="E16" s="35"/>
      <c r="G16" s="33"/>
      <c r="H16" s="40"/>
      <c r="I16" s="41"/>
      <c r="J16" s="33"/>
      <c r="K16" s="42"/>
      <c r="AI16" s="36"/>
      <c r="AO16" s="35"/>
      <c r="AQ16" s="33"/>
      <c r="AR16" s="40"/>
      <c r="AS16" s="41"/>
      <c r="AT16" s="33"/>
      <c r="AU16" s="42"/>
      <c r="BS16" s="36"/>
    </row>
    <row r="17" spans="4:71" ht="15" customHeight="1" x14ac:dyDescent="0.2">
      <c r="D17" s="30"/>
      <c r="E17" s="35"/>
      <c r="H17" s="38" t="s">
        <v>1</v>
      </c>
      <c r="I17" s="39"/>
      <c r="J17" s="43"/>
      <c r="K17" s="995">
        <f>ROUNDDOWN(Z51,-3)</f>
        <v>0</v>
      </c>
      <c r="L17" s="995"/>
      <c r="M17" s="995"/>
      <c r="N17" s="995"/>
      <c r="O17" s="995"/>
      <c r="P17" s="995"/>
      <c r="Q17" s="995"/>
      <c r="R17" s="995"/>
      <c r="S17" s="995"/>
      <c r="T17" s="995"/>
      <c r="U17" s="995"/>
      <c r="V17" s="995"/>
      <c r="W17" s="995"/>
      <c r="X17" s="995"/>
      <c r="Y17" s="995"/>
      <c r="Z17" s="995"/>
      <c r="AA17" s="995"/>
      <c r="AB17" s="995"/>
      <c r="AC17" s="995"/>
      <c r="AD17" s="995"/>
      <c r="AE17" s="995"/>
      <c r="AF17" s="995"/>
      <c r="AG17" s="995"/>
      <c r="AI17" s="36"/>
      <c r="AO17" s="35"/>
      <c r="AR17" s="38" t="s">
        <v>1</v>
      </c>
      <c r="AS17" s="39"/>
      <c r="AT17" s="43"/>
      <c r="AU17" s="995" t="e">
        <f>ROUNDDOWN(BJ50,-3)</f>
        <v>#REF!</v>
      </c>
      <c r="AV17" s="995"/>
      <c r="AW17" s="995"/>
      <c r="AX17" s="995"/>
      <c r="AY17" s="995"/>
      <c r="AZ17" s="995"/>
      <c r="BA17" s="995"/>
      <c r="BB17" s="995"/>
      <c r="BC17" s="995"/>
      <c r="BD17" s="995"/>
      <c r="BE17" s="995"/>
      <c r="BF17" s="995"/>
      <c r="BG17" s="995"/>
      <c r="BH17" s="995"/>
      <c r="BI17" s="995"/>
      <c r="BJ17" s="995"/>
      <c r="BK17" s="995"/>
      <c r="BL17" s="995"/>
      <c r="BM17" s="995"/>
      <c r="BN17" s="995"/>
      <c r="BO17" s="995"/>
      <c r="BP17" s="995"/>
      <c r="BQ17" s="995"/>
      <c r="BS17" s="36"/>
    </row>
    <row r="18" spans="4:71" ht="8.25" customHeight="1" x14ac:dyDescent="0.2">
      <c r="D18" s="30"/>
      <c r="E18" s="35"/>
      <c r="G18" s="33"/>
      <c r="H18" s="41"/>
      <c r="I18" s="41"/>
      <c r="J18" s="44"/>
      <c r="K18" s="45"/>
      <c r="L18" s="45"/>
      <c r="AI18" s="36"/>
      <c r="AO18" s="35"/>
      <c r="AQ18" s="33"/>
      <c r="AR18" s="41"/>
      <c r="AS18" s="41"/>
      <c r="AT18" s="44"/>
      <c r="AU18" s="45"/>
      <c r="AV18" s="45"/>
      <c r="BS18" s="36"/>
    </row>
    <row r="19" spans="4:71" ht="8.25" customHeight="1" x14ac:dyDescent="0.2">
      <c r="D19" s="30"/>
      <c r="E19" s="35"/>
      <c r="AI19" s="36"/>
      <c r="AO19" s="35"/>
      <c r="BS19" s="36"/>
    </row>
    <row r="20" spans="4:71" ht="15" customHeight="1" x14ac:dyDescent="0.2">
      <c r="D20" s="30"/>
      <c r="E20" s="35"/>
      <c r="F20" s="996" t="s">
        <v>11</v>
      </c>
      <c r="G20" s="996" t="s">
        <v>32</v>
      </c>
      <c r="H20" s="996"/>
      <c r="I20" s="996"/>
      <c r="J20" s="998" t="s">
        <v>29</v>
      </c>
      <c r="K20" s="999"/>
      <c r="L20" s="999"/>
      <c r="M20" s="999"/>
      <c r="N20" s="998" t="s">
        <v>565</v>
      </c>
      <c r="O20" s="999"/>
      <c r="P20" s="999"/>
      <c r="Q20" s="999"/>
      <c r="R20" s="999"/>
      <c r="S20" s="46"/>
      <c r="T20" s="2"/>
      <c r="U20" s="996" t="s">
        <v>11</v>
      </c>
      <c r="V20" s="996" t="s">
        <v>32</v>
      </c>
      <c r="W20" s="996"/>
      <c r="X20" s="996"/>
      <c r="Y20" s="998" t="s">
        <v>29</v>
      </c>
      <c r="Z20" s="999"/>
      <c r="AA20" s="999"/>
      <c r="AB20" s="999"/>
      <c r="AC20" s="998" t="s">
        <v>565</v>
      </c>
      <c r="AD20" s="999"/>
      <c r="AE20" s="999"/>
      <c r="AF20" s="999"/>
      <c r="AG20" s="999"/>
      <c r="AH20" s="47"/>
      <c r="AI20" s="36"/>
      <c r="AO20" s="35"/>
      <c r="AP20" s="996" t="s">
        <v>11</v>
      </c>
      <c r="AQ20" s="996" t="s">
        <v>32</v>
      </c>
      <c r="AR20" s="996"/>
      <c r="AS20" s="996"/>
      <c r="AT20" s="998" t="s">
        <v>29</v>
      </c>
      <c r="AU20" s="999"/>
      <c r="AV20" s="999"/>
      <c r="AW20" s="999"/>
      <c r="AX20" s="998" t="s">
        <v>30</v>
      </c>
      <c r="AY20" s="999"/>
      <c r="AZ20" s="1000"/>
      <c r="BA20" s="226"/>
      <c r="BB20" s="226" t="s">
        <v>10</v>
      </c>
      <c r="BC20" s="46"/>
      <c r="BD20" s="2"/>
      <c r="BE20" s="996" t="s">
        <v>11</v>
      </c>
      <c r="BF20" s="996" t="s">
        <v>32</v>
      </c>
      <c r="BG20" s="996"/>
      <c r="BH20" s="996"/>
      <c r="BI20" s="998" t="s">
        <v>29</v>
      </c>
      <c r="BJ20" s="999"/>
      <c r="BK20" s="999"/>
      <c r="BL20" s="999"/>
      <c r="BM20" s="998" t="s">
        <v>30</v>
      </c>
      <c r="BN20" s="999"/>
      <c r="BO20" s="1000"/>
      <c r="BP20" s="226"/>
      <c r="BQ20" s="226" t="s">
        <v>10</v>
      </c>
      <c r="BR20" s="47"/>
      <c r="BS20" s="36"/>
    </row>
    <row r="21" spans="4:71" ht="15" customHeight="1" x14ac:dyDescent="0.2">
      <c r="D21" s="30"/>
      <c r="E21" s="35"/>
      <c r="F21" s="997"/>
      <c r="G21" s="997"/>
      <c r="H21" s="997"/>
      <c r="I21" s="997"/>
      <c r="J21" s="48"/>
      <c r="K21" s="49" t="s">
        <v>33</v>
      </c>
      <c r="L21" s="48"/>
      <c r="M21" s="50" t="s">
        <v>12</v>
      </c>
      <c r="N21" s="50"/>
      <c r="O21" s="49"/>
      <c r="P21" s="49"/>
      <c r="Q21" s="49"/>
      <c r="R21" s="49"/>
      <c r="S21" s="51"/>
      <c r="T21" s="2"/>
      <c r="U21" s="997"/>
      <c r="V21" s="997"/>
      <c r="W21" s="997"/>
      <c r="X21" s="997"/>
      <c r="Y21" s="48"/>
      <c r="Z21" s="49" t="s">
        <v>33</v>
      </c>
      <c r="AA21" s="48"/>
      <c r="AB21" s="50" t="s">
        <v>12</v>
      </c>
      <c r="AC21" s="50"/>
      <c r="AD21" s="49"/>
      <c r="AE21" s="49"/>
      <c r="AF21" s="49"/>
      <c r="AG21" s="49"/>
      <c r="AH21" s="52"/>
      <c r="AI21" s="36"/>
      <c r="AO21" s="35"/>
      <c r="AP21" s="997"/>
      <c r="AQ21" s="997"/>
      <c r="AR21" s="997"/>
      <c r="AS21" s="997"/>
      <c r="AT21" s="48"/>
      <c r="AU21" s="49" t="s">
        <v>33</v>
      </c>
      <c r="AV21" s="48"/>
      <c r="AW21" s="50" t="s">
        <v>12</v>
      </c>
      <c r="AX21" s="50"/>
      <c r="AY21" s="49" t="s">
        <v>33</v>
      </c>
      <c r="AZ21" s="51"/>
      <c r="BA21" s="49"/>
      <c r="BB21" s="49" t="s">
        <v>33</v>
      </c>
      <c r="BC21" s="51"/>
      <c r="BD21" s="2"/>
      <c r="BE21" s="997"/>
      <c r="BF21" s="997"/>
      <c r="BG21" s="997"/>
      <c r="BH21" s="997"/>
      <c r="BI21" s="48"/>
      <c r="BJ21" s="49" t="s">
        <v>33</v>
      </c>
      <c r="BK21" s="48"/>
      <c r="BL21" s="50" t="s">
        <v>12</v>
      </c>
      <c r="BM21" s="50"/>
      <c r="BN21" s="49" t="s">
        <v>33</v>
      </c>
      <c r="BO21" s="51"/>
      <c r="BP21" s="49"/>
      <c r="BQ21" s="49" t="s">
        <v>33</v>
      </c>
      <c r="BR21" s="52"/>
      <c r="BS21" s="36"/>
    </row>
    <row r="22" spans="4:71" ht="12" customHeight="1" x14ac:dyDescent="0.2">
      <c r="D22" s="30"/>
      <c r="E22" s="35"/>
      <c r="F22" s="196"/>
      <c r="G22" s="50"/>
      <c r="H22" s="223"/>
      <c r="I22" s="53"/>
      <c r="J22" s="223"/>
      <c r="K22" s="197"/>
      <c r="L22" s="54"/>
      <c r="M22" s="198"/>
      <c r="N22" s="55"/>
      <c r="O22" s="209"/>
      <c r="P22" s="223"/>
      <c r="Q22" s="223"/>
      <c r="R22" s="228"/>
      <c r="S22" s="56"/>
      <c r="T22" s="215"/>
      <c r="U22" s="199"/>
      <c r="V22" s="217"/>
      <c r="W22" s="223"/>
      <c r="X22" s="53"/>
      <c r="Y22" s="223"/>
      <c r="Z22" s="197"/>
      <c r="AA22" s="54"/>
      <c r="AB22" s="198"/>
      <c r="AC22" s="55"/>
      <c r="AD22" s="209"/>
      <c r="AE22" s="223"/>
      <c r="AF22" s="223"/>
      <c r="AG22" s="221"/>
      <c r="AH22" s="57"/>
      <c r="AI22" s="36"/>
      <c r="AO22" s="35"/>
      <c r="AP22" s="1001" t="e">
        <f>'内訳書（〃）'!#REF!</f>
        <v>#REF!</v>
      </c>
      <c r="AQ22" s="50"/>
      <c r="AR22" s="1003" t="e">
        <f>'内訳書（〃）'!#REF!</f>
        <v>#REF!</v>
      </c>
      <c r="AS22" s="53"/>
      <c r="AT22" s="223"/>
      <c r="AU22" s="1005" t="e">
        <f>'内訳書（〃）'!#REF!</f>
        <v>#REF!</v>
      </c>
      <c r="AV22" s="54"/>
      <c r="AW22" s="1007"/>
      <c r="AX22" s="55"/>
      <c r="AY22" s="1009" t="e">
        <f>'内訳書（〃）'!#REF!</f>
        <v>#REF!</v>
      </c>
      <c r="AZ22" s="56"/>
      <c r="BA22" s="223"/>
      <c r="BB22" s="1011" t="e">
        <f>'内訳書（〃）'!#REF!</f>
        <v>#REF!</v>
      </c>
      <c r="BC22" s="56"/>
      <c r="BD22" s="215"/>
      <c r="BE22" s="1001" t="e">
        <f>'内訳書（〃）'!#REF!</f>
        <v>#REF!</v>
      </c>
      <c r="BF22" s="217"/>
      <c r="BG22" s="1003" t="e">
        <f>'内訳書（〃）'!#REF!</f>
        <v>#REF!</v>
      </c>
      <c r="BH22" s="53"/>
      <c r="BI22" s="223"/>
      <c r="BJ22" s="1005" t="e">
        <f>'内訳書（〃）'!#REF!</f>
        <v>#REF!</v>
      </c>
      <c r="BK22" s="54"/>
      <c r="BL22" s="1007"/>
      <c r="BM22" s="55"/>
      <c r="BN22" s="1009" t="e">
        <f>'内訳書（〃）'!#REF!</f>
        <v>#REF!</v>
      </c>
      <c r="BO22" s="56"/>
      <c r="BP22" s="223"/>
      <c r="BQ22" s="1013" t="e">
        <f>'内訳書（〃）'!#REF!</f>
        <v>#REF!</v>
      </c>
      <c r="BR22" s="57"/>
      <c r="BS22" s="36"/>
    </row>
    <row r="23" spans="4:71" ht="12" customHeight="1" x14ac:dyDescent="0.2">
      <c r="D23" s="30"/>
      <c r="E23" s="35"/>
      <c r="F23" s="229" t="s">
        <v>39</v>
      </c>
      <c r="G23" s="58"/>
      <c r="H23" s="202" t="s">
        <v>578</v>
      </c>
      <c r="I23" s="59"/>
      <c r="J23" s="216"/>
      <c r="K23" s="200"/>
      <c r="L23" s="60"/>
      <c r="M23" s="201"/>
      <c r="N23" s="61"/>
      <c r="O23" s="210"/>
      <c r="P23" s="62"/>
      <c r="Q23" s="62"/>
      <c r="R23" s="227"/>
      <c r="S23" s="63"/>
      <c r="T23" s="215"/>
      <c r="U23" s="204"/>
      <c r="V23" s="219"/>
      <c r="W23" s="216"/>
      <c r="X23" s="59"/>
      <c r="Y23" s="216"/>
      <c r="Z23" s="200"/>
      <c r="AA23" s="60"/>
      <c r="AB23" s="201"/>
      <c r="AC23" s="61"/>
      <c r="AD23" s="210"/>
      <c r="AE23" s="62"/>
      <c r="AF23" s="62"/>
      <c r="AG23" s="222"/>
      <c r="AH23" s="64"/>
      <c r="AI23" s="36"/>
      <c r="AO23" s="35"/>
      <c r="AP23" s="1002"/>
      <c r="AQ23" s="58"/>
      <c r="AR23" s="1004"/>
      <c r="AS23" s="59"/>
      <c r="AT23" s="216"/>
      <c r="AU23" s="1006"/>
      <c r="AV23" s="60"/>
      <c r="AW23" s="1008"/>
      <c r="AX23" s="61"/>
      <c r="AY23" s="1010"/>
      <c r="AZ23" s="65"/>
      <c r="BA23" s="62"/>
      <c r="BB23" s="1012"/>
      <c r="BC23" s="63"/>
      <c r="BD23" s="215"/>
      <c r="BE23" s="1002"/>
      <c r="BF23" s="219"/>
      <c r="BG23" s="1004"/>
      <c r="BH23" s="59"/>
      <c r="BI23" s="216"/>
      <c r="BJ23" s="1006"/>
      <c r="BK23" s="60"/>
      <c r="BL23" s="1008"/>
      <c r="BM23" s="61"/>
      <c r="BN23" s="1010"/>
      <c r="BO23" s="65"/>
      <c r="BP23" s="62"/>
      <c r="BQ23" s="1014"/>
      <c r="BR23" s="64"/>
      <c r="BS23" s="36"/>
    </row>
    <row r="24" spans="4:71" ht="12" customHeight="1" x14ac:dyDescent="0.2">
      <c r="D24" s="30"/>
      <c r="E24" s="35"/>
      <c r="F24" s="196"/>
      <c r="G24" s="50"/>
      <c r="H24" s="223"/>
      <c r="I24" s="53"/>
      <c r="J24" s="223"/>
      <c r="K24" s="197"/>
      <c r="L24" s="54"/>
      <c r="M24" s="198"/>
      <c r="N24" s="55"/>
      <c r="O24" s="209"/>
      <c r="P24" s="223"/>
      <c r="Q24" s="223"/>
      <c r="R24" s="228"/>
      <c r="S24" s="56"/>
      <c r="T24" s="215"/>
      <c r="U24" s="213"/>
      <c r="V24" s="217"/>
      <c r="W24" s="223"/>
      <c r="X24" s="53"/>
      <c r="Y24" s="223"/>
      <c r="Z24" s="197"/>
      <c r="AA24" s="54"/>
      <c r="AB24" s="198"/>
      <c r="AC24" s="55"/>
      <c r="AD24" s="209"/>
      <c r="AE24" s="223"/>
      <c r="AF24" s="223"/>
      <c r="AG24" s="221"/>
      <c r="AH24" s="57"/>
      <c r="AI24" s="36"/>
      <c r="AO24" s="35"/>
      <c r="AP24" s="1001" t="e">
        <f>'内訳書（〃）'!#REF!</f>
        <v>#REF!</v>
      </c>
      <c r="AQ24" s="50"/>
      <c r="AR24" s="1003" t="e">
        <f>#REF!</f>
        <v>#REF!</v>
      </c>
      <c r="AS24" s="53"/>
      <c r="AT24" s="223"/>
      <c r="AU24" s="1005" t="e">
        <f>'内訳書（〃）'!#REF!</f>
        <v>#REF!</v>
      </c>
      <c r="AV24" s="54"/>
      <c r="AW24" s="1007"/>
      <c r="AX24" s="55"/>
      <c r="AY24" s="1009" t="e">
        <f>'内訳書（〃）'!#REF!</f>
        <v>#REF!</v>
      </c>
      <c r="AZ24" s="56"/>
      <c r="BA24" s="223"/>
      <c r="BB24" s="1011" t="e">
        <f>'内訳書（〃）'!#REF!</f>
        <v>#REF!</v>
      </c>
      <c r="BC24" s="56"/>
      <c r="BD24" s="215"/>
      <c r="BE24" s="1001" t="e">
        <f>'内訳書（〃）'!#REF!</f>
        <v>#REF!</v>
      </c>
      <c r="BF24" s="217"/>
      <c r="BG24" s="1003" t="e">
        <f>'内訳書（〃）'!#REF!</f>
        <v>#REF!</v>
      </c>
      <c r="BH24" s="53"/>
      <c r="BI24" s="223"/>
      <c r="BJ24" s="1005" t="e">
        <f>'内訳書（〃）'!#REF!</f>
        <v>#REF!</v>
      </c>
      <c r="BK24" s="54"/>
      <c r="BL24" s="1007"/>
      <c r="BM24" s="55"/>
      <c r="BN24" s="1009" t="e">
        <f>'内訳書（〃）'!#REF!</f>
        <v>#REF!</v>
      </c>
      <c r="BO24" s="56"/>
      <c r="BP24" s="223"/>
      <c r="BQ24" s="1013" t="e">
        <f>'内訳書（〃）'!#REF!</f>
        <v>#REF!</v>
      </c>
      <c r="BR24" s="57"/>
      <c r="BS24" s="36"/>
    </row>
    <row r="25" spans="4:71" ht="12" customHeight="1" x14ac:dyDescent="0.2">
      <c r="D25" s="30"/>
      <c r="E25" s="35"/>
      <c r="F25" s="204"/>
      <c r="G25" s="58"/>
      <c r="H25" s="216"/>
      <c r="I25" s="59"/>
      <c r="J25" s="216"/>
      <c r="K25" s="200"/>
      <c r="L25" s="60"/>
      <c r="M25" s="201"/>
      <c r="N25" s="61"/>
      <c r="O25" s="210"/>
      <c r="P25" s="62"/>
      <c r="Q25" s="62"/>
      <c r="R25" s="227"/>
      <c r="S25" s="63"/>
      <c r="T25" s="215"/>
      <c r="U25" s="204"/>
      <c r="V25" s="219"/>
      <c r="W25" s="216"/>
      <c r="X25" s="59"/>
      <c r="Y25" s="216"/>
      <c r="Z25" s="200"/>
      <c r="AA25" s="60"/>
      <c r="AB25" s="201"/>
      <c r="AC25" s="61"/>
      <c r="AD25" s="210"/>
      <c r="AE25" s="62"/>
      <c r="AF25" s="62"/>
      <c r="AG25" s="222"/>
      <c r="AH25" s="64"/>
      <c r="AI25" s="36"/>
      <c r="AO25" s="35"/>
      <c r="AP25" s="1002"/>
      <c r="AQ25" s="58"/>
      <c r="AR25" s="1004"/>
      <c r="AS25" s="59"/>
      <c r="AT25" s="216"/>
      <c r="AU25" s="1006"/>
      <c r="AV25" s="60"/>
      <c r="AW25" s="1008"/>
      <c r="AX25" s="61"/>
      <c r="AY25" s="1010"/>
      <c r="AZ25" s="65"/>
      <c r="BA25" s="62"/>
      <c r="BB25" s="1012"/>
      <c r="BC25" s="63"/>
      <c r="BD25" s="215"/>
      <c r="BE25" s="1002"/>
      <c r="BF25" s="219"/>
      <c r="BG25" s="1004"/>
      <c r="BH25" s="59"/>
      <c r="BI25" s="216"/>
      <c r="BJ25" s="1006"/>
      <c r="BK25" s="60"/>
      <c r="BL25" s="1008"/>
      <c r="BM25" s="61"/>
      <c r="BN25" s="1010"/>
      <c r="BO25" s="65"/>
      <c r="BP25" s="62"/>
      <c r="BQ25" s="1014"/>
      <c r="BR25" s="64"/>
      <c r="BS25" s="36"/>
    </row>
    <row r="26" spans="4:71" ht="12" customHeight="1" x14ac:dyDescent="0.2">
      <c r="D26" s="30"/>
      <c r="E26" s="35"/>
      <c r="F26" s="196"/>
      <c r="G26" s="50"/>
      <c r="H26" s="223"/>
      <c r="I26" s="53"/>
      <c r="J26" s="223"/>
      <c r="K26" s="197"/>
      <c r="L26" s="54"/>
      <c r="M26" s="198"/>
      <c r="N26" s="55"/>
      <c r="O26" s="209"/>
      <c r="P26" s="223"/>
      <c r="Q26" s="223"/>
      <c r="R26" s="228"/>
      <c r="S26" s="56"/>
      <c r="T26" s="215"/>
      <c r="U26" s="213"/>
      <c r="V26" s="217"/>
      <c r="W26" s="223"/>
      <c r="X26" s="53"/>
      <c r="Y26" s="223"/>
      <c r="Z26" s="197"/>
      <c r="AA26" s="54"/>
      <c r="AB26" s="198"/>
      <c r="AC26" s="55"/>
      <c r="AD26" s="209"/>
      <c r="AE26" s="223"/>
      <c r="AF26" s="223"/>
      <c r="AG26" s="221"/>
      <c r="AH26" s="57"/>
      <c r="AI26" s="36"/>
      <c r="AO26" s="35"/>
      <c r="AP26" s="1001" t="e">
        <f>'内訳書（〃）'!#REF!</f>
        <v>#REF!</v>
      </c>
      <c r="AQ26" s="50"/>
      <c r="AR26" s="1003" t="e">
        <f>'内訳書（〃）'!#REF!</f>
        <v>#REF!</v>
      </c>
      <c r="AS26" s="53"/>
      <c r="AT26" s="223"/>
      <c r="AU26" s="1005" t="e">
        <f>'内訳書（〃）'!#REF!</f>
        <v>#REF!</v>
      </c>
      <c r="AV26" s="54"/>
      <c r="AW26" s="1007"/>
      <c r="AX26" s="55"/>
      <c r="AY26" s="1009" t="e">
        <f>'内訳書（〃）'!#REF!</f>
        <v>#REF!</v>
      </c>
      <c r="AZ26" s="56"/>
      <c r="BA26" s="223"/>
      <c r="BB26" s="1011" t="e">
        <f>'内訳書（〃）'!#REF!</f>
        <v>#REF!</v>
      </c>
      <c r="BC26" s="56"/>
      <c r="BD26" s="215"/>
      <c r="BE26" s="1001" t="e">
        <f>'内訳書（〃）'!#REF!</f>
        <v>#REF!</v>
      </c>
      <c r="BF26" s="217"/>
      <c r="BG26" s="1003" t="e">
        <f>'内訳書（〃）'!#REF!</f>
        <v>#REF!</v>
      </c>
      <c r="BH26" s="53"/>
      <c r="BI26" s="223"/>
      <c r="BJ26" s="1005" t="e">
        <f>'内訳書（〃）'!#REF!</f>
        <v>#REF!</v>
      </c>
      <c r="BK26" s="54"/>
      <c r="BL26" s="1007"/>
      <c r="BM26" s="55"/>
      <c r="BN26" s="1009" t="e">
        <f>'内訳書（〃）'!#REF!</f>
        <v>#REF!</v>
      </c>
      <c r="BO26" s="56"/>
      <c r="BP26" s="223"/>
      <c r="BQ26" s="1013" t="e">
        <f>'内訳書（〃）'!#REF!</f>
        <v>#REF!</v>
      </c>
      <c r="BR26" s="57"/>
      <c r="BS26" s="36"/>
    </row>
    <row r="27" spans="4:71" ht="12" customHeight="1" x14ac:dyDescent="0.2">
      <c r="D27" s="30"/>
      <c r="E27" s="35"/>
      <c r="F27" s="204"/>
      <c r="G27" s="58"/>
      <c r="H27" s="216"/>
      <c r="I27" s="59"/>
      <c r="J27" s="216"/>
      <c r="K27" s="200"/>
      <c r="L27" s="60"/>
      <c r="M27" s="201"/>
      <c r="N27" s="61"/>
      <c r="O27" s="210"/>
      <c r="P27" s="62"/>
      <c r="Q27" s="62"/>
      <c r="R27" s="227"/>
      <c r="S27" s="63"/>
      <c r="T27" s="215"/>
      <c r="U27" s="204"/>
      <c r="V27" s="219"/>
      <c r="W27" s="216"/>
      <c r="X27" s="59"/>
      <c r="Y27" s="216"/>
      <c r="Z27" s="200"/>
      <c r="AA27" s="60"/>
      <c r="AB27" s="201"/>
      <c r="AC27" s="61"/>
      <c r="AD27" s="210"/>
      <c r="AE27" s="62"/>
      <c r="AF27" s="62"/>
      <c r="AG27" s="222"/>
      <c r="AH27" s="64"/>
      <c r="AI27" s="36"/>
      <c r="AO27" s="35"/>
      <c r="AP27" s="1002"/>
      <c r="AQ27" s="58"/>
      <c r="AR27" s="1004"/>
      <c r="AS27" s="59"/>
      <c r="AT27" s="216"/>
      <c r="AU27" s="1006"/>
      <c r="AV27" s="60"/>
      <c r="AW27" s="1008"/>
      <c r="AX27" s="61"/>
      <c r="AY27" s="1010"/>
      <c r="AZ27" s="65"/>
      <c r="BA27" s="62"/>
      <c r="BB27" s="1012"/>
      <c r="BC27" s="63"/>
      <c r="BD27" s="215"/>
      <c r="BE27" s="1002"/>
      <c r="BF27" s="219"/>
      <c r="BG27" s="1004"/>
      <c r="BH27" s="59"/>
      <c r="BI27" s="216"/>
      <c r="BJ27" s="1006"/>
      <c r="BK27" s="60"/>
      <c r="BL27" s="1008"/>
      <c r="BM27" s="61"/>
      <c r="BN27" s="1010"/>
      <c r="BO27" s="65"/>
      <c r="BP27" s="62"/>
      <c r="BQ27" s="1014"/>
      <c r="BR27" s="64"/>
      <c r="BS27" s="36"/>
    </row>
    <row r="28" spans="4:71" ht="12" customHeight="1" x14ac:dyDescent="0.2">
      <c r="D28" s="30"/>
      <c r="E28" s="35"/>
      <c r="F28" s="196"/>
      <c r="G28" s="50"/>
      <c r="H28" s="223"/>
      <c r="I28" s="53"/>
      <c r="J28" s="223"/>
      <c r="K28" s="197"/>
      <c r="L28" s="54"/>
      <c r="M28" s="198"/>
      <c r="N28" s="55"/>
      <c r="O28" s="209"/>
      <c r="P28" s="223"/>
      <c r="Q28" s="223"/>
      <c r="R28" s="228"/>
      <c r="S28" s="56"/>
      <c r="T28" s="215"/>
      <c r="U28" s="213"/>
      <c r="V28" s="217"/>
      <c r="W28" s="223"/>
      <c r="X28" s="53"/>
      <c r="Y28" s="223"/>
      <c r="Z28" s="197"/>
      <c r="AA28" s="54"/>
      <c r="AB28" s="198"/>
      <c r="AC28" s="55"/>
      <c r="AD28" s="209"/>
      <c r="AE28" s="223"/>
      <c r="AF28" s="223"/>
      <c r="AG28" s="221"/>
      <c r="AH28" s="57"/>
      <c r="AI28" s="36"/>
      <c r="AO28" s="35"/>
      <c r="AP28" s="1001" t="e">
        <f>'内訳書（〃）'!#REF!</f>
        <v>#REF!</v>
      </c>
      <c r="AQ28" s="50"/>
      <c r="AR28" s="1003" t="e">
        <f>'内訳書（〃）'!#REF!</f>
        <v>#REF!</v>
      </c>
      <c r="AS28" s="53"/>
      <c r="AT28" s="223"/>
      <c r="AU28" s="1005" t="e">
        <f>'内訳書（〃）'!#REF!</f>
        <v>#REF!</v>
      </c>
      <c r="AV28" s="54"/>
      <c r="AW28" s="1007"/>
      <c r="AX28" s="55"/>
      <c r="AY28" s="1009" t="e">
        <f>'内訳書（〃）'!#REF!</f>
        <v>#REF!</v>
      </c>
      <c r="AZ28" s="56"/>
      <c r="BA28" s="223"/>
      <c r="BB28" s="1011" t="e">
        <f>'内訳書（〃）'!#REF!</f>
        <v>#REF!</v>
      </c>
      <c r="BC28" s="56"/>
      <c r="BD28" s="215"/>
      <c r="BE28" s="1001" t="e">
        <f>'内訳書（〃）'!#REF!</f>
        <v>#REF!</v>
      </c>
      <c r="BF28" s="217"/>
      <c r="BG28" s="1003" t="e">
        <f>'内訳書（〃）'!#REF!</f>
        <v>#REF!</v>
      </c>
      <c r="BH28" s="53"/>
      <c r="BI28" s="223"/>
      <c r="BJ28" s="1005" t="e">
        <f>'内訳書（〃）'!#REF!</f>
        <v>#REF!</v>
      </c>
      <c r="BK28" s="54"/>
      <c r="BL28" s="1007"/>
      <c r="BM28" s="55"/>
      <c r="BN28" s="1009" t="e">
        <f>'内訳書（〃）'!#REF!</f>
        <v>#REF!</v>
      </c>
      <c r="BO28" s="56"/>
      <c r="BP28" s="223"/>
      <c r="BQ28" s="1013" t="e">
        <f>'内訳書（〃）'!#REF!</f>
        <v>#REF!</v>
      </c>
      <c r="BR28" s="57"/>
      <c r="BS28" s="36"/>
    </row>
    <row r="29" spans="4:71" ht="12" customHeight="1" x14ac:dyDescent="0.2">
      <c r="D29" s="30"/>
      <c r="E29" s="35"/>
      <c r="F29" s="204"/>
      <c r="G29" s="58"/>
      <c r="H29" s="216"/>
      <c r="I29" s="59"/>
      <c r="J29" s="216"/>
      <c r="K29" s="200"/>
      <c r="L29" s="60"/>
      <c r="M29" s="201"/>
      <c r="N29" s="61"/>
      <c r="O29" s="210"/>
      <c r="P29" s="62"/>
      <c r="Q29" s="62"/>
      <c r="R29" s="227"/>
      <c r="S29" s="63"/>
      <c r="T29" s="215"/>
      <c r="U29" s="204"/>
      <c r="V29" s="219"/>
      <c r="W29" s="216"/>
      <c r="X29" s="59"/>
      <c r="Y29" s="216"/>
      <c r="Z29" s="200"/>
      <c r="AA29" s="60"/>
      <c r="AB29" s="201"/>
      <c r="AC29" s="61"/>
      <c r="AD29" s="210"/>
      <c r="AE29" s="62"/>
      <c r="AF29" s="62"/>
      <c r="AG29" s="222"/>
      <c r="AH29" s="64"/>
      <c r="AI29" s="36"/>
      <c r="AO29" s="35"/>
      <c r="AP29" s="1002"/>
      <c r="AQ29" s="58"/>
      <c r="AR29" s="1004"/>
      <c r="AS29" s="59"/>
      <c r="AT29" s="216"/>
      <c r="AU29" s="1006"/>
      <c r="AV29" s="60"/>
      <c r="AW29" s="1008"/>
      <c r="AX29" s="61"/>
      <c r="AY29" s="1010"/>
      <c r="AZ29" s="65"/>
      <c r="BA29" s="62"/>
      <c r="BB29" s="1012"/>
      <c r="BC29" s="63"/>
      <c r="BD29" s="215"/>
      <c r="BE29" s="1002"/>
      <c r="BF29" s="219"/>
      <c r="BG29" s="1004"/>
      <c r="BH29" s="59"/>
      <c r="BI29" s="216"/>
      <c r="BJ29" s="1006"/>
      <c r="BK29" s="60"/>
      <c r="BL29" s="1008"/>
      <c r="BM29" s="61"/>
      <c r="BN29" s="1010"/>
      <c r="BO29" s="65"/>
      <c r="BP29" s="62"/>
      <c r="BQ29" s="1014"/>
      <c r="BR29" s="64"/>
      <c r="BS29" s="36"/>
    </row>
    <row r="30" spans="4:71" ht="12" customHeight="1" x14ac:dyDescent="0.2">
      <c r="D30" s="30"/>
      <c r="E30" s="35"/>
      <c r="F30" s="196"/>
      <c r="G30" s="50"/>
      <c r="H30" s="223"/>
      <c r="I30" s="53"/>
      <c r="J30" s="223"/>
      <c r="K30" s="197"/>
      <c r="L30" s="54"/>
      <c r="M30" s="198"/>
      <c r="N30" s="55"/>
      <c r="O30" s="209"/>
      <c r="P30" s="223"/>
      <c r="Q30" s="223"/>
      <c r="R30" s="228"/>
      <c r="S30" s="56"/>
      <c r="T30" s="215"/>
      <c r="U30" s="213"/>
      <c r="V30" s="217"/>
      <c r="W30" s="223"/>
      <c r="X30" s="53"/>
      <c r="Y30" s="223"/>
      <c r="Z30" s="197"/>
      <c r="AA30" s="54"/>
      <c r="AB30" s="198"/>
      <c r="AC30" s="55"/>
      <c r="AD30" s="209"/>
      <c r="AE30" s="223"/>
      <c r="AF30" s="223"/>
      <c r="AG30" s="211"/>
      <c r="AH30" s="57"/>
      <c r="AI30" s="36"/>
      <c r="AO30" s="35"/>
      <c r="AP30" s="1001" t="e">
        <f>'内訳書（〃）'!#REF!</f>
        <v>#REF!</v>
      </c>
      <c r="AQ30" s="50"/>
      <c r="AR30" s="1003" t="e">
        <f>'内訳書（〃）'!#REF!</f>
        <v>#REF!</v>
      </c>
      <c r="AS30" s="53"/>
      <c r="AT30" s="223"/>
      <c r="AU30" s="1005" t="e">
        <f>'内訳書（〃）'!#REF!</f>
        <v>#REF!</v>
      </c>
      <c r="AV30" s="54"/>
      <c r="AW30" s="1007"/>
      <c r="AX30" s="55"/>
      <c r="AY30" s="1009" t="e">
        <f>'内訳書（〃）'!#REF!</f>
        <v>#REF!</v>
      </c>
      <c r="AZ30" s="56"/>
      <c r="BA30" s="223"/>
      <c r="BB30" s="1011" t="e">
        <f>'内訳書（〃）'!#REF!</f>
        <v>#REF!</v>
      </c>
      <c r="BC30" s="56"/>
      <c r="BD30" s="215"/>
      <c r="BE30" s="1001" t="e">
        <f>'内訳書（〃）'!#REF!</f>
        <v>#REF!</v>
      </c>
      <c r="BF30" s="217"/>
      <c r="BG30" s="1003" t="e">
        <f>'内訳書（〃）'!#REF!</f>
        <v>#REF!</v>
      </c>
      <c r="BH30" s="53"/>
      <c r="BI30" s="223"/>
      <c r="BJ30" s="1005" t="e">
        <f>'内訳書（〃）'!#REF!</f>
        <v>#REF!</v>
      </c>
      <c r="BK30" s="54"/>
      <c r="BL30" s="1007"/>
      <c r="BM30" s="55"/>
      <c r="BN30" s="1009" t="e">
        <f>'内訳書（〃）'!#REF!</f>
        <v>#REF!</v>
      </c>
      <c r="BO30" s="56"/>
      <c r="BP30" s="223"/>
      <c r="BQ30" s="1015" t="e">
        <f>'内訳書（〃）'!#REF!</f>
        <v>#REF!</v>
      </c>
      <c r="BR30" s="57"/>
      <c r="BS30" s="36"/>
    </row>
    <row r="31" spans="4:71" ht="12" customHeight="1" x14ac:dyDescent="0.2">
      <c r="D31" s="30"/>
      <c r="E31" s="35"/>
      <c r="F31" s="204"/>
      <c r="G31" s="58"/>
      <c r="H31" s="216"/>
      <c r="I31" s="59"/>
      <c r="J31" s="216"/>
      <c r="K31" s="200"/>
      <c r="L31" s="60"/>
      <c r="M31" s="201"/>
      <c r="N31" s="61"/>
      <c r="O31" s="210"/>
      <c r="P31" s="62"/>
      <c r="Q31" s="62"/>
      <c r="R31" s="227"/>
      <c r="S31" s="63"/>
      <c r="T31" s="215"/>
      <c r="U31" s="204"/>
      <c r="V31" s="219"/>
      <c r="W31" s="216"/>
      <c r="X31" s="59"/>
      <c r="Y31" s="216"/>
      <c r="Z31" s="200"/>
      <c r="AA31" s="60"/>
      <c r="AB31" s="201"/>
      <c r="AC31" s="61"/>
      <c r="AD31" s="210"/>
      <c r="AE31" s="62"/>
      <c r="AF31" s="62"/>
      <c r="AG31" s="212"/>
      <c r="AH31" s="64"/>
      <c r="AI31" s="36"/>
      <c r="AO31" s="35"/>
      <c r="AP31" s="1002"/>
      <c r="AQ31" s="58"/>
      <c r="AR31" s="1004"/>
      <c r="AS31" s="59"/>
      <c r="AT31" s="216"/>
      <c r="AU31" s="1006"/>
      <c r="AV31" s="60"/>
      <c r="AW31" s="1008"/>
      <c r="AX31" s="61"/>
      <c r="AY31" s="1010"/>
      <c r="AZ31" s="65"/>
      <c r="BA31" s="62"/>
      <c r="BB31" s="1012"/>
      <c r="BC31" s="63"/>
      <c r="BD31" s="215"/>
      <c r="BE31" s="1002"/>
      <c r="BF31" s="219"/>
      <c r="BG31" s="1004"/>
      <c r="BH31" s="59"/>
      <c r="BI31" s="216"/>
      <c r="BJ31" s="1006"/>
      <c r="BK31" s="60"/>
      <c r="BL31" s="1008"/>
      <c r="BM31" s="61"/>
      <c r="BN31" s="1010"/>
      <c r="BO31" s="65"/>
      <c r="BP31" s="62"/>
      <c r="BQ31" s="1016"/>
      <c r="BR31" s="64"/>
      <c r="BS31" s="36"/>
    </row>
    <row r="32" spans="4:71" ht="12" customHeight="1" x14ac:dyDescent="0.2">
      <c r="D32" s="30"/>
      <c r="E32" s="35"/>
      <c r="F32" s="196"/>
      <c r="G32" s="50"/>
      <c r="H32" s="223"/>
      <c r="I32" s="53"/>
      <c r="J32" s="223"/>
      <c r="K32" s="197"/>
      <c r="L32" s="54"/>
      <c r="M32" s="198"/>
      <c r="N32" s="55"/>
      <c r="O32" s="209"/>
      <c r="P32" s="223"/>
      <c r="Q32" s="223"/>
      <c r="R32" s="228"/>
      <c r="S32" s="56"/>
      <c r="T32" s="215"/>
      <c r="U32" s="220"/>
      <c r="V32" s="217"/>
      <c r="W32" s="223"/>
      <c r="X32" s="53"/>
      <c r="Y32" s="223"/>
      <c r="Z32" s="197"/>
      <c r="AA32" s="54"/>
      <c r="AB32" s="198"/>
      <c r="AC32" s="55"/>
      <c r="AD32" s="209"/>
      <c r="AE32" s="223"/>
      <c r="AF32" s="223"/>
      <c r="AG32" s="211"/>
      <c r="AH32" s="57"/>
      <c r="AI32" s="36"/>
      <c r="AO32" s="35"/>
      <c r="AP32" s="1001" t="e">
        <f>'内訳書（〃）'!#REF!</f>
        <v>#REF!</v>
      </c>
      <c r="AQ32" s="50"/>
      <c r="AR32" s="1003" t="e">
        <f>'内訳書（〃）'!#REF!</f>
        <v>#REF!</v>
      </c>
      <c r="AS32" s="53"/>
      <c r="AT32" s="223"/>
      <c r="AU32" s="1005" t="e">
        <f>'内訳書（〃）'!#REF!</f>
        <v>#REF!</v>
      </c>
      <c r="AV32" s="54"/>
      <c r="AW32" s="1007"/>
      <c r="AX32" s="55"/>
      <c r="AY32" s="1009" t="e">
        <f>'内訳書（〃）'!#REF!</f>
        <v>#REF!</v>
      </c>
      <c r="AZ32" s="56"/>
      <c r="BA32" s="223"/>
      <c r="BB32" s="1011" t="e">
        <f>'内訳書（〃）'!#REF!</f>
        <v>#REF!</v>
      </c>
      <c r="BC32" s="56"/>
      <c r="BD32" s="215"/>
      <c r="BE32" s="1007"/>
      <c r="BF32" s="217"/>
      <c r="BG32" s="1003"/>
      <c r="BH32" s="53"/>
      <c r="BI32" s="223"/>
      <c r="BJ32" s="1005"/>
      <c r="BK32" s="54"/>
      <c r="BL32" s="1007"/>
      <c r="BM32" s="55"/>
      <c r="BN32" s="1009"/>
      <c r="BO32" s="56"/>
      <c r="BP32" s="223"/>
      <c r="BQ32" s="1015"/>
      <c r="BR32" s="57"/>
      <c r="BS32" s="36"/>
    </row>
    <row r="33" spans="4:71" ht="12" customHeight="1" x14ac:dyDescent="0.2">
      <c r="D33" s="30"/>
      <c r="E33" s="35"/>
      <c r="F33" s="204"/>
      <c r="G33" s="66"/>
      <c r="H33" s="216"/>
      <c r="I33" s="67"/>
      <c r="J33" s="216"/>
      <c r="K33" s="200"/>
      <c r="L33" s="60"/>
      <c r="M33" s="201"/>
      <c r="N33" s="61"/>
      <c r="O33" s="210"/>
      <c r="P33" s="62"/>
      <c r="Q33" s="62"/>
      <c r="R33" s="227"/>
      <c r="S33" s="63"/>
      <c r="T33" s="215"/>
      <c r="U33" s="204"/>
      <c r="V33" s="68"/>
      <c r="W33" s="216"/>
      <c r="X33" s="67"/>
      <c r="Y33" s="216"/>
      <c r="Z33" s="200"/>
      <c r="AA33" s="60"/>
      <c r="AB33" s="201"/>
      <c r="AC33" s="61"/>
      <c r="AD33" s="210"/>
      <c r="AE33" s="62"/>
      <c r="AF33" s="62"/>
      <c r="AG33" s="212"/>
      <c r="AH33" s="64"/>
      <c r="AI33" s="36"/>
      <c r="AO33" s="35"/>
      <c r="AP33" s="1002"/>
      <c r="AQ33" s="66"/>
      <c r="AR33" s="1004"/>
      <c r="AS33" s="67"/>
      <c r="AT33" s="216"/>
      <c r="AU33" s="1006"/>
      <c r="AV33" s="60"/>
      <c r="AW33" s="1008"/>
      <c r="AX33" s="61"/>
      <c r="AY33" s="1010"/>
      <c r="AZ33" s="65"/>
      <c r="BA33" s="62"/>
      <c r="BB33" s="1012"/>
      <c r="BC33" s="63"/>
      <c r="BD33" s="215"/>
      <c r="BE33" s="1002"/>
      <c r="BF33" s="68"/>
      <c r="BG33" s="1004"/>
      <c r="BH33" s="67"/>
      <c r="BI33" s="216"/>
      <c r="BJ33" s="1006"/>
      <c r="BK33" s="60"/>
      <c r="BL33" s="1008"/>
      <c r="BM33" s="61"/>
      <c r="BN33" s="1010"/>
      <c r="BO33" s="65"/>
      <c r="BP33" s="62"/>
      <c r="BQ33" s="1016"/>
      <c r="BR33" s="64"/>
      <c r="BS33" s="36"/>
    </row>
    <row r="34" spans="4:71" ht="12" customHeight="1" x14ac:dyDescent="0.2">
      <c r="D34" s="30"/>
      <c r="E34" s="35"/>
      <c r="F34" s="196"/>
      <c r="G34" s="50"/>
      <c r="H34" s="224"/>
      <c r="I34" s="53"/>
      <c r="J34" s="223"/>
      <c r="K34" s="197"/>
      <c r="L34" s="54"/>
      <c r="M34" s="198"/>
      <c r="N34" s="55"/>
      <c r="O34" s="209"/>
      <c r="P34" s="223"/>
      <c r="Q34" s="223"/>
      <c r="R34" s="228"/>
      <c r="S34" s="56"/>
      <c r="T34" s="215"/>
      <c r="U34" s="220"/>
      <c r="V34" s="217"/>
      <c r="W34" s="223"/>
      <c r="X34" s="53"/>
      <c r="Y34" s="223"/>
      <c r="Z34" s="197"/>
      <c r="AA34" s="54"/>
      <c r="AB34" s="198"/>
      <c r="AC34" s="55"/>
      <c r="AD34" s="209"/>
      <c r="AE34" s="223"/>
      <c r="AF34" s="223"/>
      <c r="AG34" s="211"/>
      <c r="AH34" s="57"/>
      <c r="AI34" s="36"/>
      <c r="AO34" s="35"/>
      <c r="AP34" s="1001" t="e">
        <f>'内訳書（〃）'!#REF!</f>
        <v>#REF!</v>
      </c>
      <c r="AQ34" s="50"/>
      <c r="AR34" s="1017" t="e">
        <f>'内訳書（〃）'!#REF!</f>
        <v>#REF!</v>
      </c>
      <c r="AS34" s="53"/>
      <c r="AT34" s="223"/>
      <c r="AU34" s="1005" t="e">
        <f>'内訳書（〃）'!#REF!</f>
        <v>#REF!</v>
      </c>
      <c r="AV34" s="54"/>
      <c r="AW34" s="1007"/>
      <c r="AX34" s="55"/>
      <c r="AY34" s="1009" t="e">
        <f>'内訳書（〃）'!#REF!</f>
        <v>#REF!</v>
      </c>
      <c r="AZ34" s="56"/>
      <c r="BA34" s="223"/>
      <c r="BB34" s="1011" t="e">
        <f>'内訳書（〃）'!#REF!</f>
        <v>#REF!</v>
      </c>
      <c r="BC34" s="56"/>
      <c r="BD34" s="215"/>
      <c r="BE34" s="1007"/>
      <c r="BF34" s="217"/>
      <c r="BG34" s="1003"/>
      <c r="BH34" s="53"/>
      <c r="BI34" s="223"/>
      <c r="BJ34" s="1005"/>
      <c r="BK34" s="54"/>
      <c r="BL34" s="1007"/>
      <c r="BM34" s="55"/>
      <c r="BN34" s="1009"/>
      <c r="BO34" s="56"/>
      <c r="BP34" s="223"/>
      <c r="BQ34" s="1015"/>
      <c r="BR34" s="57"/>
      <c r="BS34" s="36"/>
    </row>
    <row r="35" spans="4:71" ht="12" customHeight="1" x14ac:dyDescent="0.2">
      <c r="D35" s="30"/>
      <c r="E35" s="35"/>
      <c r="F35" s="204"/>
      <c r="G35" s="58"/>
      <c r="H35" s="225"/>
      <c r="I35" s="59"/>
      <c r="J35" s="216"/>
      <c r="K35" s="200"/>
      <c r="L35" s="60"/>
      <c r="M35" s="201"/>
      <c r="N35" s="61"/>
      <c r="O35" s="210"/>
      <c r="P35" s="62"/>
      <c r="Q35" s="62"/>
      <c r="R35" s="227"/>
      <c r="S35" s="63"/>
      <c r="T35" s="215"/>
      <c r="U35" s="204"/>
      <c r="V35" s="219"/>
      <c r="W35" s="216"/>
      <c r="X35" s="59"/>
      <c r="Y35" s="216"/>
      <c r="Z35" s="200"/>
      <c r="AA35" s="60"/>
      <c r="AB35" s="201"/>
      <c r="AC35" s="61"/>
      <c r="AD35" s="210"/>
      <c r="AE35" s="62"/>
      <c r="AF35" s="62"/>
      <c r="AG35" s="212"/>
      <c r="AH35" s="64"/>
      <c r="AI35" s="36"/>
      <c r="AO35" s="35"/>
      <c r="AP35" s="1002"/>
      <c r="AQ35" s="58"/>
      <c r="AR35" s="1018"/>
      <c r="AS35" s="59"/>
      <c r="AT35" s="216"/>
      <c r="AU35" s="1006"/>
      <c r="AV35" s="60"/>
      <c r="AW35" s="1008"/>
      <c r="AX35" s="61"/>
      <c r="AY35" s="1010"/>
      <c r="AZ35" s="65"/>
      <c r="BA35" s="62"/>
      <c r="BB35" s="1012"/>
      <c r="BC35" s="63"/>
      <c r="BD35" s="215"/>
      <c r="BE35" s="1002"/>
      <c r="BF35" s="219"/>
      <c r="BG35" s="1004"/>
      <c r="BH35" s="59"/>
      <c r="BI35" s="216"/>
      <c r="BJ35" s="1006"/>
      <c r="BK35" s="60"/>
      <c r="BL35" s="1008"/>
      <c r="BM35" s="61"/>
      <c r="BN35" s="1010"/>
      <c r="BO35" s="65"/>
      <c r="BP35" s="62"/>
      <c r="BQ35" s="1016"/>
      <c r="BR35" s="64"/>
      <c r="BS35" s="36"/>
    </row>
    <row r="36" spans="4:71" ht="12" customHeight="1" x14ac:dyDescent="0.2">
      <c r="D36" s="30"/>
      <c r="E36" s="35"/>
      <c r="F36" s="196"/>
      <c r="G36" s="66"/>
      <c r="H36" s="223"/>
      <c r="I36" s="67"/>
      <c r="J36" s="223"/>
      <c r="K36" s="197"/>
      <c r="L36" s="54"/>
      <c r="M36" s="198"/>
      <c r="N36" s="55"/>
      <c r="O36" s="209"/>
      <c r="P36" s="223"/>
      <c r="Q36" s="223"/>
      <c r="R36" s="228"/>
      <c r="S36" s="56"/>
      <c r="T36" s="215"/>
      <c r="U36" s="220"/>
      <c r="V36" s="68"/>
      <c r="W36" s="223"/>
      <c r="X36" s="67"/>
      <c r="Y36" s="223"/>
      <c r="Z36" s="197"/>
      <c r="AA36" s="54"/>
      <c r="AB36" s="198"/>
      <c r="AC36" s="55"/>
      <c r="AD36" s="209"/>
      <c r="AE36" s="223"/>
      <c r="AF36" s="223"/>
      <c r="AG36" s="211"/>
      <c r="AH36" s="57"/>
      <c r="AI36" s="36"/>
      <c r="AO36" s="35"/>
      <c r="AP36" s="1001" t="e">
        <f>'内訳書（〃）'!#REF!</f>
        <v>#REF!</v>
      </c>
      <c r="AQ36" s="66"/>
      <c r="AR36" s="1003" t="e">
        <f>'内訳書（〃）'!#REF!</f>
        <v>#REF!</v>
      </c>
      <c r="AS36" s="67"/>
      <c r="AT36" s="223"/>
      <c r="AU36" s="1005" t="e">
        <f>'内訳書（〃）'!#REF!</f>
        <v>#REF!</v>
      </c>
      <c r="AV36" s="54"/>
      <c r="AW36" s="1007"/>
      <c r="AX36" s="55"/>
      <c r="AY36" s="1009" t="e">
        <f>'内訳書（〃）'!#REF!</f>
        <v>#REF!</v>
      </c>
      <c r="AZ36" s="56"/>
      <c r="BA36" s="223"/>
      <c r="BB36" s="1011" t="e">
        <f>'内訳書（〃）'!#REF!</f>
        <v>#REF!</v>
      </c>
      <c r="BC36" s="56"/>
      <c r="BD36" s="215"/>
      <c r="BE36" s="1007"/>
      <c r="BF36" s="68"/>
      <c r="BG36" s="1003"/>
      <c r="BH36" s="67"/>
      <c r="BI36" s="223"/>
      <c r="BJ36" s="1005"/>
      <c r="BK36" s="54"/>
      <c r="BL36" s="1007"/>
      <c r="BM36" s="55"/>
      <c r="BN36" s="1009"/>
      <c r="BO36" s="56"/>
      <c r="BP36" s="223"/>
      <c r="BQ36" s="1015"/>
      <c r="BR36" s="57"/>
      <c r="BS36" s="36"/>
    </row>
    <row r="37" spans="4:71" ht="12" customHeight="1" x14ac:dyDescent="0.2">
      <c r="D37" s="30"/>
      <c r="E37" s="35"/>
      <c r="F37" s="204"/>
      <c r="G37" s="66"/>
      <c r="H37" s="216"/>
      <c r="I37" s="67"/>
      <c r="J37" s="216"/>
      <c r="K37" s="200"/>
      <c r="L37" s="60"/>
      <c r="M37" s="201"/>
      <c r="N37" s="61"/>
      <c r="O37" s="210"/>
      <c r="P37" s="62"/>
      <c r="Q37" s="62"/>
      <c r="R37" s="227"/>
      <c r="S37" s="63"/>
      <c r="T37" s="215"/>
      <c r="U37" s="214"/>
      <c r="V37" s="68"/>
      <c r="W37" s="216"/>
      <c r="X37" s="67"/>
      <c r="Y37" s="216"/>
      <c r="Z37" s="200"/>
      <c r="AA37" s="60"/>
      <c r="AB37" s="201"/>
      <c r="AC37" s="61"/>
      <c r="AD37" s="210"/>
      <c r="AE37" s="62"/>
      <c r="AF37" s="62"/>
      <c r="AG37" s="212"/>
      <c r="AH37" s="64"/>
      <c r="AI37" s="36"/>
      <c r="AO37" s="35"/>
      <c r="AP37" s="1002"/>
      <c r="AQ37" s="66"/>
      <c r="AR37" s="1004"/>
      <c r="AS37" s="67"/>
      <c r="AT37" s="216"/>
      <c r="AU37" s="1006"/>
      <c r="AV37" s="60"/>
      <c r="AW37" s="1008"/>
      <c r="AX37" s="61"/>
      <c r="AY37" s="1010"/>
      <c r="AZ37" s="65"/>
      <c r="BA37" s="62"/>
      <c r="BB37" s="1012"/>
      <c r="BC37" s="63"/>
      <c r="BD37" s="215"/>
      <c r="BE37" s="1008"/>
      <c r="BF37" s="68"/>
      <c r="BG37" s="1004"/>
      <c r="BH37" s="67"/>
      <c r="BI37" s="216"/>
      <c r="BJ37" s="1006"/>
      <c r="BK37" s="60"/>
      <c r="BL37" s="1008"/>
      <c r="BM37" s="61"/>
      <c r="BN37" s="1010"/>
      <c r="BO37" s="65"/>
      <c r="BP37" s="62"/>
      <c r="BQ37" s="1016"/>
      <c r="BR37" s="64"/>
      <c r="BS37" s="36"/>
    </row>
    <row r="38" spans="4:71" ht="12" customHeight="1" x14ac:dyDescent="0.2">
      <c r="D38" s="30"/>
      <c r="E38" s="35"/>
      <c r="F38" s="196"/>
      <c r="G38" s="50"/>
      <c r="H38" s="223"/>
      <c r="I38" s="53"/>
      <c r="J38" s="223"/>
      <c r="K38" s="197"/>
      <c r="L38" s="54"/>
      <c r="M38" s="198"/>
      <c r="N38" s="55"/>
      <c r="O38" s="209"/>
      <c r="P38" s="223"/>
      <c r="Q38" s="223"/>
      <c r="R38" s="228"/>
      <c r="S38" s="56"/>
      <c r="T38" s="215"/>
      <c r="U38" s="220"/>
      <c r="V38" s="217"/>
      <c r="W38" s="223"/>
      <c r="X38" s="53"/>
      <c r="Y38" s="223"/>
      <c r="Z38" s="197"/>
      <c r="AA38" s="54"/>
      <c r="AB38" s="198"/>
      <c r="AC38" s="55"/>
      <c r="AD38" s="209"/>
      <c r="AE38" s="223"/>
      <c r="AF38" s="223"/>
      <c r="AG38" s="211"/>
      <c r="AH38" s="57"/>
      <c r="AI38" s="36"/>
      <c r="AO38" s="35"/>
      <c r="AP38" s="1001" t="e">
        <f>'内訳書（〃）'!#REF!</f>
        <v>#REF!</v>
      </c>
      <c r="AQ38" s="50"/>
      <c r="AR38" s="1003" t="e">
        <f>'内訳書（〃）'!#REF!</f>
        <v>#REF!</v>
      </c>
      <c r="AS38" s="53"/>
      <c r="AT38" s="223"/>
      <c r="AU38" s="1005" t="e">
        <f>'内訳書（〃）'!#REF!</f>
        <v>#REF!</v>
      </c>
      <c r="AV38" s="54"/>
      <c r="AW38" s="1007"/>
      <c r="AX38" s="55"/>
      <c r="AY38" s="1009" t="e">
        <f>'内訳書（〃）'!#REF!</f>
        <v>#REF!</v>
      </c>
      <c r="AZ38" s="56"/>
      <c r="BA38" s="223"/>
      <c r="BB38" s="1011" t="e">
        <f>'内訳書（〃）'!#REF!</f>
        <v>#REF!</v>
      </c>
      <c r="BC38" s="56"/>
      <c r="BD38" s="215"/>
      <c r="BE38" s="1007"/>
      <c r="BF38" s="217"/>
      <c r="BG38" s="1003"/>
      <c r="BH38" s="53"/>
      <c r="BI38" s="223"/>
      <c r="BJ38" s="1005"/>
      <c r="BK38" s="54"/>
      <c r="BL38" s="1007"/>
      <c r="BM38" s="55"/>
      <c r="BN38" s="1009"/>
      <c r="BO38" s="56"/>
      <c r="BP38" s="223"/>
      <c r="BQ38" s="1015"/>
      <c r="BR38" s="57"/>
      <c r="BS38" s="36"/>
    </row>
    <row r="39" spans="4:71" ht="12" customHeight="1" x14ac:dyDescent="0.2">
      <c r="D39" s="30"/>
      <c r="E39" s="35"/>
      <c r="F39" s="204"/>
      <c r="G39" s="58"/>
      <c r="H39" s="216"/>
      <c r="I39" s="59"/>
      <c r="J39" s="216"/>
      <c r="K39" s="200"/>
      <c r="L39" s="60"/>
      <c r="M39" s="201"/>
      <c r="N39" s="61"/>
      <c r="O39" s="210"/>
      <c r="P39" s="62"/>
      <c r="Q39" s="62"/>
      <c r="R39" s="227"/>
      <c r="S39" s="63"/>
      <c r="T39" s="215"/>
      <c r="U39" s="214"/>
      <c r="V39" s="219"/>
      <c r="W39" s="216"/>
      <c r="X39" s="59"/>
      <c r="Y39" s="216"/>
      <c r="Z39" s="200"/>
      <c r="AA39" s="60"/>
      <c r="AB39" s="201"/>
      <c r="AC39" s="61"/>
      <c r="AD39" s="210"/>
      <c r="AE39" s="62"/>
      <c r="AF39" s="62"/>
      <c r="AG39" s="212"/>
      <c r="AH39" s="64"/>
      <c r="AI39" s="36"/>
      <c r="AO39" s="35"/>
      <c r="AP39" s="1002"/>
      <c r="AQ39" s="58"/>
      <c r="AR39" s="1004"/>
      <c r="AS39" s="59"/>
      <c r="AT39" s="216"/>
      <c r="AU39" s="1006"/>
      <c r="AV39" s="60"/>
      <c r="AW39" s="1008"/>
      <c r="AX39" s="61"/>
      <c r="AY39" s="1010"/>
      <c r="AZ39" s="65"/>
      <c r="BA39" s="62"/>
      <c r="BB39" s="1012"/>
      <c r="BC39" s="63"/>
      <c r="BD39" s="215"/>
      <c r="BE39" s="1008"/>
      <c r="BF39" s="219"/>
      <c r="BG39" s="1004"/>
      <c r="BH39" s="59"/>
      <c r="BI39" s="216"/>
      <c r="BJ39" s="1006"/>
      <c r="BK39" s="60"/>
      <c r="BL39" s="1008"/>
      <c r="BM39" s="61"/>
      <c r="BN39" s="1010"/>
      <c r="BO39" s="65"/>
      <c r="BP39" s="62"/>
      <c r="BQ39" s="1016"/>
      <c r="BR39" s="64"/>
      <c r="BS39" s="36"/>
    </row>
    <row r="40" spans="4:71" ht="12" customHeight="1" x14ac:dyDescent="0.2">
      <c r="D40" s="30"/>
      <c r="E40" s="35"/>
      <c r="F40" s="196"/>
      <c r="G40" s="66"/>
      <c r="H40" s="223"/>
      <c r="I40" s="67"/>
      <c r="J40" s="223"/>
      <c r="K40" s="197"/>
      <c r="L40" s="54"/>
      <c r="M40" s="198"/>
      <c r="N40" s="55"/>
      <c r="O40" s="209"/>
      <c r="P40" s="223"/>
      <c r="Q40" s="223"/>
      <c r="R40" s="228"/>
      <c r="S40" s="56"/>
      <c r="T40" s="215"/>
      <c r="U40" s="220"/>
      <c r="V40" s="68"/>
      <c r="W40" s="223"/>
      <c r="X40" s="67"/>
      <c r="Y40" s="223"/>
      <c r="Z40" s="197"/>
      <c r="AA40" s="54"/>
      <c r="AB40" s="198"/>
      <c r="AC40" s="55"/>
      <c r="AD40" s="209"/>
      <c r="AE40" s="223"/>
      <c r="AF40" s="223"/>
      <c r="AG40" s="211"/>
      <c r="AH40" s="57"/>
      <c r="AI40" s="36"/>
      <c r="AO40" s="35"/>
      <c r="AP40" s="1001" t="e">
        <f>'内訳書（〃）'!#REF!</f>
        <v>#REF!</v>
      </c>
      <c r="AQ40" s="66"/>
      <c r="AR40" s="1003" t="e">
        <f>'内訳書（〃）'!#REF!</f>
        <v>#REF!</v>
      </c>
      <c r="AS40" s="67"/>
      <c r="AT40" s="223"/>
      <c r="AU40" s="1005" t="e">
        <f>'内訳書（〃）'!#REF!</f>
        <v>#REF!</v>
      </c>
      <c r="AV40" s="54"/>
      <c r="AW40" s="1007"/>
      <c r="AX40" s="55"/>
      <c r="AY40" s="1009" t="e">
        <f>'内訳書（〃）'!#REF!</f>
        <v>#REF!</v>
      </c>
      <c r="AZ40" s="56"/>
      <c r="BA40" s="223"/>
      <c r="BB40" s="1011" t="e">
        <f>'内訳書（〃）'!#REF!</f>
        <v>#REF!</v>
      </c>
      <c r="BC40" s="56"/>
      <c r="BD40" s="215"/>
      <c r="BE40" s="1007"/>
      <c r="BF40" s="68"/>
      <c r="BG40" s="1003"/>
      <c r="BH40" s="67"/>
      <c r="BI40" s="223"/>
      <c r="BJ40" s="1005"/>
      <c r="BK40" s="54"/>
      <c r="BL40" s="1007"/>
      <c r="BM40" s="55"/>
      <c r="BN40" s="1009"/>
      <c r="BO40" s="56"/>
      <c r="BP40" s="223"/>
      <c r="BQ40" s="1015"/>
      <c r="BR40" s="57"/>
      <c r="BS40" s="36"/>
    </row>
    <row r="41" spans="4:71" ht="12" customHeight="1" x14ac:dyDescent="0.2">
      <c r="D41" s="30"/>
      <c r="E41" s="35"/>
      <c r="F41" s="204"/>
      <c r="G41" s="66"/>
      <c r="H41" s="216"/>
      <c r="I41" s="67"/>
      <c r="J41" s="216"/>
      <c r="K41" s="200"/>
      <c r="L41" s="60"/>
      <c r="M41" s="201"/>
      <c r="N41" s="61"/>
      <c r="O41" s="210"/>
      <c r="P41" s="62"/>
      <c r="Q41" s="62"/>
      <c r="R41" s="227"/>
      <c r="S41" s="63"/>
      <c r="T41" s="215"/>
      <c r="U41" s="214"/>
      <c r="V41" s="68"/>
      <c r="W41" s="216"/>
      <c r="X41" s="67"/>
      <c r="Y41" s="216"/>
      <c r="Z41" s="200"/>
      <c r="AA41" s="60"/>
      <c r="AB41" s="201"/>
      <c r="AC41" s="61"/>
      <c r="AD41" s="210"/>
      <c r="AE41" s="62"/>
      <c r="AF41" s="62"/>
      <c r="AG41" s="212"/>
      <c r="AH41" s="64"/>
      <c r="AI41" s="36"/>
      <c r="AO41" s="35"/>
      <c r="AP41" s="1002"/>
      <c r="AQ41" s="66"/>
      <c r="AR41" s="1004"/>
      <c r="AS41" s="67"/>
      <c r="AT41" s="216"/>
      <c r="AU41" s="1006"/>
      <c r="AV41" s="60"/>
      <c r="AW41" s="1008"/>
      <c r="AX41" s="61"/>
      <c r="AY41" s="1010"/>
      <c r="AZ41" s="65"/>
      <c r="BA41" s="62"/>
      <c r="BB41" s="1012"/>
      <c r="BC41" s="63"/>
      <c r="BD41" s="215"/>
      <c r="BE41" s="1008"/>
      <c r="BF41" s="68"/>
      <c r="BG41" s="1004"/>
      <c r="BH41" s="67"/>
      <c r="BI41" s="216"/>
      <c r="BJ41" s="1006"/>
      <c r="BK41" s="60"/>
      <c r="BL41" s="1008"/>
      <c r="BM41" s="61"/>
      <c r="BN41" s="1010"/>
      <c r="BO41" s="65"/>
      <c r="BP41" s="62"/>
      <c r="BQ41" s="1016"/>
      <c r="BR41" s="64"/>
      <c r="BS41" s="36"/>
    </row>
    <row r="42" spans="4:71" ht="12" customHeight="1" x14ac:dyDescent="0.2">
      <c r="D42" s="30"/>
      <c r="E42" s="35"/>
      <c r="F42" s="199"/>
      <c r="G42" s="50"/>
      <c r="H42" s="223"/>
      <c r="I42" s="53"/>
      <c r="J42" s="223"/>
      <c r="K42" s="197"/>
      <c r="L42" s="54"/>
      <c r="M42" s="1007"/>
      <c r="N42" s="55"/>
      <c r="O42" s="1009"/>
      <c r="P42" s="223"/>
      <c r="Q42" s="223"/>
      <c r="R42" s="1011"/>
      <c r="S42" s="56"/>
      <c r="T42" s="215"/>
      <c r="U42" s="220"/>
      <c r="V42" s="217"/>
      <c r="W42" s="1003"/>
      <c r="X42" s="53"/>
      <c r="Y42" s="223"/>
      <c r="Z42" s="1005"/>
      <c r="AA42" s="54"/>
      <c r="AB42" s="1007"/>
      <c r="AC42" s="55"/>
      <c r="AD42" s="1009"/>
      <c r="AE42" s="223"/>
      <c r="AF42" s="223"/>
      <c r="AG42" s="1015"/>
      <c r="AH42" s="57"/>
      <c r="AI42" s="36"/>
      <c r="AO42" s="35"/>
      <c r="AP42" s="1001" t="e">
        <f>'内訳書（〃）'!#REF!</f>
        <v>#REF!</v>
      </c>
      <c r="AQ42" s="50"/>
      <c r="AR42" s="1003" t="e">
        <f>'内訳書（〃）'!#REF!</f>
        <v>#REF!</v>
      </c>
      <c r="AS42" s="53"/>
      <c r="AT42" s="223"/>
      <c r="AU42" s="1005" t="e">
        <f>'内訳書（〃）'!#REF!</f>
        <v>#REF!</v>
      </c>
      <c r="AV42" s="54"/>
      <c r="AW42" s="1007"/>
      <c r="AX42" s="55"/>
      <c r="AY42" s="1009" t="e">
        <f>'内訳書（〃）'!#REF!</f>
        <v>#REF!</v>
      </c>
      <c r="AZ42" s="56"/>
      <c r="BA42" s="223"/>
      <c r="BB42" s="1011" t="e">
        <f>'内訳書（〃）'!#REF!</f>
        <v>#REF!</v>
      </c>
      <c r="BC42" s="56"/>
      <c r="BD42" s="215"/>
      <c r="BE42" s="1007"/>
      <c r="BF42" s="217"/>
      <c r="BG42" s="1003"/>
      <c r="BH42" s="53"/>
      <c r="BI42" s="223"/>
      <c r="BJ42" s="1005"/>
      <c r="BK42" s="54"/>
      <c r="BL42" s="1007"/>
      <c r="BM42" s="55"/>
      <c r="BN42" s="1009"/>
      <c r="BO42" s="56"/>
      <c r="BP42" s="223"/>
      <c r="BQ42" s="1015"/>
      <c r="BR42" s="57"/>
      <c r="BS42" s="36"/>
    </row>
    <row r="43" spans="4:71" ht="12" customHeight="1" x14ac:dyDescent="0.2">
      <c r="D43" s="30"/>
      <c r="E43" s="35"/>
      <c r="F43" s="204"/>
      <c r="G43" s="58"/>
      <c r="H43" s="216"/>
      <c r="I43" s="59"/>
      <c r="J43" s="216"/>
      <c r="K43" s="200"/>
      <c r="L43" s="60"/>
      <c r="M43" s="1008"/>
      <c r="N43" s="61"/>
      <c r="O43" s="1010"/>
      <c r="P43" s="62"/>
      <c r="Q43" s="62"/>
      <c r="R43" s="1012"/>
      <c r="S43" s="63"/>
      <c r="T43" s="215"/>
      <c r="U43" s="214"/>
      <c r="V43" s="219"/>
      <c r="W43" s="1004"/>
      <c r="X43" s="59"/>
      <c r="Y43" s="216"/>
      <c r="Z43" s="1006"/>
      <c r="AA43" s="60"/>
      <c r="AB43" s="1008"/>
      <c r="AC43" s="61"/>
      <c r="AD43" s="1010"/>
      <c r="AE43" s="62"/>
      <c r="AF43" s="62"/>
      <c r="AG43" s="1016"/>
      <c r="AH43" s="64"/>
      <c r="AI43" s="36"/>
      <c r="AO43" s="35"/>
      <c r="AP43" s="1002"/>
      <c r="AQ43" s="58"/>
      <c r="AR43" s="1004"/>
      <c r="AS43" s="59"/>
      <c r="AT43" s="216"/>
      <c r="AU43" s="1006"/>
      <c r="AV43" s="60"/>
      <c r="AW43" s="1008"/>
      <c r="AX43" s="61"/>
      <c r="AY43" s="1010"/>
      <c r="AZ43" s="65"/>
      <c r="BA43" s="62"/>
      <c r="BB43" s="1012"/>
      <c r="BC43" s="63"/>
      <c r="BD43" s="215"/>
      <c r="BE43" s="1008"/>
      <c r="BF43" s="219"/>
      <c r="BG43" s="1004"/>
      <c r="BH43" s="59"/>
      <c r="BI43" s="216"/>
      <c r="BJ43" s="1006"/>
      <c r="BK43" s="60"/>
      <c r="BL43" s="1008"/>
      <c r="BM43" s="61"/>
      <c r="BN43" s="1010"/>
      <c r="BO43" s="65"/>
      <c r="BP43" s="62"/>
      <c r="BQ43" s="1016"/>
      <c r="BR43" s="64"/>
      <c r="BS43" s="36"/>
    </row>
    <row r="44" spans="4:71" ht="12" customHeight="1" x14ac:dyDescent="0.2">
      <c r="D44" s="30"/>
      <c r="E44" s="35"/>
      <c r="F44" s="213"/>
      <c r="G44" s="66"/>
      <c r="H44" s="223"/>
      <c r="I44" s="67"/>
      <c r="J44" s="223"/>
      <c r="K44" s="197"/>
      <c r="L44" s="54"/>
      <c r="M44" s="1007"/>
      <c r="N44" s="55"/>
      <c r="O44" s="1009"/>
      <c r="P44" s="223"/>
      <c r="Q44" s="223"/>
      <c r="R44" s="1011"/>
      <c r="S44" s="56"/>
      <c r="T44" s="215"/>
      <c r="U44" s="1007"/>
      <c r="V44" s="68"/>
      <c r="W44" s="1003"/>
      <c r="X44" s="67"/>
      <c r="Y44" s="223"/>
      <c r="Z44" s="1005"/>
      <c r="AA44" s="54"/>
      <c r="AB44" s="1007"/>
      <c r="AC44" s="55"/>
      <c r="AD44" s="1009"/>
      <c r="AE44" s="223"/>
      <c r="AF44" s="223"/>
      <c r="AG44" s="1015"/>
      <c r="AH44" s="57"/>
      <c r="AI44" s="36"/>
      <c r="AO44" s="35"/>
      <c r="AP44" s="1001" t="e">
        <f>'内訳書（〃）'!#REF!</f>
        <v>#REF!</v>
      </c>
      <c r="AQ44" s="66"/>
      <c r="AR44" s="1003" t="e">
        <f>'内訳書（〃）'!#REF!</f>
        <v>#REF!</v>
      </c>
      <c r="AS44" s="67"/>
      <c r="AT44" s="223"/>
      <c r="AU44" s="1005" t="e">
        <f>'内訳書（〃）'!#REF!</f>
        <v>#REF!</v>
      </c>
      <c r="AV44" s="54"/>
      <c r="AW44" s="1007"/>
      <c r="AX44" s="55"/>
      <c r="AY44" s="1009" t="e">
        <f>'内訳書（〃）'!#REF!</f>
        <v>#REF!</v>
      </c>
      <c r="AZ44" s="56"/>
      <c r="BA44" s="223"/>
      <c r="BB44" s="1011" t="e">
        <f>'内訳書（〃）'!#REF!</f>
        <v>#REF!</v>
      </c>
      <c r="BC44" s="56"/>
      <c r="BD44" s="215"/>
      <c r="BE44" s="1007"/>
      <c r="BF44" s="68"/>
      <c r="BG44" s="1003"/>
      <c r="BH44" s="67"/>
      <c r="BI44" s="223"/>
      <c r="BJ44" s="1005"/>
      <c r="BK44" s="54"/>
      <c r="BL44" s="1007"/>
      <c r="BM44" s="55"/>
      <c r="BN44" s="1009"/>
      <c r="BO44" s="56"/>
      <c r="BP44" s="223"/>
      <c r="BQ44" s="1015"/>
      <c r="BR44" s="57"/>
      <c r="BS44" s="36"/>
    </row>
    <row r="45" spans="4:71" ht="12" customHeight="1" x14ac:dyDescent="0.2">
      <c r="D45" s="30"/>
      <c r="E45" s="35"/>
      <c r="F45" s="204"/>
      <c r="G45" s="66"/>
      <c r="H45" s="216"/>
      <c r="I45" s="67"/>
      <c r="J45" s="216"/>
      <c r="K45" s="200"/>
      <c r="L45" s="60"/>
      <c r="M45" s="1008"/>
      <c r="N45" s="61"/>
      <c r="O45" s="1010"/>
      <c r="P45" s="62"/>
      <c r="Q45" s="62"/>
      <c r="R45" s="1012"/>
      <c r="S45" s="63"/>
      <c r="T45" s="215"/>
      <c r="U45" s="1008"/>
      <c r="V45" s="68"/>
      <c r="W45" s="1004"/>
      <c r="X45" s="67"/>
      <c r="Y45" s="216"/>
      <c r="Z45" s="1006"/>
      <c r="AA45" s="60"/>
      <c r="AB45" s="1008"/>
      <c r="AC45" s="61"/>
      <c r="AD45" s="1010"/>
      <c r="AE45" s="62"/>
      <c r="AF45" s="62"/>
      <c r="AG45" s="1016"/>
      <c r="AH45" s="64"/>
      <c r="AI45" s="36"/>
      <c r="AO45" s="35"/>
      <c r="AP45" s="1002"/>
      <c r="AQ45" s="66"/>
      <c r="AR45" s="1004"/>
      <c r="AS45" s="67"/>
      <c r="AT45" s="216"/>
      <c r="AU45" s="1006"/>
      <c r="AV45" s="60"/>
      <c r="AW45" s="1008"/>
      <c r="AX45" s="61"/>
      <c r="AY45" s="1010"/>
      <c r="AZ45" s="65"/>
      <c r="BA45" s="62"/>
      <c r="BB45" s="1012"/>
      <c r="BC45" s="63"/>
      <c r="BD45" s="215"/>
      <c r="BE45" s="1008"/>
      <c r="BF45" s="68"/>
      <c r="BG45" s="1004"/>
      <c r="BH45" s="67"/>
      <c r="BI45" s="216"/>
      <c r="BJ45" s="1006"/>
      <c r="BK45" s="60"/>
      <c r="BL45" s="1008"/>
      <c r="BM45" s="61"/>
      <c r="BN45" s="1010"/>
      <c r="BO45" s="65"/>
      <c r="BP45" s="62"/>
      <c r="BQ45" s="1016"/>
      <c r="BR45" s="64"/>
      <c r="BS45" s="36"/>
    </row>
    <row r="46" spans="4:71" ht="12" customHeight="1" x14ac:dyDescent="0.2">
      <c r="D46" s="30"/>
      <c r="E46" s="35"/>
      <c r="F46" s="213"/>
      <c r="G46" s="50"/>
      <c r="H46" s="223"/>
      <c r="I46" s="53"/>
      <c r="J46" s="223"/>
      <c r="K46" s="197"/>
      <c r="L46" s="54"/>
      <c r="M46" s="1007"/>
      <c r="N46" s="55"/>
      <c r="O46" s="1009"/>
      <c r="P46" s="223"/>
      <c r="Q46" s="223"/>
      <c r="R46" s="1011"/>
      <c r="S46" s="56"/>
      <c r="T46" s="215"/>
      <c r="U46" s="1007"/>
      <c r="V46" s="217"/>
      <c r="W46" s="218" t="s">
        <v>576</v>
      </c>
      <c r="X46" s="53"/>
      <c r="Y46" s="223"/>
      <c r="Z46" s="197"/>
      <c r="AA46" s="54"/>
      <c r="AB46" s="1007"/>
      <c r="AC46" s="55"/>
      <c r="AD46" s="1009"/>
      <c r="AE46" s="223"/>
      <c r="AF46" s="223"/>
      <c r="AG46" s="1015"/>
      <c r="AH46" s="57"/>
      <c r="AI46" s="36"/>
      <c r="AO46" s="35"/>
      <c r="AP46" s="1001" t="e">
        <f>'内訳書（〃）'!#REF!</f>
        <v>#REF!</v>
      </c>
      <c r="AQ46" s="50"/>
      <c r="AR46" s="1003" t="e">
        <f>'内訳書（〃）'!#REF!</f>
        <v>#REF!</v>
      </c>
      <c r="AS46" s="53"/>
      <c r="AT46" s="223"/>
      <c r="AU46" s="1005" t="e">
        <f>'内訳書（〃）'!#REF!</f>
        <v>#REF!</v>
      </c>
      <c r="AV46" s="54"/>
      <c r="AW46" s="1007"/>
      <c r="AX46" s="55"/>
      <c r="AY46" s="1009" t="e">
        <f>'内訳書（〃）'!#REF!</f>
        <v>#REF!</v>
      </c>
      <c r="AZ46" s="56"/>
      <c r="BA46" s="223"/>
      <c r="BB46" s="1011" t="e">
        <f>'内訳書（〃）'!#REF!</f>
        <v>#REF!</v>
      </c>
      <c r="BC46" s="56"/>
      <c r="BD46" s="215"/>
      <c r="BE46" s="1007"/>
      <c r="BF46" s="217"/>
      <c r="BG46" s="218" t="s">
        <v>563</v>
      </c>
      <c r="BH46" s="53"/>
      <c r="BI46" s="223"/>
      <c r="BJ46" s="1005" t="e">
        <f>BJ50-BJ48</f>
        <v>#REF!</v>
      </c>
      <c r="BK46" s="54"/>
      <c r="BL46" s="1007"/>
      <c r="BM46" s="55"/>
      <c r="BN46" s="1009"/>
      <c r="BO46" s="56"/>
      <c r="BP46" s="223"/>
      <c r="BQ46" s="1015"/>
      <c r="BR46" s="57"/>
      <c r="BS46" s="36"/>
    </row>
    <row r="47" spans="4:71" ht="12" customHeight="1" x14ac:dyDescent="0.2">
      <c r="D47" s="30"/>
      <c r="E47" s="35"/>
      <c r="F47" s="204"/>
      <c r="G47" s="58"/>
      <c r="H47" s="216"/>
      <c r="I47" s="59"/>
      <c r="J47" s="216"/>
      <c r="K47" s="200"/>
      <c r="L47" s="60"/>
      <c r="M47" s="1008"/>
      <c r="N47" s="61"/>
      <c r="O47" s="1010"/>
      <c r="P47" s="62"/>
      <c r="Q47" s="62"/>
      <c r="R47" s="1012"/>
      <c r="S47" s="63"/>
      <c r="T47" s="215"/>
      <c r="U47" s="1008"/>
      <c r="V47" s="219"/>
      <c r="W47" s="69" t="s">
        <v>38</v>
      </c>
      <c r="X47" s="59"/>
      <c r="Y47" s="216"/>
      <c r="Z47" s="200">
        <f>SUM(K23+K25+K27+K29+K31+K33+K35+K37+K39+K41+K43+K45+K47+K49+K51+Z23+Z25+Z27+Z29+Z33)</f>
        <v>0</v>
      </c>
      <c r="AA47" s="60"/>
      <c r="AB47" s="1008"/>
      <c r="AC47" s="61"/>
      <c r="AD47" s="1010"/>
      <c r="AE47" s="62"/>
      <c r="AF47" s="62"/>
      <c r="AG47" s="1016"/>
      <c r="AH47" s="64"/>
      <c r="AI47" s="36"/>
      <c r="AO47" s="35"/>
      <c r="AP47" s="1002"/>
      <c r="AQ47" s="58"/>
      <c r="AR47" s="1004"/>
      <c r="AS47" s="59"/>
      <c r="AT47" s="216"/>
      <c r="AU47" s="1006"/>
      <c r="AV47" s="60"/>
      <c r="AW47" s="1008"/>
      <c r="AX47" s="61"/>
      <c r="AY47" s="1010"/>
      <c r="AZ47" s="65"/>
      <c r="BA47" s="62"/>
      <c r="BB47" s="1012"/>
      <c r="BC47" s="63"/>
      <c r="BD47" s="215"/>
      <c r="BE47" s="1008"/>
      <c r="BF47" s="219"/>
      <c r="BG47" s="69" t="s">
        <v>38</v>
      </c>
      <c r="BH47" s="59"/>
      <c r="BI47" s="216"/>
      <c r="BJ47" s="1006"/>
      <c r="BK47" s="60"/>
      <c r="BL47" s="1008"/>
      <c r="BM47" s="61"/>
      <c r="BN47" s="1010"/>
      <c r="BO47" s="65"/>
      <c r="BP47" s="62"/>
      <c r="BQ47" s="1016"/>
      <c r="BR47" s="64"/>
      <c r="BS47" s="36"/>
    </row>
    <row r="48" spans="4:71" ht="12" customHeight="1" x14ac:dyDescent="0.2">
      <c r="D48" s="30"/>
      <c r="E48" s="35"/>
      <c r="F48" s="213"/>
      <c r="G48" s="50"/>
      <c r="H48" s="223"/>
      <c r="I48" s="67"/>
      <c r="J48" s="215"/>
      <c r="K48" s="197"/>
      <c r="L48" s="70"/>
      <c r="M48" s="71"/>
      <c r="N48" s="71"/>
      <c r="O48" s="1021"/>
      <c r="P48" s="72"/>
      <c r="Q48" s="72"/>
      <c r="R48" s="1022"/>
      <c r="S48" s="73"/>
      <c r="T48" s="215"/>
      <c r="U48" s="1007"/>
      <c r="V48" s="217"/>
      <c r="W48" s="74" t="s">
        <v>577</v>
      </c>
      <c r="X48" s="53"/>
      <c r="Y48" s="223"/>
      <c r="Z48" s="197"/>
      <c r="AA48" s="54"/>
      <c r="AB48" s="1007"/>
      <c r="AC48" s="55"/>
      <c r="AD48" s="1009"/>
      <c r="AE48" s="223"/>
      <c r="AF48" s="223"/>
      <c r="AG48" s="1015"/>
      <c r="AH48" s="57"/>
      <c r="AI48" s="36"/>
      <c r="AO48" s="35"/>
      <c r="AP48" s="1001" t="e">
        <f>'内訳書（〃）'!#REF!</f>
        <v>#REF!</v>
      </c>
      <c r="AQ48" s="50"/>
      <c r="AR48" s="1019" t="e">
        <f>'内訳書（〃）'!#REF!</f>
        <v>#REF!</v>
      </c>
      <c r="AS48" s="67"/>
      <c r="AT48" s="215"/>
      <c r="AU48" s="1020" t="e">
        <f>'内訳書（〃）'!#REF!</f>
        <v>#REF!</v>
      </c>
      <c r="AV48" s="70"/>
      <c r="AW48" s="71"/>
      <c r="AX48" s="71"/>
      <c r="AY48" s="1021" t="e">
        <f>'内訳書（〃）'!#REF!</f>
        <v>#REF!</v>
      </c>
      <c r="AZ48" s="75"/>
      <c r="BA48" s="71"/>
      <c r="BB48" s="1022" t="e">
        <f>'内訳書（〃）'!#REF!</f>
        <v>#REF!</v>
      </c>
      <c r="BC48" s="73"/>
      <c r="BD48" s="215"/>
      <c r="BE48" s="1007"/>
      <c r="BF48" s="217"/>
      <c r="BG48" s="74" t="s">
        <v>564</v>
      </c>
      <c r="BH48" s="53"/>
      <c r="BI48" s="223"/>
      <c r="BJ48" s="1005" t="e">
        <f>BJ30</f>
        <v>#REF!</v>
      </c>
      <c r="BK48" s="54"/>
      <c r="BL48" s="1007"/>
      <c r="BM48" s="55"/>
      <c r="BN48" s="1009"/>
      <c r="BO48" s="56"/>
      <c r="BP48" s="223"/>
      <c r="BQ48" s="1015"/>
      <c r="BR48" s="57"/>
      <c r="BS48" s="36"/>
    </row>
    <row r="49" spans="4:71" ht="12" customHeight="1" x14ac:dyDescent="0.2">
      <c r="D49" s="30"/>
      <c r="E49" s="35"/>
      <c r="F49" s="204"/>
      <c r="G49" s="58"/>
      <c r="H49" s="216"/>
      <c r="I49" s="59"/>
      <c r="J49" s="216"/>
      <c r="K49" s="200"/>
      <c r="L49" s="60"/>
      <c r="M49" s="76"/>
      <c r="N49" s="76"/>
      <c r="O49" s="1010"/>
      <c r="P49" s="77"/>
      <c r="Q49" s="77"/>
      <c r="R49" s="1012"/>
      <c r="S49" s="63"/>
      <c r="T49" s="215"/>
      <c r="U49" s="1008"/>
      <c r="V49" s="219"/>
      <c r="W49" s="69" t="s">
        <v>40</v>
      </c>
      <c r="X49" s="59"/>
      <c r="Y49" s="216"/>
      <c r="Z49" s="200">
        <f>SUM(Z31+Z35)</f>
        <v>0</v>
      </c>
      <c r="AA49" s="60"/>
      <c r="AB49" s="1008"/>
      <c r="AC49" s="61"/>
      <c r="AD49" s="1010"/>
      <c r="AE49" s="62"/>
      <c r="AF49" s="62"/>
      <c r="AG49" s="1016"/>
      <c r="AH49" s="64"/>
      <c r="AI49" s="36"/>
      <c r="AO49" s="35"/>
      <c r="AP49" s="1002"/>
      <c r="AQ49" s="58"/>
      <c r="AR49" s="1004"/>
      <c r="AS49" s="59"/>
      <c r="AT49" s="216"/>
      <c r="AU49" s="1006"/>
      <c r="AV49" s="60"/>
      <c r="AW49" s="76"/>
      <c r="AX49" s="76"/>
      <c r="AY49" s="1010"/>
      <c r="AZ49" s="78"/>
      <c r="BA49" s="76"/>
      <c r="BB49" s="1012"/>
      <c r="BC49" s="63"/>
      <c r="BD49" s="215"/>
      <c r="BE49" s="1008"/>
      <c r="BF49" s="219"/>
      <c r="BG49" s="69" t="s">
        <v>40</v>
      </c>
      <c r="BH49" s="59"/>
      <c r="BI49" s="216"/>
      <c r="BJ49" s="1006"/>
      <c r="BK49" s="60"/>
      <c r="BL49" s="1008"/>
      <c r="BM49" s="61"/>
      <c r="BN49" s="1010"/>
      <c r="BO49" s="65"/>
      <c r="BP49" s="62"/>
      <c r="BQ49" s="1016"/>
      <c r="BR49" s="64"/>
      <c r="BS49" s="36"/>
    </row>
    <row r="50" spans="4:71" ht="12" customHeight="1" x14ac:dyDescent="0.2">
      <c r="D50" s="30"/>
      <c r="E50" s="35"/>
      <c r="F50" s="199"/>
      <c r="G50" s="66"/>
      <c r="H50" s="223"/>
      <c r="I50" s="67"/>
      <c r="J50" s="215"/>
      <c r="K50" s="205"/>
      <c r="L50" s="70"/>
      <c r="M50" s="71"/>
      <c r="N50" s="71"/>
      <c r="O50" s="1023"/>
      <c r="P50" s="72"/>
      <c r="Q50" s="72"/>
      <c r="R50" s="1022"/>
      <c r="S50" s="73"/>
      <c r="T50" s="215"/>
      <c r="U50" s="1025" t="s">
        <v>31</v>
      </c>
      <c r="V50" s="1026"/>
      <c r="W50" s="1026"/>
      <c r="X50" s="1027"/>
      <c r="Y50" s="223"/>
      <c r="Z50" s="207"/>
      <c r="AA50" s="54"/>
      <c r="AB50" s="79"/>
      <c r="AC50" s="79"/>
      <c r="AD50" s="1031"/>
      <c r="AE50" s="80"/>
      <c r="AF50" s="80"/>
      <c r="AG50" s="1033"/>
      <c r="AH50" s="57"/>
      <c r="AI50" s="36"/>
      <c r="AO50" s="35"/>
      <c r="AP50" s="1001" t="e">
        <f>'内訳書（〃）'!#REF!</f>
        <v>#REF!</v>
      </c>
      <c r="AQ50" s="66"/>
      <c r="AR50" s="1019" t="e">
        <f>'内訳書（〃）'!#REF!</f>
        <v>#REF!</v>
      </c>
      <c r="AS50" s="67"/>
      <c r="AT50" s="215"/>
      <c r="AU50" s="1035" t="e">
        <f>'内訳書（〃）'!#REF!</f>
        <v>#REF!</v>
      </c>
      <c r="AV50" s="70"/>
      <c r="AW50" s="71"/>
      <c r="AX50" s="71"/>
      <c r="AY50" s="1023" t="e">
        <f>'内訳書（〃）'!#REF!</f>
        <v>#REF!</v>
      </c>
      <c r="AZ50" s="75"/>
      <c r="BA50" s="71"/>
      <c r="BB50" s="1022" t="e">
        <f>'内訳書（〃）'!#REF!</f>
        <v>#REF!</v>
      </c>
      <c r="BC50" s="73"/>
      <c r="BD50" s="215"/>
      <c r="BE50" s="1025" t="s">
        <v>31</v>
      </c>
      <c r="BF50" s="1026"/>
      <c r="BG50" s="1026"/>
      <c r="BH50" s="1027"/>
      <c r="BI50" s="223"/>
      <c r="BJ50" s="1037" t="e">
        <f>SUM(AU22:AU51,BJ22:BJ31)</f>
        <v>#REF!</v>
      </c>
      <c r="BK50" s="54"/>
      <c r="BL50" s="79"/>
      <c r="BM50" s="79"/>
      <c r="BN50" s="1031" t="e">
        <f>SUM(AY22:AY51,BN22:BN49)</f>
        <v>#REF!</v>
      </c>
      <c r="BO50" s="81"/>
      <c r="BP50" s="79"/>
      <c r="BQ50" s="1033" t="e">
        <f>SUM(BB22:BB51,BQ22:BQ49)</f>
        <v>#REF!</v>
      </c>
      <c r="BR50" s="57"/>
      <c r="BS50" s="36"/>
    </row>
    <row r="51" spans="4:71" ht="12" customHeight="1" x14ac:dyDescent="0.2">
      <c r="D51" s="30"/>
      <c r="E51" s="35"/>
      <c r="F51" s="203"/>
      <c r="G51" s="58"/>
      <c r="H51" s="216"/>
      <c r="I51" s="59"/>
      <c r="J51" s="216"/>
      <c r="K51" s="206"/>
      <c r="L51" s="60"/>
      <c r="M51" s="76"/>
      <c r="N51" s="76"/>
      <c r="O51" s="1024"/>
      <c r="P51" s="77"/>
      <c r="Q51" s="77"/>
      <c r="R51" s="1012"/>
      <c r="S51" s="63"/>
      <c r="T51" s="215"/>
      <c r="U51" s="1028"/>
      <c r="V51" s="1029"/>
      <c r="W51" s="1029"/>
      <c r="X51" s="1030"/>
      <c r="Y51" s="216"/>
      <c r="Z51" s="208">
        <f>SUM(Z47+Z49)</f>
        <v>0</v>
      </c>
      <c r="AA51" s="60"/>
      <c r="AB51" s="76"/>
      <c r="AC51" s="76"/>
      <c r="AD51" s="1032"/>
      <c r="AE51" s="77"/>
      <c r="AF51" s="77"/>
      <c r="AG51" s="1034"/>
      <c r="AH51" s="64"/>
      <c r="AI51" s="36"/>
      <c r="AK51" s="82">
        <f>SUM(K23+K25+K27+K29+K31+K33+K35+K37+K39+K41+K43+K45+K47+K49+K51+Z23+Z25+Z27+Z29+Z31+Z33+Z35)</f>
        <v>0</v>
      </c>
      <c r="AO51" s="35"/>
      <c r="AP51" s="1008"/>
      <c r="AQ51" s="58"/>
      <c r="AR51" s="1004"/>
      <c r="AS51" s="59"/>
      <c r="AT51" s="216"/>
      <c r="AU51" s="1036"/>
      <c r="AV51" s="60"/>
      <c r="AW51" s="76"/>
      <c r="AX51" s="76"/>
      <c r="AY51" s="1024"/>
      <c r="AZ51" s="78"/>
      <c r="BA51" s="76"/>
      <c r="BB51" s="1012"/>
      <c r="BC51" s="63"/>
      <c r="BD51" s="215"/>
      <c r="BE51" s="1028"/>
      <c r="BF51" s="1029"/>
      <c r="BG51" s="1029"/>
      <c r="BH51" s="1030"/>
      <c r="BI51" s="216"/>
      <c r="BJ51" s="1038"/>
      <c r="BK51" s="60"/>
      <c r="BL51" s="76"/>
      <c r="BM51" s="76"/>
      <c r="BN51" s="1032"/>
      <c r="BO51" s="78"/>
      <c r="BP51" s="76"/>
      <c r="BQ51" s="1034"/>
      <c r="BR51" s="64"/>
      <c r="BS51" s="36"/>
    </row>
    <row r="52" spans="4:71" ht="15" customHeight="1" x14ac:dyDescent="0.2">
      <c r="D52" s="30"/>
      <c r="E52" s="83"/>
      <c r="F52" s="84"/>
      <c r="G52" s="84"/>
      <c r="H52" s="85"/>
      <c r="I52" s="85"/>
      <c r="J52" s="86"/>
      <c r="K52" s="87"/>
      <c r="L52" s="87"/>
      <c r="M52" s="86"/>
      <c r="N52" s="86"/>
      <c r="O52" s="86"/>
      <c r="P52" s="86"/>
      <c r="Q52" s="86"/>
      <c r="R52" s="86"/>
      <c r="S52" s="86"/>
      <c r="T52" s="88"/>
      <c r="U52" s="88"/>
      <c r="V52" s="88"/>
      <c r="W52" s="88"/>
      <c r="X52" s="88"/>
      <c r="Y52" s="88"/>
      <c r="Z52" s="88"/>
      <c r="AA52" s="88"/>
      <c r="AB52" s="88"/>
      <c r="AC52" s="88"/>
      <c r="AD52" s="88"/>
      <c r="AE52" s="88"/>
      <c r="AF52" s="88"/>
      <c r="AG52" s="88"/>
      <c r="AH52" s="88"/>
      <c r="AI52" s="89"/>
      <c r="AO52" s="83"/>
      <c r="AP52" s="84"/>
      <c r="AQ52" s="84"/>
      <c r="AR52" s="85"/>
      <c r="AS52" s="85"/>
      <c r="AT52" s="86"/>
      <c r="AU52" s="87"/>
      <c r="AV52" s="87"/>
      <c r="AW52" s="86"/>
      <c r="AX52" s="86"/>
      <c r="AY52" s="86"/>
      <c r="AZ52" s="86"/>
      <c r="BA52" s="86"/>
      <c r="BB52" s="86"/>
      <c r="BC52" s="86"/>
      <c r="BD52" s="88"/>
      <c r="BE52" s="88"/>
      <c r="BF52" s="88"/>
      <c r="BG52" s="88"/>
      <c r="BH52" s="88"/>
      <c r="BI52" s="88"/>
      <c r="BJ52" s="88"/>
      <c r="BK52" s="88"/>
      <c r="BL52" s="88"/>
      <c r="BM52" s="88"/>
      <c r="BN52" s="88"/>
      <c r="BO52" s="88"/>
      <c r="BP52" s="88"/>
      <c r="BQ52" s="88"/>
      <c r="BR52" s="88"/>
      <c r="BS52" s="89"/>
    </row>
    <row r="54" spans="4:71" ht="15" customHeight="1" x14ac:dyDescent="0.2">
      <c r="D54" s="30"/>
      <c r="K54" s="90"/>
      <c r="AU54" s="90"/>
    </row>
    <row r="55" spans="4:71" ht="15" customHeight="1" x14ac:dyDescent="0.2">
      <c r="D55" s="30"/>
      <c r="F55" s="91"/>
      <c r="G55" s="91"/>
      <c r="H55" s="91"/>
      <c r="I55" s="91"/>
      <c r="J55" s="91"/>
      <c r="K55" s="91"/>
      <c r="L55" s="91"/>
      <c r="M55" s="91"/>
      <c r="N55" s="91"/>
      <c r="O55" s="91"/>
      <c r="P55" s="91"/>
      <c r="Q55" s="91"/>
      <c r="R55" s="91"/>
      <c r="S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</row>
    <row r="56" spans="4:71" ht="15" customHeight="1" x14ac:dyDescent="0.2">
      <c r="D56" s="30"/>
      <c r="F56" s="91"/>
      <c r="G56" s="91"/>
      <c r="H56" s="91"/>
      <c r="I56" s="91"/>
      <c r="J56" s="91"/>
      <c r="K56" s="91"/>
      <c r="L56" s="91"/>
      <c r="M56" s="91"/>
      <c r="N56" s="91"/>
      <c r="O56" s="91"/>
      <c r="P56" s="91"/>
      <c r="Q56" s="91"/>
      <c r="R56" s="91"/>
      <c r="S56" s="91"/>
      <c r="AP56" s="91"/>
      <c r="AQ56" s="91"/>
      <c r="AR56" s="91"/>
      <c r="AS56" s="91"/>
      <c r="AT56" s="91"/>
      <c r="AU56" s="91"/>
      <c r="AV56" s="91"/>
      <c r="AW56" s="91"/>
      <c r="AX56" s="91"/>
      <c r="AY56" s="91"/>
      <c r="AZ56" s="91"/>
      <c r="BA56" s="91"/>
      <c r="BB56" s="91"/>
      <c r="BC56" s="91"/>
    </row>
    <row r="57" spans="4:71" ht="15" customHeight="1" x14ac:dyDescent="0.2">
      <c r="D57" s="30"/>
    </row>
    <row r="58" spans="4:71" ht="15" customHeight="1" x14ac:dyDescent="0.2">
      <c r="D58" s="30"/>
    </row>
    <row r="59" spans="4:71" ht="15" customHeight="1" x14ac:dyDescent="0.2">
      <c r="D59" s="30"/>
      <c r="H59" s="38"/>
      <c r="I59" s="39"/>
      <c r="K59" s="92"/>
      <c r="AR59" s="38"/>
      <c r="AS59" s="39"/>
      <c r="AU59" s="92"/>
    </row>
    <row r="60" spans="4:71" ht="15" customHeight="1" x14ac:dyDescent="0.2">
      <c r="D60" s="30"/>
      <c r="H60" s="38"/>
      <c r="I60" s="39"/>
      <c r="K60" s="42"/>
      <c r="AR60" s="38"/>
      <c r="AS60" s="39"/>
      <c r="AU60" s="42"/>
    </row>
    <row r="61" spans="4:71" ht="15" customHeight="1" x14ac:dyDescent="0.2">
      <c r="D61" s="30"/>
      <c r="H61" s="38"/>
      <c r="I61" s="39"/>
      <c r="K61" s="42"/>
      <c r="AR61" s="38"/>
      <c r="AS61" s="39"/>
      <c r="AU61" s="42"/>
    </row>
    <row r="62" spans="4:71" ht="15" customHeight="1" x14ac:dyDescent="0.2">
      <c r="D62" s="30"/>
      <c r="H62" s="38"/>
      <c r="I62" s="39"/>
      <c r="K62" s="42"/>
      <c r="AR62" s="38"/>
      <c r="AS62" s="39"/>
      <c r="AU62" s="42"/>
    </row>
    <row r="63" spans="4:71" ht="15" customHeight="1" x14ac:dyDescent="0.2">
      <c r="D63" s="30"/>
      <c r="H63" s="38"/>
      <c r="I63" s="39"/>
      <c r="K63" s="93"/>
      <c r="AR63" s="38"/>
      <c r="AS63" s="39"/>
      <c r="AU63" s="93"/>
    </row>
    <row r="64" spans="4:71" ht="15" customHeight="1" x14ac:dyDescent="0.2">
      <c r="D64" s="30"/>
      <c r="H64" s="38"/>
      <c r="I64" s="39"/>
      <c r="K64" s="42"/>
      <c r="AR64" s="38"/>
      <c r="AS64" s="39"/>
      <c r="AU64" s="42"/>
    </row>
    <row r="65" spans="4:55" ht="15" customHeight="1" x14ac:dyDescent="0.2">
      <c r="D65" s="30"/>
      <c r="H65" s="38"/>
      <c r="I65" s="39"/>
      <c r="J65" s="43"/>
      <c r="K65" s="94"/>
      <c r="L65" s="45"/>
      <c r="AR65" s="38"/>
      <c r="AS65" s="39"/>
      <c r="AT65" s="43"/>
      <c r="AU65" s="94"/>
      <c r="AV65" s="45"/>
    </row>
    <row r="66" spans="4:55" ht="15" customHeight="1" x14ac:dyDescent="0.2">
      <c r="D66" s="30"/>
      <c r="H66" s="39"/>
      <c r="I66" s="39"/>
      <c r="J66" s="43"/>
      <c r="K66" s="45"/>
      <c r="L66" s="45"/>
      <c r="AR66" s="39"/>
      <c r="AS66" s="39"/>
      <c r="AT66" s="43"/>
      <c r="AU66" s="45"/>
      <c r="AV66" s="45"/>
    </row>
    <row r="67" spans="4:55" ht="15" customHeight="1" x14ac:dyDescent="0.2">
      <c r="D67" s="30"/>
    </row>
    <row r="68" spans="4:55" ht="15" customHeight="1" x14ac:dyDescent="0.2">
      <c r="D68" s="30"/>
      <c r="F68" s="9"/>
      <c r="G68" s="9"/>
      <c r="H68" s="9"/>
      <c r="I68" s="9"/>
      <c r="J68" s="16"/>
      <c r="K68" s="9"/>
      <c r="L68" s="16"/>
      <c r="M68" s="9"/>
      <c r="N68" s="9"/>
      <c r="O68" s="9"/>
      <c r="P68" s="9"/>
      <c r="Q68" s="9"/>
      <c r="R68" s="9"/>
      <c r="S68" s="9"/>
      <c r="AP68" s="9"/>
      <c r="AQ68" s="9"/>
      <c r="AR68" s="9"/>
      <c r="AS68" s="9"/>
      <c r="AT68" s="16"/>
      <c r="AU68" s="9"/>
      <c r="AV68" s="16"/>
      <c r="AW68" s="9"/>
      <c r="AX68" s="9"/>
      <c r="AY68" s="9"/>
      <c r="AZ68" s="9"/>
      <c r="BA68" s="9"/>
      <c r="BB68" s="9"/>
      <c r="BC68" s="9"/>
    </row>
    <row r="69" spans="4:55" ht="15" customHeight="1" x14ac:dyDescent="0.2">
      <c r="D69" s="30"/>
      <c r="F69" s="9"/>
      <c r="G69" s="9"/>
      <c r="H69" s="95"/>
      <c r="I69" s="95"/>
      <c r="J69" s="16"/>
      <c r="K69" s="96"/>
      <c r="L69" s="96"/>
      <c r="M69" s="16"/>
      <c r="N69" s="16"/>
      <c r="O69" s="16"/>
      <c r="P69" s="16"/>
      <c r="Q69" s="16"/>
      <c r="R69" s="16"/>
      <c r="S69" s="16"/>
      <c r="AP69" s="9"/>
      <c r="AQ69" s="9"/>
      <c r="AR69" s="95"/>
      <c r="AS69" s="95"/>
      <c r="AT69" s="16"/>
      <c r="AU69" s="96"/>
      <c r="AV69" s="96"/>
      <c r="AW69" s="16"/>
      <c r="AX69" s="16"/>
      <c r="AY69" s="16"/>
      <c r="AZ69" s="16"/>
      <c r="BA69" s="16"/>
      <c r="BB69" s="16"/>
      <c r="BC69" s="16"/>
    </row>
    <row r="70" spans="4:55" ht="15" customHeight="1" x14ac:dyDescent="0.2">
      <c r="D70" s="30"/>
      <c r="F70" s="9"/>
      <c r="G70" s="9"/>
      <c r="H70" s="95"/>
      <c r="I70" s="95"/>
      <c r="J70" s="16"/>
      <c r="K70" s="97"/>
      <c r="L70" s="96"/>
      <c r="M70" s="98"/>
      <c r="N70" s="98"/>
      <c r="O70" s="98"/>
      <c r="P70" s="98"/>
      <c r="Q70" s="98"/>
      <c r="R70" s="98"/>
      <c r="S70" s="16"/>
      <c r="AP70" s="9"/>
      <c r="AQ70" s="9"/>
      <c r="AR70" s="95"/>
      <c r="AS70" s="95"/>
      <c r="AT70" s="16"/>
      <c r="AU70" s="97"/>
      <c r="AV70" s="96"/>
      <c r="AW70" s="98"/>
      <c r="AX70" s="98"/>
      <c r="AY70" s="98"/>
      <c r="AZ70" s="98"/>
      <c r="BA70" s="98"/>
      <c r="BB70" s="98"/>
      <c r="BC70" s="16"/>
    </row>
    <row r="71" spans="4:55" ht="15" customHeight="1" x14ac:dyDescent="0.2">
      <c r="D71" s="30"/>
      <c r="F71" s="9"/>
      <c r="G71" s="9"/>
      <c r="H71" s="95"/>
      <c r="I71" s="95"/>
      <c r="J71" s="16"/>
      <c r="K71" s="96"/>
      <c r="L71" s="96"/>
      <c r="M71" s="98"/>
      <c r="N71" s="98"/>
      <c r="O71" s="98"/>
      <c r="P71" s="98"/>
      <c r="Q71" s="98"/>
      <c r="R71" s="98"/>
      <c r="S71" s="16"/>
      <c r="AP71" s="9"/>
      <c r="AQ71" s="9"/>
      <c r="AR71" s="95"/>
      <c r="AS71" s="95"/>
      <c r="AT71" s="16"/>
      <c r="AU71" s="96"/>
      <c r="AV71" s="96"/>
      <c r="AW71" s="98"/>
      <c r="AX71" s="98"/>
      <c r="AY71" s="98"/>
      <c r="AZ71" s="98"/>
      <c r="BA71" s="98"/>
      <c r="BB71" s="98"/>
      <c r="BC71" s="16"/>
    </row>
    <row r="72" spans="4:55" ht="15" customHeight="1" x14ac:dyDescent="0.2">
      <c r="D72" s="30"/>
      <c r="F72" s="9"/>
      <c r="G72" s="9"/>
      <c r="H72" s="95"/>
      <c r="I72" s="95"/>
      <c r="J72" s="16"/>
      <c r="K72" s="97"/>
      <c r="L72" s="96"/>
      <c r="M72" s="98"/>
      <c r="N72" s="98"/>
      <c r="O72" s="98"/>
      <c r="P72" s="98"/>
      <c r="Q72" s="98"/>
      <c r="R72" s="98"/>
      <c r="S72" s="16"/>
      <c r="AP72" s="9"/>
      <c r="AQ72" s="9"/>
      <c r="AR72" s="95"/>
      <c r="AS72" s="95"/>
      <c r="AT72" s="16"/>
      <c r="AU72" s="97"/>
      <c r="AV72" s="96"/>
      <c r="AW72" s="98"/>
      <c r="AX72" s="98"/>
      <c r="AY72" s="98"/>
      <c r="AZ72" s="98"/>
      <c r="BA72" s="98"/>
      <c r="BB72" s="98"/>
      <c r="BC72" s="16"/>
    </row>
    <row r="73" spans="4:55" ht="15" customHeight="1" x14ac:dyDescent="0.2">
      <c r="D73" s="30"/>
      <c r="F73" s="9"/>
      <c r="G73" s="9"/>
      <c r="H73" s="95"/>
      <c r="I73" s="95"/>
      <c r="J73" s="16"/>
      <c r="K73" s="96"/>
      <c r="L73" s="96"/>
      <c r="M73" s="98"/>
      <c r="N73" s="98"/>
      <c r="O73" s="98"/>
      <c r="P73" s="98"/>
      <c r="Q73" s="98"/>
      <c r="R73" s="98"/>
      <c r="S73" s="16"/>
      <c r="AP73" s="9"/>
      <c r="AQ73" s="9"/>
      <c r="AR73" s="95"/>
      <c r="AS73" s="95"/>
      <c r="AT73" s="16"/>
      <c r="AU73" s="96"/>
      <c r="AV73" s="96"/>
      <c r="AW73" s="98"/>
      <c r="AX73" s="98"/>
      <c r="AY73" s="98"/>
      <c r="AZ73" s="98"/>
      <c r="BA73" s="98"/>
      <c r="BB73" s="98"/>
      <c r="BC73" s="16"/>
    </row>
    <row r="74" spans="4:55" ht="15" customHeight="1" x14ac:dyDescent="0.2">
      <c r="D74" s="30"/>
      <c r="F74" s="9"/>
      <c r="G74" s="9"/>
      <c r="H74" s="95"/>
      <c r="I74" s="95"/>
      <c r="J74" s="16"/>
      <c r="K74" s="97"/>
      <c r="L74" s="96"/>
      <c r="M74" s="98"/>
      <c r="N74" s="98"/>
      <c r="O74" s="98"/>
      <c r="P74" s="98"/>
      <c r="Q74" s="98"/>
      <c r="R74" s="98"/>
      <c r="S74" s="16"/>
      <c r="AP74" s="9"/>
      <c r="AQ74" s="9"/>
      <c r="AR74" s="95"/>
      <c r="AS74" s="95"/>
      <c r="AT74" s="16"/>
      <c r="AU74" s="97"/>
      <c r="AV74" s="96"/>
      <c r="AW74" s="98"/>
      <c r="AX74" s="98"/>
      <c r="AY74" s="98"/>
      <c r="AZ74" s="98"/>
      <c r="BA74" s="98"/>
      <c r="BB74" s="98"/>
      <c r="BC74" s="16"/>
    </row>
    <row r="75" spans="4:55" ht="15" customHeight="1" x14ac:dyDescent="0.2">
      <c r="D75" s="30"/>
      <c r="F75" s="9"/>
      <c r="G75" s="9"/>
      <c r="H75" s="95"/>
      <c r="I75" s="95"/>
      <c r="J75" s="16"/>
      <c r="K75" s="97"/>
      <c r="L75" s="96"/>
      <c r="M75" s="98"/>
      <c r="N75" s="98"/>
      <c r="O75" s="98"/>
      <c r="P75" s="98"/>
      <c r="Q75" s="98"/>
      <c r="R75" s="98"/>
      <c r="S75" s="16"/>
      <c r="AP75" s="9"/>
      <c r="AQ75" s="9"/>
      <c r="AR75" s="95"/>
      <c r="AS75" s="95"/>
      <c r="AT75" s="16"/>
      <c r="AU75" s="97"/>
      <c r="AV75" s="96"/>
      <c r="AW75" s="98"/>
      <c r="AX75" s="98"/>
      <c r="AY75" s="98"/>
      <c r="AZ75" s="98"/>
      <c r="BA75" s="98"/>
      <c r="BB75" s="98"/>
      <c r="BC75" s="16"/>
    </row>
    <row r="76" spans="4:55" ht="15" customHeight="1" x14ac:dyDescent="0.2">
      <c r="D76" s="30"/>
      <c r="F76" s="9"/>
      <c r="G76" s="9"/>
      <c r="H76" s="95"/>
      <c r="I76" s="95"/>
      <c r="J76" s="16"/>
      <c r="K76" s="97"/>
      <c r="L76" s="96"/>
      <c r="M76" s="98"/>
      <c r="N76" s="98"/>
      <c r="O76" s="98"/>
      <c r="P76" s="98"/>
      <c r="Q76" s="98"/>
      <c r="R76" s="98"/>
      <c r="S76" s="16"/>
      <c r="AP76" s="9"/>
      <c r="AQ76" s="9"/>
      <c r="AR76" s="95"/>
      <c r="AS76" s="95"/>
      <c r="AT76" s="16"/>
      <c r="AU76" s="97"/>
      <c r="AV76" s="96"/>
      <c r="AW76" s="98"/>
      <c r="AX76" s="98"/>
      <c r="AY76" s="98"/>
      <c r="AZ76" s="98"/>
      <c r="BA76" s="98"/>
      <c r="BB76" s="98"/>
      <c r="BC76" s="16"/>
    </row>
    <row r="77" spans="4:55" ht="15" customHeight="1" x14ac:dyDescent="0.2">
      <c r="D77" s="30"/>
      <c r="F77" s="9"/>
      <c r="G77" s="9"/>
      <c r="H77" s="95"/>
      <c r="I77" s="95"/>
      <c r="J77" s="16"/>
      <c r="K77" s="97"/>
      <c r="L77" s="96"/>
      <c r="M77" s="99"/>
      <c r="N77" s="99"/>
      <c r="O77" s="99"/>
      <c r="P77" s="99"/>
      <c r="Q77" s="99"/>
      <c r="R77" s="99"/>
      <c r="S77" s="16"/>
      <c r="AP77" s="9"/>
      <c r="AQ77" s="9"/>
      <c r="AR77" s="95"/>
      <c r="AS77" s="95"/>
      <c r="AT77" s="16"/>
      <c r="AU77" s="97"/>
      <c r="AV77" s="96"/>
      <c r="AW77" s="99"/>
      <c r="AX77" s="99"/>
      <c r="AY77" s="99"/>
      <c r="AZ77" s="99"/>
      <c r="BA77" s="99"/>
      <c r="BB77" s="99"/>
      <c r="BC77" s="16"/>
    </row>
    <row r="78" spans="4:55" ht="15" customHeight="1" x14ac:dyDescent="0.2">
      <c r="D78" s="30"/>
      <c r="F78" s="9"/>
      <c r="G78" s="9"/>
      <c r="H78" s="95"/>
      <c r="I78" s="95"/>
      <c r="J78" s="16"/>
      <c r="K78" s="97"/>
      <c r="L78" s="96"/>
      <c r="M78" s="99"/>
      <c r="N78" s="99"/>
      <c r="O78" s="99"/>
      <c r="P78" s="99"/>
      <c r="Q78" s="99"/>
      <c r="R78" s="99"/>
      <c r="S78" s="16"/>
      <c r="AP78" s="9"/>
      <c r="AQ78" s="9"/>
      <c r="AR78" s="95"/>
      <c r="AS78" s="95"/>
      <c r="AT78" s="16"/>
      <c r="AU78" s="97"/>
      <c r="AV78" s="96"/>
      <c r="AW78" s="99"/>
      <c r="AX78" s="99"/>
      <c r="AY78" s="99"/>
      <c r="AZ78" s="99"/>
      <c r="BA78" s="99"/>
      <c r="BB78" s="99"/>
      <c r="BC78" s="16"/>
    </row>
    <row r="79" spans="4:55" ht="15" customHeight="1" x14ac:dyDescent="0.2">
      <c r="D79" s="30"/>
      <c r="F79" s="9"/>
      <c r="G79" s="9"/>
      <c r="H79" s="95"/>
      <c r="I79" s="95"/>
      <c r="J79" s="16"/>
      <c r="K79" s="97"/>
      <c r="L79" s="96"/>
      <c r="M79" s="99"/>
      <c r="N79" s="99"/>
      <c r="O79" s="99"/>
      <c r="P79" s="99"/>
      <c r="Q79" s="99"/>
      <c r="R79" s="99"/>
      <c r="S79" s="16"/>
      <c r="AP79" s="9"/>
      <c r="AQ79" s="9"/>
      <c r="AR79" s="95"/>
      <c r="AS79" s="95"/>
      <c r="AT79" s="16"/>
      <c r="AU79" s="97"/>
      <c r="AV79" s="96"/>
      <c r="AW79" s="99"/>
      <c r="AX79" s="99"/>
      <c r="AY79" s="99"/>
      <c r="AZ79" s="99"/>
      <c r="BA79" s="99"/>
      <c r="BB79" s="99"/>
      <c r="BC79" s="16"/>
    </row>
    <row r="80" spans="4:55" ht="15" customHeight="1" x14ac:dyDescent="0.2">
      <c r="D80" s="30"/>
      <c r="F80" s="9"/>
      <c r="G80" s="9"/>
      <c r="H80" s="95"/>
      <c r="I80" s="95"/>
      <c r="J80" s="16"/>
      <c r="K80" s="97"/>
      <c r="L80" s="96"/>
      <c r="M80" s="99"/>
      <c r="N80" s="99"/>
      <c r="O80" s="99"/>
      <c r="P80" s="99"/>
      <c r="Q80" s="99"/>
      <c r="R80" s="99"/>
      <c r="S80" s="16"/>
      <c r="AP80" s="9"/>
      <c r="AQ80" s="9"/>
      <c r="AR80" s="95"/>
      <c r="AS80" s="95"/>
      <c r="AT80" s="16"/>
      <c r="AU80" s="97"/>
      <c r="AV80" s="96"/>
      <c r="AW80" s="99"/>
      <c r="AX80" s="99"/>
      <c r="AY80" s="99"/>
      <c r="AZ80" s="99"/>
      <c r="BA80" s="99"/>
      <c r="BB80" s="99"/>
      <c r="BC80" s="16"/>
    </row>
    <row r="81" spans="4:55" ht="15" customHeight="1" x14ac:dyDescent="0.2">
      <c r="D81" s="30"/>
      <c r="F81" s="9"/>
      <c r="G81" s="9"/>
      <c r="H81" s="95"/>
      <c r="I81" s="95"/>
      <c r="J81" s="16"/>
      <c r="K81" s="96"/>
      <c r="L81" s="96"/>
      <c r="M81" s="99"/>
      <c r="N81" s="99"/>
      <c r="O81" s="99"/>
      <c r="P81" s="99"/>
      <c r="Q81" s="99"/>
      <c r="R81" s="99"/>
      <c r="S81" s="16"/>
      <c r="AP81" s="9"/>
      <c r="AQ81" s="9"/>
      <c r="AR81" s="95"/>
      <c r="AS81" s="95"/>
      <c r="AT81" s="16"/>
      <c r="AU81" s="96"/>
      <c r="AV81" s="96"/>
      <c r="AW81" s="99"/>
      <c r="AX81" s="99"/>
      <c r="AY81" s="99"/>
      <c r="AZ81" s="99"/>
      <c r="BA81" s="99"/>
      <c r="BB81" s="99"/>
      <c r="BC81" s="16"/>
    </row>
    <row r="82" spans="4:55" ht="15" customHeight="1" x14ac:dyDescent="0.2">
      <c r="D82" s="30"/>
      <c r="F82" s="9"/>
      <c r="G82" s="9"/>
      <c r="H82" s="95"/>
      <c r="I82" s="95"/>
      <c r="J82" s="16"/>
      <c r="K82" s="100"/>
      <c r="L82" s="96"/>
      <c r="M82" s="99"/>
      <c r="N82" s="99"/>
      <c r="O82" s="99"/>
      <c r="P82" s="99"/>
      <c r="Q82" s="99"/>
      <c r="R82" s="99"/>
      <c r="S82" s="16"/>
      <c r="AP82" s="9"/>
      <c r="AQ82" s="9"/>
      <c r="AR82" s="95"/>
      <c r="AS82" s="95"/>
      <c r="AT82" s="16"/>
      <c r="AU82" s="100"/>
      <c r="AV82" s="96"/>
      <c r="AW82" s="99"/>
      <c r="AX82" s="99"/>
      <c r="AY82" s="99"/>
      <c r="AZ82" s="99"/>
      <c r="BA82" s="99"/>
      <c r="BB82" s="99"/>
      <c r="BC82" s="16"/>
    </row>
    <row r="83" spans="4:55" ht="15" customHeight="1" x14ac:dyDescent="0.2">
      <c r="D83" s="30"/>
      <c r="F83" s="9"/>
      <c r="G83" s="9"/>
      <c r="H83" s="95"/>
      <c r="I83" s="95"/>
      <c r="J83" s="16"/>
      <c r="K83" s="96"/>
      <c r="L83" s="96"/>
      <c r="M83" s="99"/>
      <c r="N83" s="99"/>
      <c r="O83" s="99"/>
      <c r="P83" s="99"/>
      <c r="Q83" s="99"/>
      <c r="R83" s="99"/>
      <c r="S83" s="16"/>
      <c r="AP83" s="9"/>
      <c r="AQ83" s="9"/>
      <c r="AR83" s="95"/>
      <c r="AS83" s="95"/>
      <c r="AT83" s="16"/>
      <c r="AU83" s="96"/>
      <c r="AV83" s="96"/>
      <c r="AW83" s="99"/>
      <c r="AX83" s="99"/>
      <c r="AY83" s="99"/>
      <c r="AZ83" s="99"/>
      <c r="BA83" s="99"/>
      <c r="BB83" s="99"/>
      <c r="BC83" s="16"/>
    </row>
    <row r="84" spans="4:55" ht="15" customHeight="1" x14ac:dyDescent="0.2">
      <c r="D84" s="30"/>
      <c r="F84" s="9"/>
      <c r="G84" s="9"/>
      <c r="H84" s="95"/>
      <c r="I84" s="95"/>
      <c r="J84" s="16"/>
      <c r="K84" s="100"/>
      <c r="L84" s="96"/>
      <c r="M84" s="99"/>
      <c r="N84" s="99"/>
      <c r="O84" s="99"/>
      <c r="P84" s="99"/>
      <c r="Q84" s="99"/>
      <c r="R84" s="99"/>
      <c r="S84" s="16"/>
      <c r="AP84" s="9"/>
      <c r="AQ84" s="9"/>
      <c r="AR84" s="95"/>
      <c r="AS84" s="95"/>
      <c r="AT84" s="16"/>
      <c r="AU84" s="100"/>
      <c r="AV84" s="96"/>
      <c r="AW84" s="99"/>
      <c r="AX84" s="99"/>
      <c r="AY84" s="99"/>
      <c r="AZ84" s="99"/>
      <c r="BA84" s="99"/>
      <c r="BB84" s="99"/>
      <c r="BC84" s="16"/>
    </row>
    <row r="85" spans="4:55" ht="15" customHeight="1" x14ac:dyDescent="0.2">
      <c r="D85" s="30"/>
      <c r="F85" s="9"/>
      <c r="G85" s="9"/>
      <c r="H85" s="95"/>
      <c r="I85" s="95"/>
      <c r="J85" s="16"/>
      <c r="K85" s="96"/>
      <c r="L85" s="96"/>
      <c r="M85" s="99"/>
      <c r="N85" s="99"/>
      <c r="O85" s="99"/>
      <c r="P85" s="99"/>
      <c r="Q85" s="99"/>
      <c r="R85" s="99"/>
      <c r="S85" s="16"/>
      <c r="AP85" s="9"/>
      <c r="AQ85" s="9"/>
      <c r="AR85" s="95"/>
      <c r="AS85" s="95"/>
      <c r="AT85" s="16"/>
      <c r="AU85" s="96"/>
      <c r="AV85" s="96"/>
      <c r="AW85" s="99"/>
      <c r="AX85" s="99"/>
      <c r="AY85" s="99"/>
      <c r="AZ85" s="99"/>
      <c r="BA85" s="99"/>
      <c r="BB85" s="99"/>
      <c r="BC85" s="16"/>
    </row>
    <row r="86" spans="4:55" ht="15" customHeight="1" x14ac:dyDescent="0.2">
      <c r="D86" s="30"/>
      <c r="F86" s="9"/>
      <c r="G86" s="9"/>
      <c r="H86" s="95"/>
      <c r="I86" s="95"/>
      <c r="J86" s="16"/>
      <c r="K86" s="97"/>
      <c r="L86" s="96"/>
      <c r="M86" s="99"/>
      <c r="N86" s="99"/>
      <c r="O86" s="99"/>
      <c r="P86" s="99"/>
      <c r="Q86" s="99"/>
      <c r="R86" s="99"/>
      <c r="S86" s="16"/>
      <c r="AP86" s="9"/>
      <c r="AQ86" s="9"/>
      <c r="AR86" s="95"/>
      <c r="AS86" s="95"/>
      <c r="AT86" s="16"/>
      <c r="AU86" s="97"/>
      <c r="AV86" s="96"/>
      <c r="AW86" s="99"/>
      <c r="AX86" s="99"/>
      <c r="AY86" s="99"/>
      <c r="AZ86" s="99"/>
      <c r="BA86" s="99"/>
      <c r="BB86" s="99"/>
      <c r="BC86" s="16"/>
    </row>
    <row r="87" spans="4:55" ht="15" customHeight="1" x14ac:dyDescent="0.2">
      <c r="D87" s="30"/>
      <c r="F87" s="9"/>
      <c r="G87" s="9"/>
      <c r="H87" s="95"/>
      <c r="I87" s="95"/>
      <c r="J87" s="16"/>
      <c r="K87" s="96"/>
      <c r="L87" s="96"/>
      <c r="M87" s="99"/>
      <c r="N87" s="99"/>
      <c r="O87" s="99"/>
      <c r="P87" s="99"/>
      <c r="Q87" s="99"/>
      <c r="R87" s="99"/>
      <c r="S87" s="16"/>
      <c r="AP87" s="9"/>
      <c r="AQ87" s="9"/>
      <c r="AR87" s="95"/>
      <c r="AS87" s="95"/>
      <c r="AT87" s="16"/>
      <c r="AU87" s="96"/>
      <c r="AV87" s="96"/>
      <c r="AW87" s="99"/>
      <c r="AX87" s="99"/>
      <c r="AY87" s="99"/>
      <c r="AZ87" s="99"/>
      <c r="BA87" s="99"/>
      <c r="BB87" s="99"/>
      <c r="BC87" s="16"/>
    </row>
    <row r="88" spans="4:55" ht="15" customHeight="1" x14ac:dyDescent="0.2">
      <c r="D88" s="30"/>
      <c r="F88" s="9"/>
      <c r="G88" s="9"/>
      <c r="H88" s="95"/>
      <c r="I88" s="95"/>
      <c r="J88" s="16"/>
      <c r="K88" s="97"/>
      <c r="L88" s="96"/>
      <c r="M88" s="99"/>
      <c r="N88" s="99"/>
      <c r="O88" s="99"/>
      <c r="P88" s="99"/>
      <c r="Q88" s="99"/>
      <c r="R88" s="99"/>
      <c r="S88" s="16"/>
      <c r="AP88" s="9"/>
      <c r="AQ88" s="9"/>
      <c r="AR88" s="95"/>
      <c r="AS88" s="95"/>
      <c r="AT88" s="16"/>
      <c r="AU88" s="97"/>
      <c r="AV88" s="96"/>
      <c r="AW88" s="99"/>
      <c r="AX88" s="99"/>
      <c r="AY88" s="99"/>
      <c r="AZ88" s="99"/>
      <c r="BA88" s="99"/>
      <c r="BB88" s="99"/>
      <c r="BC88" s="16"/>
    </row>
    <row r="89" spans="4:55" ht="15" customHeight="1" x14ac:dyDescent="0.2">
      <c r="D89" s="30"/>
      <c r="F89" s="9"/>
      <c r="G89" s="9"/>
      <c r="H89" s="95"/>
      <c r="I89" s="95"/>
      <c r="J89" s="16"/>
      <c r="K89" s="96"/>
      <c r="L89" s="96"/>
      <c r="M89" s="99"/>
      <c r="N89" s="99"/>
      <c r="O89" s="99"/>
      <c r="P89" s="99"/>
      <c r="Q89" s="99"/>
      <c r="R89" s="99"/>
      <c r="S89" s="16"/>
      <c r="AP89" s="9"/>
      <c r="AQ89" s="9"/>
      <c r="AR89" s="95"/>
      <c r="AS89" s="95"/>
      <c r="AT89" s="16"/>
      <c r="AU89" s="96"/>
      <c r="AV89" s="96"/>
      <c r="AW89" s="99"/>
      <c r="AX89" s="99"/>
      <c r="AY89" s="99"/>
      <c r="AZ89" s="99"/>
      <c r="BA89" s="99"/>
      <c r="BB89" s="99"/>
      <c r="BC89" s="16"/>
    </row>
    <row r="90" spans="4:55" ht="15" customHeight="1" x14ac:dyDescent="0.2">
      <c r="D90" s="30"/>
      <c r="F90" s="9"/>
      <c r="G90" s="9"/>
      <c r="H90" s="95"/>
      <c r="I90" s="95"/>
      <c r="J90" s="16"/>
      <c r="K90" s="97"/>
      <c r="L90" s="96"/>
      <c r="M90" s="99"/>
      <c r="N90" s="99"/>
      <c r="O90" s="99"/>
      <c r="P90" s="99"/>
      <c r="Q90" s="99"/>
      <c r="R90" s="99"/>
      <c r="S90" s="16"/>
      <c r="AP90" s="9"/>
      <c r="AQ90" s="9"/>
      <c r="AR90" s="95"/>
      <c r="AS90" s="95"/>
      <c r="AT90" s="16"/>
      <c r="AU90" s="97"/>
      <c r="AV90" s="96"/>
      <c r="AW90" s="99"/>
      <c r="AX90" s="99"/>
      <c r="AY90" s="99"/>
      <c r="AZ90" s="99"/>
      <c r="BA90" s="99"/>
      <c r="BB90" s="99"/>
      <c r="BC90" s="16"/>
    </row>
    <row r="91" spans="4:55" ht="15" customHeight="1" x14ac:dyDescent="0.2">
      <c r="D91" s="30"/>
      <c r="F91" s="9"/>
      <c r="G91" s="9"/>
      <c r="H91" s="95"/>
      <c r="I91" s="95"/>
      <c r="J91" s="16"/>
      <c r="K91" s="96"/>
      <c r="L91" s="96"/>
      <c r="M91" s="99"/>
      <c r="N91" s="99"/>
      <c r="O91" s="99"/>
      <c r="P91" s="99"/>
      <c r="Q91" s="99"/>
      <c r="R91" s="99"/>
      <c r="S91" s="16"/>
      <c r="AP91" s="9"/>
      <c r="AQ91" s="9"/>
      <c r="AR91" s="95"/>
      <c r="AS91" s="95"/>
      <c r="AT91" s="16"/>
      <c r="AU91" s="96"/>
      <c r="AV91" s="96"/>
      <c r="AW91" s="99"/>
      <c r="AX91" s="99"/>
      <c r="AY91" s="99"/>
      <c r="AZ91" s="99"/>
      <c r="BA91" s="99"/>
      <c r="BB91" s="99"/>
      <c r="BC91" s="16"/>
    </row>
    <row r="92" spans="4:55" ht="15" customHeight="1" x14ac:dyDescent="0.2">
      <c r="D92" s="30"/>
      <c r="F92" s="9"/>
      <c r="G92" s="9"/>
      <c r="H92" s="95"/>
      <c r="I92" s="95"/>
      <c r="J92" s="16"/>
      <c r="K92" s="97"/>
      <c r="L92" s="96"/>
      <c r="M92" s="99"/>
      <c r="N92" s="99"/>
      <c r="O92" s="99"/>
      <c r="P92" s="99"/>
      <c r="Q92" s="99"/>
      <c r="R92" s="99"/>
      <c r="S92" s="16"/>
      <c r="AP92" s="9"/>
      <c r="AQ92" s="9"/>
      <c r="AR92" s="95"/>
      <c r="AS92" s="95"/>
      <c r="AT92" s="16"/>
      <c r="AU92" s="97"/>
      <c r="AV92" s="96"/>
      <c r="AW92" s="99"/>
      <c r="AX92" s="99"/>
      <c r="AY92" s="99"/>
      <c r="AZ92" s="99"/>
      <c r="BA92" s="99"/>
      <c r="BB92" s="99"/>
      <c r="BC92" s="16"/>
    </row>
    <row r="93" spans="4:55" ht="15" customHeight="1" x14ac:dyDescent="0.2">
      <c r="D93" s="30"/>
      <c r="F93" s="9"/>
      <c r="G93" s="9"/>
      <c r="H93" s="95"/>
      <c r="I93" s="95"/>
      <c r="J93" s="16"/>
      <c r="K93" s="96"/>
      <c r="L93" s="96"/>
      <c r="M93" s="99"/>
      <c r="N93" s="99"/>
      <c r="O93" s="99"/>
      <c r="P93" s="99"/>
      <c r="Q93" s="99"/>
      <c r="R93" s="99"/>
      <c r="S93" s="16"/>
      <c r="AP93" s="9"/>
      <c r="AQ93" s="9"/>
      <c r="AR93" s="95"/>
      <c r="AS93" s="95"/>
      <c r="AT93" s="16"/>
      <c r="AU93" s="96"/>
      <c r="AV93" s="96"/>
      <c r="AW93" s="99"/>
      <c r="AX93" s="99"/>
      <c r="AY93" s="99"/>
      <c r="AZ93" s="99"/>
      <c r="BA93" s="99"/>
      <c r="BB93" s="99"/>
      <c r="BC93" s="16"/>
    </row>
    <row r="94" spans="4:55" ht="15" customHeight="1" x14ac:dyDescent="0.2">
      <c r="D94" s="30"/>
      <c r="F94" s="9"/>
      <c r="G94" s="9"/>
      <c r="H94" s="95"/>
      <c r="I94" s="95"/>
      <c r="J94" s="16"/>
      <c r="K94" s="97"/>
      <c r="L94" s="96"/>
      <c r="M94" s="99"/>
      <c r="N94" s="99"/>
      <c r="O94" s="99"/>
      <c r="P94" s="99"/>
      <c r="Q94" s="99"/>
      <c r="R94" s="99"/>
      <c r="S94" s="16"/>
      <c r="AP94" s="9"/>
      <c r="AQ94" s="9"/>
      <c r="AR94" s="95"/>
      <c r="AS94" s="95"/>
      <c r="AT94" s="16"/>
      <c r="AU94" s="97"/>
      <c r="AV94" s="96"/>
      <c r="AW94" s="99"/>
      <c r="AX94" s="99"/>
      <c r="AY94" s="99"/>
      <c r="AZ94" s="99"/>
      <c r="BA94" s="99"/>
      <c r="BB94" s="99"/>
      <c r="BC94" s="16"/>
    </row>
    <row r="95" spans="4:55" ht="15" customHeight="1" x14ac:dyDescent="0.2">
      <c r="D95" s="30"/>
      <c r="F95" s="9"/>
      <c r="G95" s="9"/>
      <c r="H95" s="95"/>
      <c r="I95" s="95"/>
      <c r="J95" s="16"/>
      <c r="K95" s="96"/>
      <c r="L95" s="96"/>
      <c r="M95" s="99"/>
      <c r="N95" s="99"/>
      <c r="O95" s="99"/>
      <c r="P95" s="99"/>
      <c r="Q95" s="99"/>
      <c r="R95" s="99"/>
      <c r="S95" s="16"/>
      <c r="AP95" s="9"/>
      <c r="AQ95" s="9"/>
      <c r="AR95" s="95"/>
      <c r="AS95" s="95"/>
      <c r="AT95" s="16"/>
      <c r="AU95" s="96"/>
      <c r="AV95" s="96"/>
      <c r="AW95" s="99"/>
      <c r="AX95" s="99"/>
      <c r="AY95" s="99"/>
      <c r="AZ95" s="99"/>
      <c r="BA95" s="99"/>
      <c r="BB95" s="99"/>
      <c r="BC95" s="16"/>
    </row>
    <row r="96" spans="4:55" ht="15" customHeight="1" x14ac:dyDescent="0.2">
      <c r="D96" s="30"/>
      <c r="F96" s="9"/>
      <c r="G96" s="9"/>
      <c r="H96" s="95"/>
      <c r="I96" s="95"/>
      <c r="J96" s="16"/>
      <c r="K96" s="97"/>
      <c r="L96" s="96"/>
      <c r="M96" s="99"/>
      <c r="N96" s="99"/>
      <c r="O96" s="99"/>
      <c r="P96" s="99"/>
      <c r="Q96" s="99"/>
      <c r="R96" s="99"/>
      <c r="S96" s="16"/>
      <c r="AP96" s="9"/>
      <c r="AQ96" s="9"/>
      <c r="AR96" s="95"/>
      <c r="AS96" s="95"/>
      <c r="AT96" s="16"/>
      <c r="AU96" s="97"/>
      <c r="AV96" s="96"/>
      <c r="AW96" s="99"/>
      <c r="AX96" s="99"/>
      <c r="AY96" s="99"/>
      <c r="AZ96" s="99"/>
      <c r="BA96" s="99"/>
      <c r="BB96" s="99"/>
      <c r="BC96" s="16"/>
    </row>
    <row r="97" spans="4:55" ht="15" customHeight="1" x14ac:dyDescent="0.2">
      <c r="D97" s="30"/>
      <c r="F97" s="9"/>
      <c r="G97" s="9"/>
      <c r="H97" s="95"/>
      <c r="I97" s="95"/>
      <c r="J97" s="16"/>
      <c r="K97" s="96"/>
      <c r="L97" s="96"/>
      <c r="M97" s="99"/>
      <c r="N97" s="99"/>
      <c r="O97" s="99"/>
      <c r="P97" s="99"/>
      <c r="Q97" s="99"/>
      <c r="R97" s="99"/>
      <c r="S97" s="16"/>
      <c r="AP97" s="9"/>
      <c r="AQ97" s="9"/>
      <c r="AR97" s="95"/>
      <c r="AS97" s="95"/>
      <c r="AT97" s="16"/>
      <c r="AU97" s="96"/>
      <c r="AV97" s="96"/>
      <c r="AW97" s="99"/>
      <c r="AX97" s="99"/>
      <c r="AY97" s="99"/>
      <c r="AZ97" s="99"/>
      <c r="BA97" s="99"/>
      <c r="BB97" s="99"/>
      <c r="BC97" s="16"/>
    </row>
    <row r="98" spans="4:55" ht="15" customHeight="1" x14ac:dyDescent="0.2">
      <c r="D98" s="30"/>
      <c r="F98" s="9"/>
      <c r="G98" s="9"/>
      <c r="H98" s="95"/>
      <c r="I98" s="95"/>
      <c r="J98" s="16"/>
      <c r="K98" s="97"/>
      <c r="L98" s="96"/>
      <c r="M98" s="99"/>
      <c r="N98" s="99"/>
      <c r="O98" s="99"/>
      <c r="P98" s="99"/>
      <c r="Q98" s="99"/>
      <c r="R98" s="99"/>
      <c r="S98" s="16"/>
      <c r="AP98" s="9"/>
      <c r="AQ98" s="9"/>
      <c r="AR98" s="95"/>
      <c r="AS98" s="95"/>
      <c r="AT98" s="16"/>
      <c r="AU98" s="97"/>
      <c r="AV98" s="96"/>
      <c r="AW98" s="99"/>
      <c r="AX98" s="99"/>
      <c r="AY98" s="99"/>
      <c r="AZ98" s="99"/>
      <c r="BA98" s="99"/>
      <c r="BB98" s="99"/>
      <c r="BC98" s="16"/>
    </row>
    <row r="99" spans="4:55" ht="15" customHeight="1" x14ac:dyDescent="0.2">
      <c r="D99" s="30"/>
      <c r="F99" s="9"/>
      <c r="G99" s="9"/>
      <c r="H99" s="95"/>
      <c r="I99" s="95"/>
      <c r="J99" s="16"/>
      <c r="K99" s="96"/>
      <c r="L99" s="96"/>
      <c r="M99" s="99"/>
      <c r="N99" s="99"/>
      <c r="O99" s="99"/>
      <c r="P99" s="99"/>
      <c r="Q99" s="99"/>
      <c r="R99" s="99"/>
      <c r="S99" s="16"/>
      <c r="AP99" s="9"/>
      <c r="AQ99" s="9"/>
      <c r="AR99" s="95"/>
      <c r="AS99" s="95"/>
      <c r="AT99" s="16"/>
      <c r="AU99" s="96"/>
      <c r="AV99" s="96"/>
      <c r="AW99" s="99"/>
      <c r="AX99" s="99"/>
      <c r="AY99" s="99"/>
      <c r="AZ99" s="99"/>
      <c r="BA99" s="99"/>
      <c r="BB99" s="99"/>
      <c r="BC99" s="16"/>
    </row>
    <row r="100" spans="4:55" ht="15" customHeight="1" x14ac:dyDescent="0.2">
      <c r="D100" s="30"/>
      <c r="F100" s="9"/>
      <c r="G100" s="9"/>
      <c r="H100" s="95"/>
      <c r="I100" s="95"/>
      <c r="J100" s="16"/>
      <c r="K100" s="97"/>
      <c r="L100" s="96"/>
      <c r="M100" s="99"/>
      <c r="N100" s="99"/>
      <c r="O100" s="99"/>
      <c r="P100" s="99"/>
      <c r="Q100" s="99"/>
      <c r="R100" s="99"/>
      <c r="S100" s="16"/>
      <c r="AP100" s="9"/>
      <c r="AQ100" s="9"/>
      <c r="AR100" s="95"/>
      <c r="AS100" s="95"/>
      <c r="AT100" s="16"/>
      <c r="AU100" s="97"/>
      <c r="AV100" s="96"/>
      <c r="AW100" s="99"/>
      <c r="AX100" s="99"/>
      <c r="AY100" s="99"/>
      <c r="AZ100" s="99"/>
      <c r="BA100" s="99"/>
      <c r="BB100" s="99"/>
      <c r="BC100" s="16"/>
    </row>
    <row r="101" spans="4:55" ht="15" customHeight="1" x14ac:dyDescent="0.2">
      <c r="D101" s="30"/>
      <c r="F101" s="9"/>
      <c r="G101" s="9"/>
      <c r="H101" s="95"/>
      <c r="I101" s="95"/>
      <c r="J101" s="16"/>
      <c r="K101" s="96"/>
      <c r="L101" s="96"/>
      <c r="M101" s="99"/>
      <c r="N101" s="99"/>
      <c r="O101" s="99"/>
      <c r="P101" s="99"/>
      <c r="Q101" s="99"/>
      <c r="R101" s="99"/>
      <c r="S101" s="16"/>
      <c r="AP101" s="9"/>
      <c r="AQ101" s="9"/>
      <c r="AR101" s="95"/>
      <c r="AS101" s="95"/>
      <c r="AT101" s="16"/>
      <c r="AU101" s="96"/>
      <c r="AV101" s="96"/>
      <c r="AW101" s="99"/>
      <c r="AX101" s="99"/>
      <c r="AY101" s="99"/>
      <c r="AZ101" s="99"/>
      <c r="BA101" s="99"/>
      <c r="BB101" s="99"/>
      <c r="BC101" s="16"/>
    </row>
    <row r="102" spans="4:55" ht="15" customHeight="1" x14ac:dyDescent="0.2">
      <c r="D102" s="30"/>
      <c r="F102" s="9"/>
      <c r="G102" s="9"/>
      <c r="H102" s="95"/>
      <c r="I102" s="95"/>
      <c r="J102" s="16"/>
      <c r="K102" s="97"/>
      <c r="L102" s="96"/>
      <c r="M102" s="99"/>
      <c r="N102" s="99"/>
      <c r="O102" s="99"/>
      <c r="P102" s="99"/>
      <c r="Q102" s="99"/>
      <c r="R102" s="99"/>
      <c r="S102" s="16"/>
      <c r="AP102" s="9"/>
      <c r="AQ102" s="9"/>
      <c r="AR102" s="95"/>
      <c r="AS102" s="95"/>
      <c r="AT102" s="16"/>
      <c r="AU102" s="97"/>
      <c r="AV102" s="96"/>
      <c r="AW102" s="99"/>
      <c r="AX102" s="99"/>
      <c r="AY102" s="99"/>
      <c r="AZ102" s="99"/>
      <c r="BA102" s="99"/>
      <c r="BB102" s="99"/>
      <c r="BC102" s="16"/>
    </row>
    <row r="103" spans="4:55" ht="15" customHeight="1" x14ac:dyDescent="0.2">
      <c r="D103" s="30"/>
      <c r="F103" s="9"/>
      <c r="G103" s="9"/>
      <c r="H103" s="95"/>
      <c r="I103" s="95"/>
      <c r="J103" s="16"/>
      <c r="K103" s="96"/>
      <c r="L103" s="96"/>
      <c r="M103" s="99"/>
      <c r="N103" s="99"/>
      <c r="O103" s="99"/>
      <c r="P103" s="99"/>
      <c r="Q103" s="99"/>
      <c r="R103" s="99"/>
      <c r="S103" s="16"/>
      <c r="AP103" s="9"/>
      <c r="AQ103" s="9"/>
      <c r="AR103" s="95"/>
      <c r="AS103" s="95"/>
      <c r="AT103" s="16"/>
      <c r="AU103" s="96"/>
      <c r="AV103" s="96"/>
      <c r="AW103" s="99"/>
      <c r="AX103" s="99"/>
      <c r="AY103" s="99"/>
      <c r="AZ103" s="99"/>
      <c r="BA103" s="99"/>
      <c r="BB103" s="99"/>
      <c r="BC103" s="16"/>
    </row>
    <row r="104" spans="4:55" ht="15" customHeight="1" x14ac:dyDescent="0.2">
      <c r="D104" s="30"/>
      <c r="F104" s="9"/>
      <c r="G104" s="9"/>
      <c r="H104" s="95"/>
      <c r="I104" s="95"/>
      <c r="J104" s="16"/>
      <c r="K104" s="97"/>
      <c r="L104" s="96"/>
      <c r="M104" s="99"/>
      <c r="N104" s="99"/>
      <c r="O104" s="99"/>
      <c r="P104" s="99"/>
      <c r="Q104" s="99"/>
      <c r="R104" s="99"/>
      <c r="S104" s="16"/>
      <c r="AP104" s="9"/>
      <c r="AQ104" s="9"/>
      <c r="AR104" s="95"/>
      <c r="AS104" s="95"/>
      <c r="AT104" s="16"/>
      <c r="AU104" s="97"/>
      <c r="AV104" s="96"/>
      <c r="AW104" s="99"/>
      <c r="AX104" s="99"/>
      <c r="AY104" s="99"/>
      <c r="AZ104" s="99"/>
      <c r="BA104" s="99"/>
      <c r="BB104" s="99"/>
      <c r="BC104" s="16"/>
    </row>
    <row r="105" spans="4:55" ht="15" customHeight="1" x14ac:dyDescent="0.2">
      <c r="D105" s="30"/>
      <c r="F105" s="9"/>
      <c r="G105" s="9"/>
      <c r="H105" s="95"/>
      <c r="I105" s="95"/>
      <c r="J105" s="16"/>
      <c r="K105" s="96"/>
      <c r="L105" s="96"/>
      <c r="M105" s="99"/>
      <c r="N105" s="99"/>
      <c r="O105" s="99"/>
      <c r="P105" s="99"/>
      <c r="Q105" s="99"/>
      <c r="R105" s="99"/>
      <c r="S105" s="16"/>
      <c r="AP105" s="9"/>
      <c r="AQ105" s="9"/>
      <c r="AR105" s="95"/>
      <c r="AS105" s="95"/>
      <c r="AT105" s="16"/>
      <c r="AU105" s="96"/>
      <c r="AV105" s="96"/>
      <c r="AW105" s="99"/>
      <c r="AX105" s="99"/>
      <c r="AY105" s="99"/>
      <c r="AZ105" s="99"/>
      <c r="BA105" s="99"/>
      <c r="BB105" s="99"/>
      <c r="BC105" s="16"/>
    </row>
    <row r="106" spans="4:55" ht="15" customHeight="1" x14ac:dyDescent="0.2">
      <c r="D106" s="30"/>
      <c r="F106" s="9"/>
      <c r="G106" s="9"/>
      <c r="H106" s="95"/>
      <c r="I106" s="95"/>
      <c r="J106" s="16"/>
      <c r="K106" s="97"/>
      <c r="L106" s="96"/>
      <c r="M106" s="99"/>
      <c r="N106" s="99"/>
      <c r="O106" s="99"/>
      <c r="P106" s="99"/>
      <c r="Q106" s="99"/>
      <c r="R106" s="99"/>
      <c r="S106" s="16"/>
      <c r="AP106" s="9"/>
      <c r="AQ106" s="9"/>
      <c r="AR106" s="95"/>
      <c r="AS106" s="95"/>
      <c r="AT106" s="16"/>
      <c r="AU106" s="97"/>
      <c r="AV106" s="96"/>
      <c r="AW106" s="99"/>
      <c r="AX106" s="99"/>
      <c r="AY106" s="99"/>
      <c r="AZ106" s="99"/>
      <c r="BA106" s="99"/>
      <c r="BB106" s="99"/>
      <c r="BC106" s="16"/>
    </row>
    <row r="107" spans="4:55" ht="15" customHeight="1" x14ac:dyDescent="0.2">
      <c r="D107" s="30"/>
      <c r="F107" s="9"/>
      <c r="G107" s="9"/>
      <c r="H107" s="95"/>
      <c r="I107" s="95"/>
      <c r="J107" s="16"/>
      <c r="K107" s="97"/>
      <c r="L107" s="96"/>
      <c r="M107" s="99"/>
      <c r="N107" s="99"/>
      <c r="O107" s="99"/>
      <c r="P107" s="99"/>
      <c r="Q107" s="99"/>
      <c r="R107" s="99"/>
      <c r="S107" s="16"/>
      <c r="AP107" s="9"/>
      <c r="AQ107" s="9"/>
      <c r="AR107" s="95"/>
      <c r="AS107" s="95"/>
      <c r="AT107" s="16"/>
      <c r="AU107" s="97"/>
      <c r="AV107" s="96"/>
      <c r="AW107" s="99"/>
      <c r="AX107" s="99"/>
      <c r="AY107" s="99"/>
      <c r="AZ107" s="99"/>
      <c r="BA107" s="99"/>
      <c r="BB107" s="99"/>
      <c r="BC107" s="16"/>
    </row>
    <row r="108" spans="4:55" ht="15" customHeight="1" x14ac:dyDescent="0.2">
      <c r="D108" s="30"/>
      <c r="F108" s="9"/>
      <c r="G108" s="9"/>
      <c r="H108" s="95"/>
      <c r="I108" s="95"/>
      <c r="J108" s="16"/>
      <c r="K108" s="97"/>
      <c r="L108" s="96"/>
      <c r="M108" s="99"/>
      <c r="N108" s="99"/>
      <c r="O108" s="99"/>
      <c r="P108" s="99"/>
      <c r="Q108" s="99"/>
      <c r="R108" s="99"/>
      <c r="S108" s="16"/>
      <c r="AP108" s="9"/>
      <c r="AQ108" s="9"/>
      <c r="AR108" s="95"/>
      <c r="AS108" s="95"/>
      <c r="AT108" s="16"/>
      <c r="AU108" s="97"/>
      <c r="AV108" s="96"/>
      <c r="AW108" s="99"/>
      <c r="AX108" s="99"/>
      <c r="AY108" s="99"/>
      <c r="AZ108" s="99"/>
      <c r="BA108" s="99"/>
      <c r="BB108" s="99"/>
      <c r="BC108" s="16"/>
    </row>
    <row r="109" spans="4:55" ht="15" customHeight="1" x14ac:dyDescent="0.2">
      <c r="D109" s="30"/>
      <c r="F109" s="9"/>
      <c r="G109" s="9"/>
      <c r="H109" s="95"/>
      <c r="I109" s="95"/>
      <c r="J109" s="16"/>
      <c r="K109" s="97"/>
      <c r="L109" s="96"/>
      <c r="M109" s="99"/>
      <c r="N109" s="99"/>
      <c r="O109" s="99"/>
      <c r="P109" s="99"/>
      <c r="Q109" s="99"/>
      <c r="R109" s="99"/>
      <c r="S109" s="16"/>
      <c r="AP109" s="9"/>
      <c r="AQ109" s="9"/>
      <c r="AR109" s="95"/>
      <c r="AS109" s="95"/>
      <c r="AT109" s="16"/>
      <c r="AU109" s="97"/>
      <c r="AV109" s="96"/>
      <c r="AW109" s="99"/>
      <c r="AX109" s="99"/>
      <c r="AY109" s="99"/>
      <c r="AZ109" s="99"/>
      <c r="BA109" s="99"/>
      <c r="BB109" s="99"/>
      <c r="BC109" s="16"/>
    </row>
    <row r="110" spans="4:55" ht="15" customHeight="1" x14ac:dyDescent="0.2">
      <c r="D110" s="30"/>
      <c r="F110" s="9"/>
      <c r="G110" s="9"/>
      <c r="H110" s="95"/>
      <c r="I110" s="95"/>
      <c r="J110" s="16"/>
      <c r="K110" s="97"/>
      <c r="L110" s="96"/>
      <c r="M110" s="99"/>
      <c r="N110" s="99"/>
      <c r="O110" s="99"/>
      <c r="P110" s="99"/>
      <c r="Q110" s="99"/>
      <c r="R110" s="99"/>
      <c r="S110" s="16"/>
      <c r="AP110" s="9"/>
      <c r="AQ110" s="9"/>
      <c r="AR110" s="95"/>
      <c r="AS110" s="95"/>
      <c r="AT110" s="16"/>
      <c r="AU110" s="97"/>
      <c r="AV110" s="96"/>
      <c r="AW110" s="99"/>
      <c r="AX110" s="99"/>
      <c r="AY110" s="99"/>
      <c r="AZ110" s="99"/>
      <c r="BA110" s="99"/>
      <c r="BB110" s="99"/>
      <c r="BC110" s="16"/>
    </row>
    <row r="111" spans="4:55" ht="15" customHeight="1" x14ac:dyDescent="0.2">
      <c r="D111" s="30"/>
      <c r="F111" s="16"/>
      <c r="G111" s="9"/>
      <c r="H111" s="95"/>
      <c r="I111" s="95"/>
      <c r="J111" s="16"/>
      <c r="K111" s="96"/>
      <c r="L111" s="96"/>
      <c r="M111" s="99"/>
      <c r="N111" s="99"/>
      <c r="O111" s="99"/>
      <c r="P111" s="99"/>
      <c r="Q111" s="99"/>
      <c r="R111" s="99"/>
      <c r="S111" s="16"/>
      <c r="AP111" s="16"/>
      <c r="AQ111" s="9"/>
      <c r="AR111" s="95"/>
      <c r="AS111" s="95"/>
      <c r="AT111" s="16"/>
      <c r="AU111" s="96"/>
      <c r="AV111" s="96"/>
      <c r="AW111" s="99"/>
      <c r="AX111" s="99"/>
      <c r="AY111" s="99"/>
      <c r="AZ111" s="99"/>
      <c r="BA111" s="99"/>
      <c r="BB111" s="99"/>
      <c r="BC111" s="16"/>
    </row>
    <row r="112" spans="4:55" ht="15" customHeight="1" x14ac:dyDescent="0.2">
      <c r="D112" s="30"/>
      <c r="F112" s="16"/>
      <c r="G112" s="9"/>
      <c r="H112" s="95"/>
      <c r="I112" s="95"/>
      <c r="J112" s="16"/>
      <c r="K112" s="97"/>
      <c r="L112" s="96"/>
      <c r="M112" s="101"/>
      <c r="N112" s="101"/>
      <c r="O112" s="101"/>
      <c r="P112" s="101"/>
      <c r="Q112" s="101"/>
      <c r="R112" s="101"/>
      <c r="S112" s="16"/>
      <c r="AP112" s="16"/>
      <c r="AQ112" s="9"/>
      <c r="AR112" s="95"/>
      <c r="AS112" s="95"/>
      <c r="AT112" s="16"/>
      <c r="AU112" s="97"/>
      <c r="AV112" s="96"/>
      <c r="AW112" s="101"/>
      <c r="AX112" s="101"/>
      <c r="AY112" s="101"/>
      <c r="AZ112" s="101"/>
      <c r="BA112" s="101"/>
      <c r="BB112" s="101"/>
      <c r="BC112" s="16"/>
    </row>
    <row r="113" spans="4:55" ht="15" customHeight="1" x14ac:dyDescent="0.2">
      <c r="D113" s="30"/>
      <c r="F113" s="102"/>
      <c r="G113" s="102"/>
      <c r="H113" s="103"/>
      <c r="I113" s="103"/>
      <c r="J113" s="104"/>
      <c r="K113" s="105"/>
      <c r="L113" s="105"/>
      <c r="M113" s="104"/>
      <c r="N113" s="104"/>
      <c r="O113" s="104"/>
      <c r="P113" s="104"/>
      <c r="Q113" s="104"/>
      <c r="R113" s="104"/>
      <c r="S113" s="104"/>
      <c r="AP113" s="102"/>
      <c r="AQ113" s="102"/>
      <c r="AR113" s="103"/>
      <c r="AS113" s="103"/>
      <c r="AT113" s="104"/>
      <c r="AU113" s="105"/>
      <c r="AV113" s="105"/>
      <c r="AW113" s="104"/>
      <c r="AX113" s="104"/>
      <c r="AY113" s="104"/>
      <c r="AZ113" s="104"/>
      <c r="BA113" s="104"/>
      <c r="BB113" s="104"/>
      <c r="BC113" s="104"/>
    </row>
    <row r="115" spans="4:55" ht="15" customHeight="1" x14ac:dyDescent="0.2">
      <c r="D115" s="30"/>
    </row>
    <row r="116" spans="4:55" ht="15" customHeight="1" x14ac:dyDescent="0.2">
      <c r="D116" s="30"/>
      <c r="F116" s="91"/>
      <c r="G116" s="91"/>
      <c r="H116" s="91"/>
      <c r="I116" s="91"/>
      <c r="J116" s="91"/>
      <c r="K116" s="91"/>
      <c r="L116" s="91"/>
      <c r="M116" s="91"/>
      <c r="N116" s="91"/>
      <c r="O116" s="91"/>
      <c r="P116" s="91"/>
      <c r="Q116" s="91"/>
      <c r="R116" s="91"/>
      <c r="S116" s="91"/>
      <c r="AP116" s="91"/>
      <c r="AQ116" s="91"/>
      <c r="AR116" s="91"/>
      <c r="AS116" s="91"/>
      <c r="AT116" s="91"/>
      <c r="AU116" s="91"/>
      <c r="AV116" s="91"/>
      <c r="AW116" s="91"/>
      <c r="AX116" s="91"/>
      <c r="AY116" s="91"/>
      <c r="AZ116" s="91"/>
      <c r="BA116" s="91"/>
      <c r="BB116" s="91"/>
      <c r="BC116" s="91"/>
    </row>
    <row r="117" spans="4:55" ht="15" customHeight="1" x14ac:dyDescent="0.2">
      <c r="D117" s="30"/>
      <c r="F117" s="91"/>
      <c r="G117" s="91"/>
      <c r="H117" s="91"/>
      <c r="I117" s="91"/>
      <c r="J117" s="91"/>
      <c r="K117" s="91"/>
      <c r="L117" s="91"/>
      <c r="M117" s="91"/>
      <c r="N117" s="91"/>
      <c r="O117" s="91"/>
      <c r="P117" s="91"/>
      <c r="Q117" s="91"/>
      <c r="R117" s="91"/>
      <c r="S117" s="91"/>
      <c r="AP117" s="91"/>
      <c r="AQ117" s="91"/>
      <c r="AR117" s="91"/>
      <c r="AS117" s="91"/>
      <c r="AT117" s="91"/>
      <c r="AU117" s="91"/>
      <c r="AV117" s="91"/>
      <c r="AW117" s="91"/>
      <c r="AX117" s="91"/>
      <c r="AY117" s="91"/>
      <c r="AZ117" s="91"/>
      <c r="BA117" s="91"/>
      <c r="BB117" s="91"/>
      <c r="BC117" s="91"/>
    </row>
    <row r="118" spans="4:55" ht="15" customHeight="1" x14ac:dyDescent="0.2">
      <c r="D118" s="30"/>
    </row>
    <row r="119" spans="4:55" ht="15" customHeight="1" x14ac:dyDescent="0.2">
      <c r="D119" s="30"/>
    </row>
    <row r="120" spans="4:55" ht="15" customHeight="1" x14ac:dyDescent="0.2">
      <c r="D120" s="30"/>
      <c r="H120" s="38"/>
      <c r="I120" s="39"/>
      <c r="K120" s="92"/>
      <c r="AR120" s="38"/>
      <c r="AS120" s="39"/>
      <c r="AU120" s="92"/>
    </row>
    <row r="121" spans="4:55" ht="15" customHeight="1" x14ac:dyDescent="0.2">
      <c r="D121" s="30"/>
      <c r="H121" s="38"/>
      <c r="I121" s="39"/>
      <c r="K121" s="42"/>
      <c r="AR121" s="38"/>
      <c r="AS121" s="39"/>
      <c r="AU121" s="42"/>
    </row>
    <row r="122" spans="4:55" ht="15" customHeight="1" x14ac:dyDescent="0.2">
      <c r="D122" s="30"/>
      <c r="H122" s="38"/>
      <c r="I122" s="39"/>
      <c r="K122" s="42"/>
      <c r="AR122" s="38"/>
      <c r="AS122" s="39"/>
      <c r="AU122" s="42"/>
    </row>
    <row r="123" spans="4:55" ht="15" customHeight="1" x14ac:dyDescent="0.2">
      <c r="D123" s="30"/>
      <c r="H123" s="38"/>
      <c r="I123" s="39"/>
      <c r="K123" s="42"/>
      <c r="AR123" s="38"/>
      <c r="AS123" s="39"/>
      <c r="AU123" s="42"/>
    </row>
    <row r="124" spans="4:55" ht="15" customHeight="1" x14ac:dyDescent="0.2">
      <c r="D124" s="30"/>
      <c r="H124" s="38"/>
      <c r="I124" s="39"/>
      <c r="K124" s="93"/>
      <c r="AR124" s="38"/>
      <c r="AS124" s="39"/>
      <c r="AU124" s="93"/>
    </row>
    <row r="125" spans="4:55" ht="15" customHeight="1" x14ac:dyDescent="0.2">
      <c r="D125" s="30"/>
      <c r="H125" s="38"/>
      <c r="I125" s="39"/>
      <c r="K125" s="42"/>
      <c r="AR125" s="38"/>
      <c r="AS125" s="39"/>
      <c r="AU125" s="42"/>
    </row>
    <row r="126" spans="4:55" ht="15" customHeight="1" x14ac:dyDescent="0.2">
      <c r="D126" s="30"/>
      <c r="H126" s="38"/>
      <c r="I126" s="39"/>
      <c r="J126" s="43"/>
      <c r="K126" s="94"/>
      <c r="L126" s="45"/>
      <c r="AR126" s="38"/>
      <c r="AS126" s="39"/>
      <c r="AT126" s="43"/>
      <c r="AU126" s="94"/>
      <c r="AV126" s="45"/>
    </row>
    <row r="127" spans="4:55" ht="15" customHeight="1" x14ac:dyDescent="0.2">
      <c r="D127" s="30"/>
      <c r="H127" s="39"/>
      <c r="I127" s="39"/>
      <c r="J127" s="43"/>
      <c r="K127" s="45"/>
      <c r="L127" s="45"/>
      <c r="AR127" s="39"/>
      <c r="AS127" s="39"/>
      <c r="AT127" s="43"/>
      <c r="AU127" s="45"/>
      <c r="AV127" s="45"/>
    </row>
    <row r="128" spans="4:55" ht="15" customHeight="1" x14ac:dyDescent="0.2">
      <c r="D128" s="30"/>
    </row>
    <row r="129" spans="4:55" ht="15" customHeight="1" x14ac:dyDescent="0.2">
      <c r="D129" s="30"/>
      <c r="F129" s="9"/>
      <c r="G129" s="9"/>
      <c r="H129" s="9"/>
      <c r="I129" s="9"/>
      <c r="J129" s="16"/>
      <c r="K129" s="9"/>
      <c r="L129" s="16"/>
      <c r="M129" s="9"/>
      <c r="N129" s="9"/>
      <c r="O129" s="9"/>
      <c r="P129" s="9"/>
      <c r="Q129" s="9"/>
      <c r="R129" s="9"/>
      <c r="S129" s="9"/>
      <c r="AP129" s="9"/>
      <c r="AQ129" s="9"/>
      <c r="AR129" s="9"/>
      <c r="AS129" s="9"/>
      <c r="AT129" s="16"/>
      <c r="AU129" s="9"/>
      <c r="AV129" s="16"/>
      <c r="AW129" s="9"/>
      <c r="AX129" s="9"/>
      <c r="AY129" s="9"/>
      <c r="AZ129" s="9"/>
      <c r="BA129" s="9"/>
      <c r="BB129" s="9"/>
      <c r="BC129" s="9"/>
    </row>
    <row r="130" spans="4:55" ht="15" customHeight="1" x14ac:dyDescent="0.2">
      <c r="D130" s="30"/>
      <c r="F130" s="9"/>
      <c r="G130" s="9"/>
      <c r="H130" s="95"/>
      <c r="I130" s="95"/>
      <c r="J130" s="16"/>
      <c r="K130" s="96"/>
      <c r="L130" s="96"/>
      <c r="M130" s="16"/>
      <c r="N130" s="16"/>
      <c r="O130" s="16"/>
      <c r="P130" s="16"/>
      <c r="Q130" s="16"/>
      <c r="R130" s="16"/>
      <c r="S130" s="16"/>
      <c r="AP130" s="9"/>
      <c r="AQ130" s="9"/>
      <c r="AR130" s="95"/>
      <c r="AS130" s="95"/>
      <c r="AT130" s="16"/>
      <c r="AU130" s="96"/>
      <c r="AV130" s="96"/>
      <c r="AW130" s="16"/>
      <c r="AX130" s="16"/>
      <c r="AY130" s="16"/>
      <c r="AZ130" s="16"/>
      <c r="BA130" s="16"/>
      <c r="BB130" s="16"/>
      <c r="BC130" s="16"/>
    </row>
    <row r="131" spans="4:55" ht="15" customHeight="1" x14ac:dyDescent="0.2">
      <c r="D131" s="30"/>
      <c r="F131" s="9"/>
      <c r="G131" s="9"/>
      <c r="H131" s="95"/>
      <c r="I131" s="95"/>
      <c r="J131" s="16"/>
      <c r="K131" s="97"/>
      <c r="L131" s="96"/>
      <c r="M131" s="98"/>
      <c r="N131" s="98"/>
      <c r="O131" s="98"/>
      <c r="P131" s="98"/>
      <c r="Q131" s="98"/>
      <c r="R131" s="98"/>
      <c r="S131" s="16"/>
      <c r="AP131" s="9"/>
      <c r="AQ131" s="9"/>
      <c r="AR131" s="95"/>
      <c r="AS131" s="95"/>
      <c r="AT131" s="16"/>
      <c r="AU131" s="97"/>
      <c r="AV131" s="96"/>
      <c r="AW131" s="98"/>
      <c r="AX131" s="98"/>
      <c r="AY131" s="98"/>
      <c r="AZ131" s="98"/>
      <c r="BA131" s="98"/>
      <c r="BB131" s="98"/>
      <c r="BC131" s="16"/>
    </row>
    <row r="132" spans="4:55" ht="15" customHeight="1" x14ac:dyDescent="0.2">
      <c r="D132" s="30"/>
      <c r="F132" s="9"/>
      <c r="G132" s="9"/>
      <c r="H132" s="95"/>
      <c r="I132" s="95"/>
      <c r="J132" s="16"/>
      <c r="K132" s="96"/>
      <c r="L132" s="96"/>
      <c r="M132" s="98"/>
      <c r="N132" s="98"/>
      <c r="O132" s="98"/>
      <c r="P132" s="98"/>
      <c r="Q132" s="98"/>
      <c r="R132" s="98"/>
      <c r="S132" s="16"/>
      <c r="AP132" s="9"/>
      <c r="AQ132" s="9"/>
      <c r="AR132" s="95"/>
      <c r="AS132" s="95"/>
      <c r="AT132" s="16"/>
      <c r="AU132" s="96"/>
      <c r="AV132" s="96"/>
      <c r="AW132" s="98"/>
      <c r="AX132" s="98"/>
      <c r="AY132" s="98"/>
      <c r="AZ132" s="98"/>
      <c r="BA132" s="98"/>
      <c r="BB132" s="98"/>
      <c r="BC132" s="16"/>
    </row>
    <row r="133" spans="4:55" ht="15" customHeight="1" x14ac:dyDescent="0.2">
      <c r="D133" s="30"/>
      <c r="F133" s="9"/>
      <c r="G133" s="9"/>
      <c r="H133" s="95"/>
      <c r="I133" s="95"/>
      <c r="J133" s="16"/>
      <c r="K133" s="97"/>
      <c r="L133" s="96"/>
      <c r="M133" s="98"/>
      <c r="N133" s="98"/>
      <c r="O133" s="98"/>
      <c r="P133" s="98"/>
      <c r="Q133" s="98"/>
      <c r="R133" s="98"/>
      <c r="S133" s="16"/>
      <c r="AP133" s="9"/>
      <c r="AQ133" s="9"/>
      <c r="AR133" s="95"/>
      <c r="AS133" s="95"/>
      <c r="AT133" s="16"/>
      <c r="AU133" s="97"/>
      <c r="AV133" s="96"/>
      <c r="AW133" s="98"/>
      <c r="AX133" s="98"/>
      <c r="AY133" s="98"/>
      <c r="AZ133" s="98"/>
      <c r="BA133" s="98"/>
      <c r="BB133" s="98"/>
      <c r="BC133" s="16"/>
    </row>
    <row r="134" spans="4:55" ht="15" customHeight="1" x14ac:dyDescent="0.2">
      <c r="D134" s="30"/>
      <c r="F134" s="9"/>
      <c r="G134" s="9"/>
      <c r="H134" s="95"/>
      <c r="I134" s="95"/>
      <c r="J134" s="16"/>
      <c r="K134" s="96"/>
      <c r="L134" s="96"/>
      <c r="M134" s="98"/>
      <c r="N134" s="98"/>
      <c r="O134" s="98"/>
      <c r="P134" s="98"/>
      <c r="Q134" s="98"/>
      <c r="R134" s="98"/>
      <c r="S134" s="16"/>
      <c r="AP134" s="9"/>
      <c r="AQ134" s="9"/>
      <c r="AR134" s="95"/>
      <c r="AS134" s="95"/>
      <c r="AT134" s="16"/>
      <c r="AU134" s="96"/>
      <c r="AV134" s="96"/>
      <c r="AW134" s="98"/>
      <c r="AX134" s="98"/>
      <c r="AY134" s="98"/>
      <c r="AZ134" s="98"/>
      <c r="BA134" s="98"/>
      <c r="BB134" s="98"/>
      <c r="BC134" s="16"/>
    </row>
    <row r="135" spans="4:55" ht="15" customHeight="1" x14ac:dyDescent="0.2">
      <c r="D135" s="30"/>
      <c r="F135" s="9"/>
      <c r="G135" s="9"/>
      <c r="H135" s="95"/>
      <c r="I135" s="95"/>
      <c r="J135" s="16"/>
      <c r="K135" s="97"/>
      <c r="L135" s="96"/>
      <c r="M135" s="98"/>
      <c r="N135" s="98"/>
      <c r="O135" s="98"/>
      <c r="P135" s="98"/>
      <c r="Q135" s="98"/>
      <c r="R135" s="98"/>
      <c r="S135" s="16"/>
      <c r="AP135" s="9"/>
      <c r="AQ135" s="9"/>
      <c r="AR135" s="95"/>
      <c r="AS135" s="95"/>
      <c r="AT135" s="16"/>
      <c r="AU135" s="97"/>
      <c r="AV135" s="96"/>
      <c r="AW135" s="98"/>
      <c r="AX135" s="98"/>
      <c r="AY135" s="98"/>
      <c r="AZ135" s="98"/>
      <c r="BA135" s="98"/>
      <c r="BB135" s="98"/>
      <c r="BC135" s="16"/>
    </row>
    <row r="136" spans="4:55" ht="15" customHeight="1" x14ac:dyDescent="0.2">
      <c r="D136" s="30"/>
      <c r="F136" s="9"/>
      <c r="G136" s="9"/>
      <c r="H136" s="95"/>
      <c r="I136" s="95"/>
      <c r="J136" s="16"/>
      <c r="K136" s="97"/>
      <c r="L136" s="96"/>
      <c r="M136" s="98"/>
      <c r="N136" s="98"/>
      <c r="O136" s="98"/>
      <c r="P136" s="98"/>
      <c r="Q136" s="98"/>
      <c r="R136" s="98"/>
      <c r="S136" s="16"/>
      <c r="AP136" s="9"/>
      <c r="AQ136" s="9"/>
      <c r="AR136" s="95"/>
      <c r="AS136" s="95"/>
      <c r="AT136" s="16"/>
      <c r="AU136" s="97"/>
      <c r="AV136" s="96"/>
      <c r="AW136" s="98"/>
      <c r="AX136" s="98"/>
      <c r="AY136" s="98"/>
      <c r="AZ136" s="98"/>
      <c r="BA136" s="98"/>
      <c r="BB136" s="98"/>
      <c r="BC136" s="16"/>
    </row>
    <row r="137" spans="4:55" ht="15" customHeight="1" x14ac:dyDescent="0.2">
      <c r="D137" s="30"/>
      <c r="F137" s="9"/>
      <c r="G137" s="9"/>
      <c r="H137" s="95"/>
      <c r="I137" s="95"/>
      <c r="J137" s="16"/>
      <c r="K137" s="97"/>
      <c r="L137" s="96"/>
      <c r="M137" s="98"/>
      <c r="N137" s="98"/>
      <c r="O137" s="98"/>
      <c r="P137" s="98"/>
      <c r="Q137" s="98"/>
      <c r="R137" s="98"/>
      <c r="S137" s="16"/>
      <c r="AP137" s="9"/>
      <c r="AQ137" s="9"/>
      <c r="AR137" s="95"/>
      <c r="AS137" s="95"/>
      <c r="AT137" s="16"/>
      <c r="AU137" s="97"/>
      <c r="AV137" s="96"/>
      <c r="AW137" s="98"/>
      <c r="AX137" s="98"/>
      <c r="AY137" s="98"/>
      <c r="AZ137" s="98"/>
      <c r="BA137" s="98"/>
      <c r="BB137" s="98"/>
      <c r="BC137" s="16"/>
    </row>
    <row r="138" spans="4:55" ht="15" customHeight="1" x14ac:dyDescent="0.2">
      <c r="D138" s="30"/>
      <c r="F138" s="9"/>
      <c r="G138" s="9"/>
      <c r="H138" s="95"/>
      <c r="I138" s="95"/>
      <c r="J138" s="16"/>
      <c r="K138" s="97"/>
      <c r="L138" s="96"/>
      <c r="M138" s="98"/>
      <c r="N138" s="98"/>
      <c r="O138" s="98"/>
      <c r="P138" s="98"/>
      <c r="Q138" s="98"/>
      <c r="R138" s="98"/>
      <c r="S138" s="16"/>
      <c r="AP138" s="9"/>
      <c r="AQ138" s="9"/>
      <c r="AR138" s="95"/>
      <c r="AS138" s="95"/>
      <c r="AT138" s="16"/>
      <c r="AU138" s="97"/>
      <c r="AV138" s="96"/>
      <c r="AW138" s="98"/>
      <c r="AX138" s="98"/>
      <c r="AY138" s="98"/>
      <c r="AZ138" s="98"/>
      <c r="BA138" s="98"/>
      <c r="BB138" s="98"/>
      <c r="BC138" s="16"/>
    </row>
    <row r="139" spans="4:55" ht="15" customHeight="1" x14ac:dyDescent="0.2">
      <c r="D139" s="30"/>
      <c r="F139" s="9"/>
      <c r="G139" s="9"/>
      <c r="H139" s="95"/>
      <c r="I139" s="95"/>
      <c r="J139" s="16"/>
      <c r="K139" s="97"/>
      <c r="L139" s="96"/>
      <c r="M139" s="98"/>
      <c r="N139" s="98"/>
      <c r="O139" s="98"/>
      <c r="P139" s="98"/>
      <c r="Q139" s="98"/>
      <c r="R139" s="98"/>
      <c r="S139" s="16"/>
      <c r="AP139" s="9"/>
      <c r="AQ139" s="9"/>
      <c r="AR139" s="95"/>
      <c r="AS139" s="95"/>
      <c r="AT139" s="16"/>
      <c r="AU139" s="97"/>
      <c r="AV139" s="96"/>
      <c r="AW139" s="98"/>
      <c r="AX139" s="98"/>
      <c r="AY139" s="98"/>
      <c r="AZ139" s="98"/>
      <c r="BA139" s="98"/>
      <c r="BB139" s="98"/>
      <c r="BC139" s="16"/>
    </row>
    <row r="140" spans="4:55" ht="15" customHeight="1" x14ac:dyDescent="0.2">
      <c r="D140" s="30"/>
      <c r="F140" s="9"/>
      <c r="G140" s="9"/>
      <c r="H140" s="95"/>
      <c r="I140" s="95"/>
      <c r="J140" s="16"/>
      <c r="K140" s="97"/>
      <c r="L140" s="96"/>
      <c r="M140" s="98"/>
      <c r="N140" s="98"/>
      <c r="O140" s="98"/>
      <c r="P140" s="98"/>
      <c r="Q140" s="98"/>
      <c r="R140" s="98"/>
      <c r="S140" s="16"/>
      <c r="AP140" s="9"/>
      <c r="AQ140" s="9"/>
      <c r="AR140" s="95"/>
      <c r="AS140" s="95"/>
      <c r="AT140" s="16"/>
      <c r="AU140" s="97"/>
      <c r="AV140" s="96"/>
      <c r="AW140" s="98"/>
      <c r="AX140" s="98"/>
      <c r="AY140" s="98"/>
      <c r="AZ140" s="98"/>
      <c r="BA140" s="98"/>
      <c r="BB140" s="98"/>
      <c r="BC140" s="16"/>
    </row>
    <row r="141" spans="4:55" ht="15" customHeight="1" x14ac:dyDescent="0.2">
      <c r="D141" s="30"/>
      <c r="F141" s="9"/>
      <c r="G141" s="9"/>
      <c r="H141" s="95"/>
      <c r="I141" s="95"/>
      <c r="J141" s="16"/>
      <c r="K141" s="97"/>
      <c r="L141" s="96"/>
      <c r="M141" s="98"/>
      <c r="N141" s="98"/>
      <c r="O141" s="98"/>
      <c r="P141" s="98"/>
      <c r="Q141" s="98"/>
      <c r="R141" s="98"/>
      <c r="S141" s="16"/>
      <c r="AP141" s="9"/>
      <c r="AQ141" s="9"/>
      <c r="AR141" s="95"/>
      <c r="AS141" s="95"/>
      <c r="AT141" s="16"/>
      <c r="AU141" s="97"/>
      <c r="AV141" s="96"/>
      <c r="AW141" s="98"/>
      <c r="AX141" s="98"/>
      <c r="AY141" s="98"/>
      <c r="AZ141" s="98"/>
      <c r="BA141" s="98"/>
      <c r="BB141" s="98"/>
      <c r="BC141" s="16"/>
    </row>
    <row r="142" spans="4:55" ht="15" customHeight="1" x14ac:dyDescent="0.2">
      <c r="D142" s="30"/>
      <c r="F142" s="9"/>
      <c r="G142" s="9"/>
      <c r="H142" s="95"/>
      <c r="I142" s="95"/>
      <c r="J142" s="16"/>
      <c r="K142" s="96"/>
      <c r="L142" s="96"/>
      <c r="M142" s="98"/>
      <c r="N142" s="98"/>
      <c r="O142" s="98"/>
      <c r="P142" s="98"/>
      <c r="Q142" s="98"/>
      <c r="R142" s="98"/>
      <c r="S142" s="16"/>
      <c r="AP142" s="9"/>
      <c r="AQ142" s="9"/>
      <c r="AR142" s="95"/>
      <c r="AS142" s="95"/>
      <c r="AT142" s="16"/>
      <c r="AU142" s="96"/>
      <c r="AV142" s="96"/>
      <c r="AW142" s="98"/>
      <c r="AX142" s="98"/>
      <c r="AY142" s="98"/>
      <c r="AZ142" s="98"/>
      <c r="BA142" s="98"/>
      <c r="BB142" s="98"/>
      <c r="BC142" s="16"/>
    </row>
    <row r="143" spans="4:55" ht="15" customHeight="1" x14ac:dyDescent="0.2">
      <c r="D143" s="30"/>
      <c r="F143" s="9"/>
      <c r="G143" s="9"/>
      <c r="H143" s="95"/>
      <c r="I143" s="95"/>
      <c r="J143" s="16"/>
      <c r="K143" s="100"/>
      <c r="L143" s="96"/>
      <c r="M143" s="98"/>
      <c r="N143" s="98"/>
      <c r="O143" s="98"/>
      <c r="P143" s="98"/>
      <c r="Q143" s="98"/>
      <c r="R143" s="98"/>
      <c r="S143" s="16"/>
      <c r="AP143" s="9"/>
      <c r="AQ143" s="9"/>
      <c r="AR143" s="95"/>
      <c r="AS143" s="95"/>
      <c r="AT143" s="16"/>
      <c r="AU143" s="100"/>
      <c r="AV143" s="96"/>
      <c r="AW143" s="98"/>
      <c r="AX143" s="98"/>
      <c r="AY143" s="98"/>
      <c r="AZ143" s="98"/>
      <c r="BA143" s="98"/>
      <c r="BB143" s="98"/>
      <c r="BC143" s="16"/>
    </row>
    <row r="144" spans="4:55" ht="15" customHeight="1" x14ac:dyDescent="0.2">
      <c r="D144" s="30"/>
      <c r="F144" s="9"/>
      <c r="G144" s="9"/>
      <c r="H144" s="95"/>
      <c r="I144" s="95"/>
      <c r="J144" s="16"/>
      <c r="K144" s="96"/>
      <c r="L144" s="96"/>
      <c r="M144" s="99"/>
      <c r="N144" s="99"/>
      <c r="O144" s="99"/>
      <c r="P144" s="99"/>
      <c r="Q144" s="99"/>
      <c r="R144" s="99"/>
      <c r="S144" s="16"/>
      <c r="AP144" s="9"/>
      <c r="AQ144" s="9"/>
      <c r="AR144" s="95"/>
      <c r="AS144" s="95"/>
      <c r="AT144" s="16"/>
      <c r="AU144" s="96"/>
      <c r="AV144" s="96"/>
      <c r="AW144" s="99"/>
      <c r="AX144" s="99"/>
      <c r="AY144" s="99"/>
      <c r="AZ144" s="99"/>
      <c r="BA144" s="99"/>
      <c r="BB144" s="99"/>
      <c r="BC144" s="16"/>
    </row>
    <row r="145" spans="4:55" ht="15" customHeight="1" x14ac:dyDescent="0.2">
      <c r="D145" s="30"/>
      <c r="F145" s="9"/>
      <c r="G145" s="9"/>
      <c r="H145" s="95"/>
      <c r="I145" s="95"/>
      <c r="J145" s="16"/>
      <c r="K145" s="100"/>
      <c r="L145" s="96"/>
      <c r="M145" s="99"/>
      <c r="N145" s="99"/>
      <c r="O145" s="99"/>
      <c r="P145" s="99"/>
      <c r="Q145" s="99"/>
      <c r="R145" s="99"/>
      <c r="S145" s="16"/>
      <c r="AP145" s="9"/>
      <c r="AQ145" s="9"/>
      <c r="AR145" s="95"/>
      <c r="AS145" s="95"/>
      <c r="AT145" s="16"/>
      <c r="AU145" s="100"/>
      <c r="AV145" s="96"/>
      <c r="AW145" s="99"/>
      <c r="AX145" s="99"/>
      <c r="AY145" s="99"/>
      <c r="AZ145" s="99"/>
      <c r="BA145" s="99"/>
      <c r="BB145" s="99"/>
      <c r="BC145" s="16"/>
    </row>
    <row r="146" spans="4:55" ht="15" customHeight="1" x14ac:dyDescent="0.2">
      <c r="D146" s="30"/>
      <c r="F146" s="9"/>
      <c r="G146" s="9"/>
      <c r="H146" s="95"/>
      <c r="I146" s="95"/>
      <c r="J146" s="16"/>
      <c r="K146" s="96"/>
      <c r="L146" s="96"/>
      <c r="M146" s="99"/>
      <c r="N146" s="99"/>
      <c r="O146" s="99"/>
      <c r="P146" s="99"/>
      <c r="Q146" s="99"/>
      <c r="R146" s="99"/>
      <c r="S146" s="16"/>
      <c r="AP146" s="9"/>
      <c r="AQ146" s="9"/>
      <c r="AR146" s="95"/>
      <c r="AS146" s="95"/>
      <c r="AT146" s="16"/>
      <c r="AU146" s="96"/>
      <c r="AV146" s="96"/>
      <c r="AW146" s="99"/>
      <c r="AX146" s="99"/>
      <c r="AY146" s="99"/>
      <c r="AZ146" s="99"/>
      <c r="BA146" s="99"/>
      <c r="BB146" s="99"/>
      <c r="BC146" s="16"/>
    </row>
    <row r="147" spans="4:55" ht="15" customHeight="1" x14ac:dyDescent="0.2">
      <c r="D147" s="30"/>
      <c r="F147" s="9"/>
      <c r="G147" s="9"/>
      <c r="H147" s="95"/>
      <c r="I147" s="95"/>
      <c r="J147" s="16"/>
      <c r="K147" s="97"/>
      <c r="L147" s="96"/>
      <c r="M147" s="99"/>
      <c r="N147" s="99"/>
      <c r="O147" s="99"/>
      <c r="P147" s="99"/>
      <c r="Q147" s="99"/>
      <c r="R147" s="99"/>
      <c r="S147" s="16"/>
      <c r="AP147" s="9"/>
      <c r="AQ147" s="9"/>
      <c r="AR147" s="95"/>
      <c r="AS147" s="95"/>
      <c r="AT147" s="16"/>
      <c r="AU147" s="97"/>
      <c r="AV147" s="96"/>
      <c r="AW147" s="99"/>
      <c r="AX147" s="99"/>
      <c r="AY147" s="99"/>
      <c r="AZ147" s="99"/>
      <c r="BA147" s="99"/>
      <c r="BB147" s="99"/>
      <c r="BC147" s="16"/>
    </row>
    <row r="148" spans="4:55" ht="15" customHeight="1" x14ac:dyDescent="0.2">
      <c r="D148" s="30"/>
      <c r="F148" s="9"/>
      <c r="G148" s="9"/>
      <c r="H148" s="95"/>
      <c r="I148" s="95"/>
      <c r="J148" s="16"/>
      <c r="K148" s="96"/>
      <c r="L148" s="96"/>
      <c r="M148" s="99"/>
      <c r="N148" s="99"/>
      <c r="O148" s="99"/>
      <c r="P148" s="99"/>
      <c r="Q148" s="99"/>
      <c r="R148" s="99"/>
      <c r="S148" s="16"/>
      <c r="AP148" s="9"/>
      <c r="AQ148" s="9"/>
      <c r="AR148" s="95"/>
      <c r="AS148" s="95"/>
      <c r="AT148" s="16"/>
      <c r="AU148" s="96"/>
      <c r="AV148" s="96"/>
      <c r="AW148" s="99"/>
      <c r="AX148" s="99"/>
      <c r="AY148" s="99"/>
      <c r="AZ148" s="99"/>
      <c r="BA148" s="99"/>
      <c r="BB148" s="99"/>
      <c r="BC148" s="16"/>
    </row>
    <row r="149" spans="4:55" ht="15" customHeight="1" x14ac:dyDescent="0.2">
      <c r="D149" s="30"/>
      <c r="F149" s="9"/>
      <c r="G149" s="9"/>
      <c r="H149" s="95"/>
      <c r="I149" s="95"/>
      <c r="J149" s="16"/>
      <c r="K149" s="97"/>
      <c r="L149" s="96"/>
      <c r="M149" s="99"/>
      <c r="N149" s="99"/>
      <c r="O149" s="99"/>
      <c r="P149" s="99"/>
      <c r="Q149" s="99"/>
      <c r="R149" s="99"/>
      <c r="S149" s="16"/>
      <c r="AP149" s="9"/>
      <c r="AQ149" s="9"/>
      <c r="AR149" s="95"/>
      <c r="AS149" s="95"/>
      <c r="AT149" s="16"/>
      <c r="AU149" s="97"/>
      <c r="AV149" s="96"/>
      <c r="AW149" s="99"/>
      <c r="AX149" s="99"/>
      <c r="AY149" s="99"/>
      <c r="AZ149" s="99"/>
      <c r="BA149" s="99"/>
      <c r="BB149" s="99"/>
      <c r="BC149" s="16"/>
    </row>
    <row r="150" spans="4:55" ht="15" customHeight="1" x14ac:dyDescent="0.2">
      <c r="D150" s="30"/>
      <c r="F150" s="9"/>
      <c r="G150" s="9"/>
      <c r="H150" s="95"/>
      <c r="I150" s="95"/>
      <c r="J150" s="16"/>
      <c r="K150" s="96"/>
      <c r="L150" s="96"/>
      <c r="M150" s="99"/>
      <c r="N150" s="99"/>
      <c r="O150" s="99"/>
      <c r="P150" s="99"/>
      <c r="Q150" s="99"/>
      <c r="R150" s="99"/>
      <c r="S150" s="16"/>
      <c r="AP150" s="9"/>
      <c r="AQ150" s="9"/>
      <c r="AR150" s="95"/>
      <c r="AS150" s="95"/>
      <c r="AT150" s="16"/>
      <c r="AU150" s="96"/>
      <c r="AV150" s="96"/>
      <c r="AW150" s="99"/>
      <c r="AX150" s="99"/>
      <c r="AY150" s="99"/>
      <c r="AZ150" s="99"/>
      <c r="BA150" s="99"/>
      <c r="BB150" s="99"/>
      <c r="BC150" s="16"/>
    </row>
    <row r="151" spans="4:55" ht="15" customHeight="1" x14ac:dyDescent="0.2">
      <c r="D151" s="30"/>
      <c r="F151" s="9"/>
      <c r="G151" s="9"/>
      <c r="H151" s="95"/>
      <c r="I151" s="95"/>
      <c r="J151" s="16"/>
      <c r="K151" s="97"/>
      <c r="L151" s="96"/>
      <c r="M151" s="99"/>
      <c r="N151" s="99"/>
      <c r="O151" s="99"/>
      <c r="P151" s="99"/>
      <c r="Q151" s="99"/>
      <c r="R151" s="99"/>
      <c r="S151" s="16"/>
      <c r="AP151" s="9"/>
      <c r="AQ151" s="9"/>
      <c r="AR151" s="95"/>
      <c r="AS151" s="95"/>
      <c r="AT151" s="16"/>
      <c r="AU151" s="97"/>
      <c r="AV151" s="96"/>
      <c r="AW151" s="99"/>
      <c r="AX151" s="99"/>
      <c r="AY151" s="99"/>
      <c r="AZ151" s="99"/>
      <c r="BA151" s="99"/>
      <c r="BB151" s="99"/>
      <c r="BC151" s="16"/>
    </row>
    <row r="152" spans="4:55" ht="15" customHeight="1" x14ac:dyDescent="0.2">
      <c r="D152" s="30"/>
      <c r="F152" s="9"/>
      <c r="G152" s="9"/>
      <c r="H152" s="95"/>
      <c r="I152" s="95"/>
      <c r="J152" s="16"/>
      <c r="K152" s="96"/>
      <c r="L152" s="96"/>
      <c r="M152" s="99"/>
      <c r="N152" s="99"/>
      <c r="O152" s="99"/>
      <c r="P152" s="99"/>
      <c r="Q152" s="99"/>
      <c r="R152" s="99"/>
      <c r="S152" s="16"/>
      <c r="AP152" s="9"/>
      <c r="AQ152" s="9"/>
      <c r="AR152" s="95"/>
      <c r="AS152" s="95"/>
      <c r="AT152" s="16"/>
      <c r="AU152" s="96"/>
      <c r="AV152" s="96"/>
      <c r="AW152" s="99"/>
      <c r="AX152" s="99"/>
      <c r="AY152" s="99"/>
      <c r="AZ152" s="99"/>
      <c r="BA152" s="99"/>
      <c r="BB152" s="99"/>
      <c r="BC152" s="16"/>
    </row>
    <row r="153" spans="4:55" ht="15" customHeight="1" x14ac:dyDescent="0.2">
      <c r="D153" s="30"/>
      <c r="F153" s="9"/>
      <c r="G153" s="9"/>
      <c r="H153" s="95"/>
      <c r="I153" s="95"/>
      <c r="J153" s="16"/>
      <c r="K153" s="97"/>
      <c r="L153" s="96"/>
      <c r="M153" s="99"/>
      <c r="N153" s="99"/>
      <c r="O153" s="99"/>
      <c r="P153" s="99"/>
      <c r="Q153" s="99"/>
      <c r="R153" s="99"/>
      <c r="S153" s="16"/>
      <c r="AP153" s="9"/>
      <c r="AQ153" s="9"/>
      <c r="AR153" s="95"/>
      <c r="AS153" s="95"/>
      <c r="AT153" s="16"/>
      <c r="AU153" s="97"/>
      <c r="AV153" s="96"/>
      <c r="AW153" s="99"/>
      <c r="AX153" s="99"/>
      <c r="AY153" s="99"/>
      <c r="AZ153" s="99"/>
      <c r="BA153" s="99"/>
      <c r="BB153" s="99"/>
      <c r="BC153" s="16"/>
    </row>
    <row r="154" spans="4:55" ht="15" customHeight="1" x14ac:dyDescent="0.2">
      <c r="D154" s="30"/>
      <c r="F154" s="9"/>
      <c r="G154" s="9"/>
      <c r="H154" s="95"/>
      <c r="I154" s="95"/>
      <c r="J154" s="16"/>
      <c r="K154" s="96"/>
      <c r="L154" s="96"/>
      <c r="M154" s="99"/>
      <c r="N154" s="99"/>
      <c r="O154" s="99"/>
      <c r="P154" s="99"/>
      <c r="Q154" s="99"/>
      <c r="R154" s="99"/>
      <c r="S154" s="16"/>
      <c r="AP154" s="9"/>
      <c r="AQ154" s="9"/>
      <c r="AR154" s="95"/>
      <c r="AS154" s="95"/>
      <c r="AT154" s="16"/>
      <c r="AU154" s="96"/>
      <c r="AV154" s="96"/>
      <c r="AW154" s="99"/>
      <c r="AX154" s="99"/>
      <c r="AY154" s="99"/>
      <c r="AZ154" s="99"/>
      <c r="BA154" s="99"/>
      <c r="BB154" s="99"/>
      <c r="BC154" s="16"/>
    </row>
    <row r="155" spans="4:55" ht="15" customHeight="1" x14ac:dyDescent="0.2">
      <c r="D155" s="30"/>
      <c r="F155" s="9"/>
      <c r="G155" s="9"/>
      <c r="H155" s="95"/>
      <c r="I155" s="95"/>
      <c r="J155" s="16"/>
      <c r="K155" s="97"/>
      <c r="L155" s="96"/>
      <c r="M155" s="99"/>
      <c r="N155" s="99"/>
      <c r="O155" s="99"/>
      <c r="P155" s="99"/>
      <c r="Q155" s="99"/>
      <c r="R155" s="99"/>
      <c r="S155" s="16"/>
      <c r="AP155" s="9"/>
      <c r="AQ155" s="9"/>
      <c r="AR155" s="95"/>
      <c r="AS155" s="95"/>
      <c r="AT155" s="16"/>
      <c r="AU155" s="97"/>
      <c r="AV155" s="96"/>
      <c r="AW155" s="99"/>
      <c r="AX155" s="99"/>
      <c r="AY155" s="99"/>
      <c r="AZ155" s="99"/>
      <c r="BA155" s="99"/>
      <c r="BB155" s="99"/>
      <c r="BC155" s="16"/>
    </row>
    <row r="156" spans="4:55" ht="15" customHeight="1" x14ac:dyDescent="0.2">
      <c r="D156" s="30"/>
      <c r="F156" s="9"/>
      <c r="G156" s="9"/>
      <c r="H156" s="95"/>
      <c r="I156" s="95"/>
      <c r="J156" s="16"/>
      <c r="K156" s="96"/>
      <c r="L156" s="96"/>
      <c r="M156" s="99"/>
      <c r="N156" s="99"/>
      <c r="O156" s="99"/>
      <c r="P156" s="99"/>
      <c r="Q156" s="99"/>
      <c r="R156" s="99"/>
      <c r="S156" s="16"/>
      <c r="AP156" s="9"/>
      <c r="AQ156" s="9"/>
      <c r="AR156" s="95"/>
      <c r="AS156" s="95"/>
      <c r="AT156" s="16"/>
      <c r="AU156" s="96"/>
      <c r="AV156" s="96"/>
      <c r="AW156" s="99"/>
      <c r="AX156" s="99"/>
      <c r="AY156" s="99"/>
      <c r="AZ156" s="99"/>
      <c r="BA156" s="99"/>
      <c r="BB156" s="99"/>
      <c r="BC156" s="16"/>
    </row>
    <row r="157" spans="4:55" ht="15" customHeight="1" x14ac:dyDescent="0.2">
      <c r="D157" s="30"/>
      <c r="F157" s="9"/>
      <c r="G157" s="9"/>
      <c r="H157" s="95"/>
      <c r="I157" s="95"/>
      <c r="J157" s="16"/>
      <c r="K157" s="97"/>
      <c r="L157" s="96"/>
      <c r="M157" s="99"/>
      <c r="N157" s="99"/>
      <c r="O157" s="99"/>
      <c r="P157" s="99"/>
      <c r="Q157" s="99"/>
      <c r="R157" s="99"/>
      <c r="S157" s="16"/>
      <c r="AP157" s="9"/>
      <c r="AQ157" s="9"/>
      <c r="AR157" s="95"/>
      <c r="AS157" s="95"/>
      <c r="AT157" s="16"/>
      <c r="AU157" s="97"/>
      <c r="AV157" s="96"/>
      <c r="AW157" s="99"/>
      <c r="AX157" s="99"/>
      <c r="AY157" s="99"/>
      <c r="AZ157" s="99"/>
      <c r="BA157" s="99"/>
      <c r="BB157" s="99"/>
      <c r="BC157" s="16"/>
    </row>
    <row r="158" spans="4:55" ht="15" customHeight="1" x14ac:dyDescent="0.2">
      <c r="D158" s="30"/>
      <c r="F158" s="9"/>
      <c r="G158" s="9"/>
      <c r="H158" s="95"/>
      <c r="I158" s="95"/>
      <c r="J158" s="16"/>
      <c r="K158" s="96"/>
      <c r="L158" s="96"/>
      <c r="M158" s="99"/>
      <c r="N158" s="99"/>
      <c r="O158" s="99"/>
      <c r="P158" s="99"/>
      <c r="Q158" s="99"/>
      <c r="R158" s="99"/>
      <c r="S158" s="16"/>
      <c r="AP158" s="9"/>
      <c r="AQ158" s="9"/>
      <c r="AR158" s="95"/>
      <c r="AS158" s="95"/>
      <c r="AT158" s="16"/>
      <c r="AU158" s="96"/>
      <c r="AV158" s="96"/>
      <c r="AW158" s="99"/>
      <c r="AX158" s="99"/>
      <c r="AY158" s="99"/>
      <c r="AZ158" s="99"/>
      <c r="BA158" s="99"/>
      <c r="BB158" s="99"/>
      <c r="BC158" s="16"/>
    </row>
    <row r="159" spans="4:55" ht="15" customHeight="1" x14ac:dyDescent="0.2">
      <c r="D159" s="30"/>
      <c r="F159" s="9"/>
      <c r="G159" s="9"/>
      <c r="H159" s="95"/>
      <c r="I159" s="95"/>
      <c r="J159" s="16"/>
      <c r="K159" s="97"/>
      <c r="L159" s="96"/>
      <c r="M159" s="99"/>
      <c r="N159" s="99"/>
      <c r="O159" s="99"/>
      <c r="P159" s="99"/>
      <c r="Q159" s="99"/>
      <c r="R159" s="99"/>
      <c r="S159" s="16"/>
      <c r="AP159" s="9"/>
      <c r="AQ159" s="9"/>
      <c r="AR159" s="95"/>
      <c r="AS159" s="95"/>
      <c r="AT159" s="16"/>
      <c r="AU159" s="97"/>
      <c r="AV159" s="96"/>
      <c r="AW159" s="99"/>
      <c r="AX159" s="99"/>
      <c r="AY159" s="99"/>
      <c r="AZ159" s="99"/>
      <c r="BA159" s="99"/>
      <c r="BB159" s="99"/>
      <c r="BC159" s="16"/>
    </row>
    <row r="160" spans="4:55" ht="15" customHeight="1" x14ac:dyDescent="0.2">
      <c r="D160" s="30"/>
      <c r="F160" s="9"/>
      <c r="G160" s="9"/>
      <c r="H160" s="95"/>
      <c r="I160" s="95"/>
      <c r="J160" s="16"/>
      <c r="K160" s="96"/>
      <c r="L160" s="96"/>
      <c r="M160" s="99"/>
      <c r="N160" s="99"/>
      <c r="O160" s="99"/>
      <c r="P160" s="99"/>
      <c r="Q160" s="99"/>
      <c r="R160" s="99"/>
      <c r="S160" s="16"/>
      <c r="AP160" s="9"/>
      <c r="AQ160" s="9"/>
      <c r="AR160" s="95"/>
      <c r="AS160" s="95"/>
      <c r="AT160" s="16"/>
      <c r="AU160" s="96"/>
      <c r="AV160" s="96"/>
      <c r="AW160" s="99"/>
      <c r="AX160" s="99"/>
      <c r="AY160" s="99"/>
      <c r="AZ160" s="99"/>
      <c r="BA160" s="99"/>
      <c r="BB160" s="99"/>
      <c r="BC160" s="16"/>
    </row>
    <row r="161" spans="4:55" ht="15" customHeight="1" x14ac:dyDescent="0.2">
      <c r="D161" s="30"/>
      <c r="F161" s="9"/>
      <c r="G161" s="9"/>
      <c r="H161" s="95"/>
      <c r="I161" s="95"/>
      <c r="J161" s="16"/>
      <c r="K161" s="97"/>
      <c r="L161" s="96"/>
      <c r="M161" s="99"/>
      <c r="N161" s="99"/>
      <c r="O161" s="99"/>
      <c r="P161" s="99"/>
      <c r="Q161" s="99"/>
      <c r="R161" s="99"/>
      <c r="S161" s="16"/>
      <c r="AP161" s="9"/>
      <c r="AQ161" s="9"/>
      <c r="AR161" s="95"/>
      <c r="AS161" s="95"/>
      <c r="AT161" s="16"/>
      <c r="AU161" s="97"/>
      <c r="AV161" s="96"/>
      <c r="AW161" s="99"/>
      <c r="AX161" s="99"/>
      <c r="AY161" s="99"/>
      <c r="AZ161" s="99"/>
      <c r="BA161" s="99"/>
      <c r="BB161" s="99"/>
      <c r="BC161" s="16"/>
    </row>
    <row r="162" spans="4:55" ht="15" customHeight="1" x14ac:dyDescent="0.2">
      <c r="D162" s="30"/>
      <c r="F162" s="9"/>
      <c r="G162" s="9"/>
      <c r="H162" s="95"/>
      <c r="I162" s="95"/>
      <c r="J162" s="16"/>
      <c r="K162" s="96"/>
      <c r="L162" s="96"/>
      <c r="M162" s="99"/>
      <c r="N162" s="99"/>
      <c r="O162" s="99"/>
      <c r="P162" s="99"/>
      <c r="Q162" s="99"/>
      <c r="R162" s="99"/>
      <c r="S162" s="16"/>
      <c r="AP162" s="9"/>
      <c r="AQ162" s="9"/>
      <c r="AR162" s="95"/>
      <c r="AS162" s="95"/>
      <c r="AT162" s="16"/>
      <c r="AU162" s="96"/>
      <c r="AV162" s="96"/>
      <c r="AW162" s="99"/>
      <c r="AX162" s="99"/>
      <c r="AY162" s="99"/>
      <c r="AZ162" s="99"/>
      <c r="BA162" s="99"/>
      <c r="BB162" s="99"/>
      <c r="BC162" s="16"/>
    </row>
    <row r="163" spans="4:55" ht="15" customHeight="1" x14ac:dyDescent="0.2">
      <c r="D163" s="30"/>
      <c r="F163" s="9"/>
      <c r="G163" s="9"/>
      <c r="H163" s="95"/>
      <c r="I163" s="95"/>
      <c r="J163" s="16"/>
      <c r="K163" s="97"/>
      <c r="L163" s="96"/>
      <c r="M163" s="99"/>
      <c r="N163" s="99"/>
      <c r="O163" s="99"/>
      <c r="P163" s="99"/>
      <c r="Q163" s="99"/>
      <c r="R163" s="99"/>
      <c r="S163" s="16"/>
      <c r="AP163" s="9"/>
      <c r="AQ163" s="9"/>
      <c r="AR163" s="95"/>
      <c r="AS163" s="95"/>
      <c r="AT163" s="16"/>
      <c r="AU163" s="97"/>
      <c r="AV163" s="96"/>
      <c r="AW163" s="99"/>
      <c r="AX163" s="99"/>
      <c r="AY163" s="99"/>
      <c r="AZ163" s="99"/>
      <c r="BA163" s="99"/>
      <c r="BB163" s="99"/>
      <c r="BC163" s="16"/>
    </row>
    <row r="164" spans="4:55" ht="15" customHeight="1" x14ac:dyDescent="0.2">
      <c r="D164" s="30"/>
      <c r="F164" s="9"/>
      <c r="G164" s="9"/>
      <c r="H164" s="95"/>
      <c r="I164" s="95"/>
      <c r="J164" s="16"/>
      <c r="K164" s="96"/>
      <c r="L164" s="96"/>
      <c r="M164" s="99"/>
      <c r="N164" s="99"/>
      <c r="O164" s="99"/>
      <c r="P164" s="99"/>
      <c r="Q164" s="99"/>
      <c r="R164" s="99"/>
      <c r="S164" s="16"/>
      <c r="AP164" s="9"/>
      <c r="AQ164" s="9"/>
      <c r="AR164" s="95"/>
      <c r="AS164" s="95"/>
      <c r="AT164" s="16"/>
      <c r="AU164" s="96"/>
      <c r="AV164" s="96"/>
      <c r="AW164" s="99"/>
      <c r="AX164" s="99"/>
      <c r="AY164" s="99"/>
      <c r="AZ164" s="99"/>
      <c r="BA164" s="99"/>
      <c r="BB164" s="99"/>
      <c r="BC164" s="16"/>
    </row>
    <row r="165" spans="4:55" ht="15" customHeight="1" x14ac:dyDescent="0.2">
      <c r="D165" s="30"/>
      <c r="F165" s="9"/>
      <c r="G165" s="9"/>
      <c r="H165" s="95"/>
      <c r="I165" s="95"/>
      <c r="J165" s="16"/>
      <c r="K165" s="97"/>
      <c r="L165" s="96"/>
      <c r="M165" s="99"/>
      <c r="N165" s="99"/>
      <c r="O165" s="99"/>
      <c r="P165" s="99"/>
      <c r="Q165" s="99"/>
      <c r="R165" s="99"/>
      <c r="S165" s="16"/>
      <c r="AP165" s="9"/>
      <c r="AQ165" s="9"/>
      <c r="AR165" s="95"/>
      <c r="AS165" s="95"/>
      <c r="AT165" s="16"/>
      <c r="AU165" s="97"/>
      <c r="AV165" s="96"/>
      <c r="AW165" s="99"/>
      <c r="AX165" s="99"/>
      <c r="AY165" s="99"/>
      <c r="AZ165" s="99"/>
      <c r="BA165" s="99"/>
      <c r="BB165" s="99"/>
      <c r="BC165" s="16"/>
    </row>
    <row r="166" spans="4:55" ht="15" customHeight="1" x14ac:dyDescent="0.2">
      <c r="D166" s="30"/>
      <c r="F166" s="9"/>
      <c r="G166" s="9"/>
      <c r="H166" s="95"/>
      <c r="I166" s="95"/>
      <c r="J166" s="16"/>
      <c r="K166" s="96"/>
      <c r="L166" s="96"/>
      <c r="M166" s="99"/>
      <c r="N166" s="99"/>
      <c r="O166" s="99"/>
      <c r="P166" s="99"/>
      <c r="Q166" s="99"/>
      <c r="R166" s="99"/>
      <c r="S166" s="16"/>
      <c r="AP166" s="9"/>
      <c r="AQ166" s="9"/>
      <c r="AR166" s="95"/>
      <c r="AS166" s="95"/>
      <c r="AT166" s="16"/>
      <c r="AU166" s="96"/>
      <c r="AV166" s="96"/>
      <c r="AW166" s="99"/>
      <c r="AX166" s="99"/>
      <c r="AY166" s="99"/>
      <c r="AZ166" s="99"/>
      <c r="BA166" s="99"/>
      <c r="BB166" s="99"/>
      <c r="BC166" s="16"/>
    </row>
    <row r="167" spans="4:55" ht="15" customHeight="1" x14ac:dyDescent="0.2">
      <c r="D167" s="30"/>
      <c r="F167" s="9"/>
      <c r="G167" s="9"/>
      <c r="H167" s="95"/>
      <c r="I167" s="95"/>
      <c r="J167" s="16"/>
      <c r="K167" s="97"/>
      <c r="L167" s="96"/>
      <c r="M167" s="99"/>
      <c r="N167" s="99"/>
      <c r="O167" s="99"/>
      <c r="P167" s="99"/>
      <c r="Q167" s="99"/>
      <c r="R167" s="99"/>
      <c r="S167" s="16"/>
      <c r="AP167" s="9"/>
      <c r="AQ167" s="9"/>
      <c r="AR167" s="95"/>
      <c r="AS167" s="95"/>
      <c r="AT167" s="16"/>
      <c r="AU167" s="97"/>
      <c r="AV167" s="96"/>
      <c r="AW167" s="99"/>
      <c r="AX167" s="99"/>
      <c r="AY167" s="99"/>
      <c r="AZ167" s="99"/>
      <c r="BA167" s="99"/>
      <c r="BB167" s="99"/>
      <c r="BC167" s="16"/>
    </row>
    <row r="168" spans="4:55" ht="15" customHeight="1" x14ac:dyDescent="0.2">
      <c r="D168" s="30"/>
      <c r="F168" s="9"/>
      <c r="G168" s="9"/>
      <c r="H168" s="95"/>
      <c r="I168" s="95"/>
      <c r="J168" s="16"/>
      <c r="K168" s="97"/>
      <c r="L168" s="96"/>
      <c r="M168" s="99"/>
      <c r="N168" s="99"/>
      <c r="O168" s="99"/>
      <c r="P168" s="99"/>
      <c r="Q168" s="99"/>
      <c r="R168" s="99"/>
      <c r="S168" s="16"/>
      <c r="AP168" s="9"/>
      <c r="AQ168" s="9"/>
      <c r="AR168" s="95"/>
      <c r="AS168" s="95"/>
      <c r="AT168" s="16"/>
      <c r="AU168" s="97"/>
      <c r="AV168" s="96"/>
      <c r="AW168" s="99"/>
      <c r="AX168" s="99"/>
      <c r="AY168" s="99"/>
      <c r="AZ168" s="99"/>
      <c r="BA168" s="99"/>
      <c r="BB168" s="99"/>
      <c r="BC168" s="16"/>
    </row>
    <row r="169" spans="4:55" ht="15" customHeight="1" x14ac:dyDescent="0.2">
      <c r="D169" s="30"/>
      <c r="F169" s="9"/>
      <c r="G169" s="9"/>
      <c r="H169" s="95"/>
      <c r="I169" s="95"/>
      <c r="J169" s="16"/>
      <c r="K169" s="97"/>
      <c r="L169" s="96"/>
      <c r="M169" s="99"/>
      <c r="N169" s="99"/>
      <c r="O169" s="99"/>
      <c r="P169" s="99"/>
      <c r="Q169" s="99"/>
      <c r="R169" s="99"/>
      <c r="S169" s="16"/>
      <c r="AP169" s="9"/>
      <c r="AQ169" s="9"/>
      <c r="AR169" s="95"/>
      <c r="AS169" s="95"/>
      <c r="AT169" s="16"/>
      <c r="AU169" s="97"/>
      <c r="AV169" s="96"/>
      <c r="AW169" s="99"/>
      <c r="AX169" s="99"/>
      <c r="AY169" s="99"/>
      <c r="AZ169" s="99"/>
      <c r="BA169" s="99"/>
      <c r="BB169" s="99"/>
      <c r="BC169" s="16"/>
    </row>
    <row r="170" spans="4:55" ht="15" customHeight="1" x14ac:dyDescent="0.2">
      <c r="D170" s="30"/>
      <c r="F170" s="9"/>
      <c r="G170" s="9"/>
      <c r="H170" s="95"/>
      <c r="I170" s="95"/>
      <c r="J170" s="16"/>
      <c r="K170" s="97"/>
      <c r="L170" s="96"/>
      <c r="M170" s="99"/>
      <c r="N170" s="99"/>
      <c r="O170" s="99"/>
      <c r="P170" s="99"/>
      <c r="Q170" s="99"/>
      <c r="R170" s="99"/>
      <c r="S170" s="16"/>
      <c r="AP170" s="9"/>
      <c r="AQ170" s="9"/>
      <c r="AR170" s="95"/>
      <c r="AS170" s="95"/>
      <c r="AT170" s="16"/>
      <c r="AU170" s="97"/>
      <c r="AV170" s="96"/>
      <c r="AW170" s="99"/>
      <c r="AX170" s="99"/>
      <c r="AY170" s="99"/>
      <c r="AZ170" s="99"/>
      <c r="BA170" s="99"/>
      <c r="BB170" s="99"/>
      <c r="BC170" s="16"/>
    </row>
    <row r="171" spans="4:55" ht="15" customHeight="1" x14ac:dyDescent="0.2">
      <c r="D171" s="30"/>
      <c r="F171" s="9"/>
      <c r="G171" s="9"/>
      <c r="H171" s="95"/>
      <c r="I171" s="95"/>
      <c r="J171" s="16"/>
      <c r="K171" s="97"/>
      <c r="L171" s="96"/>
      <c r="M171" s="99"/>
      <c r="N171" s="99"/>
      <c r="O171" s="99"/>
      <c r="P171" s="99"/>
      <c r="Q171" s="99"/>
      <c r="R171" s="99"/>
      <c r="S171" s="16"/>
      <c r="AP171" s="9"/>
      <c r="AQ171" s="9"/>
      <c r="AR171" s="95"/>
      <c r="AS171" s="95"/>
      <c r="AT171" s="16"/>
      <c r="AU171" s="97"/>
      <c r="AV171" s="96"/>
      <c r="AW171" s="99"/>
      <c r="AX171" s="99"/>
      <c r="AY171" s="99"/>
      <c r="AZ171" s="99"/>
      <c r="BA171" s="99"/>
      <c r="BB171" s="99"/>
      <c r="BC171" s="16"/>
    </row>
    <row r="172" spans="4:55" ht="15" customHeight="1" x14ac:dyDescent="0.2">
      <c r="D172" s="30"/>
      <c r="F172" s="16"/>
      <c r="G172" s="9"/>
      <c r="H172" s="95"/>
      <c r="I172" s="95"/>
      <c r="J172" s="16"/>
      <c r="K172" s="96"/>
      <c r="L172" s="96"/>
      <c r="M172" s="99"/>
      <c r="N172" s="99"/>
      <c r="O172" s="99"/>
      <c r="P172" s="99"/>
      <c r="Q172" s="99"/>
      <c r="R172" s="99"/>
      <c r="S172" s="16"/>
      <c r="AP172" s="16"/>
      <c r="AQ172" s="9"/>
      <c r="AR172" s="95"/>
      <c r="AS172" s="95"/>
      <c r="AT172" s="16"/>
      <c r="AU172" s="96"/>
      <c r="AV172" s="96"/>
      <c r="AW172" s="99"/>
      <c r="AX172" s="99"/>
      <c r="AY172" s="99"/>
      <c r="AZ172" s="99"/>
      <c r="BA172" s="99"/>
      <c r="BB172" s="99"/>
      <c r="BC172" s="16"/>
    </row>
    <row r="173" spans="4:55" ht="15" customHeight="1" x14ac:dyDescent="0.2">
      <c r="D173" s="30"/>
      <c r="F173" s="16"/>
      <c r="G173" s="9"/>
      <c r="H173" s="95"/>
      <c r="I173" s="95"/>
      <c r="J173" s="16"/>
      <c r="K173" s="97"/>
      <c r="L173" s="96"/>
      <c r="M173" s="101"/>
      <c r="N173" s="101"/>
      <c r="O173" s="101"/>
      <c r="P173" s="101"/>
      <c r="Q173" s="101"/>
      <c r="R173" s="101"/>
      <c r="S173" s="16"/>
      <c r="AP173" s="16"/>
      <c r="AQ173" s="9"/>
      <c r="AR173" s="95"/>
      <c r="AS173" s="95"/>
      <c r="AT173" s="16"/>
      <c r="AU173" s="97"/>
      <c r="AV173" s="96"/>
      <c r="AW173" s="101"/>
      <c r="AX173" s="101"/>
      <c r="AY173" s="101"/>
      <c r="AZ173" s="101"/>
      <c r="BA173" s="101"/>
      <c r="BB173" s="101"/>
      <c r="BC173" s="16"/>
    </row>
    <row r="174" spans="4:55" ht="15" customHeight="1" x14ac:dyDescent="0.2">
      <c r="D174" s="30"/>
      <c r="F174" s="102"/>
      <c r="G174" s="102"/>
      <c r="H174" s="103"/>
      <c r="I174" s="103"/>
      <c r="J174" s="104"/>
      <c r="K174" s="105"/>
      <c r="L174" s="105"/>
      <c r="M174" s="104"/>
      <c r="N174" s="104"/>
      <c r="O174" s="104"/>
      <c r="P174" s="104"/>
      <c r="Q174" s="104"/>
      <c r="R174" s="104"/>
      <c r="S174" s="104"/>
      <c r="AP174" s="102"/>
      <c r="AQ174" s="102"/>
      <c r="AR174" s="103"/>
      <c r="AS174" s="103"/>
      <c r="AT174" s="104"/>
      <c r="AU174" s="105"/>
      <c r="AV174" s="105"/>
      <c r="AW174" s="104"/>
      <c r="AX174" s="104"/>
      <c r="AY174" s="104"/>
      <c r="AZ174" s="104"/>
      <c r="BA174" s="104"/>
      <c r="BB174" s="104"/>
      <c r="BC174" s="104"/>
    </row>
  </sheetData>
  <mergeCells count="235">
    <mergeCell ref="BB48:BB49"/>
    <mergeCell ref="BE48:BE49"/>
    <mergeCell ref="BJ48:BJ49"/>
    <mergeCell ref="BL48:BL49"/>
    <mergeCell ref="BN48:BN49"/>
    <mergeCell ref="BQ48:BQ49"/>
    <mergeCell ref="O50:O51"/>
    <mergeCell ref="R50:R51"/>
    <mergeCell ref="U50:X51"/>
    <mergeCell ref="AD50:AD51"/>
    <mergeCell ref="AG50:AG51"/>
    <mergeCell ref="AP50:AP51"/>
    <mergeCell ref="AR50:AR51"/>
    <mergeCell ref="BQ50:BQ51"/>
    <mergeCell ref="AU50:AU51"/>
    <mergeCell ref="AY50:AY51"/>
    <mergeCell ref="BB50:BB51"/>
    <mergeCell ref="BE50:BH51"/>
    <mergeCell ref="BJ50:BJ51"/>
    <mergeCell ref="BN50:BN51"/>
    <mergeCell ref="O48:O49"/>
    <mergeCell ref="R48:R49"/>
    <mergeCell ref="U48:U49"/>
    <mergeCell ref="AB48:AB49"/>
    <mergeCell ref="AD48:AD49"/>
    <mergeCell ref="AG48:AG49"/>
    <mergeCell ref="AP48:AP49"/>
    <mergeCell ref="AR48:AR49"/>
    <mergeCell ref="AU48:AU49"/>
    <mergeCell ref="AU46:AU47"/>
    <mergeCell ref="AW46:AW47"/>
    <mergeCell ref="AY46:AY47"/>
    <mergeCell ref="AY48:AY49"/>
    <mergeCell ref="BB46:BB47"/>
    <mergeCell ref="BE46:BE47"/>
    <mergeCell ref="BJ46:BJ47"/>
    <mergeCell ref="BL46:BL47"/>
    <mergeCell ref="BN46:BN47"/>
    <mergeCell ref="BQ46:BQ47"/>
    <mergeCell ref="M46:M47"/>
    <mergeCell ref="O46:O47"/>
    <mergeCell ref="R46:R47"/>
    <mergeCell ref="U46:U47"/>
    <mergeCell ref="AB46:AB47"/>
    <mergeCell ref="AD46:AD47"/>
    <mergeCell ref="AG46:AG47"/>
    <mergeCell ref="AP46:AP47"/>
    <mergeCell ref="AR46:AR47"/>
    <mergeCell ref="BN42:BN43"/>
    <mergeCell ref="BQ42:BQ43"/>
    <mergeCell ref="M44:M45"/>
    <mergeCell ref="O44:O45"/>
    <mergeCell ref="R44:R45"/>
    <mergeCell ref="U44:U45"/>
    <mergeCell ref="W44:W45"/>
    <mergeCell ref="Z44:Z45"/>
    <mergeCell ref="AB44:AB45"/>
    <mergeCell ref="AD44:AD45"/>
    <mergeCell ref="AG44:AG45"/>
    <mergeCell ref="AP44:AP45"/>
    <mergeCell ref="AR44:AR45"/>
    <mergeCell ref="AU44:AU45"/>
    <mergeCell ref="AW44:AW45"/>
    <mergeCell ref="AY44:AY45"/>
    <mergeCell ref="BB44:BB45"/>
    <mergeCell ref="BE44:BE45"/>
    <mergeCell ref="BG44:BG45"/>
    <mergeCell ref="BJ44:BJ45"/>
    <mergeCell ref="BL44:BL45"/>
    <mergeCell ref="BN44:BN45"/>
    <mergeCell ref="BQ44:BQ45"/>
    <mergeCell ref="AR42:AR43"/>
    <mergeCell ref="AU42:AU43"/>
    <mergeCell ref="AW42:AW43"/>
    <mergeCell ref="AY42:AY43"/>
    <mergeCell ref="BB42:BB43"/>
    <mergeCell ref="BE42:BE43"/>
    <mergeCell ref="BG42:BG43"/>
    <mergeCell ref="BJ42:BJ43"/>
    <mergeCell ref="BL42:BL43"/>
    <mergeCell ref="M42:M43"/>
    <mergeCell ref="O42:O43"/>
    <mergeCell ref="R42:R43"/>
    <mergeCell ref="W42:W43"/>
    <mergeCell ref="Z42:Z43"/>
    <mergeCell ref="AB42:AB43"/>
    <mergeCell ref="AD42:AD43"/>
    <mergeCell ref="AG42:AG43"/>
    <mergeCell ref="AP42:AP43"/>
    <mergeCell ref="BL38:BL39"/>
    <mergeCell ref="BN38:BN39"/>
    <mergeCell ref="BQ38:BQ39"/>
    <mergeCell ref="AP40:AP41"/>
    <mergeCell ref="AR40:AR41"/>
    <mergeCell ref="AU40:AU41"/>
    <mergeCell ref="AW40:AW41"/>
    <mergeCell ref="AY40:AY41"/>
    <mergeCell ref="BB40:BB41"/>
    <mergeCell ref="BE40:BE41"/>
    <mergeCell ref="BG40:BG41"/>
    <mergeCell ref="BJ40:BJ41"/>
    <mergeCell ref="BL40:BL41"/>
    <mergeCell ref="BN40:BN41"/>
    <mergeCell ref="BQ40:BQ41"/>
    <mergeCell ref="AP38:AP39"/>
    <mergeCell ref="AR38:AR39"/>
    <mergeCell ref="AU38:AU39"/>
    <mergeCell ref="AW38:AW39"/>
    <mergeCell ref="AY38:AY39"/>
    <mergeCell ref="BB38:BB39"/>
    <mergeCell ref="BE38:BE39"/>
    <mergeCell ref="BG38:BG39"/>
    <mergeCell ref="BJ38:BJ39"/>
    <mergeCell ref="BL34:BL35"/>
    <mergeCell ref="BN34:BN35"/>
    <mergeCell ref="BQ34:BQ35"/>
    <mergeCell ref="AP36:AP37"/>
    <mergeCell ref="AR36:AR37"/>
    <mergeCell ref="AU36:AU37"/>
    <mergeCell ref="AW36:AW37"/>
    <mergeCell ref="AY36:AY37"/>
    <mergeCell ref="BB36:BB37"/>
    <mergeCell ref="BE36:BE37"/>
    <mergeCell ref="BG36:BG37"/>
    <mergeCell ref="BJ36:BJ37"/>
    <mergeCell ref="BL36:BL37"/>
    <mergeCell ref="BN36:BN37"/>
    <mergeCell ref="BQ36:BQ37"/>
    <mergeCell ref="AP34:AP35"/>
    <mergeCell ref="AR34:AR35"/>
    <mergeCell ref="AU34:AU35"/>
    <mergeCell ref="AW34:AW35"/>
    <mergeCell ref="AY34:AY35"/>
    <mergeCell ref="BB34:BB35"/>
    <mergeCell ref="BE34:BE35"/>
    <mergeCell ref="BG34:BG35"/>
    <mergeCell ref="BJ34:BJ35"/>
    <mergeCell ref="BL30:BL31"/>
    <mergeCell ref="BN30:BN31"/>
    <mergeCell ref="BQ30:BQ31"/>
    <mergeCell ref="AP32:AP33"/>
    <mergeCell ref="AR32:AR33"/>
    <mergeCell ref="AU32:AU33"/>
    <mergeCell ref="AW32:AW33"/>
    <mergeCell ref="AY32:AY33"/>
    <mergeCell ref="BB32:BB33"/>
    <mergeCell ref="BE32:BE33"/>
    <mergeCell ref="BG32:BG33"/>
    <mergeCell ref="BJ32:BJ33"/>
    <mergeCell ref="BL32:BL33"/>
    <mergeCell ref="BN32:BN33"/>
    <mergeCell ref="BQ32:BQ33"/>
    <mergeCell ref="AP30:AP31"/>
    <mergeCell ref="AR30:AR31"/>
    <mergeCell ref="AU30:AU31"/>
    <mergeCell ref="AW30:AW31"/>
    <mergeCell ref="AY30:AY31"/>
    <mergeCell ref="BB30:BB31"/>
    <mergeCell ref="BE30:BE31"/>
    <mergeCell ref="BG30:BG31"/>
    <mergeCell ref="BJ30:BJ31"/>
    <mergeCell ref="BL26:BL27"/>
    <mergeCell ref="BN26:BN27"/>
    <mergeCell ref="BQ26:BQ27"/>
    <mergeCell ref="AP28:AP29"/>
    <mergeCell ref="AR28:AR29"/>
    <mergeCell ref="AU28:AU29"/>
    <mergeCell ref="AW28:AW29"/>
    <mergeCell ref="AY28:AY29"/>
    <mergeCell ref="BB28:BB29"/>
    <mergeCell ref="BE28:BE29"/>
    <mergeCell ref="BG28:BG29"/>
    <mergeCell ref="BJ28:BJ29"/>
    <mergeCell ref="BL28:BL29"/>
    <mergeCell ref="BN28:BN29"/>
    <mergeCell ref="BQ28:BQ29"/>
    <mergeCell ref="AP26:AP27"/>
    <mergeCell ref="AR26:AR27"/>
    <mergeCell ref="AU26:AU27"/>
    <mergeCell ref="AW26:AW27"/>
    <mergeCell ref="AY26:AY27"/>
    <mergeCell ref="BB26:BB27"/>
    <mergeCell ref="BE26:BE27"/>
    <mergeCell ref="BG26:BG27"/>
    <mergeCell ref="BJ26:BJ27"/>
    <mergeCell ref="BQ22:BQ23"/>
    <mergeCell ref="AP24:AP25"/>
    <mergeCell ref="AR24:AR25"/>
    <mergeCell ref="AU24:AU25"/>
    <mergeCell ref="AW24:AW25"/>
    <mergeCell ref="AY24:AY25"/>
    <mergeCell ref="BB24:BB25"/>
    <mergeCell ref="BE24:BE25"/>
    <mergeCell ref="BG24:BG25"/>
    <mergeCell ref="BJ24:BJ25"/>
    <mergeCell ref="BL24:BL25"/>
    <mergeCell ref="BN24:BN25"/>
    <mergeCell ref="BQ24:BQ25"/>
    <mergeCell ref="AQ20:AS21"/>
    <mergeCell ref="AT20:AW20"/>
    <mergeCell ref="AX20:AZ20"/>
    <mergeCell ref="BE20:BE21"/>
    <mergeCell ref="BF20:BH21"/>
    <mergeCell ref="BI20:BL20"/>
    <mergeCell ref="BM20:BO20"/>
    <mergeCell ref="AP22:AP23"/>
    <mergeCell ref="AR22:AR23"/>
    <mergeCell ref="AU22:AU23"/>
    <mergeCell ref="AW22:AW23"/>
    <mergeCell ref="AY22:AY23"/>
    <mergeCell ref="BB22:BB23"/>
    <mergeCell ref="BE22:BE23"/>
    <mergeCell ref="BG22:BG23"/>
    <mergeCell ref="BJ22:BJ23"/>
    <mergeCell ref="BL22:BL23"/>
    <mergeCell ref="BN22:BN23"/>
    <mergeCell ref="F20:F21"/>
    <mergeCell ref="G20:I21"/>
    <mergeCell ref="J20:M20"/>
    <mergeCell ref="N20:R20"/>
    <mergeCell ref="U20:U21"/>
    <mergeCell ref="V20:X21"/>
    <mergeCell ref="Y20:AB20"/>
    <mergeCell ref="AC20:AG20"/>
    <mergeCell ref="AP20:AP21"/>
    <mergeCell ref="F7:AG8"/>
    <mergeCell ref="AP7:BQ8"/>
    <mergeCell ref="K11:AG11"/>
    <mergeCell ref="AU11:BQ11"/>
    <mergeCell ref="K13:AG13"/>
    <mergeCell ref="AU13:BQ13"/>
    <mergeCell ref="K15:AG15"/>
    <mergeCell ref="AU15:BQ15"/>
    <mergeCell ref="K17:AG17"/>
    <mergeCell ref="AU17:BQ17"/>
  </mergeCells>
  <phoneticPr fontId="13"/>
  <printOptions horizontalCentered="1" verticalCentered="1"/>
  <pageMargins left="0" right="0" top="0.78740157480314965" bottom="0" header="0" footer="0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>
    <tabColor indexed="43"/>
  </sheetPr>
  <dimension ref="A1:W1497"/>
  <sheetViews>
    <sheetView view="pageBreakPreview" zoomScale="60" zoomScaleNormal="100" workbookViewId="0">
      <selection activeCell="P39" sqref="P39"/>
    </sheetView>
  </sheetViews>
  <sheetFormatPr defaultColWidth="10.59765625" defaultRowHeight="17.25" x14ac:dyDescent="0.2"/>
  <cols>
    <col min="1" max="1" width="11.296875" style="25" bestFit="1" customWidth="1"/>
    <col min="2" max="2" width="2.59765625" style="25" customWidth="1"/>
    <col min="3" max="4" width="14.59765625" style="25" customWidth="1"/>
    <col min="5" max="5" width="1.59765625" style="25" customWidth="1"/>
    <col min="6" max="6" width="6.59765625" style="25" customWidth="1"/>
    <col min="7" max="7" width="2.59765625" style="25" customWidth="1"/>
    <col min="8" max="8" width="6.59765625" style="25" customWidth="1"/>
    <col min="9" max="9" width="3.296875" style="25" customWidth="1"/>
    <col min="10" max="10" width="6.59765625" style="25" customWidth="1"/>
    <col min="11" max="11" width="4.59765625" style="25" customWidth="1"/>
    <col min="12" max="12" width="4.59765625" style="37" customWidth="1"/>
    <col min="13" max="19" width="12.59765625" style="25" customWidth="1"/>
    <col min="20" max="20" width="26.59765625" style="25" customWidth="1"/>
    <col min="21" max="21" width="5.59765625" style="25" customWidth="1"/>
    <col min="22" max="22" width="3.69921875" style="25" customWidth="1"/>
    <col min="23" max="16384" width="10.59765625" style="25"/>
  </cols>
  <sheetData>
    <row r="1" spans="1:21" x14ac:dyDescent="0.2">
      <c r="B1" s="25" t="e">
        <f>#REF!</f>
        <v>#REF!</v>
      </c>
      <c r="T1" s="43"/>
    </row>
    <row r="2" spans="1:21" ht="42" x14ac:dyDescent="0.4">
      <c r="A2" s="106"/>
      <c r="M2" s="107" t="s">
        <v>18</v>
      </c>
    </row>
    <row r="3" spans="1:21" ht="21.75" thickBot="1" x14ac:dyDescent="0.25">
      <c r="B3" s="108"/>
      <c r="C3" s="109"/>
      <c r="D3" s="109"/>
      <c r="E3" s="109"/>
      <c r="F3" s="109"/>
      <c r="G3" s="109"/>
      <c r="H3" s="109"/>
      <c r="I3" s="109"/>
      <c r="J3" s="109"/>
      <c r="K3" s="109"/>
      <c r="L3" s="110"/>
      <c r="M3" s="109"/>
      <c r="N3" s="109"/>
      <c r="O3" s="109"/>
      <c r="P3" s="109"/>
      <c r="Q3" s="109"/>
      <c r="R3" s="109"/>
      <c r="S3" s="111"/>
      <c r="T3" s="112"/>
    </row>
    <row r="4" spans="1:21" ht="19.899999999999999" customHeight="1" x14ac:dyDescent="0.2">
      <c r="B4" s="113"/>
      <c r="C4" s="114"/>
      <c r="D4" s="114"/>
      <c r="E4" s="115"/>
      <c r="F4" s="114"/>
      <c r="G4" s="114"/>
      <c r="H4" s="114"/>
      <c r="I4" s="114"/>
      <c r="J4" s="114"/>
      <c r="K4" s="115"/>
      <c r="L4" s="116"/>
      <c r="M4" s="1042" t="s">
        <v>19</v>
      </c>
      <c r="N4" s="1043"/>
      <c r="O4" s="1042" t="s">
        <v>19</v>
      </c>
      <c r="P4" s="1043"/>
      <c r="Q4" s="1042" t="s">
        <v>19</v>
      </c>
      <c r="R4" s="1043"/>
      <c r="S4" s="116" t="s">
        <v>20</v>
      </c>
      <c r="T4" s="117"/>
      <c r="U4" s="118"/>
    </row>
    <row r="5" spans="1:21" ht="19.899999999999999" customHeight="1" x14ac:dyDescent="0.2">
      <c r="B5" s="1044" t="s">
        <v>21</v>
      </c>
      <c r="C5" s="1045"/>
      <c r="D5" s="1046"/>
      <c r="E5" s="1047" t="s">
        <v>22</v>
      </c>
      <c r="F5" s="1045"/>
      <c r="G5" s="1045"/>
      <c r="H5" s="1045"/>
      <c r="I5" s="1045"/>
      <c r="J5" s="1046"/>
      <c r="K5" s="119" t="s">
        <v>23</v>
      </c>
      <c r="L5" s="119" t="s">
        <v>5</v>
      </c>
      <c r="M5" s="1048" t="s">
        <v>512</v>
      </c>
      <c r="N5" s="1049"/>
      <c r="O5" s="1048" t="s">
        <v>569</v>
      </c>
      <c r="P5" s="1049"/>
      <c r="Q5" s="1048" t="s">
        <v>568</v>
      </c>
      <c r="R5" s="1049"/>
      <c r="S5" s="119" t="s">
        <v>24</v>
      </c>
      <c r="T5" s="120" t="s">
        <v>25</v>
      </c>
      <c r="U5" s="118"/>
    </row>
    <row r="6" spans="1:21" ht="19.899999999999999" customHeight="1" thickBot="1" x14ac:dyDescent="0.25">
      <c r="B6" s="121"/>
      <c r="C6" s="111"/>
      <c r="D6" s="111"/>
      <c r="E6" s="122"/>
      <c r="F6" s="111"/>
      <c r="G6" s="111"/>
      <c r="H6" s="111"/>
      <c r="I6" s="111"/>
      <c r="J6" s="111"/>
      <c r="K6" s="122"/>
      <c r="L6" s="123"/>
      <c r="M6" s="123" t="s">
        <v>26</v>
      </c>
      <c r="N6" s="123" t="s">
        <v>27</v>
      </c>
      <c r="O6" s="123" t="s">
        <v>26</v>
      </c>
      <c r="P6" s="123" t="s">
        <v>27</v>
      </c>
      <c r="Q6" s="123" t="s">
        <v>26</v>
      </c>
      <c r="R6" s="123" t="s">
        <v>27</v>
      </c>
      <c r="S6" s="123"/>
      <c r="T6" s="124"/>
      <c r="U6" s="118"/>
    </row>
    <row r="7" spans="1:21" ht="21.95" customHeight="1" x14ac:dyDescent="0.2">
      <c r="B7" s="125"/>
      <c r="C7" s="10"/>
      <c r="D7" s="10"/>
      <c r="E7" s="126"/>
      <c r="F7" s="10"/>
      <c r="G7" s="10"/>
      <c r="H7" s="10"/>
      <c r="I7" s="10"/>
      <c r="J7" s="10"/>
      <c r="K7" s="126"/>
      <c r="L7" s="127"/>
      <c r="M7" s="128"/>
      <c r="N7" s="126"/>
      <c r="O7" s="128"/>
      <c r="P7" s="126"/>
      <c r="Q7" s="128"/>
      <c r="R7" s="126"/>
      <c r="S7" s="129"/>
      <c r="T7" s="130"/>
      <c r="U7" s="118"/>
    </row>
    <row r="8" spans="1:21" ht="21.95" customHeight="1" x14ac:dyDescent="0.2">
      <c r="B8" s="131"/>
      <c r="C8" s="132" t="s">
        <v>46</v>
      </c>
      <c r="D8" s="133"/>
      <c r="E8" s="134"/>
      <c r="F8" s="132" t="s">
        <v>47</v>
      </c>
      <c r="G8" s="133"/>
      <c r="H8" s="133"/>
      <c r="I8" s="133"/>
      <c r="J8" s="133"/>
      <c r="K8" s="135">
        <v>1</v>
      </c>
      <c r="L8" s="135" t="s">
        <v>48</v>
      </c>
      <c r="M8" s="136">
        <v>12000</v>
      </c>
      <c r="N8" s="137">
        <f>SUM(K8*M8)</f>
        <v>12000</v>
      </c>
      <c r="O8" s="136">
        <v>15000</v>
      </c>
      <c r="P8" s="137">
        <f>SUM(K8*O8)</f>
        <v>15000</v>
      </c>
      <c r="Q8" s="138">
        <f>ROUNDDOWN(M8*1.3,-2)</f>
        <v>15600</v>
      </c>
      <c r="R8" s="137">
        <f>SUM(K8*Q8)</f>
        <v>15600</v>
      </c>
      <c r="S8" s="139">
        <f>M8</f>
        <v>12000</v>
      </c>
      <c r="T8" s="140"/>
      <c r="U8" s="118"/>
    </row>
    <row r="9" spans="1:21" ht="21.95" customHeight="1" x14ac:dyDescent="0.2">
      <c r="B9" s="125"/>
      <c r="C9" s="10"/>
      <c r="D9" s="10"/>
      <c r="E9" s="126"/>
      <c r="F9" s="10"/>
      <c r="G9" s="10"/>
      <c r="H9" s="10"/>
      <c r="I9" s="10"/>
      <c r="J9" s="10"/>
      <c r="K9" s="126"/>
      <c r="L9" s="127"/>
      <c r="M9" s="128"/>
      <c r="N9" s="126"/>
      <c r="O9" s="128"/>
      <c r="P9" s="126"/>
      <c r="Q9" s="128"/>
      <c r="R9" s="126"/>
      <c r="S9" s="129"/>
      <c r="T9" s="130"/>
      <c r="U9" s="118"/>
    </row>
    <row r="10" spans="1:21" ht="21.95" customHeight="1" x14ac:dyDescent="0.2">
      <c r="B10" s="131"/>
      <c r="C10" s="132" t="s">
        <v>46</v>
      </c>
      <c r="D10" s="133"/>
      <c r="E10" s="134"/>
      <c r="F10" s="132" t="s">
        <v>49</v>
      </c>
      <c r="G10" s="133"/>
      <c r="H10" s="133"/>
      <c r="I10" s="133"/>
      <c r="J10" s="133"/>
      <c r="K10" s="135">
        <v>1</v>
      </c>
      <c r="L10" s="135" t="s">
        <v>48</v>
      </c>
      <c r="M10" s="136">
        <v>9000</v>
      </c>
      <c r="N10" s="137">
        <f>SUM(K10*M10)</f>
        <v>9000</v>
      </c>
      <c r="O10" s="136">
        <v>10000</v>
      </c>
      <c r="P10" s="137">
        <f>SUM(K10*O10)</f>
        <v>10000</v>
      </c>
      <c r="Q10" s="138">
        <f>ROUNDDOWN(M10*1.3,-2)</f>
        <v>11700</v>
      </c>
      <c r="R10" s="137">
        <f>SUM(K10*Q10)</f>
        <v>11700</v>
      </c>
      <c r="S10" s="139">
        <f>M10</f>
        <v>9000</v>
      </c>
      <c r="T10" s="140"/>
      <c r="U10" s="118"/>
    </row>
    <row r="11" spans="1:21" ht="21.95" customHeight="1" x14ac:dyDescent="0.2">
      <c r="B11" s="125"/>
      <c r="C11" s="10"/>
      <c r="D11" s="10"/>
      <c r="E11" s="126"/>
      <c r="F11" s="10"/>
      <c r="G11" s="10"/>
      <c r="H11" s="10"/>
      <c r="I11" s="10"/>
      <c r="J11" s="10"/>
      <c r="K11" s="126"/>
      <c r="L11" s="127"/>
      <c r="M11" s="141"/>
      <c r="N11" s="142"/>
      <c r="O11" s="141"/>
      <c r="P11" s="142"/>
      <c r="Q11" s="141"/>
      <c r="R11" s="142"/>
      <c r="S11" s="129"/>
      <c r="T11" s="130"/>
      <c r="U11" s="118"/>
    </row>
    <row r="12" spans="1:21" ht="21.95" customHeight="1" x14ac:dyDescent="0.2">
      <c r="B12" s="131"/>
      <c r="C12" s="132" t="s">
        <v>528</v>
      </c>
      <c r="D12" s="133"/>
      <c r="E12" s="134"/>
      <c r="F12" s="132" t="s">
        <v>526</v>
      </c>
      <c r="G12" s="133"/>
      <c r="H12" s="133"/>
      <c r="I12" s="133"/>
      <c r="J12" s="133"/>
      <c r="K12" s="135">
        <v>1</v>
      </c>
      <c r="L12" s="135" t="s">
        <v>527</v>
      </c>
      <c r="M12" s="136">
        <v>190000</v>
      </c>
      <c r="N12" s="137">
        <f>SUM(K12*M12)</f>
        <v>190000</v>
      </c>
      <c r="O12" s="136">
        <v>215000</v>
      </c>
      <c r="P12" s="137">
        <f>SUM(K12*O12)</f>
        <v>215000</v>
      </c>
      <c r="Q12" s="138">
        <f>ROUNDDOWN(M12*1.3,-2)</f>
        <v>247000</v>
      </c>
      <c r="R12" s="137">
        <f>SUM(K12*Q12)</f>
        <v>247000</v>
      </c>
      <c r="S12" s="139">
        <f>M12</f>
        <v>190000</v>
      </c>
      <c r="T12" s="140"/>
      <c r="U12" s="118"/>
    </row>
    <row r="13" spans="1:21" ht="21.95" customHeight="1" x14ac:dyDescent="0.2">
      <c r="B13" s="125"/>
      <c r="C13" s="10"/>
      <c r="D13" s="10"/>
      <c r="E13" s="126"/>
      <c r="F13" s="10"/>
      <c r="G13" s="10"/>
      <c r="H13" s="10"/>
      <c r="I13" s="10"/>
      <c r="J13" s="10"/>
      <c r="K13" s="126"/>
      <c r="L13" s="127"/>
      <c r="M13" s="141"/>
      <c r="N13" s="142"/>
      <c r="O13" s="141"/>
      <c r="P13" s="142"/>
      <c r="Q13" s="141"/>
      <c r="R13" s="142"/>
      <c r="S13" s="129"/>
      <c r="T13" s="130"/>
      <c r="U13" s="118"/>
    </row>
    <row r="14" spans="1:21" ht="21.95" customHeight="1" x14ac:dyDescent="0.2">
      <c r="B14" s="131"/>
      <c r="C14" s="132"/>
      <c r="D14" s="133"/>
      <c r="E14" s="134"/>
      <c r="F14" s="132"/>
      <c r="G14" s="133"/>
      <c r="H14" s="133"/>
      <c r="I14" s="133"/>
      <c r="J14" s="133"/>
      <c r="K14" s="135"/>
      <c r="L14" s="135"/>
      <c r="M14" s="136"/>
      <c r="N14" s="137"/>
      <c r="O14" s="136"/>
      <c r="P14" s="137"/>
      <c r="Q14" s="138"/>
      <c r="R14" s="137"/>
      <c r="S14" s="139"/>
      <c r="T14" s="140"/>
      <c r="U14" s="118"/>
    </row>
    <row r="15" spans="1:21" ht="21.95" customHeight="1" x14ac:dyDescent="0.2">
      <c r="B15" s="125"/>
      <c r="C15" s="10"/>
      <c r="D15" s="10"/>
      <c r="E15" s="126"/>
      <c r="F15" s="10"/>
      <c r="G15" s="10"/>
      <c r="H15" s="10"/>
      <c r="I15" s="10"/>
      <c r="J15" s="10"/>
      <c r="K15" s="126"/>
      <c r="L15" s="127"/>
      <c r="M15" s="141"/>
      <c r="N15" s="142"/>
      <c r="O15" s="141"/>
      <c r="P15" s="142"/>
      <c r="Q15" s="141"/>
      <c r="R15" s="142"/>
      <c r="S15" s="129"/>
      <c r="T15" s="130"/>
      <c r="U15" s="118"/>
    </row>
    <row r="16" spans="1:21" ht="21.95" customHeight="1" x14ac:dyDescent="0.2">
      <c r="B16" s="131"/>
      <c r="C16" s="132"/>
      <c r="D16" s="133"/>
      <c r="E16" s="134"/>
      <c r="F16" s="132"/>
      <c r="G16" s="133"/>
      <c r="H16" s="133"/>
      <c r="I16" s="133"/>
      <c r="J16" s="133"/>
      <c r="K16" s="135"/>
      <c r="L16" s="135"/>
      <c r="M16" s="136"/>
      <c r="N16" s="137"/>
      <c r="O16" s="136"/>
      <c r="P16" s="137"/>
      <c r="Q16" s="138"/>
      <c r="R16" s="137"/>
      <c r="S16" s="139"/>
      <c r="T16" s="140"/>
      <c r="U16" s="118"/>
    </row>
    <row r="17" spans="2:21" ht="21.95" customHeight="1" x14ac:dyDescent="0.2">
      <c r="B17" s="125"/>
      <c r="C17" s="10"/>
      <c r="D17" s="10"/>
      <c r="E17" s="126"/>
      <c r="F17" s="10"/>
      <c r="G17" s="10"/>
      <c r="H17" s="10"/>
      <c r="I17" s="10"/>
      <c r="J17" s="10"/>
      <c r="K17" s="126"/>
      <c r="L17" s="127"/>
      <c r="M17" s="141"/>
      <c r="N17" s="142"/>
      <c r="O17" s="141"/>
      <c r="P17" s="142"/>
      <c r="Q17" s="141"/>
      <c r="R17" s="142"/>
      <c r="S17" s="129"/>
      <c r="T17" s="130"/>
      <c r="U17" s="118"/>
    </row>
    <row r="18" spans="2:21" ht="21.95" customHeight="1" x14ac:dyDescent="0.2">
      <c r="B18" s="131"/>
      <c r="C18" s="132"/>
      <c r="D18" s="133"/>
      <c r="E18" s="134"/>
      <c r="F18" s="132"/>
      <c r="G18" s="133"/>
      <c r="H18" s="133"/>
      <c r="I18" s="133"/>
      <c r="J18" s="133"/>
      <c r="K18" s="135"/>
      <c r="L18" s="135"/>
      <c r="M18" s="136"/>
      <c r="N18" s="137"/>
      <c r="O18" s="136"/>
      <c r="P18" s="137"/>
      <c r="Q18" s="138"/>
      <c r="R18" s="137"/>
      <c r="S18" s="139"/>
      <c r="T18" s="140"/>
      <c r="U18" s="118"/>
    </row>
    <row r="19" spans="2:21" ht="21.95" customHeight="1" x14ac:dyDescent="0.2">
      <c r="B19" s="125"/>
      <c r="C19" s="10"/>
      <c r="D19" s="10"/>
      <c r="E19" s="126"/>
      <c r="F19" s="10"/>
      <c r="G19" s="10"/>
      <c r="H19" s="10"/>
      <c r="I19" s="10"/>
      <c r="J19" s="10"/>
      <c r="K19" s="126"/>
      <c r="L19" s="127"/>
      <c r="M19" s="141"/>
      <c r="N19" s="142"/>
      <c r="O19" s="141"/>
      <c r="P19" s="142"/>
      <c r="Q19" s="141"/>
      <c r="R19" s="142"/>
      <c r="S19" s="129"/>
      <c r="T19" s="130"/>
      <c r="U19" s="118"/>
    </row>
    <row r="20" spans="2:21" ht="21.95" customHeight="1" x14ac:dyDescent="0.2">
      <c r="B20" s="131"/>
      <c r="C20" s="133"/>
      <c r="D20" s="133"/>
      <c r="E20" s="134"/>
      <c r="F20" s="133"/>
      <c r="G20" s="133"/>
      <c r="H20" s="133"/>
      <c r="I20" s="133"/>
      <c r="J20" s="133"/>
      <c r="K20" s="135"/>
      <c r="L20" s="135"/>
      <c r="M20" s="136"/>
      <c r="N20" s="137"/>
      <c r="O20" s="136"/>
      <c r="P20" s="137"/>
      <c r="Q20" s="138"/>
      <c r="R20" s="137"/>
      <c r="S20" s="139"/>
      <c r="T20" s="140"/>
      <c r="U20" s="118"/>
    </row>
    <row r="21" spans="2:21" ht="21.95" customHeight="1" x14ac:dyDescent="0.2">
      <c r="B21" s="125"/>
      <c r="C21" s="10"/>
      <c r="D21" s="10"/>
      <c r="E21" s="126"/>
      <c r="F21" s="10"/>
      <c r="G21" s="10"/>
      <c r="H21" s="10"/>
      <c r="I21" s="10"/>
      <c r="J21" s="10"/>
      <c r="K21" s="126"/>
      <c r="L21" s="127"/>
      <c r="M21" s="141"/>
      <c r="N21" s="142"/>
      <c r="O21" s="141"/>
      <c r="P21" s="142"/>
      <c r="Q21" s="141"/>
      <c r="R21" s="142"/>
      <c r="S21" s="143"/>
      <c r="T21" s="130"/>
      <c r="U21" s="118"/>
    </row>
    <row r="22" spans="2:21" ht="21.95" customHeight="1" x14ac:dyDescent="0.2">
      <c r="B22" s="131"/>
      <c r="C22" s="133"/>
      <c r="D22" s="133"/>
      <c r="E22" s="134"/>
      <c r="F22" s="133"/>
      <c r="G22" s="133"/>
      <c r="H22" s="133"/>
      <c r="I22" s="133"/>
      <c r="J22" s="133"/>
      <c r="K22" s="134"/>
      <c r="L22" s="135"/>
      <c r="M22" s="136"/>
      <c r="N22" s="137"/>
      <c r="O22" s="136"/>
      <c r="P22" s="137"/>
      <c r="Q22" s="138"/>
      <c r="R22" s="137"/>
      <c r="S22" s="139"/>
      <c r="T22" s="140"/>
      <c r="U22" s="118"/>
    </row>
    <row r="23" spans="2:21" ht="21.95" customHeight="1" x14ac:dyDescent="0.2">
      <c r="B23" s="125"/>
      <c r="C23" s="10"/>
      <c r="D23" s="10"/>
      <c r="E23" s="126"/>
      <c r="F23" s="10"/>
      <c r="G23" s="10"/>
      <c r="H23" s="10"/>
      <c r="I23" s="10"/>
      <c r="J23" s="10"/>
      <c r="K23" s="126"/>
      <c r="L23" s="127"/>
      <c r="M23" s="141"/>
      <c r="N23" s="142"/>
      <c r="O23" s="141"/>
      <c r="P23" s="142"/>
      <c r="Q23" s="141"/>
      <c r="R23" s="142"/>
      <c r="S23" s="143"/>
      <c r="T23" s="130"/>
      <c r="U23" s="118"/>
    </row>
    <row r="24" spans="2:21" ht="21.95" customHeight="1" x14ac:dyDescent="0.2">
      <c r="B24" s="131"/>
      <c r="C24" s="133"/>
      <c r="D24" s="133"/>
      <c r="E24" s="134"/>
      <c r="F24" s="133"/>
      <c r="G24" s="133"/>
      <c r="H24" s="133"/>
      <c r="I24" s="133"/>
      <c r="J24" s="133"/>
      <c r="K24" s="134"/>
      <c r="L24" s="135"/>
      <c r="M24" s="136"/>
      <c r="N24" s="137"/>
      <c r="O24" s="136"/>
      <c r="P24" s="137"/>
      <c r="Q24" s="138"/>
      <c r="R24" s="137"/>
      <c r="S24" s="139"/>
      <c r="T24" s="140"/>
      <c r="U24" s="118"/>
    </row>
    <row r="25" spans="2:21" ht="21.95" customHeight="1" x14ac:dyDescent="0.2">
      <c r="B25" s="125"/>
      <c r="C25" s="10"/>
      <c r="D25" s="10"/>
      <c r="E25" s="126"/>
      <c r="F25" s="10"/>
      <c r="G25" s="10"/>
      <c r="H25" s="10"/>
      <c r="I25" s="10"/>
      <c r="J25" s="10"/>
      <c r="K25" s="126"/>
      <c r="L25" s="127"/>
      <c r="M25" s="141"/>
      <c r="N25" s="142"/>
      <c r="O25" s="141"/>
      <c r="P25" s="142"/>
      <c r="Q25" s="141"/>
      <c r="R25" s="142"/>
      <c r="S25" s="144"/>
      <c r="T25" s="130"/>
      <c r="U25" s="118"/>
    </row>
    <row r="26" spans="2:21" ht="21.95" customHeight="1" x14ac:dyDescent="0.2">
      <c r="B26" s="131"/>
      <c r="C26" s="133"/>
      <c r="D26" s="133"/>
      <c r="E26" s="134"/>
      <c r="F26" s="133"/>
      <c r="G26" s="133"/>
      <c r="H26" s="133"/>
      <c r="I26" s="133"/>
      <c r="J26" s="133"/>
      <c r="K26" s="134"/>
      <c r="L26" s="135"/>
      <c r="M26" s="136"/>
      <c r="N26" s="137"/>
      <c r="O26" s="136"/>
      <c r="P26" s="137"/>
      <c r="Q26" s="138"/>
      <c r="R26" s="137"/>
      <c r="S26" s="139"/>
      <c r="T26" s="140"/>
      <c r="U26" s="118"/>
    </row>
    <row r="27" spans="2:21" ht="21.95" customHeight="1" x14ac:dyDescent="0.2">
      <c r="B27" s="125"/>
      <c r="C27" s="10"/>
      <c r="D27" s="10"/>
      <c r="E27" s="126"/>
      <c r="F27" s="10"/>
      <c r="G27" s="10"/>
      <c r="H27" s="10"/>
      <c r="I27" s="10"/>
      <c r="J27" s="10"/>
      <c r="K27" s="126"/>
      <c r="L27" s="127"/>
      <c r="M27" s="141"/>
      <c r="N27" s="142"/>
      <c r="O27" s="141"/>
      <c r="P27" s="142"/>
      <c r="Q27" s="141"/>
      <c r="R27" s="142"/>
      <c r="S27" s="143"/>
      <c r="T27" s="130"/>
      <c r="U27" s="118"/>
    </row>
    <row r="28" spans="2:21" ht="21.75" customHeight="1" x14ac:dyDescent="0.2">
      <c r="B28" s="131"/>
      <c r="C28" s="133"/>
      <c r="D28" s="133"/>
      <c r="E28" s="134"/>
      <c r="F28" s="133"/>
      <c r="G28" s="133"/>
      <c r="H28" s="133"/>
      <c r="I28" s="133"/>
      <c r="J28" s="133"/>
      <c r="K28" s="134"/>
      <c r="L28" s="135"/>
      <c r="M28" s="136"/>
      <c r="N28" s="137"/>
      <c r="O28" s="136"/>
      <c r="P28" s="137"/>
      <c r="Q28" s="138"/>
      <c r="R28" s="137"/>
      <c r="S28" s="139"/>
      <c r="T28" s="140"/>
      <c r="U28" s="118"/>
    </row>
    <row r="29" spans="2:21" ht="23.25" customHeight="1" x14ac:dyDescent="0.2">
      <c r="B29" s="125"/>
      <c r="C29" s="10"/>
      <c r="D29" s="10"/>
      <c r="E29" s="126"/>
      <c r="F29" s="10"/>
      <c r="G29" s="10"/>
      <c r="H29" s="10"/>
      <c r="I29" s="10"/>
      <c r="J29" s="10"/>
      <c r="K29" s="126"/>
      <c r="L29" s="127"/>
      <c r="M29" s="141"/>
      <c r="N29" s="142"/>
      <c r="O29" s="141"/>
      <c r="P29" s="142"/>
      <c r="Q29" s="141"/>
      <c r="R29" s="142"/>
      <c r="S29" s="144"/>
      <c r="T29" s="130"/>
      <c r="U29" s="118"/>
    </row>
    <row r="30" spans="2:21" ht="21.95" customHeight="1" x14ac:dyDescent="0.2">
      <c r="B30" s="131"/>
      <c r="C30" s="133"/>
      <c r="D30" s="133"/>
      <c r="E30" s="134"/>
      <c r="F30" s="133"/>
      <c r="G30" s="133"/>
      <c r="H30" s="133"/>
      <c r="I30" s="133"/>
      <c r="J30" s="133"/>
      <c r="K30" s="134"/>
      <c r="L30" s="135"/>
      <c r="M30" s="136"/>
      <c r="N30" s="137"/>
      <c r="O30" s="136"/>
      <c r="P30" s="137"/>
      <c r="Q30" s="138"/>
      <c r="R30" s="137"/>
      <c r="S30" s="139"/>
      <c r="T30" s="140"/>
      <c r="U30" s="118"/>
    </row>
    <row r="31" spans="2:21" ht="21.95" customHeight="1" x14ac:dyDescent="0.2">
      <c r="B31" s="125"/>
      <c r="C31" s="10"/>
      <c r="D31" s="10"/>
      <c r="E31" s="126"/>
      <c r="F31" s="10"/>
      <c r="G31" s="10"/>
      <c r="H31" s="10"/>
      <c r="I31" s="10"/>
      <c r="J31" s="10"/>
      <c r="K31" s="126"/>
      <c r="L31" s="127"/>
      <c r="M31" s="142"/>
      <c r="N31" s="142"/>
      <c r="O31" s="142"/>
      <c r="P31" s="142"/>
      <c r="Q31" s="141"/>
      <c r="R31" s="142"/>
      <c r="S31" s="143"/>
      <c r="T31" s="145"/>
      <c r="U31" s="118"/>
    </row>
    <row r="32" spans="2:21" ht="21.95" customHeight="1" x14ac:dyDescent="0.2">
      <c r="B32" s="131"/>
      <c r="C32" s="133"/>
      <c r="D32" s="133"/>
      <c r="E32" s="134"/>
      <c r="F32" s="133"/>
      <c r="G32" s="133"/>
      <c r="H32" s="133"/>
      <c r="I32" s="133"/>
      <c r="J32" s="133"/>
      <c r="K32" s="134"/>
      <c r="L32" s="135"/>
      <c r="M32" s="134"/>
      <c r="N32" s="137"/>
      <c r="O32" s="134"/>
      <c r="P32" s="137"/>
      <c r="Q32" s="146"/>
      <c r="R32" s="137"/>
      <c r="S32" s="139"/>
      <c r="T32" s="147"/>
      <c r="U32" s="118"/>
    </row>
    <row r="33" spans="1:21" ht="21.95" customHeight="1" x14ac:dyDescent="0.2">
      <c r="B33" s="125"/>
      <c r="C33" s="10"/>
      <c r="D33" s="10"/>
      <c r="E33" s="126"/>
      <c r="F33" s="10"/>
      <c r="G33" s="10"/>
      <c r="H33" s="10"/>
      <c r="I33" s="10"/>
      <c r="J33" s="10"/>
      <c r="K33" s="126"/>
      <c r="L33" s="127"/>
      <c r="M33" s="142"/>
      <c r="N33" s="142"/>
      <c r="O33" s="142"/>
      <c r="P33" s="142"/>
      <c r="Q33" s="142"/>
      <c r="R33" s="142"/>
      <c r="S33" s="144"/>
      <c r="T33" s="145"/>
      <c r="U33" s="118"/>
    </row>
    <row r="34" spans="1:21" ht="21.95" customHeight="1" x14ac:dyDescent="0.2">
      <c r="B34" s="131"/>
      <c r="C34" s="133"/>
      <c r="D34" s="133"/>
      <c r="E34" s="134"/>
      <c r="F34" s="133"/>
      <c r="G34" s="133"/>
      <c r="H34" s="133"/>
      <c r="I34" s="133"/>
      <c r="J34" s="133"/>
      <c r="K34" s="134"/>
      <c r="L34" s="135"/>
      <c r="M34" s="134"/>
      <c r="N34" s="137"/>
      <c r="O34" s="134"/>
      <c r="P34" s="137"/>
      <c r="Q34" s="146"/>
      <c r="R34" s="137"/>
      <c r="S34" s="139"/>
      <c r="T34" s="147"/>
      <c r="U34" s="118"/>
    </row>
    <row r="35" spans="1:21" ht="21.95" customHeight="1" x14ac:dyDescent="0.2">
      <c r="B35" s="125"/>
      <c r="C35" s="10"/>
      <c r="D35" s="10"/>
      <c r="E35" s="126"/>
      <c r="F35" s="10"/>
      <c r="G35" s="10"/>
      <c r="H35" s="10"/>
      <c r="I35" s="10"/>
      <c r="J35" s="10"/>
      <c r="K35" s="126"/>
      <c r="L35" s="127"/>
      <c r="M35" s="142"/>
      <c r="N35" s="142"/>
      <c r="O35" s="142"/>
      <c r="P35" s="142"/>
      <c r="Q35" s="142"/>
      <c r="R35" s="142"/>
      <c r="S35" s="144"/>
      <c r="T35" s="145"/>
      <c r="U35" s="118"/>
    </row>
    <row r="36" spans="1:21" ht="21.95" customHeight="1" x14ac:dyDescent="0.2">
      <c r="B36" s="131"/>
      <c r="C36" s="133"/>
      <c r="D36" s="133"/>
      <c r="E36" s="134"/>
      <c r="F36" s="133"/>
      <c r="G36" s="133"/>
      <c r="H36" s="133"/>
      <c r="I36" s="133"/>
      <c r="J36" s="133"/>
      <c r="K36" s="134"/>
      <c r="L36" s="135"/>
      <c r="M36" s="146"/>
      <c r="N36" s="146"/>
      <c r="O36" s="146"/>
      <c r="P36" s="146"/>
      <c r="Q36" s="146"/>
      <c r="R36" s="146"/>
      <c r="S36" s="139"/>
      <c r="T36" s="147"/>
      <c r="U36" s="118"/>
    </row>
    <row r="37" spans="1:21" ht="21.95" customHeight="1" x14ac:dyDescent="0.2">
      <c r="B37" s="125"/>
      <c r="C37" s="10"/>
      <c r="D37" s="10"/>
      <c r="E37" s="126"/>
      <c r="F37" s="10"/>
      <c r="G37" s="10"/>
      <c r="H37" s="10"/>
      <c r="I37" s="10"/>
      <c r="J37" s="10"/>
      <c r="K37" s="126"/>
      <c r="L37" s="127"/>
      <c r="M37" s="142"/>
      <c r="N37" s="142"/>
      <c r="O37" s="142"/>
      <c r="P37" s="142"/>
      <c r="Q37" s="142"/>
      <c r="R37" s="142"/>
      <c r="S37" s="144"/>
      <c r="T37" s="145"/>
      <c r="U37" s="118"/>
    </row>
    <row r="38" spans="1:21" ht="21.95" customHeight="1" x14ac:dyDescent="0.2">
      <c r="B38" s="131"/>
      <c r="C38" s="133"/>
      <c r="D38" s="133"/>
      <c r="E38" s="134"/>
      <c r="F38" s="133"/>
      <c r="G38" s="133"/>
      <c r="H38" s="133"/>
      <c r="I38" s="133"/>
      <c r="J38" s="133"/>
      <c r="K38" s="134"/>
      <c r="L38" s="135"/>
      <c r="M38" s="146"/>
      <c r="N38" s="146"/>
      <c r="O38" s="146"/>
      <c r="P38" s="146"/>
      <c r="Q38" s="146"/>
      <c r="R38" s="146"/>
      <c r="S38" s="139"/>
      <c r="T38" s="147"/>
      <c r="U38" s="118"/>
    </row>
    <row r="39" spans="1:21" ht="21.95" customHeight="1" x14ac:dyDescent="0.2">
      <c r="B39" s="125"/>
      <c r="C39" s="10"/>
      <c r="D39" s="10"/>
      <c r="E39" s="126"/>
      <c r="F39" s="10"/>
      <c r="G39" s="10"/>
      <c r="H39" s="10"/>
      <c r="I39" s="10"/>
      <c r="J39" s="10"/>
      <c r="K39" s="126"/>
      <c r="L39" s="127"/>
      <c r="M39" s="142"/>
      <c r="N39" s="142"/>
      <c r="O39" s="142"/>
      <c r="P39" s="142"/>
      <c r="Q39" s="142"/>
      <c r="R39" s="142"/>
      <c r="S39" s="144"/>
      <c r="T39" s="145"/>
      <c r="U39" s="118"/>
    </row>
    <row r="40" spans="1:21" ht="21.95" customHeight="1" thickBot="1" x14ac:dyDescent="0.25">
      <c r="B40" s="148"/>
      <c r="C40" s="149"/>
      <c r="D40" s="149"/>
      <c r="E40" s="150"/>
      <c r="F40" s="149"/>
      <c r="G40" s="149"/>
      <c r="H40" s="149"/>
      <c r="I40" s="149"/>
      <c r="J40" s="149"/>
      <c r="K40" s="150"/>
      <c r="L40" s="151"/>
      <c r="M40" s="152"/>
      <c r="N40" s="152"/>
      <c r="O40" s="152"/>
      <c r="P40" s="152"/>
      <c r="Q40" s="152"/>
      <c r="R40" s="152"/>
      <c r="S40" s="153"/>
      <c r="T40" s="154"/>
      <c r="U40" s="118"/>
    </row>
    <row r="41" spans="1:21" ht="19.899999999999999" customHeight="1" x14ac:dyDescent="0.2">
      <c r="B41" s="125"/>
      <c r="C41" s="10"/>
      <c r="D41" s="10"/>
      <c r="E41" s="126"/>
      <c r="F41" s="10"/>
      <c r="G41" s="10"/>
      <c r="H41" s="10"/>
      <c r="I41" s="10"/>
      <c r="J41" s="10"/>
      <c r="K41" s="126"/>
      <c r="L41" s="127"/>
      <c r="M41" s="142"/>
      <c r="N41" s="142"/>
      <c r="O41" s="142"/>
      <c r="P41" s="142"/>
      <c r="Q41" s="142"/>
      <c r="R41" s="142"/>
      <c r="S41" s="143"/>
      <c r="T41" s="145"/>
      <c r="U41" s="118"/>
    </row>
    <row r="42" spans="1:21" ht="19.899999999999999" customHeight="1" x14ac:dyDescent="0.2">
      <c r="B42" s="1039" t="s">
        <v>3</v>
      </c>
      <c r="C42" s="1040"/>
      <c r="D42" s="1041"/>
      <c r="E42" s="126"/>
      <c r="F42" s="10"/>
      <c r="G42" s="10"/>
      <c r="H42" s="10"/>
      <c r="I42" s="10"/>
      <c r="J42" s="10"/>
      <c r="K42" s="126"/>
      <c r="L42" s="127"/>
      <c r="M42" s="142">
        <f t="shared" ref="M42:R42" si="0">SUM(M7:M40)</f>
        <v>211000</v>
      </c>
      <c r="N42" s="142">
        <f t="shared" si="0"/>
        <v>211000</v>
      </c>
      <c r="O42" s="142">
        <f t="shared" si="0"/>
        <v>240000</v>
      </c>
      <c r="P42" s="142">
        <f t="shared" si="0"/>
        <v>240000</v>
      </c>
      <c r="Q42" s="142">
        <f t="shared" si="0"/>
        <v>274300</v>
      </c>
      <c r="R42" s="142">
        <f t="shared" si="0"/>
        <v>274300</v>
      </c>
      <c r="S42" s="142"/>
      <c r="T42" s="155"/>
      <c r="U42" s="118"/>
    </row>
    <row r="43" spans="1:21" ht="19.899999999999999" customHeight="1" thickBot="1" x14ac:dyDescent="0.25">
      <c r="B43" s="148"/>
      <c r="C43" s="149"/>
      <c r="D43" s="149"/>
      <c r="E43" s="150"/>
      <c r="F43" s="149"/>
      <c r="G43" s="149"/>
      <c r="H43" s="149"/>
      <c r="I43" s="149"/>
      <c r="J43" s="149"/>
      <c r="K43" s="150"/>
      <c r="L43" s="151"/>
      <c r="M43" s="152"/>
      <c r="N43" s="152"/>
      <c r="O43" s="152"/>
      <c r="P43" s="152"/>
      <c r="Q43" s="152"/>
      <c r="R43" s="152"/>
      <c r="S43" s="156"/>
      <c r="T43" s="154"/>
      <c r="U43" s="118"/>
    </row>
    <row r="44" spans="1:21" ht="21.95" customHeight="1" x14ac:dyDescent="0.2">
      <c r="B44" s="157"/>
      <c r="C44" s="157"/>
      <c r="D44" s="157"/>
      <c r="E44" s="157"/>
      <c r="F44" s="157"/>
      <c r="G44" s="157"/>
      <c r="H44" s="157"/>
      <c r="I44" s="157"/>
      <c r="J44" s="157"/>
      <c r="K44" s="157"/>
      <c r="L44" s="158"/>
      <c r="M44" s="159"/>
      <c r="N44" s="160"/>
      <c r="O44" s="159"/>
      <c r="P44" s="160"/>
      <c r="Q44" s="159"/>
      <c r="R44" s="160"/>
      <c r="S44" s="161"/>
      <c r="T44" s="162"/>
    </row>
    <row r="45" spans="1:21" x14ac:dyDescent="0.2">
      <c r="B45" s="25" t="e">
        <f>B1</f>
        <v>#REF!</v>
      </c>
      <c r="T45" s="43"/>
    </row>
    <row r="46" spans="1:21" ht="42" x14ac:dyDescent="0.4">
      <c r="A46" s="106"/>
      <c r="M46" s="107" t="s">
        <v>18</v>
      </c>
    </row>
    <row r="47" spans="1:21" ht="21.75" thickBot="1" x14ac:dyDescent="0.25">
      <c r="B47" s="108"/>
      <c r="C47" s="109"/>
      <c r="D47" s="109"/>
      <c r="E47" s="109"/>
      <c r="F47" s="109"/>
      <c r="G47" s="109"/>
      <c r="H47" s="109"/>
      <c r="I47" s="109"/>
      <c r="J47" s="109"/>
      <c r="K47" s="109"/>
      <c r="L47" s="110"/>
      <c r="M47" s="109"/>
      <c r="N47" s="109"/>
      <c r="O47" s="109"/>
      <c r="P47" s="109"/>
      <c r="Q47" s="109"/>
      <c r="R47" s="109"/>
      <c r="S47" s="111"/>
      <c r="T47" s="112"/>
    </row>
    <row r="48" spans="1:21" ht="19.899999999999999" customHeight="1" x14ac:dyDescent="0.2">
      <c r="B48" s="113"/>
      <c r="C48" s="114"/>
      <c r="D48" s="114"/>
      <c r="E48" s="115"/>
      <c r="F48" s="114"/>
      <c r="G48" s="114"/>
      <c r="H48" s="114"/>
      <c r="I48" s="114"/>
      <c r="J48" s="114"/>
      <c r="K48" s="115"/>
      <c r="L48" s="116"/>
      <c r="M48" s="1042" t="s">
        <v>19</v>
      </c>
      <c r="N48" s="1043"/>
      <c r="O48" s="1042" t="s">
        <v>19</v>
      </c>
      <c r="P48" s="1043"/>
      <c r="Q48" s="1042" t="s">
        <v>19</v>
      </c>
      <c r="R48" s="1043"/>
      <c r="S48" s="116" t="s">
        <v>20</v>
      </c>
      <c r="T48" s="117"/>
      <c r="U48" s="118"/>
    </row>
    <row r="49" spans="2:21" ht="19.899999999999999" customHeight="1" x14ac:dyDescent="0.2">
      <c r="B49" s="1044" t="s">
        <v>21</v>
      </c>
      <c r="C49" s="1045"/>
      <c r="D49" s="1046"/>
      <c r="E49" s="1047" t="s">
        <v>22</v>
      </c>
      <c r="F49" s="1045"/>
      <c r="G49" s="1045"/>
      <c r="H49" s="1045"/>
      <c r="I49" s="1045"/>
      <c r="J49" s="1046"/>
      <c r="K49" s="119" t="s">
        <v>23</v>
      </c>
      <c r="L49" s="119" t="s">
        <v>5</v>
      </c>
      <c r="M49" s="1048" t="s">
        <v>522</v>
      </c>
      <c r="N49" s="1049"/>
      <c r="O49" s="1048" t="s">
        <v>572</v>
      </c>
      <c r="P49" s="1049"/>
      <c r="Q49" s="1048"/>
      <c r="R49" s="1049"/>
      <c r="S49" s="119" t="s">
        <v>24</v>
      </c>
      <c r="T49" s="120" t="s">
        <v>25</v>
      </c>
      <c r="U49" s="118"/>
    </row>
    <row r="50" spans="2:21" ht="19.899999999999999" customHeight="1" thickBot="1" x14ac:dyDescent="0.25">
      <c r="B50" s="121"/>
      <c r="C50" s="111"/>
      <c r="D50" s="111"/>
      <c r="E50" s="122"/>
      <c r="F50" s="111"/>
      <c r="G50" s="111"/>
      <c r="H50" s="111"/>
      <c r="I50" s="111"/>
      <c r="J50" s="111"/>
      <c r="K50" s="122"/>
      <c r="L50" s="123"/>
      <c r="M50" s="123" t="s">
        <v>26</v>
      </c>
      <c r="N50" s="123" t="s">
        <v>27</v>
      </c>
      <c r="O50" s="123" t="s">
        <v>26</v>
      </c>
      <c r="P50" s="123" t="s">
        <v>27</v>
      </c>
      <c r="Q50" s="123" t="s">
        <v>26</v>
      </c>
      <c r="R50" s="123" t="s">
        <v>27</v>
      </c>
      <c r="S50" s="123"/>
      <c r="T50" s="124"/>
      <c r="U50" s="118"/>
    </row>
    <row r="51" spans="2:21" ht="21.95" customHeight="1" x14ac:dyDescent="0.2">
      <c r="B51" s="125"/>
      <c r="C51" s="163" t="s">
        <v>553</v>
      </c>
      <c r="D51" s="10"/>
      <c r="E51" s="126"/>
      <c r="F51" s="10"/>
      <c r="G51" s="10"/>
      <c r="H51" s="10"/>
      <c r="I51" s="10"/>
      <c r="J51" s="10"/>
      <c r="K51" s="126"/>
      <c r="L51" s="127"/>
      <c r="M51" s="128"/>
      <c r="N51" s="126"/>
      <c r="O51" s="128"/>
      <c r="P51" s="126"/>
      <c r="Q51" s="128"/>
      <c r="R51" s="126"/>
      <c r="S51" s="129"/>
      <c r="T51" s="130"/>
      <c r="U51" s="118"/>
    </row>
    <row r="52" spans="2:21" ht="21.95" customHeight="1" x14ac:dyDescent="0.2">
      <c r="B52" s="131"/>
      <c r="C52" s="132" t="s">
        <v>529</v>
      </c>
      <c r="D52" s="133"/>
      <c r="E52" s="134"/>
      <c r="F52" s="132" t="s">
        <v>530</v>
      </c>
      <c r="G52" s="133"/>
      <c r="H52" s="133"/>
      <c r="I52" s="133"/>
      <c r="J52" s="133"/>
      <c r="K52" s="135">
        <v>2300</v>
      </c>
      <c r="L52" s="135" t="s">
        <v>45</v>
      </c>
      <c r="M52" s="136">
        <v>378</v>
      </c>
      <c r="N52" s="137">
        <f>SUM(K52*M52)</f>
        <v>869400</v>
      </c>
      <c r="O52" s="136">
        <v>341</v>
      </c>
      <c r="P52" s="137">
        <f>SUM(K52*O52)</f>
        <v>784300</v>
      </c>
      <c r="Q52" s="138"/>
      <c r="R52" s="137">
        <f>SUM(K52*Q52)</f>
        <v>0</v>
      </c>
      <c r="S52" s="139">
        <f>M52</f>
        <v>378</v>
      </c>
      <c r="T52" s="140" t="str">
        <f>M49</f>
        <v>(株)ピ－エス三菱</v>
      </c>
      <c r="U52" s="118"/>
    </row>
    <row r="53" spans="2:21" ht="21.95" customHeight="1" x14ac:dyDescent="0.2">
      <c r="B53" s="125"/>
      <c r="C53" s="10"/>
      <c r="D53" s="10"/>
      <c r="E53" s="126"/>
      <c r="F53" s="10"/>
      <c r="G53" s="10"/>
      <c r="H53" s="10"/>
      <c r="I53" s="10"/>
      <c r="J53" s="10"/>
      <c r="K53" s="126"/>
      <c r="L53" s="127"/>
      <c r="M53" s="128"/>
      <c r="N53" s="126"/>
      <c r="O53" s="128"/>
      <c r="P53" s="126"/>
      <c r="Q53" s="128"/>
      <c r="R53" s="126"/>
      <c r="S53" s="129"/>
      <c r="T53" s="130"/>
      <c r="U53" s="118"/>
    </row>
    <row r="54" spans="2:21" ht="21.95" customHeight="1" x14ac:dyDescent="0.2">
      <c r="B54" s="131"/>
      <c r="C54" s="132" t="s">
        <v>531</v>
      </c>
      <c r="D54" s="133"/>
      <c r="E54" s="134"/>
      <c r="F54" s="132" t="s">
        <v>532</v>
      </c>
      <c r="G54" s="133"/>
      <c r="H54" s="133"/>
      <c r="I54" s="133"/>
      <c r="J54" s="133"/>
      <c r="K54" s="135">
        <v>16</v>
      </c>
      <c r="L54" s="135" t="s">
        <v>533</v>
      </c>
      <c r="M54" s="136">
        <v>32800</v>
      </c>
      <c r="N54" s="137">
        <f>SUM(K54*M54)</f>
        <v>524800</v>
      </c>
      <c r="O54" s="136">
        <v>43100</v>
      </c>
      <c r="P54" s="137">
        <f>SUM(K54*O54)</f>
        <v>689600</v>
      </c>
      <c r="Q54" s="138"/>
      <c r="R54" s="137">
        <f>SUM(K54*Q54)</f>
        <v>0</v>
      </c>
      <c r="S54" s="139">
        <f>M54</f>
        <v>32800</v>
      </c>
      <c r="T54" s="140" t="str">
        <f>T52</f>
        <v>(株)ピ－エス三菱</v>
      </c>
      <c r="U54" s="118"/>
    </row>
    <row r="55" spans="2:21" ht="21.95" customHeight="1" x14ac:dyDescent="0.2">
      <c r="B55" s="125"/>
      <c r="C55" s="10"/>
      <c r="D55" s="10"/>
      <c r="E55" s="126"/>
      <c r="F55" s="10"/>
      <c r="G55" s="10"/>
      <c r="H55" s="10"/>
      <c r="I55" s="10"/>
      <c r="J55" s="10"/>
      <c r="K55" s="126"/>
      <c r="L55" s="127"/>
      <c r="M55" s="141"/>
      <c r="N55" s="142"/>
      <c r="O55" s="141"/>
      <c r="P55" s="142"/>
      <c r="Q55" s="141"/>
      <c r="R55" s="142"/>
      <c r="S55" s="129"/>
      <c r="T55" s="130"/>
      <c r="U55" s="118"/>
    </row>
    <row r="56" spans="2:21" ht="21.95" customHeight="1" x14ac:dyDescent="0.2">
      <c r="B56" s="131"/>
      <c r="C56" s="132" t="s">
        <v>531</v>
      </c>
      <c r="D56" s="133"/>
      <c r="E56" s="134"/>
      <c r="F56" s="132" t="s">
        <v>534</v>
      </c>
      <c r="G56" s="133"/>
      <c r="H56" s="133"/>
      <c r="I56" s="133"/>
      <c r="J56" s="133"/>
      <c r="K56" s="135">
        <v>16</v>
      </c>
      <c r="L56" s="135" t="s">
        <v>533</v>
      </c>
      <c r="M56" s="136">
        <v>36700</v>
      </c>
      <c r="N56" s="137">
        <f>SUM(K56*M56)</f>
        <v>587200</v>
      </c>
      <c r="O56" s="136">
        <v>44300</v>
      </c>
      <c r="P56" s="137">
        <f>SUM(K56*O56)</f>
        <v>708800</v>
      </c>
      <c r="Q56" s="138"/>
      <c r="R56" s="137">
        <f>SUM(K56*Q56)</f>
        <v>0</v>
      </c>
      <c r="S56" s="139">
        <f>M56</f>
        <v>36700</v>
      </c>
      <c r="T56" s="140" t="str">
        <f>T54</f>
        <v>(株)ピ－エス三菱</v>
      </c>
      <c r="U56" s="118"/>
    </row>
    <row r="57" spans="2:21" ht="21.95" customHeight="1" x14ac:dyDescent="0.2">
      <c r="B57" s="125"/>
      <c r="C57" s="10"/>
      <c r="D57" s="10"/>
      <c r="E57" s="126"/>
      <c r="F57" s="10"/>
      <c r="G57" s="10"/>
      <c r="H57" s="10"/>
      <c r="I57" s="10"/>
      <c r="J57" s="10"/>
      <c r="K57" s="126"/>
      <c r="L57" s="127"/>
      <c r="M57" s="141"/>
      <c r="N57" s="142"/>
      <c r="O57" s="141"/>
      <c r="P57" s="142"/>
      <c r="Q57" s="141"/>
      <c r="R57" s="142"/>
      <c r="S57" s="129"/>
      <c r="T57" s="130"/>
      <c r="U57" s="118"/>
    </row>
    <row r="58" spans="2:21" ht="21.95" customHeight="1" x14ac:dyDescent="0.2">
      <c r="B58" s="131"/>
      <c r="C58" s="132" t="s">
        <v>535</v>
      </c>
      <c r="D58" s="133"/>
      <c r="E58" s="134"/>
      <c r="F58" s="132" t="s">
        <v>536</v>
      </c>
      <c r="G58" s="133"/>
      <c r="H58" s="133"/>
      <c r="I58" s="133"/>
      <c r="J58" s="133"/>
      <c r="K58" s="135">
        <v>372</v>
      </c>
      <c r="L58" s="135" t="s">
        <v>2</v>
      </c>
      <c r="M58" s="136">
        <v>473</v>
      </c>
      <c r="N58" s="137">
        <f>SUM(K58*M58)</f>
        <v>175956</v>
      </c>
      <c r="O58" s="136">
        <v>477</v>
      </c>
      <c r="P58" s="137">
        <f>SUM(K58*O58)</f>
        <v>177444</v>
      </c>
      <c r="Q58" s="138"/>
      <c r="R58" s="137">
        <f>SUM(K58*Q58)</f>
        <v>0</v>
      </c>
      <c r="S58" s="139">
        <f>M58</f>
        <v>473</v>
      </c>
      <c r="T58" s="140" t="str">
        <f>T56</f>
        <v>(株)ピ－エス三菱</v>
      </c>
      <c r="U58" s="118"/>
    </row>
    <row r="59" spans="2:21" ht="21.95" customHeight="1" x14ac:dyDescent="0.2">
      <c r="B59" s="125"/>
      <c r="C59" s="10"/>
      <c r="D59" s="10"/>
      <c r="E59" s="126"/>
      <c r="F59" s="10"/>
      <c r="G59" s="10"/>
      <c r="H59" s="10"/>
      <c r="I59" s="10"/>
      <c r="J59" s="10"/>
      <c r="K59" s="126"/>
      <c r="L59" s="127"/>
      <c r="M59" s="141"/>
      <c r="N59" s="142"/>
      <c r="O59" s="141"/>
      <c r="P59" s="142"/>
      <c r="Q59" s="141"/>
      <c r="R59" s="142"/>
      <c r="S59" s="129"/>
      <c r="T59" s="130"/>
      <c r="U59" s="118"/>
    </row>
    <row r="60" spans="2:21" ht="21.95" customHeight="1" x14ac:dyDescent="0.2">
      <c r="B60" s="131"/>
      <c r="C60" s="132" t="s">
        <v>537</v>
      </c>
      <c r="D60" s="133"/>
      <c r="E60" s="134"/>
      <c r="F60" s="132"/>
      <c r="G60" s="133"/>
      <c r="H60" s="133"/>
      <c r="I60" s="133"/>
      <c r="J60" s="133"/>
      <c r="K60" s="135">
        <v>126</v>
      </c>
      <c r="L60" s="135" t="s">
        <v>28</v>
      </c>
      <c r="M60" s="136">
        <v>2400</v>
      </c>
      <c r="N60" s="137">
        <f>SUM(K60*M60)</f>
        <v>302400</v>
      </c>
      <c r="O60" s="136">
        <v>4100</v>
      </c>
      <c r="P60" s="137">
        <f>SUM(K60*O60)</f>
        <v>516600</v>
      </c>
      <c r="Q60" s="138"/>
      <c r="R60" s="137">
        <f>SUM(K60*Q60)</f>
        <v>0</v>
      </c>
      <c r="S60" s="139">
        <f>M60</f>
        <v>2400</v>
      </c>
      <c r="T60" s="140" t="str">
        <f>T58</f>
        <v>(株)ピ－エス三菱</v>
      </c>
      <c r="U60" s="118"/>
    </row>
    <row r="61" spans="2:21" ht="21.95" customHeight="1" x14ac:dyDescent="0.2">
      <c r="B61" s="125"/>
      <c r="C61" s="10"/>
      <c r="D61" s="10"/>
      <c r="E61" s="126"/>
      <c r="F61" s="10"/>
      <c r="G61" s="10"/>
      <c r="H61" s="10"/>
      <c r="I61" s="10"/>
      <c r="J61" s="10"/>
      <c r="K61" s="126"/>
      <c r="L61" s="127"/>
      <c r="M61" s="141"/>
      <c r="N61" s="142"/>
      <c r="O61" s="141"/>
      <c r="P61" s="142"/>
      <c r="Q61" s="141"/>
      <c r="R61" s="142"/>
      <c r="S61" s="129"/>
      <c r="T61" s="130"/>
      <c r="U61" s="118"/>
    </row>
    <row r="62" spans="2:21" ht="21.95" customHeight="1" x14ac:dyDescent="0.2">
      <c r="B62" s="131"/>
      <c r="C62" s="132" t="s">
        <v>538</v>
      </c>
      <c r="D62" s="133"/>
      <c r="E62" s="134"/>
      <c r="F62" s="132" t="s">
        <v>539</v>
      </c>
      <c r="G62" s="133"/>
      <c r="H62" s="133"/>
      <c r="I62" s="133"/>
      <c r="J62" s="133"/>
      <c r="K62" s="135">
        <v>8</v>
      </c>
      <c r="L62" s="135" t="s">
        <v>540</v>
      </c>
      <c r="M62" s="136">
        <v>6100</v>
      </c>
      <c r="N62" s="137">
        <f>SUM(K62*M62)</f>
        <v>48800</v>
      </c>
      <c r="O62" s="136">
        <v>7500</v>
      </c>
      <c r="P62" s="137">
        <f>SUM(K62*O62)</f>
        <v>60000</v>
      </c>
      <c r="Q62" s="138"/>
      <c r="R62" s="137">
        <f>SUM(K62*Q62)</f>
        <v>0</v>
      </c>
      <c r="S62" s="139">
        <f>M62</f>
        <v>6100</v>
      </c>
      <c r="T62" s="140" t="str">
        <f>T60</f>
        <v>(株)ピ－エス三菱</v>
      </c>
      <c r="U62" s="118"/>
    </row>
    <row r="63" spans="2:21" ht="21.95" customHeight="1" x14ac:dyDescent="0.2">
      <c r="B63" s="125"/>
      <c r="C63" s="10"/>
      <c r="D63" s="10"/>
      <c r="E63" s="126"/>
      <c r="F63" s="10"/>
      <c r="G63" s="10"/>
      <c r="H63" s="10"/>
      <c r="I63" s="10"/>
      <c r="J63" s="10"/>
      <c r="K63" s="126"/>
      <c r="L63" s="127"/>
      <c r="M63" s="141"/>
      <c r="N63" s="142"/>
      <c r="O63" s="141"/>
      <c r="P63" s="142"/>
      <c r="Q63" s="141"/>
      <c r="R63" s="142"/>
      <c r="S63" s="129"/>
      <c r="T63" s="130"/>
      <c r="U63" s="118"/>
    </row>
    <row r="64" spans="2:21" ht="21.95" customHeight="1" x14ac:dyDescent="0.2">
      <c r="B64" s="131"/>
      <c r="C64" s="132" t="s">
        <v>541</v>
      </c>
      <c r="D64" s="133"/>
      <c r="E64" s="134"/>
      <c r="F64" s="132"/>
      <c r="G64" s="133"/>
      <c r="H64" s="133"/>
      <c r="I64" s="133"/>
      <c r="J64" s="133"/>
      <c r="K64" s="135">
        <v>16</v>
      </c>
      <c r="L64" s="135" t="s">
        <v>542</v>
      </c>
      <c r="M64" s="136">
        <v>3600</v>
      </c>
      <c r="N64" s="137">
        <f>SUM(K64*M64)</f>
        <v>57600</v>
      </c>
      <c r="O64" s="136">
        <v>6200</v>
      </c>
      <c r="P64" s="137">
        <f>SUM(K64*O64)</f>
        <v>99200</v>
      </c>
      <c r="Q64" s="138"/>
      <c r="R64" s="137">
        <f>SUM(K64*Q64)</f>
        <v>0</v>
      </c>
      <c r="S64" s="139">
        <f>M64</f>
        <v>3600</v>
      </c>
      <c r="T64" s="140" t="str">
        <f>T62</f>
        <v>(株)ピ－エス三菱</v>
      </c>
      <c r="U64" s="118"/>
    </row>
    <row r="65" spans="2:21" ht="21.95" customHeight="1" x14ac:dyDescent="0.2">
      <c r="B65" s="125"/>
      <c r="C65" s="10"/>
      <c r="D65" s="10"/>
      <c r="E65" s="126"/>
      <c r="F65" s="10"/>
      <c r="G65" s="10"/>
      <c r="H65" s="10"/>
      <c r="I65" s="10"/>
      <c r="J65" s="10"/>
      <c r="K65" s="126"/>
      <c r="L65" s="127"/>
      <c r="M65" s="141"/>
      <c r="N65" s="142"/>
      <c r="O65" s="141"/>
      <c r="P65" s="142"/>
      <c r="Q65" s="141"/>
      <c r="R65" s="142"/>
      <c r="S65" s="143"/>
      <c r="T65" s="130"/>
      <c r="U65" s="118"/>
    </row>
    <row r="66" spans="2:21" ht="21.95" customHeight="1" x14ac:dyDescent="0.2">
      <c r="B66" s="131"/>
      <c r="C66" s="132" t="s">
        <v>543</v>
      </c>
      <c r="D66" s="133"/>
      <c r="E66" s="134"/>
      <c r="F66" s="132"/>
      <c r="G66" s="133"/>
      <c r="H66" s="133"/>
      <c r="I66" s="133"/>
      <c r="J66" s="133"/>
      <c r="K66" s="135">
        <v>372</v>
      </c>
      <c r="L66" s="135" t="s">
        <v>2</v>
      </c>
      <c r="M66" s="136">
        <v>6500</v>
      </c>
      <c r="N66" s="137">
        <f>SUM(K66*M66)</f>
        <v>2418000</v>
      </c>
      <c r="O66" s="136">
        <v>6800</v>
      </c>
      <c r="P66" s="137">
        <f>SUM(K66*O66)</f>
        <v>2529600</v>
      </c>
      <c r="Q66" s="138"/>
      <c r="R66" s="137">
        <f>SUM(K66*Q66)</f>
        <v>0</v>
      </c>
      <c r="S66" s="139">
        <f>M66</f>
        <v>6500</v>
      </c>
      <c r="T66" s="140" t="str">
        <f>T64</f>
        <v>(株)ピ－エス三菱</v>
      </c>
      <c r="U66" s="118"/>
    </row>
    <row r="67" spans="2:21" ht="21.95" customHeight="1" x14ac:dyDescent="0.2">
      <c r="B67" s="125"/>
      <c r="C67" s="10"/>
      <c r="D67" s="10"/>
      <c r="E67" s="126"/>
      <c r="F67" s="10"/>
      <c r="G67" s="10"/>
      <c r="H67" s="10"/>
      <c r="I67" s="10"/>
      <c r="J67" s="10"/>
      <c r="K67" s="126"/>
      <c r="L67" s="127"/>
      <c r="M67" s="141"/>
      <c r="N67" s="142"/>
      <c r="O67" s="141"/>
      <c r="P67" s="142"/>
      <c r="Q67" s="141"/>
      <c r="R67" s="142"/>
      <c r="S67" s="143"/>
      <c r="T67" s="130"/>
      <c r="U67" s="118"/>
    </row>
    <row r="68" spans="2:21" ht="21.95" customHeight="1" x14ac:dyDescent="0.2">
      <c r="B68" s="131"/>
      <c r="C68" s="132" t="s">
        <v>544</v>
      </c>
      <c r="D68" s="133"/>
      <c r="E68" s="134"/>
      <c r="F68" s="132" t="s">
        <v>545</v>
      </c>
      <c r="G68" s="133"/>
      <c r="H68" s="133"/>
      <c r="I68" s="133"/>
      <c r="J68" s="133"/>
      <c r="K68" s="135">
        <v>16</v>
      </c>
      <c r="L68" s="135" t="s">
        <v>28</v>
      </c>
      <c r="M68" s="136">
        <v>31700</v>
      </c>
      <c r="N68" s="137">
        <f>SUM(K68*M68)</f>
        <v>507200</v>
      </c>
      <c r="O68" s="136">
        <v>43700</v>
      </c>
      <c r="P68" s="137">
        <f>SUM(K68*O68)</f>
        <v>699200</v>
      </c>
      <c r="Q68" s="138"/>
      <c r="R68" s="137">
        <f>SUM(K68*Q68)</f>
        <v>0</v>
      </c>
      <c r="S68" s="139">
        <f>M68</f>
        <v>31700</v>
      </c>
      <c r="T68" s="140" t="str">
        <f>T66</f>
        <v>(株)ピ－エス三菱</v>
      </c>
      <c r="U68" s="118"/>
    </row>
    <row r="69" spans="2:21" ht="21.95" customHeight="1" x14ac:dyDescent="0.2">
      <c r="B69" s="125"/>
      <c r="C69" s="10"/>
      <c r="D69" s="10"/>
      <c r="E69" s="126"/>
      <c r="F69" s="10"/>
      <c r="G69" s="10"/>
      <c r="H69" s="10"/>
      <c r="I69" s="10"/>
      <c r="J69" s="10"/>
      <c r="K69" s="126"/>
      <c r="L69" s="127"/>
      <c r="M69" s="128"/>
      <c r="N69" s="126"/>
      <c r="O69" s="128"/>
      <c r="P69" s="126"/>
      <c r="Q69" s="128"/>
      <c r="R69" s="126"/>
      <c r="S69" s="129"/>
      <c r="T69" s="130"/>
      <c r="U69" s="118"/>
    </row>
    <row r="70" spans="2:21" ht="21.95" customHeight="1" x14ac:dyDescent="0.2">
      <c r="B70" s="131"/>
      <c r="C70" s="132" t="s">
        <v>546</v>
      </c>
      <c r="D70" s="133"/>
      <c r="E70" s="134"/>
      <c r="F70" s="132" t="s">
        <v>547</v>
      </c>
      <c r="G70" s="133"/>
      <c r="H70" s="133"/>
      <c r="I70" s="133"/>
      <c r="J70" s="133"/>
      <c r="K70" s="135">
        <v>372</v>
      </c>
      <c r="L70" s="135" t="s">
        <v>2</v>
      </c>
      <c r="M70" s="136">
        <v>3800</v>
      </c>
      <c r="N70" s="137">
        <f>SUM(K70*M70)</f>
        <v>1413600</v>
      </c>
      <c r="O70" s="136">
        <v>4300</v>
      </c>
      <c r="P70" s="137">
        <f>SUM(K70*O70)</f>
        <v>1599600</v>
      </c>
      <c r="Q70" s="138"/>
      <c r="R70" s="137">
        <f>SUM(K70*Q70)</f>
        <v>0</v>
      </c>
      <c r="S70" s="139">
        <f>M70</f>
        <v>3800</v>
      </c>
      <c r="T70" s="140" t="str">
        <f>T68</f>
        <v>(株)ピ－エス三菱</v>
      </c>
      <c r="U70" s="118"/>
    </row>
    <row r="71" spans="2:21" ht="21.95" customHeight="1" x14ac:dyDescent="0.2">
      <c r="B71" s="125"/>
      <c r="C71" s="10"/>
      <c r="D71" s="10"/>
      <c r="E71" s="126"/>
      <c r="F71" s="10"/>
      <c r="G71" s="10"/>
      <c r="H71" s="10"/>
      <c r="I71" s="10"/>
      <c r="J71" s="10"/>
      <c r="K71" s="126"/>
      <c r="L71" s="127"/>
      <c r="M71" s="141"/>
      <c r="N71" s="142"/>
      <c r="O71" s="141"/>
      <c r="P71" s="142"/>
      <c r="Q71" s="141"/>
      <c r="R71" s="142"/>
      <c r="S71" s="143"/>
      <c r="T71" s="130"/>
      <c r="U71" s="118"/>
    </row>
    <row r="72" spans="2:21" ht="21.75" customHeight="1" x14ac:dyDescent="0.2">
      <c r="B72" s="131"/>
      <c r="C72" s="132" t="s">
        <v>548</v>
      </c>
      <c r="D72" s="133"/>
      <c r="E72" s="134"/>
      <c r="F72" s="132" t="s">
        <v>549</v>
      </c>
      <c r="G72" s="133"/>
      <c r="H72" s="133"/>
      <c r="I72" s="133"/>
      <c r="J72" s="133"/>
      <c r="K72" s="135">
        <v>16</v>
      </c>
      <c r="L72" s="135" t="s">
        <v>540</v>
      </c>
      <c r="M72" s="136">
        <v>3200</v>
      </c>
      <c r="N72" s="137">
        <f>SUM(K72*M72)</f>
        <v>51200</v>
      </c>
      <c r="O72" s="136">
        <v>4300</v>
      </c>
      <c r="P72" s="137">
        <f>SUM(K72*O72)</f>
        <v>68800</v>
      </c>
      <c r="Q72" s="138"/>
      <c r="R72" s="137">
        <f>SUM(K72*Q72)</f>
        <v>0</v>
      </c>
      <c r="S72" s="139">
        <f>M72</f>
        <v>3200</v>
      </c>
      <c r="T72" s="140" t="str">
        <f>T70</f>
        <v>(株)ピ－エス三菱</v>
      </c>
      <c r="U72" s="118"/>
    </row>
    <row r="73" spans="2:21" ht="23.25" customHeight="1" x14ac:dyDescent="0.2">
      <c r="B73" s="125"/>
      <c r="C73" s="10"/>
      <c r="D73" s="10"/>
      <c r="E73" s="126"/>
      <c r="F73" s="10"/>
      <c r="G73" s="10"/>
      <c r="H73" s="10"/>
      <c r="I73" s="10"/>
      <c r="J73" s="10"/>
      <c r="K73" s="126"/>
      <c r="L73" s="127"/>
      <c r="M73" s="141"/>
      <c r="N73" s="142"/>
      <c r="O73" s="141"/>
      <c r="P73" s="142"/>
      <c r="Q73" s="141"/>
      <c r="R73" s="142"/>
      <c r="S73" s="144"/>
      <c r="T73" s="130"/>
      <c r="U73" s="118"/>
    </row>
    <row r="74" spans="2:21" ht="21.95" customHeight="1" x14ac:dyDescent="0.2">
      <c r="B74" s="131"/>
      <c r="C74" s="132" t="s">
        <v>550</v>
      </c>
      <c r="D74" s="133"/>
      <c r="E74" s="134"/>
      <c r="F74" s="132"/>
      <c r="G74" s="133"/>
      <c r="H74" s="133"/>
      <c r="I74" s="133"/>
      <c r="J74" s="133"/>
      <c r="K74" s="135">
        <v>1</v>
      </c>
      <c r="L74" s="135" t="s">
        <v>37</v>
      </c>
      <c r="M74" s="136">
        <v>293600</v>
      </c>
      <c r="N74" s="137">
        <f>SUM(K74*M74)</f>
        <v>293600</v>
      </c>
      <c r="O74" s="136">
        <v>400000</v>
      </c>
      <c r="P74" s="137">
        <f>SUM(K74*O74)</f>
        <v>400000</v>
      </c>
      <c r="Q74" s="138"/>
      <c r="R74" s="137">
        <f>SUM(K74*Q74)</f>
        <v>0</v>
      </c>
      <c r="S74" s="139">
        <f>M74</f>
        <v>293600</v>
      </c>
      <c r="T74" s="140" t="str">
        <f>T72</f>
        <v>(株)ピ－エス三菱</v>
      </c>
      <c r="U74" s="118"/>
    </row>
    <row r="75" spans="2:21" ht="21.95" customHeight="1" x14ac:dyDescent="0.2">
      <c r="B75" s="125"/>
      <c r="C75" s="10"/>
      <c r="D75" s="10"/>
      <c r="E75" s="126"/>
      <c r="F75" s="10"/>
      <c r="G75" s="10"/>
      <c r="H75" s="10"/>
      <c r="I75" s="10"/>
      <c r="J75" s="10"/>
      <c r="K75" s="126"/>
      <c r="L75" s="127"/>
      <c r="M75" s="142"/>
      <c r="N75" s="142"/>
      <c r="O75" s="142"/>
      <c r="P75" s="142"/>
      <c r="Q75" s="141"/>
      <c r="R75" s="142"/>
      <c r="S75" s="143"/>
      <c r="T75" s="145"/>
      <c r="U75" s="118"/>
    </row>
    <row r="76" spans="2:21" ht="21.95" customHeight="1" x14ac:dyDescent="0.2">
      <c r="B76" s="131"/>
      <c r="C76" s="132" t="s">
        <v>551</v>
      </c>
      <c r="D76" s="133"/>
      <c r="E76" s="134"/>
      <c r="F76" s="132"/>
      <c r="G76" s="133"/>
      <c r="H76" s="133"/>
      <c r="I76" s="133"/>
      <c r="J76" s="133"/>
      <c r="K76" s="135">
        <v>1</v>
      </c>
      <c r="L76" s="135" t="s">
        <v>37</v>
      </c>
      <c r="M76" s="136">
        <v>328000</v>
      </c>
      <c r="N76" s="137">
        <f>SUM(K76*M76)</f>
        <v>328000</v>
      </c>
      <c r="O76" s="136">
        <v>430000</v>
      </c>
      <c r="P76" s="137">
        <f>SUM(K76*O76)</f>
        <v>430000</v>
      </c>
      <c r="Q76" s="138"/>
      <c r="R76" s="137">
        <f>SUM(K76*Q76)</f>
        <v>0</v>
      </c>
      <c r="S76" s="139">
        <f>M76</f>
        <v>328000</v>
      </c>
      <c r="T76" s="140" t="str">
        <f>T74</f>
        <v>(株)ピ－エス三菱</v>
      </c>
      <c r="U76" s="118"/>
    </row>
    <row r="77" spans="2:21" ht="21.95" customHeight="1" x14ac:dyDescent="0.2">
      <c r="B77" s="125"/>
      <c r="C77" s="10"/>
      <c r="D77" s="10"/>
      <c r="E77" s="126"/>
      <c r="F77" s="10"/>
      <c r="G77" s="10"/>
      <c r="H77" s="10"/>
      <c r="I77" s="10"/>
      <c r="J77" s="10"/>
      <c r="K77" s="126"/>
      <c r="L77" s="127"/>
      <c r="M77" s="142"/>
      <c r="N77" s="142"/>
      <c r="O77" s="142"/>
      <c r="P77" s="142"/>
      <c r="Q77" s="142"/>
      <c r="R77" s="142"/>
      <c r="S77" s="144"/>
      <c r="T77" s="145"/>
      <c r="U77" s="118"/>
    </row>
    <row r="78" spans="2:21" ht="21.95" customHeight="1" x14ac:dyDescent="0.2">
      <c r="B78" s="131"/>
      <c r="C78" s="132" t="s">
        <v>552</v>
      </c>
      <c r="D78" s="133"/>
      <c r="E78" s="134"/>
      <c r="F78" s="132"/>
      <c r="G78" s="133"/>
      <c r="H78" s="133"/>
      <c r="I78" s="133"/>
      <c r="J78" s="133"/>
      <c r="K78" s="135">
        <v>1</v>
      </c>
      <c r="L78" s="135" t="s">
        <v>37</v>
      </c>
      <c r="M78" s="136">
        <v>322244</v>
      </c>
      <c r="N78" s="137">
        <f>SUM(K78*M78)</f>
        <v>322244</v>
      </c>
      <c r="O78" s="136">
        <v>406856</v>
      </c>
      <c r="P78" s="137">
        <f>SUM(K78*O78)</f>
        <v>406856</v>
      </c>
      <c r="Q78" s="138"/>
      <c r="R78" s="137">
        <f>SUM(K78*Q78)</f>
        <v>0</v>
      </c>
      <c r="S78" s="139">
        <f>M78</f>
        <v>322244</v>
      </c>
      <c r="T78" s="140" t="str">
        <f>T76</f>
        <v>(株)ピ－エス三菱</v>
      </c>
      <c r="U78" s="118"/>
    </row>
    <row r="79" spans="2:21" ht="21.95" customHeight="1" x14ac:dyDescent="0.2">
      <c r="B79" s="125"/>
      <c r="C79" s="10"/>
      <c r="D79" s="10"/>
      <c r="E79" s="126"/>
      <c r="F79" s="10"/>
      <c r="G79" s="10"/>
      <c r="H79" s="10"/>
      <c r="I79" s="10"/>
      <c r="J79" s="10"/>
      <c r="K79" s="126"/>
      <c r="L79" s="127"/>
      <c r="M79" s="142"/>
      <c r="N79" s="142"/>
      <c r="O79" s="142"/>
      <c r="P79" s="142"/>
      <c r="Q79" s="142"/>
      <c r="R79" s="142"/>
      <c r="S79" s="144"/>
      <c r="T79" s="145"/>
      <c r="U79" s="118"/>
    </row>
    <row r="80" spans="2:21" ht="21.95" customHeight="1" x14ac:dyDescent="0.2">
      <c r="B80" s="131"/>
      <c r="C80" s="133"/>
      <c r="D80" s="133"/>
      <c r="E80" s="134"/>
      <c r="F80" s="133"/>
      <c r="G80" s="133"/>
      <c r="H80" s="133"/>
      <c r="I80" s="133"/>
      <c r="J80" s="133"/>
      <c r="K80" s="134"/>
      <c r="L80" s="135"/>
      <c r="M80" s="146"/>
      <c r="N80" s="146"/>
      <c r="O80" s="146"/>
      <c r="P80" s="146"/>
      <c r="Q80" s="146"/>
      <c r="R80" s="146"/>
      <c r="S80" s="139"/>
      <c r="T80" s="147"/>
      <c r="U80" s="118"/>
    </row>
    <row r="81" spans="1:21" ht="21.95" customHeight="1" x14ac:dyDescent="0.2">
      <c r="B81" s="125"/>
      <c r="C81" s="10"/>
      <c r="D81" s="10"/>
      <c r="E81" s="126"/>
      <c r="F81" s="10"/>
      <c r="G81" s="10"/>
      <c r="H81" s="10"/>
      <c r="I81" s="10"/>
      <c r="J81" s="10"/>
      <c r="K81" s="126"/>
      <c r="L81" s="127"/>
      <c r="M81" s="142"/>
      <c r="N81" s="142"/>
      <c r="O81" s="142"/>
      <c r="P81" s="142"/>
      <c r="Q81" s="142"/>
      <c r="R81" s="142"/>
      <c r="S81" s="144"/>
      <c r="T81" s="145"/>
      <c r="U81" s="118"/>
    </row>
    <row r="82" spans="1:21" ht="21.95" customHeight="1" x14ac:dyDescent="0.2">
      <c r="B82" s="131"/>
      <c r="C82" s="133"/>
      <c r="D82" s="133"/>
      <c r="E82" s="134"/>
      <c r="F82" s="133"/>
      <c r="G82" s="133"/>
      <c r="H82" s="133"/>
      <c r="I82" s="133"/>
      <c r="J82" s="133"/>
      <c r="K82" s="134"/>
      <c r="L82" s="135"/>
      <c r="M82" s="146"/>
      <c r="N82" s="146"/>
      <c r="O82" s="146"/>
      <c r="P82" s="146"/>
      <c r="Q82" s="146"/>
      <c r="R82" s="146"/>
      <c r="S82" s="139"/>
      <c r="T82" s="147"/>
      <c r="U82" s="118"/>
    </row>
    <row r="83" spans="1:21" ht="21.95" customHeight="1" x14ac:dyDescent="0.2">
      <c r="B83" s="125"/>
      <c r="C83" s="10"/>
      <c r="D83" s="10"/>
      <c r="E83" s="126"/>
      <c r="F83" s="10"/>
      <c r="G83" s="10"/>
      <c r="H83" s="10"/>
      <c r="I83" s="10"/>
      <c r="J83" s="10"/>
      <c r="K83" s="126"/>
      <c r="L83" s="127"/>
      <c r="M83" s="142"/>
      <c r="N83" s="142"/>
      <c r="O83" s="142"/>
      <c r="P83" s="142"/>
      <c r="Q83" s="142"/>
      <c r="R83" s="142"/>
      <c r="S83" s="144"/>
      <c r="T83" s="145"/>
      <c r="U83" s="118"/>
    </row>
    <row r="84" spans="1:21" ht="21.95" customHeight="1" thickBot="1" x14ac:dyDescent="0.25">
      <c r="B84" s="148"/>
      <c r="C84" s="149"/>
      <c r="D84" s="149"/>
      <c r="E84" s="150"/>
      <c r="F84" s="149"/>
      <c r="G84" s="149"/>
      <c r="H84" s="149"/>
      <c r="I84" s="149"/>
      <c r="J84" s="149"/>
      <c r="K84" s="150"/>
      <c r="L84" s="151"/>
      <c r="M84" s="152"/>
      <c r="N84" s="152"/>
      <c r="O84" s="152"/>
      <c r="P84" s="152"/>
      <c r="Q84" s="152"/>
      <c r="R84" s="152"/>
      <c r="S84" s="153"/>
      <c r="T84" s="154"/>
      <c r="U84" s="118"/>
    </row>
    <row r="85" spans="1:21" ht="19.899999999999999" customHeight="1" x14ac:dyDescent="0.2">
      <c r="B85" s="125"/>
      <c r="C85" s="10"/>
      <c r="D85" s="10"/>
      <c r="E85" s="126"/>
      <c r="F85" s="10"/>
      <c r="G85" s="10"/>
      <c r="H85" s="10"/>
      <c r="I85" s="10"/>
      <c r="J85" s="10"/>
      <c r="K85" s="126"/>
      <c r="L85" s="127"/>
      <c r="M85" s="142"/>
      <c r="N85" s="142"/>
      <c r="O85" s="142"/>
      <c r="P85" s="142"/>
      <c r="Q85" s="142"/>
      <c r="R85" s="142"/>
      <c r="S85" s="143"/>
      <c r="T85" s="145"/>
      <c r="U85" s="118"/>
    </row>
    <row r="86" spans="1:21" ht="19.899999999999999" customHeight="1" x14ac:dyDescent="0.2">
      <c r="B86" s="1039" t="s">
        <v>3</v>
      </c>
      <c r="C86" s="1040"/>
      <c r="D86" s="1041"/>
      <c r="E86" s="126"/>
      <c r="F86" s="10"/>
      <c r="G86" s="10"/>
      <c r="H86" s="10"/>
      <c r="I86" s="10"/>
      <c r="J86" s="10"/>
      <c r="K86" s="126"/>
      <c r="L86" s="127"/>
      <c r="M86" s="142"/>
      <c r="N86" s="142">
        <f>SUM(N51:N84)</f>
        <v>7900000</v>
      </c>
      <c r="O86" s="142"/>
      <c r="P86" s="142">
        <f>SUM(P51:P84)</f>
        <v>9170000</v>
      </c>
      <c r="Q86" s="142"/>
      <c r="R86" s="142">
        <f>SUM(R51:R84)</f>
        <v>0</v>
      </c>
      <c r="S86" s="142"/>
      <c r="T86" s="155"/>
      <c r="U86" s="118"/>
    </row>
    <row r="87" spans="1:21" ht="19.899999999999999" customHeight="1" thickBot="1" x14ac:dyDescent="0.25">
      <c r="B87" s="148"/>
      <c r="C87" s="149"/>
      <c r="D87" s="149"/>
      <c r="E87" s="150"/>
      <c r="F87" s="149"/>
      <c r="G87" s="149"/>
      <c r="H87" s="149"/>
      <c r="I87" s="149"/>
      <c r="J87" s="149"/>
      <c r="K87" s="150"/>
      <c r="L87" s="151"/>
      <c r="M87" s="152"/>
      <c r="N87" s="152"/>
      <c r="O87" s="152"/>
      <c r="P87" s="152"/>
      <c r="Q87" s="152"/>
      <c r="R87" s="152"/>
      <c r="S87" s="156"/>
      <c r="T87" s="154"/>
      <c r="U87" s="118"/>
    </row>
    <row r="88" spans="1:21" ht="21.95" customHeight="1" x14ac:dyDescent="0.2">
      <c r="B88" s="157"/>
      <c r="C88" s="157"/>
      <c r="D88" s="157"/>
      <c r="E88" s="157"/>
      <c r="F88" s="157"/>
      <c r="G88" s="157"/>
      <c r="H88" s="157"/>
      <c r="I88" s="157"/>
      <c r="J88" s="157"/>
      <c r="K88" s="157"/>
      <c r="L88" s="158"/>
      <c r="M88" s="159"/>
      <c r="N88" s="160"/>
      <c r="O88" s="159"/>
      <c r="P88" s="160"/>
      <c r="Q88" s="159"/>
      <c r="R88" s="160"/>
      <c r="S88" s="161"/>
      <c r="T88" s="162"/>
    </row>
    <row r="89" spans="1:21" x14ac:dyDescent="0.2">
      <c r="B89" s="25" t="e">
        <f>B45</f>
        <v>#REF!</v>
      </c>
      <c r="T89" s="43"/>
    </row>
    <row r="90" spans="1:21" ht="42" x14ac:dyDescent="0.4">
      <c r="A90" s="106"/>
      <c r="M90" s="107" t="s">
        <v>18</v>
      </c>
    </row>
    <row r="91" spans="1:21" ht="21.75" thickBot="1" x14ac:dyDescent="0.25">
      <c r="B91" s="108"/>
      <c r="C91" s="109"/>
      <c r="D91" s="109"/>
      <c r="E91" s="109"/>
      <c r="F91" s="109"/>
      <c r="G91" s="109"/>
      <c r="H91" s="109"/>
      <c r="I91" s="109"/>
      <c r="J91" s="109"/>
      <c r="K91" s="109"/>
      <c r="L91" s="110"/>
      <c r="M91" s="109"/>
      <c r="N91" s="109"/>
      <c r="O91" s="109"/>
      <c r="P91" s="109"/>
      <c r="Q91" s="109"/>
      <c r="R91" s="109"/>
      <c r="S91" s="111"/>
      <c r="T91" s="112"/>
    </row>
    <row r="92" spans="1:21" ht="19.899999999999999" customHeight="1" x14ac:dyDescent="0.2">
      <c r="B92" s="113"/>
      <c r="C92" s="114"/>
      <c r="D92" s="114"/>
      <c r="E92" s="115"/>
      <c r="F92" s="114"/>
      <c r="G92" s="114"/>
      <c r="H92" s="114"/>
      <c r="I92" s="114"/>
      <c r="J92" s="114"/>
      <c r="K92" s="115"/>
      <c r="L92" s="116"/>
      <c r="M92" s="1042" t="s">
        <v>19</v>
      </c>
      <c r="N92" s="1043"/>
      <c r="O92" s="1042" t="s">
        <v>19</v>
      </c>
      <c r="P92" s="1043"/>
      <c r="Q92" s="1042" t="s">
        <v>19</v>
      </c>
      <c r="R92" s="1043"/>
      <c r="S92" s="116" t="s">
        <v>20</v>
      </c>
      <c r="T92" s="117"/>
      <c r="U92" s="118"/>
    </row>
    <row r="93" spans="1:21" ht="19.899999999999999" customHeight="1" x14ac:dyDescent="0.2">
      <c r="B93" s="1044" t="s">
        <v>21</v>
      </c>
      <c r="C93" s="1045"/>
      <c r="D93" s="1046"/>
      <c r="E93" s="1047" t="s">
        <v>22</v>
      </c>
      <c r="F93" s="1045"/>
      <c r="G93" s="1045"/>
      <c r="H93" s="1045"/>
      <c r="I93" s="1045"/>
      <c r="J93" s="1046"/>
      <c r="K93" s="119" t="s">
        <v>23</v>
      </c>
      <c r="L93" s="119" t="s">
        <v>5</v>
      </c>
      <c r="M93" s="1048" t="s">
        <v>522</v>
      </c>
      <c r="N93" s="1049"/>
      <c r="O93" s="1048" t="s">
        <v>572</v>
      </c>
      <c r="P93" s="1049"/>
      <c r="Q93" s="1048"/>
      <c r="R93" s="1049"/>
      <c r="S93" s="119" t="s">
        <v>24</v>
      </c>
      <c r="T93" s="120" t="s">
        <v>25</v>
      </c>
      <c r="U93" s="118"/>
    </row>
    <row r="94" spans="1:21" ht="19.899999999999999" customHeight="1" thickBot="1" x14ac:dyDescent="0.25">
      <c r="B94" s="121"/>
      <c r="C94" s="111"/>
      <c r="D94" s="111"/>
      <c r="E94" s="122"/>
      <c r="F94" s="111"/>
      <c r="G94" s="111"/>
      <c r="H94" s="111"/>
      <c r="I94" s="111"/>
      <c r="J94" s="111"/>
      <c r="K94" s="122"/>
      <c r="L94" s="123"/>
      <c r="M94" s="123" t="s">
        <v>26</v>
      </c>
      <c r="N94" s="123" t="s">
        <v>27</v>
      </c>
      <c r="O94" s="123" t="s">
        <v>26</v>
      </c>
      <c r="P94" s="123" t="s">
        <v>27</v>
      </c>
      <c r="Q94" s="123" t="s">
        <v>26</v>
      </c>
      <c r="R94" s="123" t="s">
        <v>27</v>
      </c>
      <c r="S94" s="123"/>
      <c r="T94" s="124"/>
      <c r="U94" s="118"/>
    </row>
    <row r="95" spans="1:21" ht="21.95" customHeight="1" x14ac:dyDescent="0.2">
      <c r="B95" s="125"/>
      <c r="C95" s="163" t="s">
        <v>554</v>
      </c>
      <c r="D95" s="10"/>
      <c r="E95" s="126"/>
      <c r="F95" s="10"/>
      <c r="G95" s="10"/>
      <c r="H95" s="10"/>
      <c r="I95" s="10"/>
      <c r="J95" s="10"/>
      <c r="K95" s="126"/>
      <c r="L95" s="127"/>
      <c r="M95" s="128"/>
      <c r="N95" s="126"/>
      <c r="O95" s="128"/>
      <c r="P95" s="126"/>
      <c r="Q95" s="128"/>
      <c r="R95" s="126"/>
      <c r="S95" s="129"/>
      <c r="T95" s="130"/>
      <c r="U95" s="118"/>
    </row>
    <row r="96" spans="1:21" ht="21.95" customHeight="1" x14ac:dyDescent="0.2">
      <c r="B96" s="131"/>
      <c r="C96" s="132" t="s">
        <v>529</v>
      </c>
      <c r="D96" s="133"/>
      <c r="E96" s="134"/>
      <c r="F96" s="132" t="s">
        <v>530</v>
      </c>
      <c r="G96" s="133"/>
      <c r="H96" s="133"/>
      <c r="I96" s="133"/>
      <c r="J96" s="133"/>
      <c r="K96" s="135">
        <v>1490</v>
      </c>
      <c r="L96" s="135" t="s">
        <v>45</v>
      </c>
      <c r="M96" s="136">
        <v>378</v>
      </c>
      <c r="N96" s="137">
        <f>SUM(K96*M96)</f>
        <v>563220</v>
      </c>
      <c r="O96" s="136">
        <v>341</v>
      </c>
      <c r="P96" s="137">
        <f>SUM(K96*O96)</f>
        <v>508090</v>
      </c>
      <c r="Q96" s="138"/>
      <c r="R96" s="137">
        <f>SUM(K96*Q96)</f>
        <v>0</v>
      </c>
      <c r="S96" s="139">
        <f>M96</f>
        <v>378</v>
      </c>
      <c r="T96" s="140" t="str">
        <f>M93</f>
        <v>(株)ピ－エス三菱</v>
      </c>
      <c r="U96" s="118"/>
    </row>
    <row r="97" spans="2:21" ht="21.95" customHeight="1" x14ac:dyDescent="0.2">
      <c r="B97" s="125"/>
      <c r="C97" s="10"/>
      <c r="D97" s="10"/>
      <c r="E97" s="126"/>
      <c r="F97" s="10"/>
      <c r="G97" s="10"/>
      <c r="H97" s="10"/>
      <c r="I97" s="10"/>
      <c r="J97" s="10"/>
      <c r="K97" s="126"/>
      <c r="L97" s="127"/>
      <c r="M97" s="128"/>
      <c r="N97" s="126"/>
      <c r="O97" s="128"/>
      <c r="P97" s="126"/>
      <c r="Q97" s="128"/>
      <c r="R97" s="126"/>
      <c r="S97" s="129"/>
      <c r="T97" s="130"/>
      <c r="U97" s="118"/>
    </row>
    <row r="98" spans="2:21" ht="21.95" customHeight="1" x14ac:dyDescent="0.2">
      <c r="B98" s="131"/>
      <c r="C98" s="132" t="s">
        <v>531</v>
      </c>
      <c r="D98" s="133"/>
      <c r="E98" s="134"/>
      <c r="F98" s="132" t="s">
        <v>532</v>
      </c>
      <c r="G98" s="133"/>
      <c r="H98" s="133"/>
      <c r="I98" s="133"/>
      <c r="J98" s="133"/>
      <c r="K98" s="135">
        <v>4</v>
      </c>
      <c r="L98" s="135" t="s">
        <v>533</v>
      </c>
      <c r="M98" s="136">
        <v>32800</v>
      </c>
      <c r="N98" s="137">
        <f>SUM(K98*M98)</f>
        <v>131200</v>
      </c>
      <c r="O98" s="136">
        <v>43100</v>
      </c>
      <c r="P98" s="137">
        <f>SUM(K98*O98)</f>
        <v>172400</v>
      </c>
      <c r="Q98" s="138"/>
      <c r="R98" s="137">
        <f>SUM(K98*Q98)</f>
        <v>0</v>
      </c>
      <c r="S98" s="139">
        <f>M98</f>
        <v>32800</v>
      </c>
      <c r="T98" s="140" t="str">
        <f>T96</f>
        <v>(株)ピ－エス三菱</v>
      </c>
      <c r="U98" s="118"/>
    </row>
    <row r="99" spans="2:21" ht="21.95" customHeight="1" x14ac:dyDescent="0.2">
      <c r="B99" s="125"/>
      <c r="C99" s="10"/>
      <c r="D99" s="10"/>
      <c r="E99" s="126"/>
      <c r="F99" s="10"/>
      <c r="G99" s="10"/>
      <c r="H99" s="10"/>
      <c r="I99" s="10"/>
      <c r="J99" s="10"/>
      <c r="K99" s="126"/>
      <c r="L99" s="127"/>
      <c r="M99" s="141"/>
      <c r="N99" s="142"/>
      <c r="O99" s="141"/>
      <c r="P99" s="142"/>
      <c r="Q99" s="141"/>
      <c r="R99" s="142"/>
      <c r="S99" s="129"/>
      <c r="T99" s="130"/>
      <c r="U99" s="118"/>
    </row>
    <row r="100" spans="2:21" ht="21.95" customHeight="1" x14ac:dyDescent="0.2">
      <c r="B100" s="131"/>
      <c r="C100" s="132" t="s">
        <v>531</v>
      </c>
      <c r="D100" s="133"/>
      <c r="E100" s="134"/>
      <c r="F100" s="132" t="s">
        <v>534</v>
      </c>
      <c r="G100" s="133"/>
      <c r="H100" s="133"/>
      <c r="I100" s="133"/>
      <c r="J100" s="133"/>
      <c r="K100" s="135">
        <v>4</v>
      </c>
      <c r="L100" s="135" t="s">
        <v>533</v>
      </c>
      <c r="M100" s="136">
        <v>36700</v>
      </c>
      <c r="N100" s="137">
        <f>SUM(K100*M100)</f>
        <v>146800</v>
      </c>
      <c r="O100" s="136">
        <v>44300</v>
      </c>
      <c r="P100" s="137">
        <f>SUM(K100*O100)</f>
        <v>177200</v>
      </c>
      <c r="Q100" s="138"/>
      <c r="R100" s="137">
        <f>SUM(K100*Q100)</f>
        <v>0</v>
      </c>
      <c r="S100" s="139">
        <f>M100</f>
        <v>36700</v>
      </c>
      <c r="T100" s="140" t="str">
        <f>T98</f>
        <v>(株)ピ－エス三菱</v>
      </c>
      <c r="U100" s="118"/>
    </row>
    <row r="101" spans="2:21" ht="21.95" customHeight="1" x14ac:dyDescent="0.2">
      <c r="B101" s="125"/>
      <c r="C101" s="10"/>
      <c r="D101" s="10"/>
      <c r="E101" s="126"/>
      <c r="F101" s="10"/>
      <c r="G101" s="10"/>
      <c r="H101" s="10"/>
      <c r="I101" s="10"/>
      <c r="J101" s="10"/>
      <c r="K101" s="126"/>
      <c r="L101" s="127"/>
      <c r="M101" s="141"/>
      <c r="N101" s="142"/>
      <c r="O101" s="141"/>
      <c r="P101" s="142"/>
      <c r="Q101" s="141"/>
      <c r="R101" s="142"/>
      <c r="S101" s="129"/>
      <c r="T101" s="130"/>
      <c r="U101" s="118"/>
    </row>
    <row r="102" spans="2:21" ht="21.95" customHeight="1" x14ac:dyDescent="0.2">
      <c r="B102" s="131"/>
      <c r="C102" s="132" t="s">
        <v>535</v>
      </c>
      <c r="D102" s="133"/>
      <c r="E102" s="134"/>
      <c r="F102" s="132" t="s">
        <v>536</v>
      </c>
      <c r="G102" s="133"/>
      <c r="H102" s="133"/>
      <c r="I102" s="133"/>
      <c r="J102" s="133"/>
      <c r="K102" s="135">
        <v>160</v>
      </c>
      <c r="L102" s="135" t="s">
        <v>2</v>
      </c>
      <c r="M102" s="136">
        <v>473</v>
      </c>
      <c r="N102" s="137">
        <f>SUM(K102*M102)</f>
        <v>75680</v>
      </c>
      <c r="O102" s="136">
        <v>477</v>
      </c>
      <c r="P102" s="137">
        <f>SUM(K102*O102)</f>
        <v>76320</v>
      </c>
      <c r="Q102" s="138"/>
      <c r="R102" s="137">
        <f>SUM(K102*Q102)</f>
        <v>0</v>
      </c>
      <c r="S102" s="139">
        <f>M102</f>
        <v>473</v>
      </c>
      <c r="T102" s="140" t="str">
        <f>T100</f>
        <v>(株)ピ－エス三菱</v>
      </c>
      <c r="U102" s="118"/>
    </row>
    <row r="103" spans="2:21" ht="21.95" customHeight="1" x14ac:dyDescent="0.2">
      <c r="B103" s="125"/>
      <c r="C103" s="10"/>
      <c r="D103" s="10"/>
      <c r="E103" s="126"/>
      <c r="F103" s="10"/>
      <c r="G103" s="10"/>
      <c r="H103" s="10"/>
      <c r="I103" s="10"/>
      <c r="J103" s="10"/>
      <c r="K103" s="126"/>
      <c r="L103" s="127"/>
      <c r="M103" s="141"/>
      <c r="N103" s="142"/>
      <c r="O103" s="141"/>
      <c r="P103" s="142"/>
      <c r="Q103" s="141"/>
      <c r="R103" s="142"/>
      <c r="S103" s="129"/>
      <c r="T103" s="130"/>
      <c r="U103" s="118"/>
    </row>
    <row r="104" spans="2:21" ht="21.95" customHeight="1" x14ac:dyDescent="0.2">
      <c r="B104" s="131"/>
      <c r="C104" s="132" t="s">
        <v>537</v>
      </c>
      <c r="D104" s="133"/>
      <c r="E104" s="134"/>
      <c r="F104" s="132"/>
      <c r="G104" s="133"/>
      <c r="H104" s="133"/>
      <c r="I104" s="133"/>
      <c r="J104" s="133"/>
      <c r="K104" s="135">
        <v>94</v>
      </c>
      <c r="L104" s="135" t="s">
        <v>28</v>
      </c>
      <c r="M104" s="136">
        <v>2400</v>
      </c>
      <c r="N104" s="137">
        <f>SUM(K104*M104)</f>
        <v>225600</v>
      </c>
      <c r="O104" s="136">
        <v>4100</v>
      </c>
      <c r="P104" s="137">
        <f>SUM(K104*O104)</f>
        <v>385400</v>
      </c>
      <c r="Q104" s="138"/>
      <c r="R104" s="137">
        <f>SUM(K104*Q104)</f>
        <v>0</v>
      </c>
      <c r="S104" s="139">
        <f>M104</f>
        <v>2400</v>
      </c>
      <c r="T104" s="140" t="str">
        <f>T102</f>
        <v>(株)ピ－エス三菱</v>
      </c>
      <c r="U104" s="118"/>
    </row>
    <row r="105" spans="2:21" ht="21.95" customHeight="1" x14ac:dyDescent="0.2">
      <c r="B105" s="125"/>
      <c r="C105" s="10"/>
      <c r="D105" s="10"/>
      <c r="E105" s="126"/>
      <c r="F105" s="10"/>
      <c r="G105" s="10"/>
      <c r="H105" s="10"/>
      <c r="I105" s="10"/>
      <c r="J105" s="10"/>
      <c r="K105" s="126"/>
      <c r="L105" s="127"/>
      <c r="M105" s="141"/>
      <c r="N105" s="142"/>
      <c r="O105" s="141"/>
      <c r="P105" s="142"/>
      <c r="Q105" s="141"/>
      <c r="R105" s="142"/>
      <c r="S105" s="129"/>
      <c r="T105" s="130"/>
      <c r="U105" s="118"/>
    </row>
    <row r="106" spans="2:21" ht="21.95" customHeight="1" x14ac:dyDescent="0.2">
      <c r="B106" s="131"/>
      <c r="C106" s="132" t="s">
        <v>538</v>
      </c>
      <c r="D106" s="133"/>
      <c r="E106" s="134"/>
      <c r="F106" s="132" t="s">
        <v>539</v>
      </c>
      <c r="G106" s="133"/>
      <c r="H106" s="133"/>
      <c r="I106" s="133"/>
      <c r="J106" s="133"/>
      <c r="K106" s="135">
        <v>2</v>
      </c>
      <c r="L106" s="135" t="s">
        <v>540</v>
      </c>
      <c r="M106" s="136">
        <v>6100</v>
      </c>
      <c r="N106" s="137">
        <f>SUM(K106*M106)</f>
        <v>12200</v>
      </c>
      <c r="O106" s="136">
        <v>7500</v>
      </c>
      <c r="P106" s="137">
        <f>SUM(K106*O106)</f>
        <v>15000</v>
      </c>
      <c r="Q106" s="138"/>
      <c r="R106" s="137">
        <f>SUM(K106*Q106)</f>
        <v>0</v>
      </c>
      <c r="S106" s="139">
        <f>M106</f>
        <v>6100</v>
      </c>
      <c r="T106" s="140" t="str">
        <f>T104</f>
        <v>(株)ピ－エス三菱</v>
      </c>
      <c r="U106" s="118"/>
    </row>
    <row r="107" spans="2:21" ht="21.95" customHeight="1" x14ac:dyDescent="0.2">
      <c r="B107" s="125"/>
      <c r="C107" s="10"/>
      <c r="D107" s="10"/>
      <c r="E107" s="126"/>
      <c r="F107" s="10"/>
      <c r="G107" s="10"/>
      <c r="H107" s="10"/>
      <c r="I107" s="10"/>
      <c r="J107" s="10"/>
      <c r="K107" s="126"/>
      <c r="L107" s="127"/>
      <c r="M107" s="141"/>
      <c r="N107" s="142"/>
      <c r="O107" s="141"/>
      <c r="P107" s="142"/>
      <c r="Q107" s="141"/>
      <c r="R107" s="142"/>
      <c r="S107" s="129"/>
      <c r="T107" s="130"/>
      <c r="U107" s="118"/>
    </row>
    <row r="108" spans="2:21" ht="21.95" customHeight="1" x14ac:dyDescent="0.2">
      <c r="B108" s="131"/>
      <c r="C108" s="132" t="s">
        <v>541</v>
      </c>
      <c r="D108" s="133"/>
      <c r="E108" s="134"/>
      <c r="F108" s="132"/>
      <c r="G108" s="133"/>
      <c r="H108" s="133"/>
      <c r="I108" s="133"/>
      <c r="J108" s="133"/>
      <c r="K108" s="135">
        <v>4</v>
      </c>
      <c r="L108" s="135" t="s">
        <v>542</v>
      </c>
      <c r="M108" s="136">
        <v>3600</v>
      </c>
      <c r="N108" s="137">
        <f>SUM(K108*M108)</f>
        <v>14400</v>
      </c>
      <c r="O108" s="136">
        <v>6200</v>
      </c>
      <c r="P108" s="137">
        <f>SUM(K108*O108)</f>
        <v>24800</v>
      </c>
      <c r="Q108" s="138"/>
      <c r="R108" s="137">
        <f>SUM(K108*Q108)</f>
        <v>0</v>
      </c>
      <c r="S108" s="139">
        <f>M108</f>
        <v>3600</v>
      </c>
      <c r="T108" s="140" t="str">
        <f>T106</f>
        <v>(株)ピ－エス三菱</v>
      </c>
      <c r="U108" s="118"/>
    </row>
    <row r="109" spans="2:21" ht="21.95" customHeight="1" x14ac:dyDescent="0.2">
      <c r="B109" s="125"/>
      <c r="C109" s="10"/>
      <c r="D109" s="10"/>
      <c r="E109" s="126"/>
      <c r="F109" s="10"/>
      <c r="G109" s="10"/>
      <c r="H109" s="10"/>
      <c r="I109" s="10"/>
      <c r="J109" s="10"/>
      <c r="K109" s="126"/>
      <c r="L109" s="127"/>
      <c r="M109" s="141"/>
      <c r="N109" s="142"/>
      <c r="O109" s="141"/>
      <c r="P109" s="142"/>
      <c r="Q109" s="141"/>
      <c r="R109" s="142"/>
      <c r="S109" s="143"/>
      <c r="T109" s="130"/>
      <c r="U109" s="118"/>
    </row>
    <row r="110" spans="2:21" ht="21.95" customHeight="1" x14ac:dyDescent="0.2">
      <c r="B110" s="131"/>
      <c r="C110" s="132" t="s">
        <v>543</v>
      </c>
      <c r="D110" s="133"/>
      <c r="E110" s="134"/>
      <c r="F110" s="132"/>
      <c r="G110" s="133"/>
      <c r="H110" s="133"/>
      <c r="I110" s="133"/>
      <c r="J110" s="133"/>
      <c r="K110" s="135">
        <v>160</v>
      </c>
      <c r="L110" s="135" t="s">
        <v>2</v>
      </c>
      <c r="M110" s="136">
        <v>6500</v>
      </c>
      <c r="N110" s="137">
        <f>SUM(K110*M110)</f>
        <v>1040000</v>
      </c>
      <c r="O110" s="136">
        <v>6800</v>
      </c>
      <c r="P110" s="137">
        <f>SUM(K110*O110)</f>
        <v>1088000</v>
      </c>
      <c r="Q110" s="138"/>
      <c r="R110" s="137">
        <f>SUM(K110*Q110)</f>
        <v>0</v>
      </c>
      <c r="S110" s="139">
        <f>M110</f>
        <v>6500</v>
      </c>
      <c r="T110" s="140" t="str">
        <f>T108</f>
        <v>(株)ピ－エス三菱</v>
      </c>
      <c r="U110" s="118"/>
    </row>
    <row r="111" spans="2:21" ht="21.95" customHeight="1" x14ac:dyDescent="0.2">
      <c r="B111" s="125"/>
      <c r="C111" s="10"/>
      <c r="D111" s="10"/>
      <c r="E111" s="126"/>
      <c r="F111" s="10"/>
      <c r="G111" s="10"/>
      <c r="H111" s="10"/>
      <c r="I111" s="10"/>
      <c r="J111" s="10"/>
      <c r="K111" s="126"/>
      <c r="L111" s="127"/>
      <c r="M111" s="141"/>
      <c r="N111" s="142"/>
      <c r="O111" s="141"/>
      <c r="P111" s="142"/>
      <c r="Q111" s="141"/>
      <c r="R111" s="142"/>
      <c r="S111" s="143"/>
      <c r="T111" s="130"/>
      <c r="U111" s="118"/>
    </row>
    <row r="112" spans="2:21" ht="21.95" customHeight="1" x14ac:dyDescent="0.2">
      <c r="B112" s="131"/>
      <c r="C112" s="132" t="s">
        <v>544</v>
      </c>
      <c r="D112" s="133"/>
      <c r="E112" s="134"/>
      <c r="F112" s="132" t="s">
        <v>545</v>
      </c>
      <c r="G112" s="133"/>
      <c r="H112" s="133"/>
      <c r="I112" s="133"/>
      <c r="J112" s="133"/>
      <c r="K112" s="135">
        <v>4</v>
      </c>
      <c r="L112" s="135" t="s">
        <v>28</v>
      </c>
      <c r="M112" s="136">
        <v>31700</v>
      </c>
      <c r="N112" s="137">
        <f>SUM(K112*M112)</f>
        <v>126800</v>
      </c>
      <c r="O112" s="136">
        <v>43700</v>
      </c>
      <c r="P112" s="137">
        <f>SUM(K112*O112)</f>
        <v>174800</v>
      </c>
      <c r="Q112" s="138"/>
      <c r="R112" s="137">
        <f>SUM(K112*Q112)</f>
        <v>0</v>
      </c>
      <c r="S112" s="139">
        <f>M112</f>
        <v>31700</v>
      </c>
      <c r="T112" s="140" t="str">
        <f>T110</f>
        <v>(株)ピ－エス三菱</v>
      </c>
      <c r="U112" s="118"/>
    </row>
    <row r="113" spans="2:21" ht="21.95" customHeight="1" x14ac:dyDescent="0.2">
      <c r="B113" s="125"/>
      <c r="C113" s="10"/>
      <c r="D113" s="10"/>
      <c r="E113" s="126"/>
      <c r="F113" s="10"/>
      <c r="G113" s="10"/>
      <c r="H113" s="10"/>
      <c r="I113" s="10"/>
      <c r="J113" s="10"/>
      <c r="K113" s="126"/>
      <c r="L113" s="127"/>
      <c r="M113" s="128"/>
      <c r="N113" s="126"/>
      <c r="O113" s="128"/>
      <c r="P113" s="126"/>
      <c r="Q113" s="128"/>
      <c r="R113" s="126"/>
      <c r="S113" s="129"/>
      <c r="T113" s="130"/>
      <c r="U113" s="118"/>
    </row>
    <row r="114" spans="2:21" ht="21.95" customHeight="1" x14ac:dyDescent="0.2">
      <c r="B114" s="131"/>
      <c r="C114" s="132" t="s">
        <v>546</v>
      </c>
      <c r="D114" s="133"/>
      <c r="E114" s="134"/>
      <c r="F114" s="132" t="s">
        <v>547</v>
      </c>
      <c r="G114" s="133"/>
      <c r="H114" s="133"/>
      <c r="I114" s="133"/>
      <c r="J114" s="133"/>
      <c r="K114" s="135">
        <v>160</v>
      </c>
      <c r="L114" s="135" t="s">
        <v>2</v>
      </c>
      <c r="M114" s="136">
        <v>3800</v>
      </c>
      <c r="N114" s="137">
        <f>SUM(K114*M114)</f>
        <v>608000</v>
      </c>
      <c r="O114" s="136">
        <v>4300</v>
      </c>
      <c r="P114" s="137">
        <f>SUM(K114*O114)</f>
        <v>688000</v>
      </c>
      <c r="Q114" s="138"/>
      <c r="R114" s="137">
        <f>SUM(K114*Q114)</f>
        <v>0</v>
      </c>
      <c r="S114" s="139">
        <f>M114</f>
        <v>3800</v>
      </c>
      <c r="T114" s="140" t="str">
        <f>T112</f>
        <v>(株)ピ－エス三菱</v>
      </c>
      <c r="U114" s="118"/>
    </row>
    <row r="115" spans="2:21" ht="21.95" customHeight="1" x14ac:dyDescent="0.2">
      <c r="B115" s="125"/>
      <c r="C115" s="10"/>
      <c r="D115" s="10"/>
      <c r="E115" s="126"/>
      <c r="F115" s="10"/>
      <c r="G115" s="10"/>
      <c r="H115" s="10"/>
      <c r="I115" s="10"/>
      <c r="J115" s="10"/>
      <c r="K115" s="126"/>
      <c r="L115" s="127"/>
      <c r="M115" s="141"/>
      <c r="N115" s="142"/>
      <c r="O115" s="141"/>
      <c r="P115" s="142"/>
      <c r="Q115" s="141"/>
      <c r="R115" s="142"/>
      <c r="S115" s="143"/>
      <c r="T115" s="130"/>
      <c r="U115" s="118"/>
    </row>
    <row r="116" spans="2:21" ht="21.75" customHeight="1" x14ac:dyDescent="0.2">
      <c r="B116" s="131"/>
      <c r="C116" s="132" t="s">
        <v>548</v>
      </c>
      <c r="D116" s="133"/>
      <c r="E116" s="134"/>
      <c r="F116" s="132" t="s">
        <v>549</v>
      </c>
      <c r="G116" s="133"/>
      <c r="H116" s="133"/>
      <c r="I116" s="133"/>
      <c r="J116" s="133"/>
      <c r="K116" s="135">
        <v>4</v>
      </c>
      <c r="L116" s="135" t="s">
        <v>540</v>
      </c>
      <c r="M116" s="136">
        <v>3200</v>
      </c>
      <c r="N116" s="137">
        <f>SUM(K116*M116)</f>
        <v>12800</v>
      </c>
      <c r="O116" s="136">
        <v>4300</v>
      </c>
      <c r="P116" s="137">
        <f>SUM(K116*O116)</f>
        <v>17200</v>
      </c>
      <c r="Q116" s="138"/>
      <c r="R116" s="137">
        <f>SUM(K116*Q116)</f>
        <v>0</v>
      </c>
      <c r="S116" s="139">
        <f>M116</f>
        <v>3200</v>
      </c>
      <c r="T116" s="140" t="str">
        <f>T114</f>
        <v>(株)ピ－エス三菱</v>
      </c>
      <c r="U116" s="118"/>
    </row>
    <row r="117" spans="2:21" ht="23.25" customHeight="1" x14ac:dyDescent="0.2">
      <c r="B117" s="125"/>
      <c r="C117" s="10"/>
      <c r="D117" s="10"/>
      <c r="E117" s="126"/>
      <c r="F117" s="10"/>
      <c r="G117" s="10"/>
      <c r="H117" s="10"/>
      <c r="I117" s="10"/>
      <c r="J117" s="10"/>
      <c r="K117" s="126"/>
      <c r="L117" s="127"/>
      <c r="M117" s="141"/>
      <c r="N117" s="142"/>
      <c r="O117" s="141"/>
      <c r="P117" s="142"/>
      <c r="Q117" s="141"/>
      <c r="R117" s="142"/>
      <c r="S117" s="144"/>
      <c r="T117" s="130"/>
      <c r="U117" s="118"/>
    </row>
    <row r="118" spans="2:21" ht="21.95" customHeight="1" x14ac:dyDescent="0.2">
      <c r="B118" s="131"/>
      <c r="C118" s="132" t="s">
        <v>550</v>
      </c>
      <c r="D118" s="133"/>
      <c r="E118" s="134"/>
      <c r="F118" s="132"/>
      <c r="G118" s="133"/>
      <c r="H118" s="133"/>
      <c r="I118" s="133"/>
      <c r="J118" s="133"/>
      <c r="K118" s="135">
        <v>1</v>
      </c>
      <c r="L118" s="135" t="s">
        <v>37</v>
      </c>
      <c r="M118" s="136">
        <v>234000</v>
      </c>
      <c r="N118" s="137">
        <f>SUM(K118*M118)</f>
        <v>234000</v>
      </c>
      <c r="O118" s="136">
        <v>315000</v>
      </c>
      <c r="P118" s="137">
        <f>SUM(K118*O118)</f>
        <v>315000</v>
      </c>
      <c r="Q118" s="138"/>
      <c r="R118" s="137">
        <f>SUM(K118*Q118)</f>
        <v>0</v>
      </c>
      <c r="S118" s="139">
        <f>M118</f>
        <v>234000</v>
      </c>
      <c r="T118" s="140" t="str">
        <f>T116</f>
        <v>(株)ピ－エス三菱</v>
      </c>
      <c r="U118" s="118"/>
    </row>
    <row r="119" spans="2:21" ht="21.95" customHeight="1" x14ac:dyDescent="0.2">
      <c r="B119" s="125"/>
      <c r="C119" s="10"/>
      <c r="D119" s="10"/>
      <c r="E119" s="126"/>
      <c r="F119" s="10"/>
      <c r="G119" s="10"/>
      <c r="H119" s="10"/>
      <c r="I119" s="10"/>
      <c r="J119" s="10"/>
      <c r="K119" s="126"/>
      <c r="L119" s="127"/>
      <c r="M119" s="142"/>
      <c r="N119" s="142"/>
      <c r="O119" s="142"/>
      <c r="P119" s="142"/>
      <c r="Q119" s="141"/>
      <c r="R119" s="142"/>
      <c r="S119" s="143"/>
      <c r="T119" s="145"/>
      <c r="U119" s="118"/>
    </row>
    <row r="120" spans="2:21" ht="21.95" customHeight="1" x14ac:dyDescent="0.2">
      <c r="B120" s="131"/>
      <c r="C120" s="132" t="s">
        <v>551</v>
      </c>
      <c r="D120" s="133"/>
      <c r="E120" s="134"/>
      <c r="F120" s="132"/>
      <c r="G120" s="133"/>
      <c r="H120" s="133"/>
      <c r="I120" s="133"/>
      <c r="J120" s="133"/>
      <c r="K120" s="135">
        <v>1</v>
      </c>
      <c r="L120" s="135" t="s">
        <v>37</v>
      </c>
      <c r="M120" s="136">
        <v>262500</v>
      </c>
      <c r="N120" s="137">
        <f>SUM(K120*M120)</f>
        <v>262500</v>
      </c>
      <c r="O120" s="136">
        <v>280000</v>
      </c>
      <c r="P120" s="137">
        <f>SUM(K120*O120)</f>
        <v>280000</v>
      </c>
      <c r="Q120" s="138"/>
      <c r="R120" s="137">
        <f>SUM(K120*Q120)</f>
        <v>0</v>
      </c>
      <c r="S120" s="139">
        <f>M120</f>
        <v>262500</v>
      </c>
      <c r="T120" s="140" t="str">
        <f>T118</f>
        <v>(株)ピ－エス三菱</v>
      </c>
      <c r="U120" s="118"/>
    </row>
    <row r="121" spans="2:21" ht="21.95" customHeight="1" x14ac:dyDescent="0.2">
      <c r="B121" s="125"/>
      <c r="C121" s="10"/>
      <c r="D121" s="10"/>
      <c r="E121" s="126"/>
      <c r="F121" s="10"/>
      <c r="G121" s="10"/>
      <c r="H121" s="10"/>
      <c r="I121" s="10"/>
      <c r="J121" s="10"/>
      <c r="K121" s="126"/>
      <c r="L121" s="127"/>
      <c r="M121" s="142"/>
      <c r="N121" s="142"/>
      <c r="O121" s="142"/>
      <c r="P121" s="142"/>
      <c r="Q121" s="142"/>
      <c r="R121" s="142"/>
      <c r="S121" s="144"/>
      <c r="T121" s="145"/>
      <c r="U121" s="118"/>
    </row>
    <row r="122" spans="2:21" ht="21.95" customHeight="1" x14ac:dyDescent="0.2">
      <c r="B122" s="131"/>
      <c r="C122" s="132" t="s">
        <v>552</v>
      </c>
      <c r="D122" s="133"/>
      <c r="E122" s="134"/>
      <c r="F122" s="132"/>
      <c r="G122" s="133"/>
      <c r="H122" s="133"/>
      <c r="I122" s="133"/>
      <c r="J122" s="133"/>
      <c r="K122" s="135">
        <v>1</v>
      </c>
      <c r="L122" s="135" t="s">
        <v>37</v>
      </c>
      <c r="M122" s="136">
        <v>266800</v>
      </c>
      <c r="N122" s="137">
        <f>SUM(K122*M122)</f>
        <v>266800</v>
      </c>
      <c r="O122" s="136">
        <v>347790</v>
      </c>
      <c r="P122" s="137">
        <f>SUM(K122*O122)</f>
        <v>347790</v>
      </c>
      <c r="Q122" s="138"/>
      <c r="R122" s="137">
        <f>SUM(K122*Q122)</f>
        <v>0</v>
      </c>
      <c r="S122" s="139">
        <f>M122</f>
        <v>266800</v>
      </c>
      <c r="T122" s="140" t="str">
        <f>T120</f>
        <v>(株)ピ－エス三菱</v>
      </c>
      <c r="U122" s="118"/>
    </row>
    <row r="123" spans="2:21" ht="21.95" customHeight="1" x14ac:dyDescent="0.2">
      <c r="B123" s="125"/>
      <c r="C123" s="10"/>
      <c r="D123" s="10"/>
      <c r="E123" s="126"/>
      <c r="F123" s="10"/>
      <c r="G123" s="10"/>
      <c r="H123" s="10"/>
      <c r="I123" s="10"/>
      <c r="J123" s="10"/>
      <c r="K123" s="126"/>
      <c r="L123" s="127"/>
      <c r="M123" s="142"/>
      <c r="N123" s="142"/>
      <c r="O123" s="142"/>
      <c r="P123" s="142"/>
      <c r="Q123" s="142"/>
      <c r="R123" s="142"/>
      <c r="S123" s="144"/>
      <c r="T123" s="145"/>
      <c r="U123" s="118"/>
    </row>
    <row r="124" spans="2:21" ht="21.95" customHeight="1" x14ac:dyDescent="0.2">
      <c r="B124" s="131"/>
      <c r="C124" s="133"/>
      <c r="D124" s="133"/>
      <c r="E124" s="134"/>
      <c r="F124" s="133"/>
      <c r="G124" s="133"/>
      <c r="H124" s="133"/>
      <c r="I124" s="133"/>
      <c r="J124" s="133"/>
      <c r="K124" s="134"/>
      <c r="L124" s="135"/>
      <c r="M124" s="146"/>
      <c r="N124" s="146"/>
      <c r="O124" s="146"/>
      <c r="P124" s="146"/>
      <c r="Q124" s="146"/>
      <c r="R124" s="146"/>
      <c r="S124" s="139"/>
      <c r="T124" s="147"/>
      <c r="U124" s="118"/>
    </row>
    <row r="125" spans="2:21" ht="21.95" customHeight="1" x14ac:dyDescent="0.2">
      <c r="B125" s="125"/>
      <c r="C125" s="10"/>
      <c r="D125" s="10"/>
      <c r="E125" s="126"/>
      <c r="F125" s="10"/>
      <c r="G125" s="10"/>
      <c r="H125" s="10"/>
      <c r="I125" s="10"/>
      <c r="J125" s="10"/>
      <c r="K125" s="126"/>
      <c r="L125" s="127"/>
      <c r="M125" s="142"/>
      <c r="N125" s="142"/>
      <c r="O125" s="142"/>
      <c r="P125" s="142"/>
      <c r="Q125" s="142"/>
      <c r="R125" s="142"/>
      <c r="S125" s="144"/>
      <c r="T125" s="145"/>
      <c r="U125" s="118"/>
    </row>
    <row r="126" spans="2:21" ht="21.95" customHeight="1" x14ac:dyDescent="0.2">
      <c r="B126" s="131"/>
      <c r="C126" s="133"/>
      <c r="D126" s="133"/>
      <c r="E126" s="134"/>
      <c r="F126" s="133"/>
      <c r="G126" s="133"/>
      <c r="H126" s="133"/>
      <c r="I126" s="133"/>
      <c r="J126" s="133"/>
      <c r="K126" s="134"/>
      <c r="L126" s="135"/>
      <c r="M126" s="146"/>
      <c r="N126" s="146"/>
      <c r="O126" s="146"/>
      <c r="P126" s="146"/>
      <c r="Q126" s="146"/>
      <c r="R126" s="146"/>
      <c r="S126" s="139"/>
      <c r="T126" s="147"/>
      <c r="U126" s="118"/>
    </row>
    <row r="127" spans="2:21" ht="21.95" customHeight="1" x14ac:dyDescent="0.2">
      <c r="B127" s="125"/>
      <c r="C127" s="10"/>
      <c r="D127" s="10"/>
      <c r="E127" s="126"/>
      <c r="F127" s="10"/>
      <c r="G127" s="10"/>
      <c r="H127" s="10"/>
      <c r="I127" s="10"/>
      <c r="J127" s="10"/>
      <c r="K127" s="126"/>
      <c r="L127" s="127"/>
      <c r="M127" s="142"/>
      <c r="N127" s="142"/>
      <c r="O127" s="142"/>
      <c r="P127" s="142"/>
      <c r="Q127" s="142"/>
      <c r="R127" s="142"/>
      <c r="S127" s="144"/>
      <c r="T127" s="145"/>
      <c r="U127" s="118"/>
    </row>
    <row r="128" spans="2:21" ht="21.95" customHeight="1" thickBot="1" x14ac:dyDescent="0.25">
      <c r="B128" s="148"/>
      <c r="C128" s="149"/>
      <c r="D128" s="149"/>
      <c r="E128" s="150"/>
      <c r="F128" s="149"/>
      <c r="G128" s="149"/>
      <c r="H128" s="149"/>
      <c r="I128" s="149"/>
      <c r="J128" s="149"/>
      <c r="K128" s="150"/>
      <c r="L128" s="151"/>
      <c r="M128" s="152"/>
      <c r="N128" s="152"/>
      <c r="O128" s="152"/>
      <c r="P128" s="152"/>
      <c r="Q128" s="152"/>
      <c r="R128" s="152"/>
      <c r="S128" s="153"/>
      <c r="T128" s="154"/>
      <c r="U128" s="118"/>
    </row>
    <row r="129" spans="1:21" ht="19.899999999999999" customHeight="1" x14ac:dyDescent="0.2">
      <c r="B129" s="125"/>
      <c r="C129" s="10"/>
      <c r="D129" s="10"/>
      <c r="E129" s="126"/>
      <c r="F129" s="10"/>
      <c r="G129" s="10"/>
      <c r="H129" s="10"/>
      <c r="I129" s="10"/>
      <c r="J129" s="10"/>
      <c r="K129" s="126"/>
      <c r="L129" s="127"/>
      <c r="M129" s="142"/>
      <c r="N129" s="142"/>
      <c r="O129" s="142"/>
      <c r="P129" s="142"/>
      <c r="Q129" s="142"/>
      <c r="R129" s="142"/>
      <c r="S129" s="143"/>
      <c r="T129" s="145"/>
      <c r="U129" s="118"/>
    </row>
    <row r="130" spans="1:21" ht="19.899999999999999" customHeight="1" x14ac:dyDescent="0.2">
      <c r="B130" s="1039" t="s">
        <v>3</v>
      </c>
      <c r="C130" s="1040"/>
      <c r="D130" s="1041"/>
      <c r="E130" s="126"/>
      <c r="F130" s="10"/>
      <c r="G130" s="10"/>
      <c r="H130" s="10"/>
      <c r="I130" s="10"/>
      <c r="J130" s="10"/>
      <c r="K130" s="126"/>
      <c r="L130" s="127"/>
      <c r="M130" s="142"/>
      <c r="N130" s="142">
        <f>SUM(N95:N128)</f>
        <v>3720000</v>
      </c>
      <c r="O130" s="142"/>
      <c r="P130" s="142">
        <f>SUM(P95:P128)</f>
        <v>4270000</v>
      </c>
      <c r="Q130" s="142"/>
      <c r="R130" s="142">
        <f>SUM(R95:R128)</f>
        <v>0</v>
      </c>
      <c r="S130" s="142"/>
      <c r="T130" s="155"/>
      <c r="U130" s="118"/>
    </row>
    <row r="131" spans="1:21" ht="19.899999999999999" customHeight="1" thickBot="1" x14ac:dyDescent="0.25">
      <c r="B131" s="148"/>
      <c r="C131" s="149"/>
      <c r="D131" s="149"/>
      <c r="E131" s="150"/>
      <c r="F131" s="149"/>
      <c r="G131" s="149"/>
      <c r="H131" s="149"/>
      <c r="I131" s="149"/>
      <c r="J131" s="149"/>
      <c r="K131" s="150"/>
      <c r="L131" s="151"/>
      <c r="M131" s="152"/>
      <c r="N131" s="152"/>
      <c r="O131" s="152"/>
      <c r="P131" s="152"/>
      <c r="Q131" s="152"/>
      <c r="R131" s="152"/>
      <c r="S131" s="156"/>
      <c r="T131" s="154"/>
      <c r="U131" s="118"/>
    </row>
    <row r="133" spans="1:21" x14ac:dyDescent="0.2">
      <c r="B133" s="25" t="e">
        <f>B45</f>
        <v>#REF!</v>
      </c>
      <c r="T133" s="43"/>
    </row>
    <row r="134" spans="1:21" ht="42" x14ac:dyDescent="0.4">
      <c r="A134" s="106"/>
      <c r="M134" s="107" t="s">
        <v>18</v>
      </c>
    </row>
    <row r="135" spans="1:21" ht="21.75" thickBot="1" x14ac:dyDescent="0.25">
      <c r="B135" s="108"/>
      <c r="C135" s="109"/>
      <c r="D135" s="109"/>
      <c r="E135" s="109"/>
      <c r="F135" s="109"/>
      <c r="G135" s="109"/>
      <c r="H135" s="109"/>
      <c r="I135" s="109"/>
      <c r="J135" s="109"/>
      <c r="K135" s="109"/>
      <c r="L135" s="110"/>
      <c r="M135" s="109"/>
      <c r="N135" s="109"/>
      <c r="O135" s="109"/>
      <c r="P135" s="109"/>
      <c r="Q135" s="109"/>
      <c r="R135" s="109"/>
      <c r="S135" s="111"/>
      <c r="T135" s="112"/>
    </row>
    <row r="136" spans="1:21" ht="19.899999999999999" customHeight="1" x14ac:dyDescent="0.2">
      <c r="B136" s="113"/>
      <c r="C136" s="114"/>
      <c r="D136" s="114"/>
      <c r="E136" s="115"/>
      <c r="F136" s="114"/>
      <c r="G136" s="114"/>
      <c r="H136" s="114"/>
      <c r="I136" s="114"/>
      <c r="J136" s="114"/>
      <c r="K136" s="115"/>
      <c r="L136" s="116"/>
      <c r="M136" s="1042" t="s">
        <v>19</v>
      </c>
      <c r="N136" s="1043"/>
      <c r="O136" s="1042" t="s">
        <v>19</v>
      </c>
      <c r="P136" s="1043"/>
      <c r="Q136" s="1042" t="s">
        <v>19</v>
      </c>
      <c r="R136" s="1043"/>
      <c r="S136" s="116" t="s">
        <v>20</v>
      </c>
      <c r="T136" s="117"/>
      <c r="U136" s="118"/>
    </row>
    <row r="137" spans="1:21" ht="19.899999999999999" customHeight="1" x14ac:dyDescent="0.2">
      <c r="B137" s="1044" t="s">
        <v>21</v>
      </c>
      <c r="C137" s="1045"/>
      <c r="D137" s="1046"/>
      <c r="E137" s="1047" t="s">
        <v>22</v>
      </c>
      <c r="F137" s="1045"/>
      <c r="G137" s="1045"/>
      <c r="H137" s="1045"/>
      <c r="I137" s="1045"/>
      <c r="J137" s="1046"/>
      <c r="K137" s="119" t="s">
        <v>23</v>
      </c>
      <c r="L137" s="119" t="s">
        <v>5</v>
      </c>
      <c r="M137" s="1048" t="s">
        <v>493</v>
      </c>
      <c r="N137" s="1049"/>
      <c r="O137" s="1048" t="s">
        <v>494</v>
      </c>
      <c r="P137" s="1049"/>
      <c r="Q137" s="1048" t="s">
        <v>495</v>
      </c>
      <c r="R137" s="1049"/>
      <c r="S137" s="119" t="s">
        <v>24</v>
      </c>
      <c r="T137" s="120" t="s">
        <v>25</v>
      </c>
      <c r="U137" s="118"/>
    </row>
    <row r="138" spans="1:21" ht="19.899999999999999" customHeight="1" thickBot="1" x14ac:dyDescent="0.25">
      <c r="B138" s="121"/>
      <c r="C138" s="111"/>
      <c r="D138" s="111"/>
      <c r="E138" s="122"/>
      <c r="F138" s="111"/>
      <c r="G138" s="111"/>
      <c r="H138" s="111"/>
      <c r="I138" s="111"/>
      <c r="J138" s="111"/>
      <c r="K138" s="122"/>
      <c r="L138" s="123"/>
      <c r="M138" s="123" t="s">
        <v>26</v>
      </c>
      <c r="N138" s="123" t="s">
        <v>27</v>
      </c>
      <c r="O138" s="123" t="s">
        <v>26</v>
      </c>
      <c r="P138" s="123" t="s">
        <v>27</v>
      </c>
      <c r="Q138" s="123" t="s">
        <v>26</v>
      </c>
      <c r="R138" s="123" t="s">
        <v>27</v>
      </c>
      <c r="S138" s="123"/>
      <c r="T138" s="124"/>
      <c r="U138" s="118"/>
    </row>
    <row r="139" spans="1:21" ht="21.95" customHeight="1" x14ac:dyDescent="0.2">
      <c r="B139" s="125"/>
      <c r="C139" s="10"/>
      <c r="D139" s="10"/>
      <c r="E139" s="126"/>
      <c r="F139" s="10" t="s">
        <v>52</v>
      </c>
      <c r="G139" s="10"/>
      <c r="H139" s="10"/>
      <c r="I139" s="10"/>
      <c r="J139" s="10"/>
      <c r="K139" s="126"/>
      <c r="L139" s="127"/>
      <c r="M139" s="128"/>
      <c r="N139" s="126"/>
      <c r="O139" s="128"/>
      <c r="P139" s="126"/>
      <c r="Q139" s="128"/>
      <c r="R139" s="126"/>
      <c r="S139" s="129"/>
      <c r="T139" s="130"/>
      <c r="U139" s="118"/>
    </row>
    <row r="140" spans="1:21" ht="21.95" customHeight="1" x14ac:dyDescent="0.2">
      <c r="B140" s="131"/>
      <c r="C140" s="132" t="s">
        <v>51</v>
      </c>
      <c r="D140" s="133"/>
      <c r="E140" s="134"/>
      <c r="F140" s="132" t="s">
        <v>53</v>
      </c>
      <c r="G140" s="133"/>
      <c r="H140" s="133"/>
      <c r="I140" s="133"/>
      <c r="J140" s="133"/>
      <c r="K140" s="135">
        <v>1</v>
      </c>
      <c r="L140" s="135" t="s">
        <v>0</v>
      </c>
      <c r="M140" s="136">
        <v>5800</v>
      </c>
      <c r="N140" s="137">
        <f>SUM(K140*M140)</f>
        <v>5800</v>
      </c>
      <c r="O140" s="136">
        <v>4500</v>
      </c>
      <c r="P140" s="137">
        <f>SUM(K140*O140)</f>
        <v>4500</v>
      </c>
      <c r="Q140" s="138">
        <v>5200</v>
      </c>
      <c r="R140" s="137">
        <f>SUM(K140*Q140)</f>
        <v>5200</v>
      </c>
      <c r="S140" s="139">
        <f>O140</f>
        <v>4500</v>
      </c>
      <c r="T140" s="140" t="str">
        <f>O137</f>
        <v>(有)大城ﾌﾞﾛｯｸ工業</v>
      </c>
      <c r="U140" s="118"/>
    </row>
    <row r="141" spans="1:21" ht="21.95" customHeight="1" x14ac:dyDescent="0.2">
      <c r="B141" s="125"/>
      <c r="C141" s="10"/>
      <c r="D141" s="10"/>
      <c r="E141" s="126"/>
      <c r="F141" s="10" t="s">
        <v>52</v>
      </c>
      <c r="G141" s="10"/>
      <c r="H141" s="10"/>
      <c r="I141" s="10"/>
      <c r="J141" s="10"/>
      <c r="K141" s="126"/>
      <c r="L141" s="127"/>
      <c r="M141" s="128"/>
      <c r="N141" s="126"/>
      <c r="O141" s="128"/>
      <c r="P141" s="126"/>
      <c r="Q141" s="128"/>
      <c r="R141" s="126"/>
      <c r="S141" s="129"/>
      <c r="T141" s="130"/>
      <c r="U141" s="118"/>
    </row>
    <row r="142" spans="1:21" ht="21.95" customHeight="1" x14ac:dyDescent="0.2">
      <c r="B142" s="131"/>
      <c r="C142" s="132" t="s">
        <v>50</v>
      </c>
      <c r="D142" s="133"/>
      <c r="E142" s="134"/>
      <c r="F142" s="132" t="s">
        <v>55</v>
      </c>
      <c r="G142" s="133"/>
      <c r="H142" s="133"/>
      <c r="I142" s="133"/>
      <c r="J142" s="133"/>
      <c r="K142" s="135">
        <v>1</v>
      </c>
      <c r="L142" s="135" t="s">
        <v>54</v>
      </c>
      <c r="M142" s="136">
        <v>6830</v>
      </c>
      <c r="N142" s="137">
        <f>SUM(K142*M142)</f>
        <v>6830</v>
      </c>
      <c r="O142" s="136">
        <v>4800</v>
      </c>
      <c r="P142" s="137">
        <f>SUM(K142*O142)</f>
        <v>4800</v>
      </c>
      <c r="Q142" s="138">
        <v>5400</v>
      </c>
      <c r="R142" s="137">
        <f>SUM(K142*Q142)</f>
        <v>5400</v>
      </c>
      <c r="S142" s="139">
        <f>O142</f>
        <v>4800</v>
      </c>
      <c r="T142" s="140" t="str">
        <f>O137</f>
        <v>(有)大城ﾌﾞﾛｯｸ工業</v>
      </c>
      <c r="U142" s="118"/>
    </row>
    <row r="143" spans="1:21" ht="21.95" customHeight="1" x14ac:dyDescent="0.2">
      <c r="B143" s="125"/>
      <c r="C143" s="10"/>
      <c r="D143" s="10"/>
      <c r="E143" s="126"/>
      <c r="F143" s="10" t="s">
        <v>52</v>
      </c>
      <c r="G143" s="10"/>
      <c r="H143" s="10"/>
      <c r="I143" s="10"/>
      <c r="J143" s="10"/>
      <c r="K143" s="126"/>
      <c r="L143" s="127"/>
      <c r="M143" s="128"/>
      <c r="N143" s="126"/>
      <c r="O143" s="128"/>
      <c r="P143" s="126"/>
      <c r="Q143" s="128"/>
      <c r="R143" s="126"/>
      <c r="S143" s="129"/>
      <c r="T143" s="130"/>
      <c r="U143" s="118"/>
    </row>
    <row r="144" spans="1:21" ht="21.95" customHeight="1" x14ac:dyDescent="0.2">
      <c r="B144" s="131"/>
      <c r="C144" s="132" t="s">
        <v>50</v>
      </c>
      <c r="D144" s="133"/>
      <c r="E144" s="134"/>
      <c r="F144" s="132" t="s">
        <v>56</v>
      </c>
      <c r="G144" s="133"/>
      <c r="H144" s="133"/>
      <c r="I144" s="133"/>
      <c r="J144" s="133"/>
      <c r="K144" s="135">
        <v>1</v>
      </c>
      <c r="L144" s="135" t="s">
        <v>54</v>
      </c>
      <c r="M144" s="136">
        <v>7850</v>
      </c>
      <c r="N144" s="137">
        <f>SUM(K144*M144)</f>
        <v>7850</v>
      </c>
      <c r="O144" s="136">
        <v>6500</v>
      </c>
      <c r="P144" s="137">
        <f>SUM(K144*O144)</f>
        <v>6500</v>
      </c>
      <c r="Q144" s="138">
        <v>6600</v>
      </c>
      <c r="R144" s="137">
        <f>SUM(K144*Q144)</f>
        <v>6600</v>
      </c>
      <c r="S144" s="139">
        <f>O144</f>
        <v>6500</v>
      </c>
      <c r="T144" s="140" t="str">
        <f>O137</f>
        <v>(有)大城ﾌﾞﾛｯｸ工業</v>
      </c>
      <c r="U144" s="118"/>
    </row>
    <row r="145" spans="2:21" ht="21.95" customHeight="1" x14ac:dyDescent="0.2">
      <c r="B145" s="125"/>
      <c r="C145" s="10"/>
      <c r="D145" s="10"/>
      <c r="E145" s="126"/>
      <c r="F145" s="10"/>
      <c r="G145" s="10"/>
      <c r="H145" s="10"/>
      <c r="I145" s="10"/>
      <c r="J145" s="10"/>
      <c r="K145" s="126"/>
      <c r="L145" s="127"/>
      <c r="M145" s="128"/>
      <c r="N145" s="126"/>
      <c r="O145" s="128"/>
      <c r="P145" s="126"/>
      <c r="Q145" s="128"/>
      <c r="R145" s="126"/>
      <c r="S145" s="129"/>
      <c r="T145" s="130"/>
      <c r="U145" s="118"/>
    </row>
    <row r="146" spans="2:21" ht="21.95" customHeight="1" x14ac:dyDescent="0.2">
      <c r="B146" s="131"/>
      <c r="C146" s="132" t="s">
        <v>57</v>
      </c>
      <c r="D146" s="133"/>
      <c r="E146" s="134"/>
      <c r="F146" s="132" t="s">
        <v>58</v>
      </c>
      <c r="G146" s="133"/>
      <c r="H146" s="133"/>
      <c r="I146" s="133"/>
      <c r="J146" s="133"/>
      <c r="K146" s="135">
        <v>1</v>
      </c>
      <c r="L146" s="135" t="s">
        <v>54</v>
      </c>
      <c r="M146" s="136">
        <v>8800</v>
      </c>
      <c r="N146" s="137">
        <f>SUM(K146*M146)</f>
        <v>8800</v>
      </c>
      <c r="O146" s="136">
        <v>15000</v>
      </c>
      <c r="P146" s="137">
        <f>SUM(K146*O146)</f>
        <v>15000</v>
      </c>
      <c r="Q146" s="138">
        <v>13000</v>
      </c>
      <c r="R146" s="137">
        <f>SUM(K146*Q146)</f>
        <v>13000</v>
      </c>
      <c r="S146" s="139">
        <f>M146</f>
        <v>8800</v>
      </c>
      <c r="T146" s="140" t="str">
        <f>M137</f>
        <v>(資)山内ｺﾝｸﾘ-ﾄﾌﾞﾛｯｸ</v>
      </c>
      <c r="U146" s="118"/>
    </row>
    <row r="147" spans="2:21" ht="21.95" customHeight="1" x14ac:dyDescent="0.2">
      <c r="B147" s="125"/>
      <c r="C147" s="10"/>
      <c r="D147" s="10"/>
      <c r="E147" s="126"/>
      <c r="F147" s="10"/>
      <c r="G147" s="10"/>
      <c r="H147" s="10"/>
      <c r="I147" s="10"/>
      <c r="J147" s="10"/>
      <c r="K147" s="126"/>
      <c r="L147" s="127"/>
      <c r="M147" s="141"/>
      <c r="N147" s="142"/>
      <c r="O147" s="141"/>
      <c r="P147" s="142"/>
      <c r="Q147" s="141"/>
      <c r="R147" s="142"/>
      <c r="S147" s="129"/>
      <c r="T147" s="130"/>
      <c r="U147" s="118"/>
    </row>
    <row r="148" spans="2:21" ht="21.95" customHeight="1" x14ac:dyDescent="0.2">
      <c r="B148" s="131"/>
      <c r="C148" s="132"/>
      <c r="D148" s="133"/>
      <c r="E148" s="134"/>
      <c r="F148" s="132"/>
      <c r="G148" s="133"/>
      <c r="H148" s="133"/>
      <c r="I148" s="133"/>
      <c r="J148" s="133"/>
      <c r="K148" s="135"/>
      <c r="L148" s="135"/>
      <c r="M148" s="136"/>
      <c r="N148" s="137"/>
      <c r="O148" s="136"/>
      <c r="P148" s="137"/>
      <c r="Q148" s="138"/>
      <c r="R148" s="137"/>
      <c r="S148" s="139"/>
      <c r="T148" s="140"/>
      <c r="U148" s="118"/>
    </row>
    <row r="149" spans="2:21" ht="21.95" customHeight="1" x14ac:dyDescent="0.2">
      <c r="B149" s="125"/>
      <c r="C149" s="10"/>
      <c r="D149" s="10"/>
      <c r="E149" s="126"/>
      <c r="F149" s="10"/>
      <c r="G149" s="10"/>
      <c r="H149" s="10"/>
      <c r="I149" s="10"/>
      <c r="J149" s="10"/>
      <c r="K149" s="126"/>
      <c r="L149" s="127"/>
      <c r="M149" s="141"/>
      <c r="N149" s="142"/>
      <c r="O149" s="141"/>
      <c r="P149" s="142"/>
      <c r="Q149" s="141"/>
      <c r="R149" s="142"/>
      <c r="S149" s="129"/>
      <c r="T149" s="130"/>
      <c r="U149" s="118"/>
    </row>
    <row r="150" spans="2:21" ht="21.95" customHeight="1" x14ac:dyDescent="0.2">
      <c r="B150" s="131"/>
      <c r="C150" s="132"/>
      <c r="D150" s="133"/>
      <c r="E150" s="134"/>
      <c r="F150" s="132"/>
      <c r="G150" s="133"/>
      <c r="H150" s="133"/>
      <c r="I150" s="133"/>
      <c r="J150" s="133"/>
      <c r="K150" s="135"/>
      <c r="L150" s="135"/>
      <c r="M150" s="136"/>
      <c r="N150" s="137"/>
      <c r="O150" s="136"/>
      <c r="P150" s="137"/>
      <c r="Q150" s="138"/>
      <c r="R150" s="137"/>
      <c r="S150" s="139"/>
      <c r="T150" s="140"/>
      <c r="U150" s="118"/>
    </row>
    <row r="151" spans="2:21" ht="21.95" customHeight="1" x14ac:dyDescent="0.2">
      <c r="B151" s="125"/>
      <c r="C151" s="10"/>
      <c r="D151" s="10"/>
      <c r="E151" s="126"/>
      <c r="F151" s="10"/>
      <c r="G151" s="10"/>
      <c r="H151" s="10"/>
      <c r="I151" s="10"/>
      <c r="J151" s="10"/>
      <c r="K151" s="126"/>
      <c r="L151" s="127"/>
      <c r="M151" s="141"/>
      <c r="N151" s="142"/>
      <c r="O151" s="141"/>
      <c r="P151" s="142"/>
      <c r="Q151" s="141"/>
      <c r="R151" s="142"/>
      <c r="S151" s="129"/>
      <c r="T151" s="130"/>
      <c r="U151" s="118"/>
    </row>
    <row r="152" spans="2:21" ht="21.95" customHeight="1" x14ac:dyDescent="0.2">
      <c r="B152" s="131"/>
      <c r="C152" s="133"/>
      <c r="D152" s="133"/>
      <c r="E152" s="134"/>
      <c r="F152" s="133"/>
      <c r="G152" s="133"/>
      <c r="H152" s="133"/>
      <c r="I152" s="133"/>
      <c r="J152" s="133"/>
      <c r="K152" s="135"/>
      <c r="L152" s="135"/>
      <c r="M152" s="136"/>
      <c r="N152" s="137"/>
      <c r="O152" s="136"/>
      <c r="P152" s="137"/>
      <c r="Q152" s="138"/>
      <c r="R152" s="137"/>
      <c r="S152" s="139"/>
      <c r="T152" s="140"/>
      <c r="U152" s="118"/>
    </row>
    <row r="153" spans="2:21" ht="21.95" customHeight="1" x14ac:dyDescent="0.2">
      <c r="B153" s="125"/>
      <c r="C153" s="10"/>
      <c r="D153" s="10"/>
      <c r="E153" s="126"/>
      <c r="F153" s="10"/>
      <c r="G153" s="10"/>
      <c r="H153" s="10"/>
      <c r="I153" s="10"/>
      <c r="J153" s="10"/>
      <c r="K153" s="126"/>
      <c r="L153" s="127"/>
      <c r="M153" s="141"/>
      <c r="N153" s="142"/>
      <c r="O153" s="141"/>
      <c r="P153" s="142"/>
      <c r="Q153" s="141"/>
      <c r="R153" s="142"/>
      <c r="S153" s="143"/>
      <c r="T153" s="130"/>
      <c r="U153" s="118"/>
    </row>
    <row r="154" spans="2:21" ht="21.95" customHeight="1" x14ac:dyDescent="0.2">
      <c r="B154" s="131"/>
      <c r="C154" s="133"/>
      <c r="D154" s="133"/>
      <c r="E154" s="134"/>
      <c r="F154" s="133"/>
      <c r="G154" s="133"/>
      <c r="H154" s="133"/>
      <c r="I154" s="133"/>
      <c r="J154" s="133"/>
      <c r="K154" s="134"/>
      <c r="L154" s="135"/>
      <c r="M154" s="136"/>
      <c r="N154" s="137"/>
      <c r="O154" s="136"/>
      <c r="P154" s="137"/>
      <c r="Q154" s="138"/>
      <c r="R154" s="137"/>
      <c r="S154" s="139"/>
      <c r="T154" s="140"/>
      <c r="U154" s="118"/>
    </row>
    <row r="155" spans="2:21" ht="21.95" customHeight="1" x14ac:dyDescent="0.2">
      <c r="B155" s="125"/>
      <c r="C155" s="10"/>
      <c r="D155" s="10"/>
      <c r="E155" s="126"/>
      <c r="F155" s="10"/>
      <c r="G155" s="10"/>
      <c r="H155" s="10"/>
      <c r="I155" s="10"/>
      <c r="J155" s="10"/>
      <c r="K155" s="126"/>
      <c r="L155" s="127"/>
      <c r="M155" s="141"/>
      <c r="N155" s="142"/>
      <c r="O155" s="141"/>
      <c r="P155" s="142"/>
      <c r="Q155" s="141"/>
      <c r="R155" s="142"/>
      <c r="S155" s="143"/>
      <c r="T155" s="130"/>
      <c r="U155" s="118"/>
    </row>
    <row r="156" spans="2:21" ht="21.95" customHeight="1" x14ac:dyDescent="0.2">
      <c r="B156" s="131"/>
      <c r="C156" s="133"/>
      <c r="D156" s="133"/>
      <c r="E156" s="134"/>
      <c r="F156" s="133"/>
      <c r="G156" s="133"/>
      <c r="H156" s="133"/>
      <c r="I156" s="133"/>
      <c r="J156" s="133"/>
      <c r="K156" s="134"/>
      <c r="L156" s="135"/>
      <c r="M156" s="136"/>
      <c r="N156" s="137"/>
      <c r="O156" s="136"/>
      <c r="P156" s="137"/>
      <c r="Q156" s="138"/>
      <c r="R156" s="137"/>
      <c r="S156" s="139"/>
      <c r="T156" s="140"/>
      <c r="U156" s="118"/>
    </row>
    <row r="157" spans="2:21" ht="21.95" customHeight="1" x14ac:dyDescent="0.2">
      <c r="B157" s="125"/>
      <c r="C157" s="10"/>
      <c r="D157" s="10"/>
      <c r="E157" s="126"/>
      <c r="F157" s="10"/>
      <c r="G157" s="10"/>
      <c r="H157" s="10"/>
      <c r="I157" s="10"/>
      <c r="J157" s="10"/>
      <c r="K157" s="126"/>
      <c r="L157" s="127"/>
      <c r="M157" s="141"/>
      <c r="N157" s="142"/>
      <c r="O157" s="141"/>
      <c r="P157" s="142"/>
      <c r="Q157" s="141"/>
      <c r="R157" s="142"/>
      <c r="S157" s="144"/>
      <c r="T157" s="130"/>
      <c r="U157" s="118"/>
    </row>
    <row r="158" spans="2:21" ht="21.95" customHeight="1" x14ac:dyDescent="0.2">
      <c r="B158" s="131"/>
      <c r="C158" s="133"/>
      <c r="D158" s="133"/>
      <c r="E158" s="134"/>
      <c r="F158" s="133"/>
      <c r="G158" s="133"/>
      <c r="H158" s="133"/>
      <c r="I158" s="133"/>
      <c r="J158" s="133"/>
      <c r="K158" s="134"/>
      <c r="L158" s="135"/>
      <c r="M158" s="136"/>
      <c r="N158" s="137"/>
      <c r="O158" s="136"/>
      <c r="P158" s="137"/>
      <c r="Q158" s="138"/>
      <c r="R158" s="137"/>
      <c r="S158" s="139"/>
      <c r="T158" s="140"/>
      <c r="U158" s="118"/>
    </row>
    <row r="159" spans="2:21" ht="21.95" customHeight="1" x14ac:dyDescent="0.2">
      <c r="B159" s="125"/>
      <c r="C159" s="10"/>
      <c r="D159" s="10"/>
      <c r="E159" s="126"/>
      <c r="F159" s="10"/>
      <c r="G159" s="10"/>
      <c r="H159" s="10"/>
      <c r="I159" s="10"/>
      <c r="J159" s="10"/>
      <c r="K159" s="126"/>
      <c r="L159" s="127"/>
      <c r="M159" s="141"/>
      <c r="N159" s="142"/>
      <c r="O159" s="141"/>
      <c r="P159" s="142"/>
      <c r="Q159" s="141"/>
      <c r="R159" s="142"/>
      <c r="S159" s="143"/>
      <c r="T159" s="130"/>
      <c r="U159" s="118"/>
    </row>
    <row r="160" spans="2:21" ht="21.75" customHeight="1" x14ac:dyDescent="0.2">
      <c r="B160" s="131"/>
      <c r="C160" s="133"/>
      <c r="D160" s="133"/>
      <c r="E160" s="134"/>
      <c r="F160" s="133"/>
      <c r="G160" s="133"/>
      <c r="H160" s="133"/>
      <c r="I160" s="133"/>
      <c r="J160" s="133"/>
      <c r="K160" s="134"/>
      <c r="L160" s="135"/>
      <c r="M160" s="136"/>
      <c r="N160" s="137"/>
      <c r="O160" s="136"/>
      <c r="P160" s="137"/>
      <c r="Q160" s="138"/>
      <c r="R160" s="137"/>
      <c r="S160" s="139"/>
      <c r="T160" s="140"/>
      <c r="U160" s="118"/>
    </row>
    <row r="161" spans="2:21" ht="23.25" customHeight="1" x14ac:dyDescent="0.2">
      <c r="B161" s="125"/>
      <c r="C161" s="10"/>
      <c r="D161" s="10"/>
      <c r="E161" s="126"/>
      <c r="F161" s="10"/>
      <c r="G161" s="10"/>
      <c r="H161" s="10"/>
      <c r="I161" s="10"/>
      <c r="J161" s="10"/>
      <c r="K161" s="126"/>
      <c r="L161" s="127"/>
      <c r="M161" s="141"/>
      <c r="N161" s="142"/>
      <c r="O161" s="141"/>
      <c r="P161" s="142"/>
      <c r="Q161" s="141"/>
      <c r="R161" s="142"/>
      <c r="S161" s="144"/>
      <c r="T161" s="130"/>
      <c r="U161" s="118"/>
    </row>
    <row r="162" spans="2:21" ht="21.95" customHeight="1" x14ac:dyDescent="0.2">
      <c r="B162" s="131"/>
      <c r="C162" s="133"/>
      <c r="D162" s="133"/>
      <c r="E162" s="134"/>
      <c r="F162" s="133"/>
      <c r="G162" s="133"/>
      <c r="H162" s="133"/>
      <c r="I162" s="133"/>
      <c r="J162" s="133"/>
      <c r="K162" s="134"/>
      <c r="L162" s="135"/>
      <c r="M162" s="136"/>
      <c r="N162" s="137"/>
      <c r="O162" s="136"/>
      <c r="P162" s="137"/>
      <c r="Q162" s="138"/>
      <c r="R162" s="137"/>
      <c r="S162" s="139"/>
      <c r="T162" s="140"/>
      <c r="U162" s="118"/>
    </row>
    <row r="163" spans="2:21" ht="21.95" customHeight="1" x14ac:dyDescent="0.2">
      <c r="B163" s="125"/>
      <c r="C163" s="10"/>
      <c r="D163" s="10"/>
      <c r="E163" s="126"/>
      <c r="F163" s="10"/>
      <c r="G163" s="10"/>
      <c r="H163" s="10"/>
      <c r="I163" s="10"/>
      <c r="J163" s="10"/>
      <c r="K163" s="126"/>
      <c r="L163" s="127"/>
      <c r="M163" s="142"/>
      <c r="N163" s="142"/>
      <c r="O163" s="142"/>
      <c r="P163" s="142"/>
      <c r="Q163" s="141"/>
      <c r="R163" s="142"/>
      <c r="S163" s="143"/>
      <c r="T163" s="145"/>
      <c r="U163" s="118"/>
    </row>
    <row r="164" spans="2:21" ht="21.95" customHeight="1" x14ac:dyDescent="0.2">
      <c r="B164" s="131"/>
      <c r="C164" s="133"/>
      <c r="D164" s="133"/>
      <c r="E164" s="134"/>
      <c r="F164" s="133"/>
      <c r="G164" s="133"/>
      <c r="H164" s="133"/>
      <c r="I164" s="133"/>
      <c r="J164" s="133"/>
      <c r="K164" s="134"/>
      <c r="L164" s="135"/>
      <c r="M164" s="134"/>
      <c r="N164" s="137"/>
      <c r="O164" s="134"/>
      <c r="P164" s="137"/>
      <c r="Q164" s="146"/>
      <c r="R164" s="137"/>
      <c r="S164" s="139"/>
      <c r="T164" s="147"/>
      <c r="U164" s="118"/>
    </row>
    <row r="165" spans="2:21" ht="21.95" customHeight="1" x14ac:dyDescent="0.2">
      <c r="B165" s="125"/>
      <c r="C165" s="10"/>
      <c r="D165" s="10"/>
      <c r="E165" s="126"/>
      <c r="F165" s="10"/>
      <c r="G165" s="10"/>
      <c r="H165" s="10"/>
      <c r="I165" s="10"/>
      <c r="J165" s="10"/>
      <c r="K165" s="126"/>
      <c r="L165" s="127"/>
      <c r="M165" s="142"/>
      <c r="N165" s="142"/>
      <c r="O165" s="142"/>
      <c r="P165" s="142"/>
      <c r="Q165" s="142"/>
      <c r="R165" s="142"/>
      <c r="S165" s="144"/>
      <c r="T165" s="145"/>
      <c r="U165" s="118"/>
    </row>
    <row r="166" spans="2:21" ht="21.95" customHeight="1" x14ac:dyDescent="0.2">
      <c r="B166" s="131"/>
      <c r="C166" s="133"/>
      <c r="D166" s="133"/>
      <c r="E166" s="134"/>
      <c r="F166" s="133"/>
      <c r="G166" s="133"/>
      <c r="H166" s="133"/>
      <c r="I166" s="133"/>
      <c r="J166" s="133"/>
      <c r="K166" s="134"/>
      <c r="L166" s="135"/>
      <c r="M166" s="134"/>
      <c r="N166" s="137"/>
      <c r="O166" s="134"/>
      <c r="P166" s="137"/>
      <c r="Q166" s="146"/>
      <c r="R166" s="137"/>
      <c r="S166" s="139"/>
      <c r="T166" s="147"/>
      <c r="U166" s="118"/>
    </row>
    <row r="167" spans="2:21" ht="21.95" customHeight="1" x14ac:dyDescent="0.2">
      <c r="B167" s="125"/>
      <c r="C167" s="10"/>
      <c r="D167" s="10"/>
      <c r="E167" s="126"/>
      <c r="F167" s="10"/>
      <c r="G167" s="10"/>
      <c r="H167" s="10"/>
      <c r="I167" s="10"/>
      <c r="J167" s="10"/>
      <c r="K167" s="126"/>
      <c r="L167" s="127"/>
      <c r="M167" s="142"/>
      <c r="N167" s="142"/>
      <c r="O167" s="142"/>
      <c r="P167" s="142"/>
      <c r="Q167" s="142"/>
      <c r="R167" s="142"/>
      <c r="S167" s="144"/>
      <c r="T167" s="145"/>
      <c r="U167" s="118"/>
    </row>
    <row r="168" spans="2:21" ht="21.95" customHeight="1" x14ac:dyDescent="0.2">
      <c r="B168" s="131"/>
      <c r="C168" s="133"/>
      <c r="D168" s="133"/>
      <c r="E168" s="134"/>
      <c r="F168" s="133"/>
      <c r="G168" s="133"/>
      <c r="H168" s="133"/>
      <c r="I168" s="133"/>
      <c r="J168" s="133"/>
      <c r="K168" s="134"/>
      <c r="L168" s="135"/>
      <c r="M168" s="146"/>
      <c r="N168" s="146"/>
      <c r="O168" s="146"/>
      <c r="P168" s="146"/>
      <c r="Q168" s="146"/>
      <c r="R168" s="146"/>
      <c r="S168" s="139"/>
      <c r="T168" s="147"/>
      <c r="U168" s="118"/>
    </row>
    <row r="169" spans="2:21" ht="21.95" customHeight="1" x14ac:dyDescent="0.2">
      <c r="B169" s="125"/>
      <c r="C169" s="10"/>
      <c r="D169" s="10"/>
      <c r="E169" s="126"/>
      <c r="F169" s="10"/>
      <c r="G169" s="10"/>
      <c r="H169" s="10"/>
      <c r="I169" s="10"/>
      <c r="J169" s="10"/>
      <c r="K169" s="126"/>
      <c r="L169" s="127"/>
      <c r="M169" s="142"/>
      <c r="N169" s="142"/>
      <c r="O169" s="142"/>
      <c r="P169" s="142"/>
      <c r="Q169" s="142"/>
      <c r="R169" s="142"/>
      <c r="S169" s="144"/>
      <c r="T169" s="145"/>
      <c r="U169" s="118"/>
    </row>
    <row r="170" spans="2:21" ht="21.95" customHeight="1" x14ac:dyDescent="0.2">
      <c r="B170" s="131"/>
      <c r="C170" s="133"/>
      <c r="D170" s="133"/>
      <c r="E170" s="134"/>
      <c r="F170" s="133"/>
      <c r="G170" s="133"/>
      <c r="H170" s="133"/>
      <c r="I170" s="133"/>
      <c r="J170" s="133"/>
      <c r="K170" s="134"/>
      <c r="L170" s="135"/>
      <c r="M170" s="146"/>
      <c r="N170" s="146"/>
      <c r="O170" s="146"/>
      <c r="P170" s="146"/>
      <c r="Q170" s="146"/>
      <c r="R170" s="146"/>
      <c r="S170" s="139"/>
      <c r="T170" s="147"/>
      <c r="U170" s="118"/>
    </row>
    <row r="171" spans="2:21" ht="21.95" customHeight="1" x14ac:dyDescent="0.2">
      <c r="B171" s="125"/>
      <c r="C171" s="10"/>
      <c r="D171" s="10"/>
      <c r="E171" s="126"/>
      <c r="F171" s="10"/>
      <c r="G171" s="10"/>
      <c r="H171" s="10"/>
      <c r="I171" s="10"/>
      <c r="J171" s="10"/>
      <c r="K171" s="126"/>
      <c r="L171" s="127"/>
      <c r="M171" s="142"/>
      <c r="N171" s="142"/>
      <c r="O171" s="142"/>
      <c r="P171" s="142"/>
      <c r="Q171" s="142"/>
      <c r="R171" s="142"/>
      <c r="S171" s="144"/>
      <c r="T171" s="145"/>
      <c r="U171" s="118"/>
    </row>
    <row r="172" spans="2:21" ht="21.95" customHeight="1" thickBot="1" x14ac:dyDescent="0.25">
      <c r="B172" s="148"/>
      <c r="C172" s="149"/>
      <c r="D172" s="149"/>
      <c r="E172" s="150"/>
      <c r="F172" s="149"/>
      <c r="G172" s="149"/>
      <c r="H172" s="149"/>
      <c r="I172" s="149"/>
      <c r="J172" s="149"/>
      <c r="K172" s="150"/>
      <c r="L172" s="151"/>
      <c r="M172" s="152"/>
      <c r="N172" s="152"/>
      <c r="O172" s="152"/>
      <c r="P172" s="152"/>
      <c r="Q172" s="152"/>
      <c r="R172" s="152"/>
      <c r="S172" s="153"/>
      <c r="T172" s="154"/>
      <c r="U172" s="118"/>
    </row>
    <row r="173" spans="2:21" ht="19.899999999999999" customHeight="1" x14ac:dyDescent="0.2">
      <c r="B173" s="125"/>
      <c r="C173" s="10"/>
      <c r="D173" s="10"/>
      <c r="E173" s="126"/>
      <c r="F173" s="10"/>
      <c r="G173" s="10"/>
      <c r="H173" s="10"/>
      <c r="I173" s="10"/>
      <c r="J173" s="10"/>
      <c r="K173" s="126"/>
      <c r="L173" s="127"/>
      <c r="M173" s="142"/>
      <c r="N173" s="142"/>
      <c r="O173" s="142"/>
      <c r="P173" s="142"/>
      <c r="Q173" s="142"/>
      <c r="R173" s="142"/>
      <c r="S173" s="143"/>
      <c r="T173" s="145"/>
      <c r="U173" s="118"/>
    </row>
    <row r="174" spans="2:21" ht="19.899999999999999" customHeight="1" x14ac:dyDescent="0.2">
      <c r="B174" s="1039" t="s">
        <v>3</v>
      </c>
      <c r="C174" s="1040"/>
      <c r="D174" s="1041"/>
      <c r="E174" s="126"/>
      <c r="F174" s="10"/>
      <c r="G174" s="10"/>
      <c r="H174" s="10"/>
      <c r="I174" s="10"/>
      <c r="J174" s="10"/>
      <c r="K174" s="126"/>
      <c r="L174" s="127"/>
      <c r="M174" s="142">
        <f t="shared" ref="M174:R174" si="1">SUM(M139:M172)</f>
        <v>29280</v>
      </c>
      <c r="N174" s="142">
        <f t="shared" si="1"/>
        <v>29280</v>
      </c>
      <c r="O174" s="142">
        <f t="shared" si="1"/>
        <v>30800</v>
      </c>
      <c r="P174" s="142">
        <f t="shared" si="1"/>
        <v>30800</v>
      </c>
      <c r="Q174" s="142">
        <f t="shared" si="1"/>
        <v>30200</v>
      </c>
      <c r="R174" s="142">
        <f t="shared" si="1"/>
        <v>30200</v>
      </c>
      <c r="S174" s="142"/>
      <c r="T174" s="155"/>
      <c r="U174" s="118"/>
    </row>
    <row r="175" spans="2:21" ht="19.899999999999999" customHeight="1" thickBot="1" x14ac:dyDescent="0.25">
      <c r="B175" s="148"/>
      <c r="C175" s="149"/>
      <c r="D175" s="149"/>
      <c r="E175" s="150"/>
      <c r="F175" s="149"/>
      <c r="G175" s="149"/>
      <c r="H175" s="149"/>
      <c r="I175" s="149"/>
      <c r="J175" s="149"/>
      <c r="K175" s="150"/>
      <c r="L175" s="151"/>
      <c r="M175" s="152"/>
      <c r="N175" s="152"/>
      <c r="O175" s="152"/>
      <c r="P175" s="152"/>
      <c r="Q175" s="152"/>
      <c r="R175" s="152"/>
      <c r="S175" s="156"/>
      <c r="T175" s="154"/>
      <c r="U175" s="118"/>
    </row>
    <row r="177" spans="1:21" x14ac:dyDescent="0.2">
      <c r="B177" s="25" t="e">
        <f>B133</f>
        <v>#REF!</v>
      </c>
      <c r="T177" s="43"/>
    </row>
    <row r="178" spans="1:21" ht="42" x14ac:dyDescent="0.4">
      <c r="A178" s="106"/>
      <c r="M178" s="107" t="s">
        <v>18</v>
      </c>
    </row>
    <row r="179" spans="1:21" ht="21.75" thickBot="1" x14ac:dyDescent="0.25">
      <c r="B179" s="108"/>
      <c r="C179" s="109"/>
      <c r="D179" s="109"/>
      <c r="E179" s="109"/>
      <c r="F179" s="109"/>
      <c r="G179" s="109"/>
      <c r="H179" s="109"/>
      <c r="I179" s="109"/>
      <c r="J179" s="109"/>
      <c r="K179" s="109"/>
      <c r="L179" s="110"/>
      <c r="M179" s="109"/>
      <c r="N179" s="109"/>
      <c r="O179" s="109"/>
      <c r="P179" s="109"/>
      <c r="Q179" s="109"/>
      <c r="R179" s="109"/>
      <c r="S179" s="111"/>
      <c r="T179" s="112"/>
    </row>
    <row r="180" spans="1:21" ht="19.899999999999999" customHeight="1" x14ac:dyDescent="0.2">
      <c r="B180" s="113"/>
      <c r="C180" s="114"/>
      <c r="D180" s="114"/>
      <c r="E180" s="115"/>
      <c r="F180" s="114"/>
      <c r="G180" s="114"/>
      <c r="H180" s="114"/>
      <c r="I180" s="114"/>
      <c r="J180" s="114"/>
      <c r="K180" s="115"/>
      <c r="L180" s="116"/>
      <c r="M180" s="1042" t="s">
        <v>19</v>
      </c>
      <c r="N180" s="1043"/>
      <c r="O180" s="1042" t="s">
        <v>19</v>
      </c>
      <c r="P180" s="1043"/>
      <c r="Q180" s="1042" t="s">
        <v>19</v>
      </c>
      <c r="R180" s="1043"/>
      <c r="S180" s="116" t="s">
        <v>20</v>
      </c>
      <c r="T180" s="117"/>
      <c r="U180" s="118"/>
    </row>
    <row r="181" spans="1:21" ht="19.899999999999999" customHeight="1" x14ac:dyDescent="0.2">
      <c r="B181" s="1044" t="s">
        <v>21</v>
      </c>
      <c r="C181" s="1045"/>
      <c r="D181" s="1046"/>
      <c r="E181" s="1047" t="s">
        <v>22</v>
      </c>
      <c r="F181" s="1045"/>
      <c r="G181" s="1045"/>
      <c r="H181" s="1045"/>
      <c r="I181" s="1045"/>
      <c r="J181" s="1046"/>
      <c r="K181" s="119" t="s">
        <v>23</v>
      </c>
      <c r="L181" s="119" t="s">
        <v>5</v>
      </c>
      <c r="M181" s="1048" t="s">
        <v>483</v>
      </c>
      <c r="N181" s="1049"/>
      <c r="O181" s="1048" t="s">
        <v>499</v>
      </c>
      <c r="P181" s="1049"/>
      <c r="Q181" s="1048" t="s">
        <v>509</v>
      </c>
      <c r="R181" s="1049"/>
      <c r="S181" s="119" t="s">
        <v>24</v>
      </c>
      <c r="T181" s="120" t="s">
        <v>25</v>
      </c>
      <c r="U181" s="118"/>
    </row>
    <row r="182" spans="1:21" ht="19.899999999999999" customHeight="1" thickBot="1" x14ac:dyDescent="0.25">
      <c r="B182" s="121"/>
      <c r="C182" s="111"/>
      <c r="D182" s="111"/>
      <c r="E182" s="122"/>
      <c r="F182" s="111"/>
      <c r="G182" s="111"/>
      <c r="H182" s="111"/>
      <c r="I182" s="111"/>
      <c r="J182" s="111"/>
      <c r="K182" s="122"/>
      <c r="L182" s="123"/>
      <c r="M182" s="123" t="s">
        <v>26</v>
      </c>
      <c r="N182" s="123" t="s">
        <v>27</v>
      </c>
      <c r="O182" s="123" t="s">
        <v>26</v>
      </c>
      <c r="P182" s="123" t="s">
        <v>27</v>
      </c>
      <c r="Q182" s="123" t="s">
        <v>26</v>
      </c>
      <c r="R182" s="123" t="s">
        <v>27</v>
      </c>
      <c r="S182" s="123"/>
      <c r="T182" s="124"/>
      <c r="U182" s="118"/>
    </row>
    <row r="183" spans="1:21" ht="21.95" customHeight="1" x14ac:dyDescent="0.2">
      <c r="B183" s="125"/>
      <c r="C183" s="10"/>
      <c r="D183" s="10"/>
      <c r="E183" s="126"/>
      <c r="F183" s="10" t="s">
        <v>60</v>
      </c>
      <c r="G183" s="10"/>
      <c r="H183" s="10"/>
      <c r="I183" s="10"/>
      <c r="J183" s="10"/>
      <c r="K183" s="126"/>
      <c r="L183" s="127"/>
      <c r="M183" s="128"/>
      <c r="N183" s="126"/>
      <c r="O183" s="128"/>
      <c r="P183" s="126"/>
      <c r="Q183" s="128"/>
      <c r="R183" s="126"/>
      <c r="S183" s="129"/>
      <c r="T183" s="130"/>
      <c r="U183" s="118"/>
    </row>
    <row r="184" spans="1:21" ht="21.95" customHeight="1" x14ac:dyDescent="0.2">
      <c r="B184" s="131"/>
      <c r="C184" s="132" t="s">
        <v>59</v>
      </c>
      <c r="D184" s="133"/>
      <c r="E184" s="134"/>
      <c r="F184" s="132" t="s">
        <v>61</v>
      </c>
      <c r="G184" s="133"/>
      <c r="H184" s="133"/>
      <c r="I184" s="133"/>
      <c r="J184" s="133"/>
      <c r="K184" s="135">
        <v>1</v>
      </c>
      <c r="L184" s="135" t="s">
        <v>0</v>
      </c>
      <c r="M184" s="136">
        <v>3400</v>
      </c>
      <c r="N184" s="137">
        <f>SUM(K184*M184)</f>
        <v>3400</v>
      </c>
      <c r="O184" s="136">
        <v>3250</v>
      </c>
      <c r="P184" s="137">
        <f>SUM(K184*O184)</f>
        <v>3250</v>
      </c>
      <c r="Q184" s="138">
        <v>3700</v>
      </c>
      <c r="R184" s="137">
        <f>SUM(K184*Q184)</f>
        <v>3700</v>
      </c>
      <c r="S184" s="139">
        <f>O184</f>
        <v>3250</v>
      </c>
      <c r="T184" s="140" t="str">
        <f>O181</f>
        <v>エスケ－化研(株)</v>
      </c>
      <c r="U184" s="118"/>
    </row>
    <row r="185" spans="1:21" ht="21.95" customHeight="1" x14ac:dyDescent="0.2">
      <c r="B185" s="125"/>
      <c r="C185" s="10"/>
      <c r="D185" s="10"/>
      <c r="E185" s="126"/>
      <c r="F185" s="10" t="s">
        <v>60</v>
      </c>
      <c r="G185" s="10"/>
      <c r="H185" s="10"/>
      <c r="I185" s="10"/>
      <c r="J185" s="10"/>
      <c r="K185" s="126"/>
      <c r="L185" s="127"/>
      <c r="M185" s="128"/>
      <c r="N185" s="126"/>
      <c r="O185" s="128"/>
      <c r="P185" s="126"/>
      <c r="Q185" s="128"/>
      <c r="R185" s="126"/>
      <c r="S185" s="129"/>
      <c r="T185" s="130"/>
      <c r="U185" s="118"/>
    </row>
    <row r="186" spans="1:21" ht="21.95" customHeight="1" x14ac:dyDescent="0.2">
      <c r="B186" s="131"/>
      <c r="C186" s="132" t="s">
        <v>100</v>
      </c>
      <c r="D186" s="133"/>
      <c r="E186" s="134"/>
      <c r="F186" s="132" t="s">
        <v>61</v>
      </c>
      <c r="G186" s="133"/>
      <c r="H186" s="133"/>
      <c r="I186" s="133"/>
      <c r="J186" s="133"/>
      <c r="K186" s="135">
        <v>1</v>
      </c>
      <c r="L186" s="135" t="s">
        <v>54</v>
      </c>
      <c r="M186" s="136">
        <v>3200</v>
      </c>
      <c r="N186" s="137">
        <f>SUM(K186*M186)</f>
        <v>3200</v>
      </c>
      <c r="O186" s="136">
        <v>2950</v>
      </c>
      <c r="P186" s="137">
        <f>SUM(K186*O186)</f>
        <v>2950</v>
      </c>
      <c r="Q186" s="138">
        <v>3400</v>
      </c>
      <c r="R186" s="137">
        <f>SUM(K186*Q186)</f>
        <v>3400</v>
      </c>
      <c r="S186" s="139">
        <f>O186</f>
        <v>2950</v>
      </c>
      <c r="T186" s="140" t="str">
        <f>T184</f>
        <v>エスケ－化研(株)</v>
      </c>
      <c r="U186" s="118"/>
    </row>
    <row r="187" spans="1:21" ht="21.95" customHeight="1" x14ac:dyDescent="0.2">
      <c r="B187" s="125"/>
      <c r="C187" s="10"/>
      <c r="D187" s="10"/>
      <c r="E187" s="126"/>
      <c r="F187" s="10" t="s">
        <v>63</v>
      </c>
      <c r="G187" s="10"/>
      <c r="H187" s="10"/>
      <c r="I187" s="10"/>
      <c r="J187" s="10"/>
      <c r="K187" s="126"/>
      <c r="L187" s="127"/>
      <c r="M187" s="128"/>
      <c r="N187" s="126"/>
      <c r="O187" s="128"/>
      <c r="P187" s="126"/>
      <c r="Q187" s="128"/>
      <c r="R187" s="126"/>
      <c r="S187" s="129"/>
      <c r="T187" s="130"/>
      <c r="U187" s="118"/>
    </row>
    <row r="188" spans="1:21" ht="21.95" customHeight="1" x14ac:dyDescent="0.2">
      <c r="B188" s="131"/>
      <c r="C188" s="132" t="s">
        <v>62</v>
      </c>
      <c r="D188" s="133"/>
      <c r="E188" s="134"/>
      <c r="F188" s="132" t="s">
        <v>61</v>
      </c>
      <c r="G188" s="133"/>
      <c r="H188" s="133"/>
      <c r="I188" s="133"/>
      <c r="J188" s="133"/>
      <c r="K188" s="135">
        <v>1</v>
      </c>
      <c r="L188" s="135" t="s">
        <v>54</v>
      </c>
      <c r="M188" s="136">
        <v>2500</v>
      </c>
      <c r="N188" s="137">
        <f>SUM(K188*M188)</f>
        <v>2500</v>
      </c>
      <c r="O188" s="136">
        <v>2100</v>
      </c>
      <c r="P188" s="137">
        <f>SUM(K188*O188)</f>
        <v>2100</v>
      </c>
      <c r="Q188" s="138">
        <v>3300</v>
      </c>
      <c r="R188" s="137">
        <f>SUM(K188*Q188)</f>
        <v>3300</v>
      </c>
      <c r="S188" s="139">
        <f>O188</f>
        <v>2100</v>
      </c>
      <c r="T188" s="140" t="str">
        <f>T186</f>
        <v>エスケ－化研(株)</v>
      </c>
      <c r="U188" s="118"/>
    </row>
    <row r="189" spans="1:21" ht="21.95" customHeight="1" x14ac:dyDescent="0.2">
      <c r="B189" s="125"/>
      <c r="C189" s="10"/>
      <c r="D189" s="10"/>
      <c r="E189" s="126"/>
      <c r="F189" s="10" t="s">
        <v>64</v>
      </c>
      <c r="G189" s="10"/>
      <c r="H189" s="10"/>
      <c r="I189" s="10"/>
      <c r="J189" s="10"/>
      <c r="K189" s="126"/>
      <c r="L189" s="127"/>
      <c r="M189" s="128"/>
      <c r="N189" s="126"/>
      <c r="O189" s="128"/>
      <c r="P189" s="126"/>
      <c r="Q189" s="128"/>
      <c r="R189" s="126"/>
      <c r="S189" s="129"/>
      <c r="T189" s="130"/>
      <c r="U189" s="118"/>
    </row>
    <row r="190" spans="1:21" ht="21.95" customHeight="1" x14ac:dyDescent="0.2">
      <c r="B190" s="131"/>
      <c r="C190" s="132" t="s">
        <v>62</v>
      </c>
      <c r="D190" s="133"/>
      <c r="E190" s="134"/>
      <c r="F190" s="132" t="s">
        <v>61</v>
      </c>
      <c r="G190" s="133"/>
      <c r="H190" s="133"/>
      <c r="I190" s="133"/>
      <c r="J190" s="133"/>
      <c r="K190" s="135">
        <v>1</v>
      </c>
      <c r="L190" s="135" t="s">
        <v>54</v>
      </c>
      <c r="M190" s="136">
        <v>2100</v>
      </c>
      <c r="N190" s="137">
        <f>SUM(K190*M190)</f>
        <v>2100</v>
      </c>
      <c r="O190" s="136">
        <v>2100</v>
      </c>
      <c r="P190" s="137">
        <f>SUM(K190*O190)</f>
        <v>2100</v>
      </c>
      <c r="Q190" s="138">
        <v>3000</v>
      </c>
      <c r="R190" s="137">
        <f>SUM(K190*Q190)</f>
        <v>3000</v>
      </c>
      <c r="S190" s="139">
        <f>O190</f>
        <v>2100</v>
      </c>
      <c r="T190" s="140" t="str">
        <f>T188</f>
        <v>エスケ－化研(株)</v>
      </c>
      <c r="U190" s="118"/>
    </row>
    <row r="191" spans="1:21" ht="21.95" customHeight="1" x14ac:dyDescent="0.2">
      <c r="B191" s="125"/>
      <c r="C191" s="10"/>
      <c r="D191" s="10"/>
      <c r="E191" s="126"/>
      <c r="F191" s="10" t="s">
        <v>65</v>
      </c>
      <c r="G191" s="10"/>
      <c r="H191" s="10"/>
      <c r="I191" s="10"/>
      <c r="J191" s="10"/>
      <c r="K191" s="126"/>
      <c r="L191" s="127"/>
      <c r="M191" s="128"/>
      <c r="N191" s="126"/>
      <c r="O191" s="128"/>
      <c r="P191" s="126"/>
      <c r="Q191" s="128"/>
      <c r="R191" s="126"/>
      <c r="S191" s="129"/>
      <c r="T191" s="130"/>
      <c r="U191" s="118"/>
    </row>
    <row r="192" spans="1:21" ht="21.95" customHeight="1" x14ac:dyDescent="0.2">
      <c r="B192" s="131"/>
      <c r="C192" s="132" t="s">
        <v>62</v>
      </c>
      <c r="D192" s="133"/>
      <c r="E192" s="134"/>
      <c r="F192" s="132" t="s">
        <v>61</v>
      </c>
      <c r="G192" s="133"/>
      <c r="H192" s="133"/>
      <c r="I192" s="133"/>
      <c r="J192" s="133"/>
      <c r="K192" s="135">
        <v>1</v>
      </c>
      <c r="L192" s="135" t="s">
        <v>54</v>
      </c>
      <c r="M192" s="136">
        <v>2100</v>
      </c>
      <c r="N192" s="137">
        <f>SUM(K192*M192)</f>
        <v>2100</v>
      </c>
      <c r="O192" s="136">
        <v>2100</v>
      </c>
      <c r="P192" s="137">
        <f>SUM(K192*O192)</f>
        <v>2100</v>
      </c>
      <c r="Q192" s="138">
        <v>3000</v>
      </c>
      <c r="R192" s="137">
        <f>SUM(K192*Q192)</f>
        <v>3000</v>
      </c>
      <c r="S192" s="139">
        <f>O192</f>
        <v>2100</v>
      </c>
      <c r="T192" s="140" t="str">
        <f>T190</f>
        <v>エスケ－化研(株)</v>
      </c>
      <c r="U192" s="118"/>
    </row>
    <row r="193" spans="2:21" ht="21.95" customHeight="1" x14ac:dyDescent="0.2">
      <c r="B193" s="125"/>
      <c r="C193" s="10"/>
      <c r="D193" s="10"/>
      <c r="E193" s="126"/>
      <c r="F193" s="10"/>
      <c r="G193" s="10"/>
      <c r="H193" s="10"/>
      <c r="I193" s="10"/>
      <c r="J193" s="10"/>
      <c r="K193" s="126"/>
      <c r="L193" s="127"/>
      <c r="M193" s="128"/>
      <c r="N193" s="126"/>
      <c r="O193" s="128"/>
      <c r="P193" s="126"/>
      <c r="Q193" s="128"/>
      <c r="R193" s="126"/>
      <c r="S193" s="129"/>
      <c r="T193" s="130"/>
      <c r="U193" s="118"/>
    </row>
    <row r="194" spans="2:21" ht="21.95" customHeight="1" x14ac:dyDescent="0.2">
      <c r="B194" s="131"/>
      <c r="C194" s="132" t="s">
        <v>66</v>
      </c>
      <c r="D194" s="133"/>
      <c r="E194" s="134"/>
      <c r="F194" s="132"/>
      <c r="G194" s="133"/>
      <c r="H194" s="133"/>
      <c r="I194" s="133"/>
      <c r="J194" s="133"/>
      <c r="K194" s="135">
        <v>1</v>
      </c>
      <c r="L194" s="135" t="s">
        <v>54</v>
      </c>
      <c r="M194" s="136">
        <v>2700</v>
      </c>
      <c r="N194" s="137">
        <f>SUM(K194*M194)</f>
        <v>2700</v>
      </c>
      <c r="O194" s="136">
        <v>3700</v>
      </c>
      <c r="P194" s="137">
        <f>SUM(K194*O194)</f>
        <v>3700</v>
      </c>
      <c r="Q194" s="138">
        <v>2500</v>
      </c>
      <c r="R194" s="137">
        <f>SUM(K194*Q194)</f>
        <v>2500</v>
      </c>
      <c r="S194" s="139">
        <f>Q194</f>
        <v>2500</v>
      </c>
      <c r="T194" s="140" t="str">
        <f>Q181</f>
        <v>(有)吉永</v>
      </c>
      <c r="U194" s="118"/>
    </row>
    <row r="195" spans="2:21" ht="21.95" customHeight="1" x14ac:dyDescent="0.2">
      <c r="B195" s="125"/>
      <c r="C195" s="10"/>
      <c r="D195" s="10"/>
      <c r="E195" s="126"/>
      <c r="F195" s="10"/>
      <c r="G195" s="10"/>
      <c r="H195" s="10"/>
      <c r="I195" s="10"/>
      <c r="J195" s="10"/>
      <c r="K195" s="126"/>
      <c r="L195" s="127"/>
      <c r="M195" s="128"/>
      <c r="N195" s="126"/>
      <c r="O195" s="128"/>
      <c r="P195" s="126"/>
      <c r="Q195" s="128"/>
      <c r="R195" s="126"/>
      <c r="S195" s="129"/>
      <c r="T195" s="130"/>
      <c r="U195" s="118"/>
    </row>
    <row r="196" spans="2:21" ht="21.95" customHeight="1" x14ac:dyDescent="0.2">
      <c r="B196" s="131"/>
      <c r="C196" s="132" t="s">
        <v>67</v>
      </c>
      <c r="D196" s="133"/>
      <c r="E196" s="134"/>
      <c r="F196" s="132"/>
      <c r="G196" s="133"/>
      <c r="H196" s="133"/>
      <c r="I196" s="133"/>
      <c r="J196" s="133"/>
      <c r="K196" s="135">
        <v>1</v>
      </c>
      <c r="L196" s="135" t="s">
        <v>54</v>
      </c>
      <c r="M196" s="136">
        <v>1200</v>
      </c>
      <c r="N196" s="137">
        <f>SUM(K196*M196)</f>
        <v>1200</v>
      </c>
      <c r="O196" s="136">
        <v>1300</v>
      </c>
      <c r="P196" s="137">
        <f>SUM(K196*O196)</f>
        <v>1300</v>
      </c>
      <c r="Q196" s="138">
        <v>1200</v>
      </c>
      <c r="R196" s="137">
        <f>SUM(K196*Q196)</f>
        <v>1200</v>
      </c>
      <c r="S196" s="139">
        <f>M196</f>
        <v>1200</v>
      </c>
      <c r="T196" s="140" t="str">
        <f>M181</f>
        <v>川満美装</v>
      </c>
      <c r="U196" s="118"/>
    </row>
    <row r="197" spans="2:21" ht="21.95" customHeight="1" x14ac:dyDescent="0.2">
      <c r="B197" s="125"/>
      <c r="C197" s="10"/>
      <c r="D197" s="10"/>
      <c r="E197" s="126"/>
      <c r="F197" s="10"/>
      <c r="G197" s="10"/>
      <c r="H197" s="10"/>
      <c r="I197" s="10"/>
      <c r="J197" s="10"/>
      <c r="K197" s="126"/>
      <c r="L197" s="127"/>
      <c r="M197" s="128"/>
      <c r="N197" s="126"/>
      <c r="O197" s="128"/>
      <c r="P197" s="126"/>
      <c r="Q197" s="128"/>
      <c r="R197" s="126"/>
      <c r="S197" s="129"/>
      <c r="T197" s="130"/>
      <c r="U197" s="118"/>
    </row>
    <row r="198" spans="2:21" ht="21.95" customHeight="1" x14ac:dyDescent="0.2">
      <c r="B198" s="131"/>
      <c r="C198" s="133" t="s">
        <v>68</v>
      </c>
      <c r="D198" s="133"/>
      <c r="E198" s="134"/>
      <c r="F198" s="133" t="s">
        <v>69</v>
      </c>
      <c r="G198" s="133"/>
      <c r="H198" s="133"/>
      <c r="I198" s="133"/>
      <c r="J198" s="133"/>
      <c r="K198" s="135">
        <v>1</v>
      </c>
      <c r="L198" s="135" t="s">
        <v>54</v>
      </c>
      <c r="M198" s="136">
        <v>1500</v>
      </c>
      <c r="N198" s="137">
        <f>SUM(K198*M198)</f>
        <v>1500</v>
      </c>
      <c r="O198" s="136">
        <v>600</v>
      </c>
      <c r="P198" s="137">
        <f>SUM(K198*O198)</f>
        <v>600</v>
      </c>
      <c r="Q198" s="138">
        <v>500</v>
      </c>
      <c r="R198" s="137">
        <f>SUM(K198*Q198)</f>
        <v>500</v>
      </c>
      <c r="S198" s="139">
        <f>Q198</f>
        <v>500</v>
      </c>
      <c r="T198" s="140" t="str">
        <f>Q181</f>
        <v>(有)吉永</v>
      </c>
      <c r="U198" s="118"/>
    </row>
    <row r="199" spans="2:21" ht="21.95" customHeight="1" x14ac:dyDescent="0.2">
      <c r="B199" s="125"/>
      <c r="C199" s="10"/>
      <c r="D199" s="10"/>
      <c r="E199" s="126"/>
      <c r="F199" s="10"/>
      <c r="G199" s="10"/>
      <c r="H199" s="10"/>
      <c r="I199" s="10"/>
      <c r="J199" s="10"/>
      <c r="K199" s="126"/>
      <c r="L199" s="127"/>
      <c r="M199" s="128"/>
      <c r="N199" s="126"/>
      <c r="O199" s="128"/>
      <c r="P199" s="126"/>
      <c r="Q199" s="128"/>
      <c r="R199" s="126"/>
      <c r="S199" s="129"/>
      <c r="T199" s="130"/>
      <c r="U199" s="118"/>
    </row>
    <row r="200" spans="2:21" ht="21.95" customHeight="1" x14ac:dyDescent="0.2">
      <c r="B200" s="131"/>
      <c r="C200" s="133" t="s">
        <v>70</v>
      </c>
      <c r="D200" s="133"/>
      <c r="E200" s="134"/>
      <c r="F200" s="133"/>
      <c r="G200" s="133"/>
      <c r="H200" s="133"/>
      <c r="I200" s="133"/>
      <c r="J200" s="133"/>
      <c r="K200" s="135">
        <v>1</v>
      </c>
      <c r="L200" s="135" t="s">
        <v>54</v>
      </c>
      <c r="M200" s="136">
        <v>1600</v>
      </c>
      <c r="N200" s="137">
        <f>SUM(K200*M200)</f>
        <v>1600</v>
      </c>
      <c r="O200" s="136">
        <v>2500</v>
      </c>
      <c r="P200" s="137">
        <f>SUM(K200*O200)</f>
        <v>2500</v>
      </c>
      <c r="Q200" s="138">
        <v>1800</v>
      </c>
      <c r="R200" s="137">
        <f>SUM(K200*Q200)</f>
        <v>1800</v>
      </c>
      <c r="S200" s="139">
        <f>M200</f>
        <v>1600</v>
      </c>
      <c r="T200" s="140" t="str">
        <f>T196</f>
        <v>川満美装</v>
      </c>
      <c r="U200" s="118"/>
    </row>
    <row r="201" spans="2:21" ht="21.95" customHeight="1" x14ac:dyDescent="0.2">
      <c r="B201" s="125"/>
      <c r="C201" s="10"/>
      <c r="D201" s="10"/>
      <c r="E201" s="126"/>
      <c r="F201" s="10"/>
      <c r="G201" s="10"/>
      <c r="H201" s="10"/>
      <c r="I201" s="10"/>
      <c r="J201" s="10"/>
      <c r="K201" s="126"/>
      <c r="L201" s="127"/>
      <c r="M201" s="141"/>
      <c r="N201" s="142"/>
      <c r="O201" s="141"/>
      <c r="P201" s="142"/>
      <c r="Q201" s="141"/>
      <c r="R201" s="142"/>
      <c r="S201" s="144"/>
      <c r="T201" s="130"/>
      <c r="U201" s="118"/>
    </row>
    <row r="202" spans="2:21" ht="21.95" customHeight="1" x14ac:dyDescent="0.2">
      <c r="B202" s="131"/>
      <c r="C202" s="133"/>
      <c r="D202" s="133"/>
      <c r="E202" s="134"/>
      <c r="F202" s="133"/>
      <c r="G202" s="133"/>
      <c r="H202" s="133"/>
      <c r="I202" s="133"/>
      <c r="J202" s="133"/>
      <c r="K202" s="134"/>
      <c r="L202" s="135"/>
      <c r="M202" s="136"/>
      <c r="N202" s="137"/>
      <c r="O202" s="136"/>
      <c r="P202" s="137"/>
      <c r="Q202" s="138"/>
      <c r="R202" s="137"/>
      <c r="S202" s="139"/>
      <c r="T202" s="140"/>
      <c r="U202" s="118"/>
    </row>
    <row r="203" spans="2:21" ht="21.95" customHeight="1" x14ac:dyDescent="0.2">
      <c r="B203" s="125"/>
      <c r="C203" s="10"/>
      <c r="D203" s="10"/>
      <c r="E203" s="126"/>
      <c r="F203" s="10"/>
      <c r="G203" s="10"/>
      <c r="H203" s="10"/>
      <c r="I203" s="10"/>
      <c r="J203" s="10"/>
      <c r="K203" s="126"/>
      <c r="L203" s="127"/>
      <c r="M203" s="141"/>
      <c r="N203" s="142"/>
      <c r="O203" s="141"/>
      <c r="P203" s="142"/>
      <c r="Q203" s="141"/>
      <c r="R203" s="142"/>
      <c r="S203" s="143"/>
      <c r="T203" s="130"/>
      <c r="U203" s="118"/>
    </row>
    <row r="204" spans="2:21" ht="21.75" customHeight="1" x14ac:dyDescent="0.2">
      <c r="B204" s="131"/>
      <c r="C204" s="133"/>
      <c r="D204" s="133"/>
      <c r="E204" s="134"/>
      <c r="F204" s="133"/>
      <c r="G204" s="133"/>
      <c r="H204" s="133"/>
      <c r="I204" s="133"/>
      <c r="J204" s="133"/>
      <c r="K204" s="134"/>
      <c r="L204" s="135"/>
      <c r="M204" s="136"/>
      <c r="N204" s="137"/>
      <c r="O204" s="136"/>
      <c r="P204" s="137"/>
      <c r="Q204" s="138"/>
      <c r="R204" s="137"/>
      <c r="S204" s="139"/>
      <c r="T204" s="140"/>
      <c r="U204" s="118"/>
    </row>
    <row r="205" spans="2:21" ht="23.25" customHeight="1" x14ac:dyDescent="0.2">
      <c r="B205" s="125"/>
      <c r="C205" s="10"/>
      <c r="D205" s="10"/>
      <c r="E205" s="126"/>
      <c r="F205" s="10"/>
      <c r="G205" s="10"/>
      <c r="H205" s="10"/>
      <c r="I205" s="10"/>
      <c r="J205" s="10"/>
      <c r="K205" s="126"/>
      <c r="L205" s="127"/>
      <c r="M205" s="141"/>
      <c r="N205" s="142"/>
      <c r="O205" s="141"/>
      <c r="P205" s="142"/>
      <c r="Q205" s="141"/>
      <c r="R205" s="142"/>
      <c r="S205" s="144"/>
      <c r="T205" s="130"/>
      <c r="U205" s="118"/>
    </row>
    <row r="206" spans="2:21" ht="21.95" customHeight="1" x14ac:dyDescent="0.2">
      <c r="B206" s="131"/>
      <c r="C206" s="133"/>
      <c r="D206" s="133"/>
      <c r="E206" s="134"/>
      <c r="F206" s="133"/>
      <c r="G206" s="133"/>
      <c r="H206" s="133"/>
      <c r="I206" s="133"/>
      <c r="J206" s="133"/>
      <c r="K206" s="134"/>
      <c r="L206" s="135"/>
      <c r="M206" s="136"/>
      <c r="N206" s="137"/>
      <c r="O206" s="136"/>
      <c r="P206" s="137"/>
      <c r="Q206" s="138"/>
      <c r="R206" s="137"/>
      <c r="S206" s="139"/>
      <c r="T206" s="140"/>
      <c r="U206" s="118"/>
    </row>
    <row r="207" spans="2:21" ht="21.95" customHeight="1" x14ac:dyDescent="0.2">
      <c r="B207" s="125"/>
      <c r="C207" s="10"/>
      <c r="D207" s="10"/>
      <c r="E207" s="126"/>
      <c r="F207" s="10"/>
      <c r="G207" s="10"/>
      <c r="H207" s="10"/>
      <c r="I207" s="10"/>
      <c r="J207" s="10"/>
      <c r="K207" s="126"/>
      <c r="L207" s="127"/>
      <c r="M207" s="142"/>
      <c r="N207" s="142"/>
      <c r="O207" s="142"/>
      <c r="P207" s="142"/>
      <c r="Q207" s="141"/>
      <c r="R207" s="142"/>
      <c r="S207" s="143"/>
      <c r="T207" s="145"/>
      <c r="U207" s="118"/>
    </row>
    <row r="208" spans="2:21" ht="21.95" customHeight="1" x14ac:dyDescent="0.2">
      <c r="B208" s="131"/>
      <c r="C208" s="133"/>
      <c r="D208" s="133"/>
      <c r="E208" s="134"/>
      <c r="F208" s="133"/>
      <c r="G208" s="133"/>
      <c r="H208" s="133"/>
      <c r="I208" s="133"/>
      <c r="J208" s="133"/>
      <c r="K208" s="134"/>
      <c r="L208" s="135"/>
      <c r="M208" s="134"/>
      <c r="N208" s="137"/>
      <c r="O208" s="134"/>
      <c r="P208" s="137"/>
      <c r="Q208" s="146"/>
      <c r="R208" s="137"/>
      <c r="S208" s="139"/>
      <c r="T208" s="147"/>
      <c r="U208" s="118"/>
    </row>
    <row r="209" spans="1:21" ht="21.95" customHeight="1" x14ac:dyDescent="0.2">
      <c r="B209" s="125"/>
      <c r="C209" s="10"/>
      <c r="D209" s="10"/>
      <c r="E209" s="126"/>
      <c r="F209" s="10"/>
      <c r="G209" s="10"/>
      <c r="H209" s="10"/>
      <c r="I209" s="10"/>
      <c r="J209" s="10"/>
      <c r="K209" s="126"/>
      <c r="L209" s="127"/>
      <c r="M209" s="142"/>
      <c r="N209" s="142"/>
      <c r="O209" s="142"/>
      <c r="P209" s="142"/>
      <c r="Q209" s="142"/>
      <c r="R209" s="142"/>
      <c r="S209" s="144"/>
      <c r="T209" s="145"/>
      <c r="U209" s="118"/>
    </row>
    <row r="210" spans="1:21" ht="21.95" customHeight="1" x14ac:dyDescent="0.2">
      <c r="B210" s="131"/>
      <c r="C210" s="133"/>
      <c r="D210" s="133"/>
      <c r="E210" s="134"/>
      <c r="F210" s="133"/>
      <c r="G210" s="133"/>
      <c r="H210" s="133"/>
      <c r="I210" s="133"/>
      <c r="J210" s="133"/>
      <c r="K210" s="134"/>
      <c r="L210" s="135"/>
      <c r="M210" s="134"/>
      <c r="N210" s="137"/>
      <c r="O210" s="134"/>
      <c r="P210" s="137"/>
      <c r="Q210" s="146"/>
      <c r="R210" s="137"/>
      <c r="S210" s="139"/>
      <c r="T210" s="147"/>
      <c r="U210" s="118"/>
    </row>
    <row r="211" spans="1:21" ht="21.95" customHeight="1" x14ac:dyDescent="0.2">
      <c r="B211" s="125"/>
      <c r="C211" s="10"/>
      <c r="D211" s="10"/>
      <c r="E211" s="126"/>
      <c r="F211" s="10"/>
      <c r="G211" s="10"/>
      <c r="H211" s="10"/>
      <c r="I211" s="10"/>
      <c r="J211" s="10"/>
      <c r="K211" s="126"/>
      <c r="L211" s="127"/>
      <c r="M211" s="142"/>
      <c r="N211" s="142"/>
      <c r="O211" s="142"/>
      <c r="P211" s="142"/>
      <c r="Q211" s="142"/>
      <c r="R211" s="142"/>
      <c r="S211" s="144"/>
      <c r="T211" s="145"/>
      <c r="U211" s="118"/>
    </row>
    <row r="212" spans="1:21" ht="21.95" customHeight="1" x14ac:dyDescent="0.2">
      <c r="B212" s="131"/>
      <c r="C212" s="133"/>
      <c r="D212" s="133"/>
      <c r="E212" s="134"/>
      <c r="F212" s="133"/>
      <c r="G212" s="133"/>
      <c r="H212" s="133"/>
      <c r="I212" s="133"/>
      <c r="J212" s="133"/>
      <c r="K212" s="134"/>
      <c r="L212" s="135"/>
      <c r="M212" s="146"/>
      <c r="N212" s="146"/>
      <c r="O212" s="146"/>
      <c r="P212" s="146"/>
      <c r="Q212" s="146"/>
      <c r="R212" s="146"/>
      <c r="S212" s="139"/>
      <c r="T212" s="147"/>
      <c r="U212" s="118"/>
    </row>
    <row r="213" spans="1:21" ht="21.95" customHeight="1" x14ac:dyDescent="0.2">
      <c r="B213" s="125"/>
      <c r="C213" s="10"/>
      <c r="D213" s="10"/>
      <c r="E213" s="126"/>
      <c r="F213" s="10"/>
      <c r="G213" s="10"/>
      <c r="H213" s="10"/>
      <c r="I213" s="10"/>
      <c r="J213" s="10"/>
      <c r="K213" s="126"/>
      <c r="L213" s="127"/>
      <c r="M213" s="142"/>
      <c r="N213" s="142"/>
      <c r="O213" s="142"/>
      <c r="P213" s="142"/>
      <c r="Q213" s="142"/>
      <c r="R213" s="142"/>
      <c r="S213" s="144"/>
      <c r="T213" s="145"/>
      <c r="U213" s="118"/>
    </row>
    <row r="214" spans="1:21" ht="21.95" customHeight="1" x14ac:dyDescent="0.2">
      <c r="B214" s="131"/>
      <c r="C214" s="133"/>
      <c r="D214" s="133"/>
      <c r="E214" s="134"/>
      <c r="F214" s="133"/>
      <c r="G214" s="133"/>
      <c r="H214" s="133"/>
      <c r="I214" s="133"/>
      <c r="J214" s="133"/>
      <c r="K214" s="134"/>
      <c r="L214" s="135"/>
      <c r="M214" s="146"/>
      <c r="N214" s="146"/>
      <c r="O214" s="146"/>
      <c r="P214" s="146"/>
      <c r="Q214" s="146"/>
      <c r="R214" s="146"/>
      <c r="S214" s="139"/>
      <c r="T214" s="147"/>
      <c r="U214" s="118"/>
    </row>
    <row r="215" spans="1:21" ht="21.95" customHeight="1" x14ac:dyDescent="0.2">
      <c r="B215" s="125"/>
      <c r="C215" s="10"/>
      <c r="D215" s="10"/>
      <c r="E215" s="126"/>
      <c r="F215" s="10"/>
      <c r="G215" s="10"/>
      <c r="H215" s="10"/>
      <c r="I215" s="10"/>
      <c r="J215" s="10"/>
      <c r="K215" s="126"/>
      <c r="L215" s="127"/>
      <c r="M215" s="142"/>
      <c r="N215" s="142"/>
      <c r="O215" s="142"/>
      <c r="P215" s="142"/>
      <c r="Q215" s="142"/>
      <c r="R215" s="142"/>
      <c r="S215" s="144"/>
      <c r="T215" s="145"/>
      <c r="U215" s="118"/>
    </row>
    <row r="216" spans="1:21" ht="21.95" customHeight="1" thickBot="1" x14ac:dyDescent="0.25">
      <c r="B216" s="148"/>
      <c r="C216" s="149"/>
      <c r="D216" s="149"/>
      <c r="E216" s="150"/>
      <c r="F216" s="149"/>
      <c r="G216" s="149"/>
      <c r="H216" s="149"/>
      <c r="I216" s="149"/>
      <c r="J216" s="149"/>
      <c r="K216" s="150"/>
      <c r="L216" s="151"/>
      <c r="M216" s="152"/>
      <c r="N216" s="152"/>
      <c r="O216" s="152"/>
      <c r="P216" s="152"/>
      <c r="Q216" s="152"/>
      <c r="R216" s="152"/>
      <c r="S216" s="153"/>
      <c r="T216" s="154"/>
      <c r="U216" s="118"/>
    </row>
    <row r="217" spans="1:21" ht="19.899999999999999" customHeight="1" x14ac:dyDescent="0.2">
      <c r="B217" s="125"/>
      <c r="C217" s="10"/>
      <c r="D217" s="10"/>
      <c r="E217" s="126"/>
      <c r="F217" s="10"/>
      <c r="G217" s="10"/>
      <c r="H217" s="10"/>
      <c r="I217" s="10"/>
      <c r="J217" s="10"/>
      <c r="K217" s="126"/>
      <c r="L217" s="127"/>
      <c r="M217" s="142"/>
      <c r="N217" s="142"/>
      <c r="O217" s="142"/>
      <c r="P217" s="142"/>
      <c r="Q217" s="142"/>
      <c r="R217" s="142"/>
      <c r="S217" s="143"/>
      <c r="T217" s="145"/>
      <c r="U217" s="118"/>
    </row>
    <row r="218" spans="1:21" ht="19.899999999999999" customHeight="1" x14ac:dyDescent="0.2">
      <c r="B218" s="1039" t="s">
        <v>3</v>
      </c>
      <c r="C218" s="1040"/>
      <c r="D218" s="1041"/>
      <c r="E218" s="126"/>
      <c r="F218" s="10"/>
      <c r="G218" s="10"/>
      <c r="H218" s="10"/>
      <c r="I218" s="10"/>
      <c r="J218" s="10"/>
      <c r="K218" s="126"/>
      <c r="L218" s="127"/>
      <c r="M218" s="142">
        <f t="shared" ref="M218:R218" si="2">SUM(M183:M216)</f>
        <v>20300</v>
      </c>
      <c r="N218" s="142">
        <f t="shared" si="2"/>
        <v>20300</v>
      </c>
      <c r="O218" s="142">
        <f t="shared" si="2"/>
        <v>20600</v>
      </c>
      <c r="P218" s="142">
        <f t="shared" si="2"/>
        <v>20600</v>
      </c>
      <c r="Q218" s="142">
        <f t="shared" si="2"/>
        <v>22400</v>
      </c>
      <c r="R218" s="142">
        <f t="shared" si="2"/>
        <v>22400</v>
      </c>
      <c r="S218" s="142"/>
      <c r="T218" s="155"/>
      <c r="U218" s="118"/>
    </row>
    <row r="219" spans="1:21" ht="19.899999999999999" customHeight="1" thickBot="1" x14ac:dyDescent="0.25">
      <c r="B219" s="148"/>
      <c r="C219" s="149"/>
      <c r="D219" s="149"/>
      <c r="E219" s="150"/>
      <c r="F219" s="149"/>
      <c r="G219" s="149"/>
      <c r="H219" s="149"/>
      <c r="I219" s="149"/>
      <c r="J219" s="149"/>
      <c r="K219" s="150"/>
      <c r="L219" s="151"/>
      <c r="M219" s="152"/>
      <c r="N219" s="152"/>
      <c r="O219" s="152"/>
      <c r="P219" s="152"/>
      <c r="Q219" s="152"/>
      <c r="R219" s="152"/>
      <c r="S219" s="156"/>
      <c r="T219" s="154"/>
      <c r="U219" s="118"/>
    </row>
    <row r="221" spans="1:21" x14ac:dyDescent="0.2">
      <c r="B221" s="25" t="e">
        <f>B177</f>
        <v>#REF!</v>
      </c>
      <c r="T221" s="43"/>
    </row>
    <row r="222" spans="1:21" ht="42" x14ac:dyDescent="0.4">
      <c r="A222" s="106"/>
      <c r="M222" s="107" t="s">
        <v>18</v>
      </c>
    </row>
    <row r="223" spans="1:21" ht="21.75" thickBot="1" x14ac:dyDescent="0.25">
      <c r="B223" s="108"/>
      <c r="C223" s="109"/>
      <c r="D223" s="109"/>
      <c r="E223" s="109"/>
      <c r="F223" s="109"/>
      <c r="G223" s="109"/>
      <c r="H223" s="109"/>
      <c r="I223" s="109"/>
      <c r="J223" s="109"/>
      <c r="K223" s="109"/>
      <c r="L223" s="110"/>
      <c r="M223" s="109"/>
      <c r="N223" s="109"/>
      <c r="O223" s="109"/>
      <c r="P223" s="109"/>
      <c r="Q223" s="109"/>
      <c r="R223" s="109"/>
      <c r="S223" s="111"/>
      <c r="T223" s="112"/>
    </row>
    <row r="224" spans="1:21" ht="19.899999999999999" customHeight="1" x14ac:dyDescent="0.2">
      <c r="B224" s="113"/>
      <c r="C224" s="114"/>
      <c r="D224" s="114"/>
      <c r="E224" s="115"/>
      <c r="F224" s="114"/>
      <c r="G224" s="114"/>
      <c r="H224" s="114"/>
      <c r="I224" s="114"/>
      <c r="J224" s="114"/>
      <c r="K224" s="115"/>
      <c r="L224" s="116"/>
      <c r="M224" s="1042" t="s">
        <v>19</v>
      </c>
      <c r="N224" s="1043"/>
      <c r="O224" s="1042" t="s">
        <v>19</v>
      </c>
      <c r="P224" s="1043"/>
      <c r="Q224" s="1042" t="s">
        <v>19</v>
      </c>
      <c r="R224" s="1043"/>
      <c r="S224" s="116" t="s">
        <v>20</v>
      </c>
      <c r="T224" s="117"/>
      <c r="U224" s="118"/>
    </row>
    <row r="225" spans="2:21" ht="19.899999999999999" customHeight="1" x14ac:dyDescent="0.2">
      <c r="B225" s="1044" t="s">
        <v>21</v>
      </c>
      <c r="C225" s="1045"/>
      <c r="D225" s="1046"/>
      <c r="E225" s="1047" t="s">
        <v>22</v>
      </c>
      <c r="F225" s="1045"/>
      <c r="G225" s="1045"/>
      <c r="H225" s="1045"/>
      <c r="I225" s="1045"/>
      <c r="J225" s="1046"/>
      <c r="K225" s="119" t="s">
        <v>23</v>
      </c>
      <c r="L225" s="119" t="s">
        <v>5</v>
      </c>
      <c r="M225" s="1048" t="s">
        <v>484</v>
      </c>
      <c r="N225" s="1049"/>
      <c r="O225" s="1048" t="s">
        <v>485</v>
      </c>
      <c r="P225" s="1049"/>
      <c r="Q225" s="1048" t="s">
        <v>506</v>
      </c>
      <c r="R225" s="1049"/>
      <c r="S225" s="119" t="s">
        <v>24</v>
      </c>
      <c r="T225" s="120" t="s">
        <v>25</v>
      </c>
      <c r="U225" s="118"/>
    </row>
    <row r="226" spans="2:21" ht="19.899999999999999" customHeight="1" thickBot="1" x14ac:dyDescent="0.25">
      <c r="B226" s="121"/>
      <c r="C226" s="111"/>
      <c r="D226" s="111"/>
      <c r="E226" s="122"/>
      <c r="F226" s="111"/>
      <c r="G226" s="111"/>
      <c r="H226" s="111"/>
      <c r="I226" s="111"/>
      <c r="J226" s="111"/>
      <c r="K226" s="122"/>
      <c r="L226" s="123"/>
      <c r="M226" s="123" t="s">
        <v>26</v>
      </c>
      <c r="N226" s="123" t="s">
        <v>27</v>
      </c>
      <c r="O226" s="123" t="s">
        <v>26</v>
      </c>
      <c r="P226" s="123" t="s">
        <v>27</v>
      </c>
      <c r="Q226" s="123" t="s">
        <v>26</v>
      </c>
      <c r="R226" s="123" t="s">
        <v>27</v>
      </c>
      <c r="S226" s="123"/>
      <c r="T226" s="124"/>
      <c r="U226" s="118"/>
    </row>
    <row r="227" spans="2:21" ht="21.95" customHeight="1" x14ac:dyDescent="0.2">
      <c r="B227" s="125"/>
      <c r="C227" s="10"/>
      <c r="D227" s="10"/>
      <c r="E227" s="126"/>
      <c r="F227" s="10" t="s">
        <v>72</v>
      </c>
      <c r="G227" s="10"/>
      <c r="H227" s="10"/>
      <c r="I227" s="10"/>
      <c r="J227" s="10"/>
      <c r="K227" s="126"/>
      <c r="L227" s="127"/>
      <c r="M227" s="128"/>
      <c r="N227" s="126"/>
      <c r="O227" s="128"/>
      <c r="P227" s="126"/>
      <c r="Q227" s="128"/>
      <c r="R227" s="126"/>
      <c r="S227" s="129"/>
      <c r="T227" s="130"/>
      <c r="U227" s="118"/>
    </row>
    <row r="228" spans="2:21" ht="21.95" customHeight="1" x14ac:dyDescent="0.2">
      <c r="B228" s="131"/>
      <c r="C228" s="132" t="s">
        <v>71</v>
      </c>
      <c r="D228" s="133"/>
      <c r="E228" s="134"/>
      <c r="F228" s="132" t="s">
        <v>73</v>
      </c>
      <c r="G228" s="133"/>
      <c r="H228" s="133"/>
      <c r="I228" s="133"/>
      <c r="J228" s="133"/>
      <c r="K228" s="135">
        <v>1</v>
      </c>
      <c r="L228" s="135" t="s">
        <v>74</v>
      </c>
      <c r="M228" s="136">
        <v>17000</v>
      </c>
      <c r="N228" s="137">
        <f>SUM(K228*M228)</f>
        <v>17000</v>
      </c>
      <c r="O228" s="136">
        <v>13500</v>
      </c>
      <c r="P228" s="137">
        <f>SUM(K228*O228)</f>
        <v>13500</v>
      </c>
      <c r="Q228" s="138">
        <v>18890</v>
      </c>
      <c r="R228" s="137">
        <f>SUM(K228*Q228)</f>
        <v>18890</v>
      </c>
      <c r="S228" s="139">
        <f>O228</f>
        <v>13500</v>
      </c>
      <c r="T228" s="140" t="str">
        <f>O225</f>
        <v>中部大理石</v>
      </c>
      <c r="U228" s="118"/>
    </row>
    <row r="229" spans="2:21" ht="21.95" customHeight="1" x14ac:dyDescent="0.2">
      <c r="B229" s="125"/>
      <c r="C229" s="10"/>
      <c r="D229" s="10"/>
      <c r="E229" s="126"/>
      <c r="F229" s="10" t="s">
        <v>75</v>
      </c>
      <c r="G229" s="10"/>
      <c r="H229" s="10"/>
      <c r="I229" s="10"/>
      <c r="J229" s="10"/>
      <c r="K229" s="126"/>
      <c r="L229" s="127"/>
      <c r="M229" s="128"/>
      <c r="N229" s="126"/>
      <c r="O229" s="128"/>
      <c r="P229" s="126"/>
      <c r="Q229" s="128"/>
      <c r="R229" s="126"/>
      <c r="S229" s="129"/>
      <c r="T229" s="130"/>
      <c r="U229" s="118"/>
    </row>
    <row r="230" spans="2:21" ht="21.95" customHeight="1" x14ac:dyDescent="0.2">
      <c r="B230" s="131"/>
      <c r="C230" s="132" t="s">
        <v>71</v>
      </c>
      <c r="D230" s="133"/>
      <c r="E230" s="134"/>
      <c r="F230" s="132" t="s">
        <v>73</v>
      </c>
      <c r="G230" s="133"/>
      <c r="H230" s="133"/>
      <c r="I230" s="133"/>
      <c r="J230" s="133"/>
      <c r="K230" s="135">
        <v>1</v>
      </c>
      <c r="L230" s="135" t="s">
        <v>74</v>
      </c>
      <c r="M230" s="136">
        <v>9500</v>
      </c>
      <c r="N230" s="137">
        <f>SUM(K230*M230)</f>
        <v>9500</v>
      </c>
      <c r="O230" s="136">
        <v>8000</v>
      </c>
      <c r="P230" s="137">
        <f>SUM(K230*O230)</f>
        <v>8000</v>
      </c>
      <c r="Q230" s="138">
        <v>14720</v>
      </c>
      <c r="R230" s="137">
        <f>SUM(K230*Q230)</f>
        <v>14720</v>
      </c>
      <c r="S230" s="139">
        <f>O230</f>
        <v>8000</v>
      </c>
      <c r="T230" s="140" t="str">
        <f>T228</f>
        <v>中部大理石</v>
      </c>
      <c r="U230" s="118"/>
    </row>
    <row r="231" spans="2:21" ht="21.95" customHeight="1" x14ac:dyDescent="0.2">
      <c r="B231" s="125"/>
      <c r="C231" s="10"/>
      <c r="D231" s="10"/>
      <c r="E231" s="126"/>
      <c r="F231" s="10" t="s">
        <v>76</v>
      </c>
      <c r="G231" s="10"/>
      <c r="H231" s="10"/>
      <c r="I231" s="10"/>
      <c r="J231" s="10"/>
      <c r="K231" s="126"/>
      <c r="L231" s="127"/>
      <c r="M231" s="128"/>
      <c r="N231" s="126"/>
      <c r="O231" s="128"/>
      <c r="P231" s="126"/>
      <c r="Q231" s="128"/>
      <c r="R231" s="126"/>
      <c r="S231" s="129"/>
      <c r="T231" s="130"/>
      <c r="U231" s="118"/>
    </row>
    <row r="232" spans="2:21" ht="21.95" customHeight="1" x14ac:dyDescent="0.2">
      <c r="B232" s="131"/>
      <c r="C232" s="132" t="s">
        <v>71</v>
      </c>
      <c r="D232" s="133"/>
      <c r="E232" s="134"/>
      <c r="F232" s="132" t="s">
        <v>73</v>
      </c>
      <c r="G232" s="133"/>
      <c r="H232" s="133"/>
      <c r="I232" s="133"/>
      <c r="J232" s="133"/>
      <c r="K232" s="135">
        <v>1</v>
      </c>
      <c r="L232" s="135" t="s">
        <v>74</v>
      </c>
      <c r="M232" s="136">
        <v>9000</v>
      </c>
      <c r="N232" s="137">
        <f>SUM(K232*M232)</f>
        <v>9000</v>
      </c>
      <c r="O232" s="136">
        <v>7500</v>
      </c>
      <c r="P232" s="137">
        <f>SUM(K232*O232)</f>
        <v>7500</v>
      </c>
      <c r="Q232" s="138">
        <v>13670</v>
      </c>
      <c r="R232" s="137">
        <f>SUM(K232*Q232)</f>
        <v>13670</v>
      </c>
      <c r="S232" s="139">
        <f>O232</f>
        <v>7500</v>
      </c>
      <c r="T232" s="140" t="str">
        <f>T230</f>
        <v>中部大理石</v>
      </c>
      <c r="U232" s="118"/>
    </row>
    <row r="233" spans="2:21" ht="21.95" customHeight="1" x14ac:dyDescent="0.2">
      <c r="B233" s="125"/>
      <c r="C233" s="10"/>
      <c r="D233" s="10"/>
      <c r="E233" s="126"/>
      <c r="F233" s="10" t="s">
        <v>78</v>
      </c>
      <c r="G233" s="10"/>
      <c r="H233" s="10"/>
      <c r="I233" s="10"/>
      <c r="J233" s="10"/>
      <c r="K233" s="126"/>
      <c r="L233" s="127"/>
      <c r="M233" s="128"/>
      <c r="N233" s="126"/>
      <c r="O233" s="128"/>
      <c r="P233" s="126"/>
      <c r="Q233" s="128"/>
      <c r="R233" s="126"/>
      <c r="S233" s="129"/>
      <c r="T233" s="130"/>
      <c r="U233" s="118"/>
    </row>
    <row r="234" spans="2:21" ht="21.95" customHeight="1" x14ac:dyDescent="0.2">
      <c r="B234" s="131"/>
      <c r="C234" s="132" t="s">
        <v>77</v>
      </c>
      <c r="D234" s="133"/>
      <c r="E234" s="134"/>
      <c r="F234" s="132" t="s">
        <v>73</v>
      </c>
      <c r="G234" s="133"/>
      <c r="H234" s="133"/>
      <c r="I234" s="133"/>
      <c r="J234" s="133"/>
      <c r="K234" s="135">
        <v>1</v>
      </c>
      <c r="L234" s="135" t="s">
        <v>74</v>
      </c>
      <c r="M234" s="136">
        <v>16000</v>
      </c>
      <c r="N234" s="137">
        <f>SUM(K234*M234)</f>
        <v>16000</v>
      </c>
      <c r="O234" s="136">
        <v>19000</v>
      </c>
      <c r="P234" s="137">
        <f>SUM(K234*O234)</f>
        <v>19000</v>
      </c>
      <c r="Q234" s="138">
        <v>10780</v>
      </c>
      <c r="R234" s="137">
        <f>SUM(K234*Q234)</f>
        <v>10780</v>
      </c>
      <c r="S234" s="139">
        <f>Q234</f>
        <v>10780</v>
      </c>
      <c r="T234" s="140" t="str">
        <f>Q225</f>
        <v>(株)新三施工</v>
      </c>
      <c r="U234" s="118"/>
    </row>
    <row r="235" spans="2:21" ht="21.95" customHeight="1" x14ac:dyDescent="0.2">
      <c r="B235" s="125"/>
      <c r="C235" s="10"/>
      <c r="D235" s="10"/>
      <c r="E235" s="126"/>
      <c r="F235" s="10" t="s">
        <v>79</v>
      </c>
      <c r="G235" s="10"/>
      <c r="H235" s="10"/>
      <c r="I235" s="10"/>
      <c r="J235" s="10"/>
      <c r="K235" s="126"/>
      <c r="L235" s="127"/>
      <c r="M235" s="128"/>
      <c r="N235" s="126"/>
      <c r="O235" s="128"/>
      <c r="P235" s="126"/>
      <c r="Q235" s="128"/>
      <c r="R235" s="126"/>
      <c r="S235" s="129"/>
      <c r="T235" s="130"/>
      <c r="U235" s="118"/>
    </row>
    <row r="236" spans="2:21" ht="21.95" customHeight="1" x14ac:dyDescent="0.2">
      <c r="B236" s="131"/>
      <c r="C236" s="132" t="s">
        <v>77</v>
      </c>
      <c r="D236" s="133"/>
      <c r="E236" s="134"/>
      <c r="F236" s="132" t="s">
        <v>73</v>
      </c>
      <c r="G236" s="133"/>
      <c r="H236" s="133"/>
      <c r="I236" s="133"/>
      <c r="J236" s="133"/>
      <c r="K236" s="135">
        <v>1</v>
      </c>
      <c r="L236" s="135" t="s">
        <v>74</v>
      </c>
      <c r="M236" s="136">
        <v>13000</v>
      </c>
      <c r="N236" s="137">
        <f>SUM(K236*M236)</f>
        <v>13000</v>
      </c>
      <c r="O236" s="136">
        <v>16500</v>
      </c>
      <c r="P236" s="137">
        <f>SUM(K236*O236)</f>
        <v>16500</v>
      </c>
      <c r="Q236" s="138">
        <v>10210</v>
      </c>
      <c r="R236" s="137">
        <f>SUM(K236*Q236)</f>
        <v>10210</v>
      </c>
      <c r="S236" s="139">
        <f>Q236</f>
        <v>10210</v>
      </c>
      <c r="T236" s="140" t="str">
        <f>T234</f>
        <v>(株)新三施工</v>
      </c>
      <c r="U236" s="118"/>
    </row>
    <row r="237" spans="2:21" ht="21.95" customHeight="1" x14ac:dyDescent="0.2">
      <c r="B237" s="125"/>
      <c r="C237" s="10"/>
      <c r="D237" s="10"/>
      <c r="E237" s="126"/>
      <c r="F237" s="10" t="s">
        <v>80</v>
      </c>
      <c r="G237" s="10"/>
      <c r="H237" s="10"/>
      <c r="I237" s="10"/>
      <c r="J237" s="10"/>
      <c r="K237" s="126"/>
      <c r="L237" s="127"/>
      <c r="M237" s="128"/>
      <c r="N237" s="126"/>
      <c r="O237" s="128"/>
      <c r="P237" s="126"/>
      <c r="Q237" s="128"/>
      <c r="R237" s="126"/>
      <c r="S237" s="129"/>
      <c r="T237" s="130"/>
      <c r="U237" s="118"/>
    </row>
    <row r="238" spans="2:21" ht="21.95" customHeight="1" x14ac:dyDescent="0.2">
      <c r="B238" s="131"/>
      <c r="C238" s="132" t="s">
        <v>77</v>
      </c>
      <c r="D238" s="133"/>
      <c r="E238" s="134"/>
      <c r="F238" s="132" t="s">
        <v>73</v>
      </c>
      <c r="G238" s="133"/>
      <c r="H238" s="133"/>
      <c r="I238" s="133"/>
      <c r="J238" s="133"/>
      <c r="K238" s="135">
        <v>1</v>
      </c>
      <c r="L238" s="135" t="s">
        <v>74</v>
      </c>
      <c r="M238" s="136">
        <v>11500</v>
      </c>
      <c r="N238" s="137">
        <f>SUM(K238*M238)</f>
        <v>11500</v>
      </c>
      <c r="O238" s="136">
        <v>11000</v>
      </c>
      <c r="P238" s="137">
        <f>SUM(K238*O238)</f>
        <v>11000</v>
      </c>
      <c r="Q238" s="138">
        <v>9930</v>
      </c>
      <c r="R238" s="137">
        <f>SUM(K238*Q238)</f>
        <v>9930</v>
      </c>
      <c r="S238" s="139">
        <f>Q238</f>
        <v>9930</v>
      </c>
      <c r="T238" s="140" t="str">
        <f>T236</f>
        <v>(株)新三施工</v>
      </c>
      <c r="U238" s="118"/>
    </row>
    <row r="239" spans="2:21" ht="21.95" customHeight="1" x14ac:dyDescent="0.2">
      <c r="B239" s="125"/>
      <c r="C239" s="10"/>
      <c r="D239" s="10"/>
      <c r="E239" s="126"/>
      <c r="F239" s="10" t="s">
        <v>81</v>
      </c>
      <c r="G239" s="10"/>
      <c r="H239" s="10"/>
      <c r="I239" s="10"/>
      <c r="J239" s="10"/>
      <c r="K239" s="126"/>
      <c r="L239" s="127"/>
      <c r="M239" s="128"/>
      <c r="N239" s="126"/>
      <c r="O239" s="128"/>
      <c r="P239" s="126"/>
      <c r="Q239" s="128"/>
      <c r="R239" s="126"/>
      <c r="S239" s="129"/>
      <c r="T239" s="130"/>
      <c r="U239" s="118"/>
    </row>
    <row r="240" spans="2:21" ht="21.95" customHeight="1" x14ac:dyDescent="0.2">
      <c r="B240" s="131"/>
      <c r="C240" s="132" t="s">
        <v>77</v>
      </c>
      <c r="D240" s="133"/>
      <c r="E240" s="134"/>
      <c r="F240" s="132" t="s">
        <v>73</v>
      </c>
      <c r="G240" s="133"/>
      <c r="H240" s="133"/>
      <c r="I240" s="133"/>
      <c r="J240" s="133"/>
      <c r="K240" s="135">
        <v>1</v>
      </c>
      <c r="L240" s="135" t="s">
        <v>74</v>
      </c>
      <c r="M240" s="136">
        <v>9500</v>
      </c>
      <c r="N240" s="137">
        <f>SUM(K240*M240)</f>
        <v>9500</v>
      </c>
      <c r="O240" s="136">
        <v>9000</v>
      </c>
      <c r="P240" s="137">
        <f>SUM(K240*O240)</f>
        <v>9000</v>
      </c>
      <c r="Q240" s="138">
        <v>9360</v>
      </c>
      <c r="R240" s="137">
        <f>O240</f>
        <v>9000</v>
      </c>
      <c r="S240" s="139">
        <f>O240</f>
        <v>9000</v>
      </c>
      <c r="T240" s="140" t="str">
        <f>O225</f>
        <v>中部大理石</v>
      </c>
      <c r="U240" s="118"/>
    </row>
    <row r="241" spans="2:21" ht="21.95" customHeight="1" x14ac:dyDescent="0.2">
      <c r="B241" s="125"/>
      <c r="C241" s="10"/>
      <c r="D241" s="10"/>
      <c r="E241" s="126"/>
      <c r="F241" s="10" t="s">
        <v>83</v>
      </c>
      <c r="G241" s="10"/>
      <c r="H241" s="10"/>
      <c r="I241" s="10"/>
      <c r="J241" s="10"/>
      <c r="K241" s="126"/>
      <c r="L241" s="127"/>
      <c r="M241" s="128"/>
      <c r="N241" s="126"/>
      <c r="O241" s="128"/>
      <c r="P241" s="126"/>
      <c r="Q241" s="128"/>
      <c r="R241" s="126"/>
      <c r="S241" s="143"/>
      <c r="T241" s="130"/>
      <c r="U241" s="118"/>
    </row>
    <row r="242" spans="2:21" ht="21.95" customHeight="1" x14ac:dyDescent="0.2">
      <c r="B242" s="131"/>
      <c r="C242" s="132" t="s">
        <v>82</v>
      </c>
      <c r="D242" s="133"/>
      <c r="E242" s="134"/>
      <c r="F242" s="132" t="s">
        <v>73</v>
      </c>
      <c r="G242" s="133"/>
      <c r="H242" s="133"/>
      <c r="I242" s="133"/>
      <c r="J242" s="133"/>
      <c r="K242" s="135">
        <v>1</v>
      </c>
      <c r="L242" s="135" t="s">
        <v>74</v>
      </c>
      <c r="M242" s="136">
        <v>9000</v>
      </c>
      <c r="N242" s="137">
        <f>SUM(K242*M242)</f>
        <v>9000</v>
      </c>
      <c r="O242" s="136">
        <v>6000</v>
      </c>
      <c r="P242" s="137">
        <f>SUM(K242*O242)</f>
        <v>6000</v>
      </c>
      <c r="Q242" s="138">
        <v>9020</v>
      </c>
      <c r="R242" s="137">
        <f>SUM(K242*Q242)</f>
        <v>9020</v>
      </c>
      <c r="S242" s="139">
        <f>O242</f>
        <v>6000</v>
      </c>
      <c r="T242" s="140" t="str">
        <f>T240</f>
        <v>中部大理石</v>
      </c>
      <c r="U242" s="118"/>
    </row>
    <row r="243" spans="2:21" ht="21.95" customHeight="1" x14ac:dyDescent="0.2">
      <c r="B243" s="125"/>
      <c r="C243" s="10"/>
      <c r="D243" s="10"/>
      <c r="E243" s="126"/>
      <c r="F243" s="10" t="s">
        <v>85</v>
      </c>
      <c r="G243" s="10"/>
      <c r="H243" s="10"/>
      <c r="I243" s="10"/>
      <c r="J243" s="10"/>
      <c r="K243" s="126"/>
      <c r="L243" s="127"/>
      <c r="M243" s="128"/>
      <c r="N243" s="126"/>
      <c r="O243" s="128"/>
      <c r="P243" s="126"/>
      <c r="Q243" s="128"/>
      <c r="R243" s="126"/>
      <c r="S243" s="143"/>
      <c r="T243" s="130"/>
      <c r="U243" s="118"/>
    </row>
    <row r="244" spans="2:21" ht="21.95" customHeight="1" x14ac:dyDescent="0.2">
      <c r="B244" s="131"/>
      <c r="C244" s="132" t="s">
        <v>84</v>
      </c>
      <c r="D244" s="133"/>
      <c r="E244" s="134"/>
      <c r="F244" s="132" t="s">
        <v>73</v>
      </c>
      <c r="G244" s="133"/>
      <c r="H244" s="133"/>
      <c r="I244" s="133"/>
      <c r="J244" s="133"/>
      <c r="K244" s="135">
        <v>1</v>
      </c>
      <c r="L244" s="135" t="s">
        <v>74</v>
      </c>
      <c r="M244" s="136">
        <v>15000</v>
      </c>
      <c r="N244" s="137">
        <f>SUM(K244*M244)</f>
        <v>15000</v>
      </c>
      <c r="O244" s="136">
        <v>16000</v>
      </c>
      <c r="P244" s="137">
        <f>SUM(K244*O244)</f>
        <v>16000</v>
      </c>
      <c r="Q244" s="138">
        <v>10610</v>
      </c>
      <c r="R244" s="137">
        <f>SUM(K244*Q244)</f>
        <v>10610</v>
      </c>
      <c r="S244" s="139">
        <f>Q244</f>
        <v>10610</v>
      </c>
      <c r="T244" s="140" t="str">
        <f>T236</f>
        <v>(株)新三施工</v>
      </c>
      <c r="U244" s="118"/>
    </row>
    <row r="245" spans="2:21" ht="21.95" customHeight="1" x14ac:dyDescent="0.2">
      <c r="B245" s="125"/>
      <c r="C245" s="10"/>
      <c r="D245" s="10"/>
      <c r="E245" s="126"/>
      <c r="F245" s="10" t="s">
        <v>86</v>
      </c>
      <c r="G245" s="10"/>
      <c r="H245" s="10"/>
      <c r="I245" s="10"/>
      <c r="J245" s="10"/>
      <c r="K245" s="126"/>
      <c r="L245" s="127"/>
      <c r="M245" s="128"/>
      <c r="N245" s="126"/>
      <c r="O245" s="128"/>
      <c r="P245" s="126"/>
      <c r="Q245" s="128"/>
      <c r="R245" s="126"/>
      <c r="S245" s="144"/>
      <c r="T245" s="130"/>
      <c r="U245" s="118"/>
    </row>
    <row r="246" spans="2:21" ht="21.95" customHeight="1" x14ac:dyDescent="0.2">
      <c r="B246" s="131"/>
      <c r="C246" s="132" t="s">
        <v>84</v>
      </c>
      <c r="D246" s="133"/>
      <c r="E246" s="134"/>
      <c r="F246" s="132" t="s">
        <v>73</v>
      </c>
      <c r="G246" s="133"/>
      <c r="H246" s="133"/>
      <c r="I246" s="133"/>
      <c r="J246" s="133"/>
      <c r="K246" s="135">
        <v>1</v>
      </c>
      <c r="L246" s="135" t="s">
        <v>74</v>
      </c>
      <c r="M246" s="136">
        <v>13500</v>
      </c>
      <c r="N246" s="137">
        <f>SUM(K246*M246)</f>
        <v>13500</v>
      </c>
      <c r="O246" s="136">
        <v>14500</v>
      </c>
      <c r="P246" s="137">
        <f>SUM(K246*O246)</f>
        <v>14500</v>
      </c>
      <c r="Q246" s="138">
        <v>10330</v>
      </c>
      <c r="R246" s="137">
        <f>SUM(K246*Q246)</f>
        <v>10330</v>
      </c>
      <c r="S246" s="139">
        <f>Q246</f>
        <v>10330</v>
      </c>
      <c r="T246" s="140" t="str">
        <f>T244</f>
        <v>(株)新三施工</v>
      </c>
      <c r="U246" s="118"/>
    </row>
    <row r="247" spans="2:21" ht="21.95" customHeight="1" x14ac:dyDescent="0.2">
      <c r="B247" s="125"/>
      <c r="C247" s="10"/>
      <c r="D247" s="10"/>
      <c r="E247" s="126"/>
      <c r="F247" s="10" t="s">
        <v>87</v>
      </c>
      <c r="G247" s="10"/>
      <c r="H247" s="10"/>
      <c r="I247" s="10"/>
      <c r="J247" s="10"/>
      <c r="K247" s="126"/>
      <c r="L247" s="127"/>
      <c r="M247" s="128"/>
      <c r="N247" s="126"/>
      <c r="O247" s="128"/>
      <c r="P247" s="126"/>
      <c r="Q247" s="128"/>
      <c r="R247" s="126"/>
      <c r="S247" s="143"/>
      <c r="T247" s="130"/>
      <c r="U247" s="118"/>
    </row>
    <row r="248" spans="2:21" ht="21.75" customHeight="1" x14ac:dyDescent="0.2">
      <c r="B248" s="131"/>
      <c r="C248" s="132" t="s">
        <v>84</v>
      </c>
      <c r="D248" s="133"/>
      <c r="E248" s="134"/>
      <c r="F248" s="132" t="s">
        <v>73</v>
      </c>
      <c r="G248" s="133"/>
      <c r="H248" s="133"/>
      <c r="I248" s="133"/>
      <c r="J248" s="133"/>
      <c r="K248" s="135">
        <v>1</v>
      </c>
      <c r="L248" s="135" t="s">
        <v>74</v>
      </c>
      <c r="M248" s="136">
        <v>11000</v>
      </c>
      <c r="N248" s="137">
        <f>SUM(K248*M248)</f>
        <v>11000</v>
      </c>
      <c r="O248" s="136">
        <v>12500</v>
      </c>
      <c r="P248" s="137">
        <f>SUM(K248*O248)</f>
        <v>12500</v>
      </c>
      <c r="Q248" s="138">
        <v>9870</v>
      </c>
      <c r="R248" s="137">
        <f>SUM(K248*Q248)</f>
        <v>9870</v>
      </c>
      <c r="S248" s="139">
        <f>Q248</f>
        <v>9870</v>
      </c>
      <c r="T248" s="140" t="str">
        <f>T246</f>
        <v>(株)新三施工</v>
      </c>
      <c r="U248" s="118"/>
    </row>
    <row r="249" spans="2:21" ht="23.25" customHeight="1" x14ac:dyDescent="0.2">
      <c r="B249" s="125"/>
      <c r="C249" s="10"/>
      <c r="D249" s="10"/>
      <c r="E249" s="126"/>
      <c r="F249" s="10" t="s">
        <v>88</v>
      </c>
      <c r="G249" s="10"/>
      <c r="H249" s="10"/>
      <c r="I249" s="10"/>
      <c r="J249" s="10"/>
      <c r="K249" s="126"/>
      <c r="L249" s="127"/>
      <c r="M249" s="128"/>
      <c r="N249" s="126"/>
      <c r="O249" s="128"/>
      <c r="P249" s="126"/>
      <c r="Q249" s="128"/>
      <c r="R249" s="126"/>
      <c r="S249" s="144"/>
      <c r="T249" s="130"/>
      <c r="U249" s="118"/>
    </row>
    <row r="250" spans="2:21" ht="21.95" customHeight="1" x14ac:dyDescent="0.2">
      <c r="B250" s="131"/>
      <c r="C250" s="132" t="s">
        <v>84</v>
      </c>
      <c r="D250" s="133"/>
      <c r="E250" s="134"/>
      <c r="F250" s="132" t="s">
        <v>73</v>
      </c>
      <c r="G250" s="133"/>
      <c r="H250" s="133"/>
      <c r="I250" s="133"/>
      <c r="J250" s="133"/>
      <c r="K250" s="135">
        <v>1</v>
      </c>
      <c r="L250" s="135" t="s">
        <v>74</v>
      </c>
      <c r="M250" s="136">
        <v>10000</v>
      </c>
      <c r="N250" s="137">
        <f>SUM(K250*M250)</f>
        <v>10000</v>
      </c>
      <c r="O250" s="136">
        <v>10000</v>
      </c>
      <c r="P250" s="137">
        <f>SUM(K250*O250)</f>
        <v>10000</v>
      </c>
      <c r="Q250" s="138">
        <v>9470</v>
      </c>
      <c r="R250" s="137">
        <f>SUM(K250*Q250)</f>
        <v>9470</v>
      </c>
      <c r="S250" s="139">
        <f>Q250</f>
        <v>9470</v>
      </c>
      <c r="T250" s="140" t="str">
        <f>T248</f>
        <v>(株)新三施工</v>
      </c>
      <c r="U250" s="118"/>
    </row>
    <row r="251" spans="2:21" ht="21.95" customHeight="1" x14ac:dyDescent="0.2">
      <c r="B251" s="125"/>
      <c r="C251" s="10"/>
      <c r="D251" s="10"/>
      <c r="E251" s="126"/>
      <c r="F251" s="10" t="s">
        <v>89</v>
      </c>
      <c r="G251" s="10"/>
      <c r="H251" s="10"/>
      <c r="I251" s="10"/>
      <c r="J251" s="10"/>
      <c r="K251" s="126"/>
      <c r="L251" s="127"/>
      <c r="M251" s="128"/>
      <c r="N251" s="126"/>
      <c r="O251" s="128"/>
      <c r="P251" s="126"/>
      <c r="Q251" s="128"/>
      <c r="R251" s="126"/>
      <c r="S251" s="143"/>
      <c r="T251" s="145"/>
      <c r="U251" s="118"/>
    </row>
    <row r="252" spans="2:21" ht="21.95" customHeight="1" x14ac:dyDescent="0.2">
      <c r="B252" s="131"/>
      <c r="C252" s="132" t="s">
        <v>84</v>
      </c>
      <c r="D252" s="133"/>
      <c r="E252" s="134"/>
      <c r="F252" s="132" t="s">
        <v>73</v>
      </c>
      <c r="G252" s="133"/>
      <c r="H252" s="133"/>
      <c r="I252" s="133"/>
      <c r="J252" s="133"/>
      <c r="K252" s="135">
        <v>1</v>
      </c>
      <c r="L252" s="135" t="s">
        <v>74</v>
      </c>
      <c r="M252" s="136">
        <v>8500</v>
      </c>
      <c r="N252" s="137">
        <f>SUM(K252*M252)</f>
        <v>8500</v>
      </c>
      <c r="O252" s="136">
        <v>7000</v>
      </c>
      <c r="P252" s="137">
        <f>SUM(K252*O252)</f>
        <v>7000</v>
      </c>
      <c r="Q252" s="138">
        <v>8910</v>
      </c>
      <c r="R252" s="137">
        <f>SUM(K252*Q252)</f>
        <v>8910</v>
      </c>
      <c r="S252" s="139">
        <f>O252</f>
        <v>7000</v>
      </c>
      <c r="T252" s="140" t="str">
        <f>T242</f>
        <v>中部大理石</v>
      </c>
      <c r="U252" s="118"/>
    </row>
    <row r="253" spans="2:21" ht="21.95" customHeight="1" x14ac:dyDescent="0.2">
      <c r="B253" s="125"/>
      <c r="C253" s="10"/>
      <c r="D253" s="10"/>
      <c r="E253" s="126"/>
      <c r="F253" s="10" t="s">
        <v>90</v>
      </c>
      <c r="G253" s="10"/>
      <c r="H253" s="10"/>
      <c r="I253" s="10"/>
      <c r="J253" s="10"/>
      <c r="K253" s="126"/>
      <c r="L253" s="127"/>
      <c r="M253" s="128"/>
      <c r="N253" s="126"/>
      <c r="O253" s="128"/>
      <c r="P253" s="126"/>
      <c r="Q253" s="128"/>
      <c r="R253" s="126"/>
      <c r="S253" s="144"/>
      <c r="T253" s="145"/>
      <c r="U253" s="118"/>
    </row>
    <row r="254" spans="2:21" ht="21.95" customHeight="1" x14ac:dyDescent="0.2">
      <c r="B254" s="131"/>
      <c r="C254" s="132" t="s">
        <v>84</v>
      </c>
      <c r="D254" s="133"/>
      <c r="E254" s="134"/>
      <c r="F254" s="132" t="s">
        <v>73</v>
      </c>
      <c r="G254" s="133"/>
      <c r="H254" s="133"/>
      <c r="I254" s="133"/>
      <c r="J254" s="133"/>
      <c r="K254" s="135">
        <v>1</v>
      </c>
      <c r="L254" s="135" t="s">
        <v>35</v>
      </c>
      <c r="M254" s="136">
        <v>23000</v>
      </c>
      <c r="N254" s="137">
        <f>SUM(K254*M254)</f>
        <v>23000</v>
      </c>
      <c r="O254" s="136">
        <v>27000</v>
      </c>
      <c r="P254" s="137">
        <f>SUM(K254*O254)</f>
        <v>27000</v>
      </c>
      <c r="Q254" s="138">
        <v>11880</v>
      </c>
      <c r="R254" s="137">
        <f>SUM(K254*Q254)</f>
        <v>11880</v>
      </c>
      <c r="S254" s="139">
        <f>Q254</f>
        <v>11880</v>
      </c>
      <c r="T254" s="140" t="str">
        <f>T250</f>
        <v>(株)新三施工</v>
      </c>
      <c r="U254" s="118"/>
    </row>
    <row r="255" spans="2:21" ht="21.95" customHeight="1" x14ac:dyDescent="0.2">
      <c r="B255" s="125"/>
      <c r="C255" s="10"/>
      <c r="D255" s="10"/>
      <c r="E255" s="126"/>
      <c r="F255" s="10"/>
      <c r="G255" s="10"/>
      <c r="H255" s="10"/>
      <c r="I255" s="10"/>
      <c r="J255" s="10"/>
      <c r="K255" s="126"/>
      <c r="L255" s="127"/>
      <c r="M255" s="128"/>
      <c r="N255" s="126"/>
      <c r="O255" s="128"/>
      <c r="P255" s="126"/>
      <c r="Q255" s="128"/>
      <c r="R255" s="126"/>
      <c r="S255" s="144"/>
      <c r="T255" s="145"/>
      <c r="U255" s="118"/>
    </row>
    <row r="256" spans="2:21" ht="21.95" customHeight="1" x14ac:dyDescent="0.2">
      <c r="B256" s="131"/>
      <c r="C256" s="132" t="s">
        <v>91</v>
      </c>
      <c r="D256" s="133"/>
      <c r="E256" s="134"/>
      <c r="F256" s="132" t="s">
        <v>92</v>
      </c>
      <c r="G256" s="133"/>
      <c r="H256" s="133"/>
      <c r="I256" s="133"/>
      <c r="J256" s="133"/>
      <c r="K256" s="135">
        <v>1</v>
      </c>
      <c r="L256" s="135" t="s">
        <v>0</v>
      </c>
      <c r="M256" s="136">
        <v>45000</v>
      </c>
      <c r="N256" s="137">
        <f>SUM(K256*M256)</f>
        <v>45000</v>
      </c>
      <c r="O256" s="136">
        <v>45000</v>
      </c>
      <c r="P256" s="137">
        <f>SUM(K256*O256)</f>
        <v>45000</v>
      </c>
      <c r="Q256" s="138">
        <v>36000</v>
      </c>
      <c r="R256" s="137">
        <f>SUM(K256*Q256)</f>
        <v>36000</v>
      </c>
      <c r="S256" s="139">
        <f>Q256</f>
        <v>36000</v>
      </c>
      <c r="T256" s="140" t="str">
        <f>T254</f>
        <v>(株)新三施工</v>
      </c>
      <c r="U256" s="118"/>
    </row>
    <row r="257" spans="1:21" ht="21.95" customHeight="1" x14ac:dyDescent="0.2">
      <c r="B257" s="125"/>
      <c r="C257" s="10"/>
      <c r="D257" s="10"/>
      <c r="E257" s="126"/>
      <c r="F257" s="10"/>
      <c r="G257" s="10"/>
      <c r="H257" s="10"/>
      <c r="I257" s="10"/>
      <c r="J257" s="10"/>
      <c r="K257" s="126"/>
      <c r="L257" s="127"/>
      <c r="M257" s="142"/>
      <c r="N257" s="142"/>
      <c r="O257" s="142"/>
      <c r="P257" s="142"/>
      <c r="Q257" s="142"/>
      <c r="R257" s="142"/>
      <c r="S257" s="144"/>
      <c r="T257" s="145"/>
      <c r="U257" s="118"/>
    </row>
    <row r="258" spans="1:21" ht="21.95" customHeight="1" x14ac:dyDescent="0.2">
      <c r="B258" s="131"/>
      <c r="C258" s="133"/>
      <c r="D258" s="133"/>
      <c r="E258" s="134"/>
      <c r="F258" s="133"/>
      <c r="G258" s="133"/>
      <c r="H258" s="133"/>
      <c r="I258" s="133"/>
      <c r="J258" s="133"/>
      <c r="K258" s="134"/>
      <c r="L258" s="135"/>
      <c r="M258" s="146"/>
      <c r="N258" s="146"/>
      <c r="O258" s="146"/>
      <c r="P258" s="146"/>
      <c r="Q258" s="146"/>
      <c r="R258" s="146"/>
      <c r="S258" s="139"/>
      <c r="T258" s="147"/>
      <c r="U258" s="118"/>
    </row>
    <row r="259" spans="1:21" ht="21.95" customHeight="1" x14ac:dyDescent="0.2">
      <c r="B259" s="125"/>
      <c r="C259" s="10"/>
      <c r="D259" s="10"/>
      <c r="E259" s="126"/>
      <c r="F259" s="10"/>
      <c r="G259" s="10"/>
      <c r="H259" s="10"/>
      <c r="I259" s="10"/>
      <c r="J259" s="10"/>
      <c r="K259" s="126"/>
      <c r="L259" s="127"/>
      <c r="M259" s="142"/>
      <c r="N259" s="142"/>
      <c r="O259" s="142"/>
      <c r="P259" s="142"/>
      <c r="Q259" s="142"/>
      <c r="R259" s="142"/>
      <c r="S259" s="144"/>
      <c r="T259" s="145"/>
      <c r="U259" s="118"/>
    </row>
    <row r="260" spans="1:21" ht="21.95" customHeight="1" thickBot="1" x14ac:dyDescent="0.25">
      <c r="B260" s="148"/>
      <c r="C260" s="149"/>
      <c r="D260" s="149"/>
      <c r="E260" s="150"/>
      <c r="F260" s="149"/>
      <c r="G260" s="149"/>
      <c r="H260" s="149"/>
      <c r="I260" s="149"/>
      <c r="J260" s="149"/>
      <c r="K260" s="150"/>
      <c r="L260" s="151"/>
      <c r="M260" s="152"/>
      <c r="N260" s="152"/>
      <c r="O260" s="152"/>
      <c r="P260" s="152"/>
      <c r="Q260" s="152"/>
      <c r="R260" s="152"/>
      <c r="S260" s="153"/>
      <c r="T260" s="154"/>
      <c r="U260" s="118"/>
    </row>
    <row r="261" spans="1:21" ht="19.899999999999999" customHeight="1" x14ac:dyDescent="0.2">
      <c r="B261" s="125"/>
      <c r="C261" s="10"/>
      <c r="D261" s="10"/>
      <c r="E261" s="126"/>
      <c r="F261" s="10"/>
      <c r="G261" s="10"/>
      <c r="H261" s="10"/>
      <c r="I261" s="10"/>
      <c r="J261" s="10"/>
      <c r="K261" s="126"/>
      <c r="L261" s="127"/>
      <c r="M261" s="142"/>
      <c r="N261" s="142"/>
      <c r="O261" s="142"/>
      <c r="P261" s="142"/>
      <c r="Q261" s="142"/>
      <c r="R261" s="142"/>
      <c r="S261" s="143"/>
      <c r="T261" s="145"/>
      <c r="U261" s="118"/>
    </row>
    <row r="262" spans="1:21" ht="19.899999999999999" customHeight="1" x14ac:dyDescent="0.2">
      <c r="B262" s="1039" t="s">
        <v>3</v>
      </c>
      <c r="C262" s="1040"/>
      <c r="D262" s="1041"/>
      <c r="E262" s="126"/>
      <c r="F262" s="10"/>
      <c r="G262" s="10"/>
      <c r="H262" s="10"/>
      <c r="I262" s="10"/>
      <c r="J262" s="10"/>
      <c r="K262" s="126"/>
      <c r="L262" s="127"/>
      <c r="M262" s="142"/>
      <c r="N262" s="142">
        <f>SUM(N227:N260)</f>
        <v>220500</v>
      </c>
      <c r="O262" s="142"/>
      <c r="P262" s="142">
        <f>SUM(P227:P260)</f>
        <v>222500</v>
      </c>
      <c r="Q262" s="142"/>
      <c r="R262" s="142">
        <f>SUM(R227:R260)</f>
        <v>193290</v>
      </c>
      <c r="S262" s="142"/>
      <c r="T262" s="155"/>
      <c r="U262" s="118"/>
    </row>
    <row r="263" spans="1:21" ht="19.899999999999999" customHeight="1" thickBot="1" x14ac:dyDescent="0.25">
      <c r="B263" s="148"/>
      <c r="C263" s="149"/>
      <c r="D263" s="149"/>
      <c r="E263" s="150"/>
      <c r="F263" s="149"/>
      <c r="G263" s="149"/>
      <c r="H263" s="149"/>
      <c r="I263" s="149"/>
      <c r="J263" s="149"/>
      <c r="K263" s="150"/>
      <c r="L263" s="151"/>
      <c r="M263" s="152"/>
      <c r="N263" s="152"/>
      <c r="O263" s="152"/>
      <c r="P263" s="152"/>
      <c r="Q263" s="152"/>
      <c r="R263" s="152"/>
      <c r="S263" s="156"/>
      <c r="T263" s="154"/>
      <c r="U263" s="118"/>
    </row>
    <row r="265" spans="1:21" x14ac:dyDescent="0.2">
      <c r="B265" s="25" t="e">
        <f>B221</f>
        <v>#REF!</v>
      </c>
      <c r="T265" s="43"/>
    </row>
    <row r="266" spans="1:21" ht="42" x14ac:dyDescent="0.4">
      <c r="A266" s="106"/>
      <c r="M266" s="107" t="s">
        <v>18</v>
      </c>
    </row>
    <row r="267" spans="1:21" ht="21.75" thickBot="1" x14ac:dyDescent="0.25">
      <c r="B267" s="108"/>
      <c r="C267" s="109"/>
      <c r="D267" s="109"/>
      <c r="E267" s="109"/>
      <c r="F267" s="109"/>
      <c r="G267" s="109"/>
      <c r="H267" s="109"/>
      <c r="I267" s="109"/>
      <c r="J267" s="109"/>
      <c r="K267" s="109"/>
      <c r="L267" s="110"/>
      <c r="M267" s="109"/>
      <c r="N267" s="109"/>
      <c r="O267" s="109"/>
      <c r="P267" s="109"/>
      <c r="Q267" s="109"/>
      <c r="R267" s="109"/>
      <c r="S267" s="111"/>
      <c r="T267" s="112"/>
    </row>
    <row r="268" spans="1:21" ht="19.899999999999999" customHeight="1" x14ac:dyDescent="0.2">
      <c r="B268" s="113"/>
      <c r="C268" s="114"/>
      <c r="D268" s="114"/>
      <c r="E268" s="115"/>
      <c r="F268" s="114"/>
      <c r="G268" s="114"/>
      <c r="H268" s="114"/>
      <c r="I268" s="114"/>
      <c r="J268" s="114"/>
      <c r="K268" s="115"/>
      <c r="L268" s="116"/>
      <c r="M268" s="1042" t="s">
        <v>19</v>
      </c>
      <c r="N268" s="1043"/>
      <c r="O268" s="1042" t="s">
        <v>19</v>
      </c>
      <c r="P268" s="1043"/>
      <c r="Q268" s="1042" t="s">
        <v>19</v>
      </c>
      <c r="R268" s="1043"/>
      <c r="S268" s="116" t="s">
        <v>20</v>
      </c>
      <c r="T268" s="117"/>
      <c r="U268" s="118"/>
    </row>
    <row r="269" spans="1:21" ht="19.899999999999999" customHeight="1" x14ac:dyDescent="0.2">
      <c r="B269" s="1044" t="s">
        <v>21</v>
      </c>
      <c r="C269" s="1045"/>
      <c r="D269" s="1046"/>
      <c r="E269" s="1047" t="s">
        <v>22</v>
      </c>
      <c r="F269" s="1045"/>
      <c r="G269" s="1045"/>
      <c r="H269" s="1045"/>
      <c r="I269" s="1045"/>
      <c r="J269" s="1046"/>
      <c r="K269" s="119" t="s">
        <v>23</v>
      </c>
      <c r="L269" s="119" t="s">
        <v>5</v>
      </c>
      <c r="M269" s="1048" t="s">
        <v>484</v>
      </c>
      <c r="N269" s="1049"/>
      <c r="O269" s="1048" t="s">
        <v>485</v>
      </c>
      <c r="P269" s="1049"/>
      <c r="Q269" s="1048" t="s">
        <v>479</v>
      </c>
      <c r="R269" s="1049"/>
      <c r="S269" s="119" t="s">
        <v>24</v>
      </c>
      <c r="T269" s="120" t="s">
        <v>25</v>
      </c>
      <c r="U269" s="118"/>
    </row>
    <row r="270" spans="1:21" ht="19.899999999999999" customHeight="1" thickBot="1" x14ac:dyDescent="0.25">
      <c r="B270" s="121"/>
      <c r="C270" s="111"/>
      <c r="D270" s="111"/>
      <c r="E270" s="122"/>
      <c r="F270" s="111"/>
      <c r="G270" s="111"/>
      <c r="H270" s="111"/>
      <c r="I270" s="111"/>
      <c r="J270" s="111"/>
      <c r="K270" s="122"/>
      <c r="L270" s="123"/>
      <c r="M270" s="123" t="s">
        <v>26</v>
      </c>
      <c r="N270" s="123" t="s">
        <v>27</v>
      </c>
      <c r="O270" s="123" t="s">
        <v>26</v>
      </c>
      <c r="P270" s="123" t="s">
        <v>27</v>
      </c>
      <c r="Q270" s="123" t="s">
        <v>26</v>
      </c>
      <c r="R270" s="123" t="s">
        <v>27</v>
      </c>
      <c r="S270" s="123"/>
      <c r="T270" s="124"/>
      <c r="U270" s="118"/>
    </row>
    <row r="271" spans="1:21" ht="21.95" customHeight="1" x14ac:dyDescent="0.2">
      <c r="B271" s="125"/>
      <c r="C271" s="10"/>
      <c r="D271" s="10"/>
      <c r="E271" s="126"/>
      <c r="F271" s="10" t="s">
        <v>94</v>
      </c>
      <c r="G271" s="10"/>
      <c r="H271" s="10"/>
      <c r="I271" s="10"/>
      <c r="J271" s="10"/>
      <c r="K271" s="126"/>
      <c r="L271" s="127"/>
      <c r="M271" s="128"/>
      <c r="N271" s="126"/>
      <c r="O271" s="128"/>
      <c r="P271" s="126"/>
      <c r="Q271" s="128"/>
      <c r="R271" s="126"/>
      <c r="S271" s="129"/>
      <c r="T271" s="130"/>
      <c r="U271" s="118"/>
    </row>
    <row r="272" spans="1:21" ht="21.95" customHeight="1" x14ac:dyDescent="0.2">
      <c r="B272" s="131"/>
      <c r="C272" s="132" t="s">
        <v>93</v>
      </c>
      <c r="D272" s="133"/>
      <c r="E272" s="134"/>
      <c r="F272" s="132" t="s">
        <v>95</v>
      </c>
      <c r="G272" s="133"/>
      <c r="H272" s="133"/>
      <c r="I272" s="133"/>
      <c r="J272" s="133"/>
      <c r="K272" s="135">
        <v>1</v>
      </c>
      <c r="L272" s="135" t="s">
        <v>0</v>
      </c>
      <c r="M272" s="136">
        <v>7000</v>
      </c>
      <c r="N272" s="137">
        <f>SUM(K272*M272)</f>
        <v>7000</v>
      </c>
      <c r="O272" s="136">
        <v>9000</v>
      </c>
      <c r="P272" s="137">
        <f>SUM(K272*O272)</f>
        <v>9000</v>
      </c>
      <c r="Q272" s="138">
        <v>11000</v>
      </c>
      <c r="R272" s="137">
        <f>SUM(K272*Q272)</f>
        <v>11000</v>
      </c>
      <c r="S272" s="139">
        <f>M272</f>
        <v>7000</v>
      </c>
      <c r="T272" s="140" t="str">
        <f>M269</f>
        <v>(株)ダイナン産業</v>
      </c>
      <c r="U272" s="118"/>
    </row>
    <row r="273" spans="2:21" ht="21.95" customHeight="1" x14ac:dyDescent="0.2">
      <c r="B273" s="125"/>
      <c r="C273" s="10"/>
      <c r="D273" s="10"/>
      <c r="E273" s="126"/>
      <c r="F273" s="10" t="s">
        <v>97</v>
      </c>
      <c r="G273" s="10"/>
      <c r="H273" s="10"/>
      <c r="I273" s="10"/>
      <c r="J273" s="10"/>
      <c r="K273" s="126"/>
      <c r="L273" s="127"/>
      <c r="M273" s="128"/>
      <c r="N273" s="126"/>
      <c r="O273" s="128"/>
      <c r="P273" s="126"/>
      <c r="Q273" s="128"/>
      <c r="R273" s="126"/>
      <c r="S273" s="129"/>
      <c r="T273" s="130"/>
      <c r="U273" s="118"/>
    </row>
    <row r="274" spans="2:21" ht="21.95" customHeight="1" x14ac:dyDescent="0.2">
      <c r="B274" s="131"/>
      <c r="C274" s="132" t="s">
        <v>96</v>
      </c>
      <c r="D274" s="133"/>
      <c r="E274" s="134"/>
      <c r="F274" s="132" t="s">
        <v>95</v>
      </c>
      <c r="G274" s="133"/>
      <c r="H274" s="133"/>
      <c r="I274" s="133"/>
      <c r="J274" s="133"/>
      <c r="K274" s="135">
        <v>1</v>
      </c>
      <c r="L274" s="135" t="s">
        <v>0</v>
      </c>
      <c r="M274" s="136">
        <v>19500</v>
      </c>
      <c r="N274" s="137">
        <f>SUM(K274*M274)</f>
        <v>19500</v>
      </c>
      <c r="O274" s="136">
        <v>8000</v>
      </c>
      <c r="P274" s="137">
        <f>SUM(K274*O274)</f>
        <v>8000</v>
      </c>
      <c r="Q274" s="138">
        <v>20000</v>
      </c>
      <c r="R274" s="137">
        <f>SUM(K274*Q274)</f>
        <v>20000</v>
      </c>
      <c r="S274" s="139">
        <f>O274</f>
        <v>8000</v>
      </c>
      <c r="T274" s="140" t="str">
        <f>O269</f>
        <v>中部大理石</v>
      </c>
      <c r="U274" s="118"/>
    </row>
    <row r="275" spans="2:21" ht="21.95" customHeight="1" x14ac:dyDescent="0.2">
      <c r="B275" s="125"/>
      <c r="C275" s="10"/>
      <c r="D275" s="10"/>
      <c r="E275" s="126"/>
      <c r="F275" s="10" t="s">
        <v>99</v>
      </c>
      <c r="G275" s="10"/>
      <c r="H275" s="10"/>
      <c r="I275" s="10"/>
      <c r="J275" s="10"/>
      <c r="K275" s="126"/>
      <c r="L275" s="127"/>
      <c r="M275" s="128"/>
      <c r="N275" s="126"/>
      <c r="O275" s="128" t="s">
        <v>486</v>
      </c>
      <c r="P275" s="126"/>
      <c r="Q275" s="128"/>
      <c r="R275" s="126"/>
      <c r="S275" s="129"/>
      <c r="T275" s="130"/>
      <c r="U275" s="118"/>
    </row>
    <row r="276" spans="2:21" ht="21.95" customHeight="1" x14ac:dyDescent="0.2">
      <c r="B276" s="131"/>
      <c r="C276" s="132" t="s">
        <v>98</v>
      </c>
      <c r="D276" s="133"/>
      <c r="E276" s="134"/>
      <c r="F276" s="132" t="s">
        <v>95</v>
      </c>
      <c r="G276" s="133"/>
      <c r="H276" s="133"/>
      <c r="I276" s="133"/>
      <c r="J276" s="133"/>
      <c r="K276" s="135">
        <v>1</v>
      </c>
      <c r="L276" s="135" t="s">
        <v>0</v>
      </c>
      <c r="M276" s="136">
        <v>65000</v>
      </c>
      <c r="N276" s="137">
        <f>SUM(K276*M276)</f>
        <v>65000</v>
      </c>
      <c r="O276" s="136">
        <v>40740</v>
      </c>
      <c r="P276" s="137">
        <f>SUM(K276*O276)</f>
        <v>40740</v>
      </c>
      <c r="Q276" s="138">
        <v>52000</v>
      </c>
      <c r="R276" s="137">
        <f>SUM(K276*Q276)</f>
        <v>52000</v>
      </c>
      <c r="S276" s="139">
        <f>O276</f>
        <v>40740</v>
      </c>
      <c r="T276" s="140" t="str">
        <f>T274</f>
        <v>中部大理石</v>
      </c>
      <c r="U276" s="118"/>
    </row>
    <row r="277" spans="2:21" ht="21.95" customHeight="1" x14ac:dyDescent="0.2">
      <c r="B277" s="125"/>
      <c r="C277" s="10"/>
      <c r="D277" s="10"/>
      <c r="E277" s="126"/>
      <c r="F277" s="10"/>
      <c r="G277" s="10"/>
      <c r="H277" s="10"/>
      <c r="I277" s="10"/>
      <c r="J277" s="10"/>
      <c r="K277" s="126"/>
      <c r="L277" s="127"/>
      <c r="M277" s="128"/>
      <c r="N277" s="126"/>
      <c r="O277" s="128"/>
      <c r="P277" s="126"/>
      <c r="Q277" s="128"/>
      <c r="R277" s="126"/>
      <c r="S277" s="129"/>
      <c r="T277" s="130"/>
      <c r="U277" s="118"/>
    </row>
    <row r="278" spans="2:21" ht="21.95" customHeight="1" x14ac:dyDescent="0.2">
      <c r="B278" s="131"/>
      <c r="C278" s="132" t="s">
        <v>444</v>
      </c>
      <c r="D278" s="133"/>
      <c r="E278" s="134"/>
      <c r="F278" s="132" t="s">
        <v>445</v>
      </c>
      <c r="G278" s="133"/>
      <c r="H278" s="133"/>
      <c r="I278" s="133"/>
      <c r="J278" s="133"/>
      <c r="K278" s="135">
        <v>1</v>
      </c>
      <c r="L278" s="135" t="s">
        <v>0</v>
      </c>
      <c r="M278" s="136">
        <v>21000</v>
      </c>
      <c r="N278" s="137">
        <f>SUM(K278*M278)</f>
        <v>21000</v>
      </c>
      <c r="O278" s="136">
        <v>26000</v>
      </c>
      <c r="P278" s="137">
        <f>SUM(K278*O278)</f>
        <v>26000</v>
      </c>
      <c r="Q278" s="138">
        <v>25000</v>
      </c>
      <c r="R278" s="137">
        <f>SUM(K278*Q278)</f>
        <v>25000</v>
      </c>
      <c r="S278" s="139">
        <f>M278</f>
        <v>21000</v>
      </c>
      <c r="T278" s="140" t="str">
        <f>M269</f>
        <v>(株)ダイナン産業</v>
      </c>
      <c r="U278" s="118"/>
    </row>
    <row r="279" spans="2:21" ht="21.95" customHeight="1" x14ac:dyDescent="0.2">
      <c r="B279" s="125"/>
      <c r="C279" s="10"/>
      <c r="D279" s="10"/>
      <c r="E279" s="126"/>
      <c r="F279" s="10"/>
      <c r="G279" s="10"/>
      <c r="H279" s="10"/>
      <c r="I279" s="10"/>
      <c r="J279" s="10"/>
      <c r="K279" s="126"/>
      <c r="L279" s="127"/>
      <c r="M279" s="141"/>
      <c r="N279" s="142"/>
      <c r="O279" s="141"/>
      <c r="P279" s="142"/>
      <c r="Q279" s="141"/>
      <c r="R279" s="142"/>
      <c r="S279" s="129"/>
      <c r="T279" s="130"/>
      <c r="U279" s="118"/>
    </row>
    <row r="280" spans="2:21" ht="21.95" customHeight="1" x14ac:dyDescent="0.2">
      <c r="B280" s="131"/>
      <c r="C280" s="132"/>
      <c r="D280" s="133"/>
      <c r="E280" s="134"/>
      <c r="F280" s="132"/>
      <c r="G280" s="133"/>
      <c r="H280" s="133"/>
      <c r="I280" s="133"/>
      <c r="J280" s="133"/>
      <c r="K280" s="135"/>
      <c r="L280" s="135"/>
      <c r="M280" s="136"/>
      <c r="N280" s="137"/>
      <c r="O280" s="136"/>
      <c r="P280" s="137"/>
      <c r="Q280" s="138"/>
      <c r="R280" s="137"/>
      <c r="S280" s="139"/>
      <c r="T280" s="140"/>
      <c r="U280" s="118"/>
    </row>
    <row r="281" spans="2:21" ht="21.95" customHeight="1" x14ac:dyDescent="0.2">
      <c r="B281" s="125"/>
      <c r="C281" s="10"/>
      <c r="D281" s="10"/>
      <c r="E281" s="126"/>
      <c r="F281" s="10"/>
      <c r="G281" s="10"/>
      <c r="H281" s="10"/>
      <c r="I281" s="10"/>
      <c r="J281" s="10"/>
      <c r="K281" s="126"/>
      <c r="L281" s="127"/>
      <c r="M281" s="141"/>
      <c r="N281" s="142"/>
      <c r="O281" s="141"/>
      <c r="P281" s="142"/>
      <c r="Q281" s="141"/>
      <c r="R281" s="142"/>
      <c r="S281" s="129"/>
      <c r="T281" s="130"/>
      <c r="U281" s="118"/>
    </row>
    <row r="282" spans="2:21" ht="21.95" customHeight="1" x14ac:dyDescent="0.2">
      <c r="B282" s="131"/>
      <c r="C282" s="132"/>
      <c r="D282" s="133"/>
      <c r="E282" s="134"/>
      <c r="F282" s="132"/>
      <c r="G282" s="133"/>
      <c r="H282" s="133"/>
      <c r="I282" s="133"/>
      <c r="J282" s="133"/>
      <c r="K282" s="135"/>
      <c r="L282" s="135"/>
      <c r="M282" s="136"/>
      <c r="N282" s="137"/>
      <c r="O282" s="136"/>
      <c r="P282" s="137"/>
      <c r="Q282" s="138"/>
      <c r="R282" s="137"/>
      <c r="S282" s="139"/>
      <c r="T282" s="140"/>
      <c r="U282" s="118"/>
    </row>
    <row r="283" spans="2:21" ht="21.95" customHeight="1" x14ac:dyDescent="0.2">
      <c r="B283" s="125"/>
      <c r="C283" s="10"/>
      <c r="D283" s="10"/>
      <c r="E283" s="126"/>
      <c r="F283" s="10"/>
      <c r="G283" s="10"/>
      <c r="H283" s="10"/>
      <c r="I283" s="10"/>
      <c r="J283" s="10"/>
      <c r="K283" s="126"/>
      <c r="L283" s="127"/>
      <c r="M283" s="141"/>
      <c r="N283" s="142"/>
      <c r="O283" s="141"/>
      <c r="P283" s="142"/>
      <c r="Q283" s="141"/>
      <c r="R283" s="142"/>
      <c r="S283" s="129"/>
      <c r="T283" s="130"/>
      <c r="U283" s="118"/>
    </row>
    <row r="284" spans="2:21" ht="21.95" customHeight="1" x14ac:dyDescent="0.2">
      <c r="B284" s="131"/>
      <c r="C284" s="132"/>
      <c r="D284" s="133"/>
      <c r="E284" s="134"/>
      <c r="F284" s="132"/>
      <c r="G284" s="133"/>
      <c r="H284" s="133"/>
      <c r="I284" s="133"/>
      <c r="J284" s="133"/>
      <c r="K284" s="135"/>
      <c r="L284" s="135"/>
      <c r="M284" s="136"/>
      <c r="N284" s="137"/>
      <c r="O284" s="136"/>
      <c r="P284" s="137"/>
      <c r="Q284" s="138"/>
      <c r="R284" s="137"/>
      <c r="S284" s="139"/>
      <c r="T284" s="140"/>
      <c r="U284" s="118"/>
    </row>
    <row r="285" spans="2:21" ht="21.95" customHeight="1" x14ac:dyDescent="0.2">
      <c r="B285" s="125"/>
      <c r="C285" s="10"/>
      <c r="D285" s="10"/>
      <c r="E285" s="126"/>
      <c r="F285" s="10"/>
      <c r="G285" s="10"/>
      <c r="H285" s="10"/>
      <c r="I285" s="10"/>
      <c r="J285" s="10"/>
      <c r="K285" s="126"/>
      <c r="L285" s="127"/>
      <c r="M285" s="141"/>
      <c r="N285" s="142"/>
      <c r="O285" s="141"/>
      <c r="P285" s="142"/>
      <c r="Q285" s="141"/>
      <c r="R285" s="142"/>
      <c r="S285" s="143"/>
      <c r="T285" s="130"/>
      <c r="U285" s="118"/>
    </row>
    <row r="286" spans="2:21" ht="21.95" customHeight="1" x14ac:dyDescent="0.2">
      <c r="B286" s="131"/>
      <c r="C286" s="132"/>
      <c r="D286" s="133"/>
      <c r="E286" s="134"/>
      <c r="F286" s="132"/>
      <c r="G286" s="133"/>
      <c r="H286" s="133"/>
      <c r="I286" s="133"/>
      <c r="J286" s="133"/>
      <c r="K286" s="135"/>
      <c r="L286" s="135"/>
      <c r="M286" s="136"/>
      <c r="N286" s="137"/>
      <c r="O286" s="136"/>
      <c r="P286" s="137"/>
      <c r="Q286" s="138"/>
      <c r="R286" s="137"/>
      <c r="S286" s="139"/>
      <c r="T286" s="140"/>
      <c r="U286" s="118"/>
    </row>
    <row r="287" spans="2:21" ht="21.95" customHeight="1" x14ac:dyDescent="0.2">
      <c r="B287" s="125"/>
      <c r="C287" s="10"/>
      <c r="D287" s="10"/>
      <c r="E287" s="126"/>
      <c r="F287" s="10"/>
      <c r="G287" s="10"/>
      <c r="H287" s="10"/>
      <c r="I287" s="10"/>
      <c r="J287" s="10"/>
      <c r="K287" s="126"/>
      <c r="L287" s="127"/>
      <c r="M287" s="141"/>
      <c r="N287" s="142"/>
      <c r="O287" s="141"/>
      <c r="P287" s="142"/>
      <c r="Q287" s="141"/>
      <c r="R287" s="142"/>
      <c r="S287" s="143"/>
      <c r="T287" s="130"/>
      <c r="U287" s="118"/>
    </row>
    <row r="288" spans="2:21" ht="21.95" customHeight="1" x14ac:dyDescent="0.2">
      <c r="B288" s="131"/>
      <c r="C288" s="132"/>
      <c r="D288" s="133"/>
      <c r="E288" s="134"/>
      <c r="F288" s="132"/>
      <c r="G288" s="133"/>
      <c r="H288" s="133"/>
      <c r="I288" s="133"/>
      <c r="J288" s="133"/>
      <c r="K288" s="135"/>
      <c r="L288" s="135"/>
      <c r="M288" s="136"/>
      <c r="N288" s="137"/>
      <c r="O288" s="136"/>
      <c r="P288" s="137"/>
      <c r="Q288" s="138"/>
      <c r="R288" s="137"/>
      <c r="S288" s="139"/>
      <c r="T288" s="140"/>
      <c r="U288" s="118"/>
    </row>
    <row r="289" spans="2:21" ht="21.95" customHeight="1" x14ac:dyDescent="0.2">
      <c r="B289" s="125"/>
      <c r="C289" s="10"/>
      <c r="D289" s="10"/>
      <c r="E289" s="126"/>
      <c r="F289" s="10"/>
      <c r="G289" s="10"/>
      <c r="H289" s="10"/>
      <c r="I289" s="10"/>
      <c r="J289" s="10"/>
      <c r="K289" s="126"/>
      <c r="L289" s="127"/>
      <c r="M289" s="141"/>
      <c r="N289" s="142"/>
      <c r="O289" s="141"/>
      <c r="P289" s="142"/>
      <c r="Q289" s="141"/>
      <c r="R289" s="142"/>
      <c r="S289" s="144"/>
      <c r="T289" s="130"/>
      <c r="U289" s="118"/>
    </row>
    <row r="290" spans="2:21" ht="21.95" customHeight="1" x14ac:dyDescent="0.2">
      <c r="B290" s="131"/>
      <c r="C290" s="132"/>
      <c r="D290" s="133"/>
      <c r="E290" s="134"/>
      <c r="F290" s="132"/>
      <c r="G290" s="133"/>
      <c r="H290" s="133"/>
      <c r="I290" s="133"/>
      <c r="J290" s="133"/>
      <c r="K290" s="135"/>
      <c r="L290" s="135"/>
      <c r="M290" s="136"/>
      <c r="N290" s="137"/>
      <c r="O290" s="136"/>
      <c r="P290" s="137"/>
      <c r="Q290" s="138"/>
      <c r="R290" s="137"/>
      <c r="S290" s="139"/>
      <c r="T290" s="140"/>
      <c r="U290" s="118"/>
    </row>
    <row r="291" spans="2:21" ht="21.95" customHeight="1" x14ac:dyDescent="0.2">
      <c r="B291" s="125"/>
      <c r="C291" s="10"/>
      <c r="D291" s="10"/>
      <c r="E291" s="126"/>
      <c r="F291" s="10"/>
      <c r="G291" s="10"/>
      <c r="H291" s="10"/>
      <c r="I291" s="10"/>
      <c r="J291" s="10"/>
      <c r="K291" s="126"/>
      <c r="L291" s="127"/>
      <c r="M291" s="141"/>
      <c r="N291" s="142"/>
      <c r="O291" s="141"/>
      <c r="P291" s="142"/>
      <c r="Q291" s="141"/>
      <c r="R291" s="142"/>
      <c r="S291" s="143"/>
      <c r="T291" s="130"/>
      <c r="U291" s="118"/>
    </row>
    <row r="292" spans="2:21" ht="21.75" customHeight="1" x14ac:dyDescent="0.2">
      <c r="B292" s="131"/>
      <c r="C292" s="132"/>
      <c r="D292" s="133"/>
      <c r="E292" s="134"/>
      <c r="F292" s="132"/>
      <c r="G292" s="133"/>
      <c r="H292" s="133"/>
      <c r="I292" s="133"/>
      <c r="J292" s="133"/>
      <c r="K292" s="135"/>
      <c r="L292" s="135"/>
      <c r="M292" s="136"/>
      <c r="N292" s="137"/>
      <c r="O292" s="136"/>
      <c r="P292" s="137"/>
      <c r="Q292" s="138"/>
      <c r="R292" s="137"/>
      <c r="S292" s="139"/>
      <c r="T292" s="140"/>
      <c r="U292" s="118"/>
    </row>
    <row r="293" spans="2:21" ht="23.25" customHeight="1" x14ac:dyDescent="0.2">
      <c r="B293" s="125"/>
      <c r="C293" s="10"/>
      <c r="D293" s="10"/>
      <c r="E293" s="126"/>
      <c r="F293" s="10"/>
      <c r="G293" s="10"/>
      <c r="H293" s="10"/>
      <c r="I293" s="10"/>
      <c r="J293" s="10"/>
      <c r="K293" s="126"/>
      <c r="L293" s="127"/>
      <c r="M293" s="141"/>
      <c r="N293" s="142"/>
      <c r="O293" s="141"/>
      <c r="P293" s="142"/>
      <c r="Q293" s="141"/>
      <c r="R293" s="142"/>
      <c r="S293" s="144"/>
      <c r="T293" s="130"/>
      <c r="U293" s="118"/>
    </row>
    <row r="294" spans="2:21" ht="21.95" customHeight="1" x14ac:dyDescent="0.2">
      <c r="B294" s="131"/>
      <c r="C294" s="132"/>
      <c r="D294" s="133"/>
      <c r="E294" s="134"/>
      <c r="F294" s="132"/>
      <c r="G294" s="133"/>
      <c r="H294" s="133"/>
      <c r="I294" s="133"/>
      <c r="J294" s="133"/>
      <c r="K294" s="135"/>
      <c r="L294" s="135"/>
      <c r="M294" s="136"/>
      <c r="N294" s="137"/>
      <c r="O294" s="136"/>
      <c r="P294" s="137"/>
      <c r="Q294" s="138"/>
      <c r="R294" s="137"/>
      <c r="S294" s="139"/>
      <c r="T294" s="140"/>
      <c r="U294" s="118"/>
    </row>
    <row r="295" spans="2:21" ht="21.95" customHeight="1" x14ac:dyDescent="0.2">
      <c r="B295" s="125"/>
      <c r="C295" s="10"/>
      <c r="D295" s="10"/>
      <c r="E295" s="126"/>
      <c r="F295" s="10"/>
      <c r="G295" s="10"/>
      <c r="H295" s="10"/>
      <c r="I295" s="10"/>
      <c r="J295" s="10"/>
      <c r="K295" s="126"/>
      <c r="L295" s="127"/>
      <c r="M295" s="142"/>
      <c r="N295" s="142"/>
      <c r="O295" s="142"/>
      <c r="P295" s="142"/>
      <c r="Q295" s="141"/>
      <c r="R295" s="142"/>
      <c r="S295" s="143"/>
      <c r="T295" s="145"/>
      <c r="U295" s="118"/>
    </row>
    <row r="296" spans="2:21" ht="21.95" customHeight="1" x14ac:dyDescent="0.2">
      <c r="B296" s="131"/>
      <c r="C296" s="132"/>
      <c r="D296" s="133"/>
      <c r="E296" s="134"/>
      <c r="F296" s="132"/>
      <c r="G296" s="133"/>
      <c r="H296" s="133"/>
      <c r="I296" s="133"/>
      <c r="J296" s="133"/>
      <c r="K296" s="135"/>
      <c r="L296" s="135"/>
      <c r="M296" s="134"/>
      <c r="N296" s="137"/>
      <c r="O296" s="134"/>
      <c r="P296" s="137"/>
      <c r="Q296" s="146"/>
      <c r="R296" s="137"/>
      <c r="S296" s="139"/>
      <c r="T296" s="147"/>
      <c r="U296" s="118"/>
    </row>
    <row r="297" spans="2:21" ht="21.95" customHeight="1" x14ac:dyDescent="0.2">
      <c r="B297" s="125"/>
      <c r="C297" s="10"/>
      <c r="D297" s="10"/>
      <c r="E297" s="126"/>
      <c r="F297" s="10"/>
      <c r="G297" s="10"/>
      <c r="H297" s="10"/>
      <c r="I297" s="10"/>
      <c r="J297" s="10"/>
      <c r="K297" s="126"/>
      <c r="L297" s="127"/>
      <c r="M297" s="142"/>
      <c r="N297" s="142"/>
      <c r="O297" s="142"/>
      <c r="P297" s="142"/>
      <c r="Q297" s="142"/>
      <c r="R297" s="142"/>
      <c r="S297" s="144"/>
      <c r="T297" s="145"/>
      <c r="U297" s="118"/>
    </row>
    <row r="298" spans="2:21" ht="21.95" customHeight="1" x14ac:dyDescent="0.2">
      <c r="B298" s="131"/>
      <c r="C298" s="132"/>
      <c r="D298" s="133"/>
      <c r="E298" s="134"/>
      <c r="F298" s="132"/>
      <c r="G298" s="133"/>
      <c r="H298" s="133"/>
      <c r="I298" s="133"/>
      <c r="J298" s="133"/>
      <c r="K298" s="135"/>
      <c r="L298" s="135"/>
      <c r="M298" s="134"/>
      <c r="N298" s="137"/>
      <c r="O298" s="134"/>
      <c r="P298" s="137"/>
      <c r="Q298" s="146"/>
      <c r="R298" s="137"/>
      <c r="S298" s="139"/>
      <c r="T298" s="147"/>
      <c r="U298" s="118"/>
    </row>
    <row r="299" spans="2:21" ht="21.95" customHeight="1" x14ac:dyDescent="0.2">
      <c r="B299" s="125"/>
      <c r="C299" s="10"/>
      <c r="D299" s="10"/>
      <c r="E299" s="126"/>
      <c r="F299" s="10"/>
      <c r="G299" s="10"/>
      <c r="H299" s="10"/>
      <c r="I299" s="10"/>
      <c r="J299" s="10"/>
      <c r="K299" s="126"/>
      <c r="L299" s="127"/>
      <c r="M299" s="142"/>
      <c r="N299" s="142"/>
      <c r="O299" s="142"/>
      <c r="P299" s="142"/>
      <c r="Q299" s="142"/>
      <c r="R299" s="142"/>
      <c r="S299" s="144"/>
      <c r="T299" s="145"/>
      <c r="U299" s="118"/>
    </row>
    <row r="300" spans="2:21" ht="21.95" customHeight="1" x14ac:dyDescent="0.2">
      <c r="B300" s="131"/>
      <c r="C300" s="132"/>
      <c r="D300" s="133"/>
      <c r="E300" s="134"/>
      <c r="F300" s="132"/>
      <c r="G300" s="133"/>
      <c r="H300" s="133"/>
      <c r="I300" s="133"/>
      <c r="J300" s="133"/>
      <c r="K300" s="135"/>
      <c r="L300" s="135"/>
      <c r="M300" s="146"/>
      <c r="N300" s="146"/>
      <c r="O300" s="146"/>
      <c r="P300" s="146"/>
      <c r="Q300" s="146"/>
      <c r="R300" s="146"/>
      <c r="S300" s="139"/>
      <c r="T300" s="147"/>
      <c r="U300" s="118"/>
    </row>
    <row r="301" spans="2:21" ht="21.95" customHeight="1" x14ac:dyDescent="0.2">
      <c r="B301" s="125"/>
      <c r="C301" s="10"/>
      <c r="D301" s="10"/>
      <c r="E301" s="126"/>
      <c r="F301" s="10"/>
      <c r="G301" s="10"/>
      <c r="H301" s="10"/>
      <c r="I301" s="10"/>
      <c r="J301" s="10"/>
      <c r="K301" s="126"/>
      <c r="L301" s="127"/>
      <c r="M301" s="142"/>
      <c r="N301" s="142"/>
      <c r="O301" s="142"/>
      <c r="P301" s="142"/>
      <c r="Q301" s="142"/>
      <c r="R301" s="142"/>
      <c r="S301" s="144"/>
      <c r="T301" s="145"/>
      <c r="U301" s="118"/>
    </row>
    <row r="302" spans="2:21" ht="21.95" customHeight="1" x14ac:dyDescent="0.2">
      <c r="B302" s="131"/>
      <c r="C302" s="133"/>
      <c r="D302" s="133"/>
      <c r="E302" s="134"/>
      <c r="F302" s="133"/>
      <c r="G302" s="133"/>
      <c r="H302" s="133"/>
      <c r="I302" s="133"/>
      <c r="J302" s="133"/>
      <c r="K302" s="134"/>
      <c r="L302" s="135"/>
      <c r="M302" s="146"/>
      <c r="N302" s="146"/>
      <c r="O302" s="146"/>
      <c r="P302" s="146"/>
      <c r="Q302" s="146"/>
      <c r="R302" s="146"/>
      <c r="S302" s="139"/>
      <c r="T302" s="147"/>
      <c r="U302" s="118"/>
    </row>
    <row r="303" spans="2:21" ht="21.95" customHeight="1" x14ac:dyDescent="0.2">
      <c r="B303" s="125"/>
      <c r="C303" s="10"/>
      <c r="D303" s="10"/>
      <c r="E303" s="126"/>
      <c r="F303" s="10"/>
      <c r="G303" s="10"/>
      <c r="H303" s="10"/>
      <c r="I303" s="10"/>
      <c r="J303" s="10"/>
      <c r="K303" s="126"/>
      <c r="L303" s="127"/>
      <c r="M303" s="142"/>
      <c r="N303" s="142"/>
      <c r="O303" s="142"/>
      <c r="P303" s="142"/>
      <c r="Q303" s="142"/>
      <c r="R303" s="142"/>
      <c r="S303" s="144"/>
      <c r="T303" s="145"/>
      <c r="U303" s="118"/>
    </row>
    <row r="304" spans="2:21" ht="21.95" customHeight="1" thickBot="1" x14ac:dyDescent="0.25">
      <c r="B304" s="148"/>
      <c r="C304" s="149"/>
      <c r="D304" s="149"/>
      <c r="E304" s="150"/>
      <c r="F304" s="149"/>
      <c r="G304" s="149"/>
      <c r="H304" s="149"/>
      <c r="I304" s="149"/>
      <c r="J304" s="149"/>
      <c r="K304" s="150"/>
      <c r="L304" s="151"/>
      <c r="M304" s="152"/>
      <c r="N304" s="152"/>
      <c r="O304" s="152"/>
      <c r="P304" s="152"/>
      <c r="Q304" s="152"/>
      <c r="R304" s="152"/>
      <c r="S304" s="153"/>
      <c r="T304" s="154"/>
      <c r="U304" s="118"/>
    </row>
    <row r="305" spans="1:21" ht="19.899999999999999" customHeight="1" x14ac:dyDescent="0.2">
      <c r="B305" s="125"/>
      <c r="C305" s="10"/>
      <c r="D305" s="10"/>
      <c r="E305" s="126"/>
      <c r="F305" s="10"/>
      <c r="G305" s="10"/>
      <c r="H305" s="10"/>
      <c r="I305" s="10"/>
      <c r="J305" s="10"/>
      <c r="K305" s="126"/>
      <c r="L305" s="127"/>
      <c r="M305" s="142"/>
      <c r="N305" s="142"/>
      <c r="O305" s="142"/>
      <c r="P305" s="142"/>
      <c r="Q305" s="142"/>
      <c r="R305" s="142"/>
      <c r="S305" s="143"/>
      <c r="T305" s="145"/>
      <c r="U305" s="118"/>
    </row>
    <row r="306" spans="1:21" ht="19.899999999999999" customHeight="1" x14ac:dyDescent="0.2">
      <c r="B306" s="1039" t="s">
        <v>3</v>
      </c>
      <c r="C306" s="1040"/>
      <c r="D306" s="1041"/>
      <c r="E306" s="126"/>
      <c r="F306" s="10"/>
      <c r="G306" s="10"/>
      <c r="H306" s="10"/>
      <c r="I306" s="10"/>
      <c r="J306" s="10"/>
      <c r="K306" s="126"/>
      <c r="L306" s="127"/>
      <c r="M306" s="142"/>
      <c r="N306" s="142">
        <f>SUM(N271:N304)</f>
        <v>112500</v>
      </c>
      <c r="O306" s="142"/>
      <c r="P306" s="142">
        <f>SUM(P271:P304)</f>
        <v>83740</v>
      </c>
      <c r="Q306" s="142">
        <f>SUM(Q271:Q304)</f>
        <v>108000</v>
      </c>
      <c r="R306" s="142">
        <f>SUM(R271:R304)</f>
        <v>108000</v>
      </c>
      <c r="S306" s="142"/>
      <c r="T306" s="155"/>
      <c r="U306" s="118"/>
    </row>
    <row r="307" spans="1:21" ht="19.899999999999999" customHeight="1" thickBot="1" x14ac:dyDescent="0.25">
      <c r="B307" s="148"/>
      <c r="C307" s="149"/>
      <c r="D307" s="149"/>
      <c r="E307" s="150"/>
      <c r="F307" s="149"/>
      <c r="G307" s="149"/>
      <c r="H307" s="149"/>
      <c r="I307" s="149"/>
      <c r="J307" s="149"/>
      <c r="K307" s="150"/>
      <c r="L307" s="151"/>
      <c r="M307" s="152"/>
      <c r="N307" s="152"/>
      <c r="O307" s="152"/>
      <c r="P307" s="152"/>
      <c r="Q307" s="152"/>
      <c r="R307" s="152"/>
      <c r="S307" s="156"/>
      <c r="T307" s="154"/>
      <c r="U307" s="118"/>
    </row>
    <row r="309" spans="1:21" x14ac:dyDescent="0.2">
      <c r="B309" s="25" t="e">
        <f>B265</f>
        <v>#REF!</v>
      </c>
      <c r="T309" s="43"/>
    </row>
    <row r="310" spans="1:21" ht="42" x14ac:dyDescent="0.4">
      <c r="A310" s="106"/>
      <c r="M310" s="107" t="s">
        <v>18</v>
      </c>
    </row>
    <row r="311" spans="1:21" ht="21.75" thickBot="1" x14ac:dyDescent="0.25">
      <c r="B311" s="108"/>
      <c r="C311" s="109"/>
      <c r="D311" s="109"/>
      <c r="E311" s="109"/>
      <c r="F311" s="109"/>
      <c r="G311" s="109"/>
      <c r="H311" s="109"/>
      <c r="I311" s="109"/>
      <c r="J311" s="109"/>
      <c r="K311" s="109"/>
      <c r="L311" s="110"/>
      <c r="M311" s="109"/>
      <c r="N311" s="109"/>
      <c r="O311" s="109"/>
      <c r="P311" s="109"/>
      <c r="Q311" s="109"/>
      <c r="R311" s="109"/>
      <c r="S311" s="111"/>
      <c r="T311" s="112"/>
    </row>
    <row r="312" spans="1:21" ht="19.899999999999999" customHeight="1" x14ac:dyDescent="0.2">
      <c r="B312" s="113"/>
      <c r="C312" s="114"/>
      <c r="D312" s="114"/>
      <c r="E312" s="115"/>
      <c r="F312" s="114"/>
      <c r="G312" s="114"/>
      <c r="H312" s="114"/>
      <c r="I312" s="114"/>
      <c r="J312" s="114"/>
      <c r="K312" s="115"/>
      <c r="L312" s="116"/>
      <c r="M312" s="1042" t="s">
        <v>19</v>
      </c>
      <c r="N312" s="1043"/>
      <c r="O312" s="1042" t="s">
        <v>19</v>
      </c>
      <c r="P312" s="1043"/>
      <c r="Q312" s="1042" t="s">
        <v>19</v>
      </c>
      <c r="R312" s="1043"/>
      <c r="S312" s="116" t="s">
        <v>20</v>
      </c>
      <c r="T312" s="117"/>
      <c r="U312" s="118"/>
    </row>
    <row r="313" spans="1:21" ht="19.899999999999999" customHeight="1" x14ac:dyDescent="0.2">
      <c r="B313" s="1044" t="s">
        <v>21</v>
      </c>
      <c r="C313" s="1045"/>
      <c r="D313" s="1046"/>
      <c r="E313" s="1047" t="s">
        <v>22</v>
      </c>
      <c r="F313" s="1045"/>
      <c r="G313" s="1045"/>
      <c r="H313" s="1045"/>
      <c r="I313" s="1045"/>
      <c r="J313" s="1046"/>
      <c r="K313" s="119" t="s">
        <v>23</v>
      </c>
      <c r="L313" s="119" t="s">
        <v>5</v>
      </c>
      <c r="M313" s="1048" t="s">
        <v>479</v>
      </c>
      <c r="N313" s="1049"/>
      <c r="O313" s="1048" t="s">
        <v>569</v>
      </c>
      <c r="P313" s="1049"/>
      <c r="Q313" s="1048" t="s">
        <v>568</v>
      </c>
      <c r="R313" s="1049"/>
      <c r="S313" s="119" t="s">
        <v>24</v>
      </c>
      <c r="T313" s="120" t="s">
        <v>25</v>
      </c>
      <c r="U313" s="118"/>
    </row>
    <row r="314" spans="1:21" ht="19.899999999999999" customHeight="1" thickBot="1" x14ac:dyDescent="0.25">
      <c r="B314" s="121"/>
      <c r="C314" s="111"/>
      <c r="D314" s="111"/>
      <c r="E314" s="122"/>
      <c r="F314" s="111"/>
      <c r="G314" s="111"/>
      <c r="H314" s="111"/>
      <c r="I314" s="111"/>
      <c r="J314" s="111"/>
      <c r="K314" s="122"/>
      <c r="L314" s="123"/>
      <c r="M314" s="123" t="s">
        <v>26</v>
      </c>
      <c r="N314" s="123" t="s">
        <v>27</v>
      </c>
      <c r="O314" s="123" t="s">
        <v>26</v>
      </c>
      <c r="P314" s="123" t="s">
        <v>27</v>
      </c>
      <c r="Q314" s="123" t="s">
        <v>26</v>
      </c>
      <c r="R314" s="123" t="s">
        <v>27</v>
      </c>
      <c r="S314" s="123"/>
      <c r="T314" s="124"/>
      <c r="U314" s="118"/>
    </row>
    <row r="315" spans="1:21" ht="21.95" customHeight="1" x14ac:dyDescent="0.2">
      <c r="B315" s="125"/>
      <c r="C315" s="10"/>
      <c r="D315" s="10"/>
      <c r="E315" s="126"/>
      <c r="F315" s="10"/>
      <c r="G315" s="10"/>
      <c r="H315" s="10"/>
      <c r="I315" s="10"/>
      <c r="J315" s="10"/>
      <c r="K315" s="126"/>
      <c r="L315" s="127"/>
      <c r="M315" s="128"/>
      <c r="N315" s="126"/>
      <c r="O315" s="128"/>
      <c r="P315" s="126"/>
      <c r="Q315" s="128"/>
      <c r="R315" s="126"/>
      <c r="S315" s="129"/>
      <c r="T315" s="130"/>
      <c r="U315" s="118"/>
    </row>
    <row r="316" spans="1:21" ht="21.95" customHeight="1" x14ac:dyDescent="0.2">
      <c r="B316" s="131"/>
      <c r="C316" s="132" t="s">
        <v>101</v>
      </c>
      <c r="D316" s="133"/>
      <c r="E316" s="134"/>
      <c r="F316" s="132" t="s">
        <v>102</v>
      </c>
      <c r="G316" s="133"/>
      <c r="H316" s="133"/>
      <c r="I316" s="133"/>
      <c r="J316" s="133"/>
      <c r="K316" s="135">
        <v>1</v>
      </c>
      <c r="L316" s="135" t="s">
        <v>2</v>
      </c>
      <c r="M316" s="136">
        <v>1100</v>
      </c>
      <c r="N316" s="137">
        <f>SUM(K316*M316)</f>
        <v>1100</v>
      </c>
      <c r="O316" s="136">
        <f>ROUNDDOWN(M316*1.15,-1)</f>
        <v>1260</v>
      </c>
      <c r="P316" s="137">
        <f>SUM(K316*O316)</f>
        <v>1260</v>
      </c>
      <c r="Q316" s="138">
        <f>ROUNDDOWN(M316*1.3,-2)</f>
        <v>1400</v>
      </c>
      <c r="R316" s="137">
        <f>SUM(K316*Q316)</f>
        <v>1400</v>
      </c>
      <c r="S316" s="139">
        <f>M316</f>
        <v>1100</v>
      </c>
      <c r="T316" s="140" t="str">
        <f>M313</f>
        <v>(有)建造</v>
      </c>
      <c r="U316" s="118"/>
    </row>
    <row r="317" spans="1:21" ht="21.95" customHeight="1" x14ac:dyDescent="0.2">
      <c r="B317" s="125"/>
      <c r="C317" s="10"/>
      <c r="D317" s="10"/>
      <c r="E317" s="126"/>
      <c r="F317" s="10"/>
      <c r="G317" s="10"/>
      <c r="H317" s="10"/>
      <c r="I317" s="10"/>
      <c r="J317" s="10"/>
      <c r="K317" s="126"/>
      <c r="L317" s="127"/>
      <c r="M317" s="128"/>
      <c r="N317" s="126"/>
      <c r="O317" s="128"/>
      <c r="P317" s="126"/>
      <c r="Q317" s="128"/>
      <c r="R317" s="126"/>
      <c r="S317" s="129"/>
      <c r="T317" s="130"/>
      <c r="U317" s="118"/>
    </row>
    <row r="318" spans="1:21" ht="21.95" customHeight="1" x14ac:dyDescent="0.2">
      <c r="B318" s="131"/>
      <c r="C318" s="132" t="s">
        <v>71</v>
      </c>
      <c r="D318" s="133"/>
      <c r="E318" s="134"/>
      <c r="F318" s="132" t="s">
        <v>102</v>
      </c>
      <c r="G318" s="133"/>
      <c r="H318" s="133"/>
      <c r="I318" s="133"/>
      <c r="J318" s="133"/>
      <c r="K318" s="135">
        <v>1</v>
      </c>
      <c r="L318" s="135" t="s">
        <v>2</v>
      </c>
      <c r="M318" s="136">
        <v>3500</v>
      </c>
      <c r="N318" s="137">
        <f>SUM(K318*M318)</f>
        <v>3500</v>
      </c>
      <c r="O318" s="136">
        <f>ROUNDDOWN(M318*1.15,-1)</f>
        <v>4020</v>
      </c>
      <c r="P318" s="137">
        <f>SUM(K318*O318)</f>
        <v>4020</v>
      </c>
      <c r="Q318" s="138">
        <f>ROUNDDOWN(M318*1.3,-2)</f>
        <v>4500</v>
      </c>
      <c r="R318" s="137">
        <f>SUM(K318*Q318)</f>
        <v>4500</v>
      </c>
      <c r="S318" s="139">
        <f>M318</f>
        <v>3500</v>
      </c>
      <c r="T318" s="140" t="str">
        <f>T316</f>
        <v>(有)建造</v>
      </c>
      <c r="U318" s="118"/>
    </row>
    <row r="319" spans="1:21" ht="21.95" customHeight="1" x14ac:dyDescent="0.2">
      <c r="B319" s="125"/>
      <c r="C319" s="10"/>
      <c r="D319" s="10"/>
      <c r="E319" s="126"/>
      <c r="F319" s="10"/>
      <c r="G319" s="10"/>
      <c r="H319" s="10"/>
      <c r="I319" s="10"/>
      <c r="J319" s="10"/>
      <c r="K319" s="126"/>
      <c r="L319" s="127"/>
      <c r="M319" s="128"/>
      <c r="N319" s="126"/>
      <c r="O319" s="128"/>
      <c r="P319" s="126"/>
      <c r="Q319" s="128"/>
      <c r="R319" s="126"/>
      <c r="S319" s="129"/>
      <c r="T319" s="130"/>
      <c r="U319" s="118"/>
    </row>
    <row r="320" spans="1:21" ht="21.95" customHeight="1" x14ac:dyDescent="0.2">
      <c r="B320" s="131"/>
      <c r="C320" s="132" t="s">
        <v>103</v>
      </c>
      <c r="D320" s="133"/>
      <c r="E320" s="134"/>
      <c r="F320" s="132" t="s">
        <v>102</v>
      </c>
      <c r="G320" s="133"/>
      <c r="H320" s="133"/>
      <c r="I320" s="133"/>
      <c r="J320" s="133"/>
      <c r="K320" s="135">
        <v>1</v>
      </c>
      <c r="L320" s="135" t="s">
        <v>2</v>
      </c>
      <c r="M320" s="136">
        <v>2500</v>
      </c>
      <c r="N320" s="137">
        <f>SUM(K320*M320)</f>
        <v>2500</v>
      </c>
      <c r="O320" s="136">
        <f>ROUNDDOWN(M320*1.15,-1)</f>
        <v>2870</v>
      </c>
      <c r="P320" s="137">
        <f>SUM(K320*O320)</f>
        <v>2870</v>
      </c>
      <c r="Q320" s="138">
        <f>ROUNDDOWN(M320*1.3,-2)</f>
        <v>3200</v>
      </c>
      <c r="R320" s="137">
        <f>SUM(K320*Q320)</f>
        <v>3200</v>
      </c>
      <c r="S320" s="139">
        <f>M320</f>
        <v>2500</v>
      </c>
      <c r="T320" s="140" t="str">
        <f>T318</f>
        <v>(有)建造</v>
      </c>
      <c r="U320" s="118"/>
    </row>
    <row r="321" spans="2:21" ht="21.95" customHeight="1" x14ac:dyDescent="0.2">
      <c r="B321" s="125"/>
      <c r="C321" s="10"/>
      <c r="D321" s="10"/>
      <c r="E321" s="126"/>
      <c r="F321" s="10"/>
      <c r="G321" s="10"/>
      <c r="H321" s="10"/>
      <c r="I321" s="10"/>
      <c r="J321" s="10"/>
      <c r="K321" s="126"/>
      <c r="L321" s="127"/>
      <c r="M321" s="128"/>
      <c r="N321" s="126"/>
      <c r="O321" s="128"/>
      <c r="P321" s="126"/>
      <c r="Q321" s="128"/>
      <c r="R321" s="126"/>
      <c r="S321" s="129"/>
      <c r="T321" s="130"/>
      <c r="U321" s="118"/>
    </row>
    <row r="322" spans="2:21" ht="21.95" customHeight="1" x14ac:dyDescent="0.2">
      <c r="B322" s="131"/>
      <c r="C322" s="132" t="s">
        <v>104</v>
      </c>
      <c r="D322" s="133"/>
      <c r="E322" s="134"/>
      <c r="F322" s="132" t="s">
        <v>102</v>
      </c>
      <c r="G322" s="133"/>
      <c r="H322" s="133"/>
      <c r="I322" s="133"/>
      <c r="J322" s="133"/>
      <c r="K322" s="135">
        <v>1</v>
      </c>
      <c r="L322" s="135" t="s">
        <v>2</v>
      </c>
      <c r="M322" s="136">
        <v>2500</v>
      </c>
      <c r="N322" s="137">
        <f>SUM(K322*M322)</f>
        <v>2500</v>
      </c>
      <c r="O322" s="136">
        <f>ROUNDDOWN(M322*1.15,-1)</f>
        <v>2870</v>
      </c>
      <c r="P322" s="137">
        <f>SUM(K322*O322)</f>
        <v>2870</v>
      </c>
      <c r="Q322" s="138">
        <f>ROUNDDOWN(M322*1.3,-2)</f>
        <v>3200</v>
      </c>
      <c r="R322" s="137">
        <f>SUM(K322*Q322)</f>
        <v>3200</v>
      </c>
      <c r="S322" s="139">
        <f>M322</f>
        <v>2500</v>
      </c>
      <c r="T322" s="140" t="str">
        <f>T320</f>
        <v>(有)建造</v>
      </c>
      <c r="U322" s="118"/>
    </row>
    <row r="323" spans="2:21" ht="21.95" customHeight="1" x14ac:dyDescent="0.2">
      <c r="B323" s="125"/>
      <c r="C323" s="10"/>
      <c r="D323" s="10"/>
      <c r="E323" s="126"/>
      <c r="F323" s="10"/>
      <c r="G323" s="10"/>
      <c r="H323" s="10"/>
      <c r="I323" s="10"/>
      <c r="J323" s="10"/>
      <c r="K323" s="126"/>
      <c r="L323" s="127"/>
      <c r="M323" s="128"/>
      <c r="N323" s="126"/>
      <c r="O323" s="128"/>
      <c r="P323" s="126"/>
      <c r="Q323" s="128"/>
      <c r="R323" s="126"/>
      <c r="S323" s="129"/>
      <c r="T323" s="130"/>
      <c r="U323" s="118"/>
    </row>
    <row r="324" spans="2:21" ht="21.95" customHeight="1" x14ac:dyDescent="0.2">
      <c r="B324" s="131"/>
      <c r="C324" s="132" t="s">
        <v>105</v>
      </c>
      <c r="D324" s="133"/>
      <c r="E324" s="134"/>
      <c r="F324" s="132" t="s">
        <v>102</v>
      </c>
      <c r="G324" s="133"/>
      <c r="H324" s="133"/>
      <c r="I324" s="133"/>
      <c r="J324" s="133"/>
      <c r="K324" s="135">
        <v>1</v>
      </c>
      <c r="L324" s="135" t="s">
        <v>106</v>
      </c>
      <c r="M324" s="136">
        <v>3200</v>
      </c>
      <c r="N324" s="137">
        <f>SUM(K324*M324)</f>
        <v>3200</v>
      </c>
      <c r="O324" s="136">
        <f>ROUNDDOWN(M324*1.15,-1)</f>
        <v>3680</v>
      </c>
      <c r="P324" s="137">
        <f>SUM(K324*O324)</f>
        <v>3680</v>
      </c>
      <c r="Q324" s="138">
        <f>ROUNDDOWN(M324*1.3,-2)</f>
        <v>4100</v>
      </c>
      <c r="R324" s="137">
        <f>SUM(K324*Q324)</f>
        <v>4100</v>
      </c>
      <c r="S324" s="139">
        <f>M324</f>
        <v>3200</v>
      </c>
      <c r="T324" s="140" t="str">
        <f>T322</f>
        <v>(有)建造</v>
      </c>
      <c r="U324" s="118"/>
    </row>
    <row r="325" spans="2:21" ht="21.95" customHeight="1" x14ac:dyDescent="0.2">
      <c r="B325" s="125"/>
      <c r="C325" s="10"/>
      <c r="D325" s="10"/>
      <c r="E325" s="126"/>
      <c r="F325" s="10"/>
      <c r="G325" s="10"/>
      <c r="H325" s="10"/>
      <c r="I325" s="10"/>
      <c r="J325" s="10"/>
      <c r="K325" s="126"/>
      <c r="L325" s="127"/>
      <c r="M325" s="128"/>
      <c r="N325" s="126"/>
      <c r="O325" s="128"/>
      <c r="P325" s="126"/>
      <c r="Q325" s="128"/>
      <c r="R325" s="126"/>
      <c r="S325" s="129"/>
      <c r="T325" s="130"/>
      <c r="U325" s="118"/>
    </row>
    <row r="326" spans="2:21" ht="21.95" customHeight="1" x14ac:dyDescent="0.2">
      <c r="B326" s="131"/>
      <c r="C326" s="132" t="s">
        <v>107</v>
      </c>
      <c r="D326" s="133"/>
      <c r="E326" s="134"/>
      <c r="F326" s="132" t="s">
        <v>102</v>
      </c>
      <c r="G326" s="133"/>
      <c r="H326" s="133"/>
      <c r="I326" s="133"/>
      <c r="J326" s="133"/>
      <c r="K326" s="135">
        <v>1</v>
      </c>
      <c r="L326" s="135" t="s">
        <v>106</v>
      </c>
      <c r="M326" s="136">
        <v>5500</v>
      </c>
      <c r="N326" s="137">
        <f>SUM(K326*M326)</f>
        <v>5500</v>
      </c>
      <c r="O326" s="136">
        <f>ROUNDDOWN(M326*1.15,-1)</f>
        <v>6320</v>
      </c>
      <c r="P326" s="137">
        <f>SUM(K326*O326)</f>
        <v>6320</v>
      </c>
      <c r="Q326" s="138">
        <f>ROUNDDOWN(M326*1.3,-2)</f>
        <v>7100</v>
      </c>
      <c r="R326" s="137">
        <f>SUM(K326*Q326)</f>
        <v>7100</v>
      </c>
      <c r="S326" s="139">
        <f>M326</f>
        <v>5500</v>
      </c>
      <c r="T326" s="140" t="str">
        <f>T324</f>
        <v>(有)建造</v>
      </c>
      <c r="U326" s="118"/>
    </row>
    <row r="327" spans="2:21" ht="21.95" customHeight="1" x14ac:dyDescent="0.2">
      <c r="B327" s="125"/>
      <c r="C327" s="10"/>
      <c r="D327" s="10"/>
      <c r="E327" s="126"/>
      <c r="F327" s="10"/>
      <c r="G327" s="10"/>
      <c r="H327" s="10"/>
      <c r="I327" s="10"/>
      <c r="J327" s="10"/>
      <c r="K327" s="126"/>
      <c r="L327" s="127"/>
      <c r="M327" s="128"/>
      <c r="N327" s="126"/>
      <c r="O327" s="128"/>
      <c r="P327" s="126"/>
      <c r="Q327" s="128"/>
      <c r="R327" s="126"/>
      <c r="S327" s="129"/>
      <c r="T327" s="130"/>
      <c r="U327" s="118"/>
    </row>
    <row r="328" spans="2:21" ht="21.95" customHeight="1" x14ac:dyDescent="0.2">
      <c r="B328" s="131"/>
      <c r="C328" s="132" t="s">
        <v>108</v>
      </c>
      <c r="D328" s="133"/>
      <c r="E328" s="134"/>
      <c r="F328" s="132" t="s">
        <v>102</v>
      </c>
      <c r="G328" s="133"/>
      <c r="H328" s="133"/>
      <c r="I328" s="133"/>
      <c r="J328" s="133"/>
      <c r="K328" s="135">
        <v>1</v>
      </c>
      <c r="L328" s="135" t="s">
        <v>106</v>
      </c>
      <c r="M328" s="136">
        <v>6500</v>
      </c>
      <c r="N328" s="137">
        <f>SUM(K328*M328)</f>
        <v>6500</v>
      </c>
      <c r="O328" s="136">
        <f>ROUNDDOWN(M328*1.15,-1)</f>
        <v>7470</v>
      </c>
      <c r="P328" s="137">
        <f>SUM(K328*O328)</f>
        <v>7470</v>
      </c>
      <c r="Q328" s="138">
        <f>ROUNDDOWN(M328*1.3,-2)</f>
        <v>8400</v>
      </c>
      <c r="R328" s="137">
        <f>SUM(K328*Q328)</f>
        <v>8400</v>
      </c>
      <c r="S328" s="139">
        <f>M328</f>
        <v>6500</v>
      </c>
      <c r="T328" s="140" t="str">
        <f>T326</f>
        <v>(有)建造</v>
      </c>
      <c r="U328" s="118"/>
    </row>
    <row r="329" spans="2:21" ht="21.95" customHeight="1" x14ac:dyDescent="0.2">
      <c r="B329" s="125"/>
      <c r="C329" s="10"/>
      <c r="D329" s="10"/>
      <c r="E329" s="126"/>
      <c r="F329" s="10"/>
      <c r="G329" s="10"/>
      <c r="H329" s="10"/>
      <c r="I329" s="10"/>
      <c r="J329" s="10"/>
      <c r="K329" s="126"/>
      <c r="L329" s="127"/>
      <c r="M329" s="141"/>
      <c r="N329" s="142"/>
      <c r="O329" s="141"/>
      <c r="P329" s="142"/>
      <c r="Q329" s="141"/>
      <c r="R329" s="142"/>
      <c r="S329" s="143"/>
      <c r="T329" s="130"/>
      <c r="U329" s="118"/>
    </row>
    <row r="330" spans="2:21" ht="21.95" customHeight="1" x14ac:dyDescent="0.2">
      <c r="B330" s="131"/>
      <c r="C330" s="132"/>
      <c r="D330" s="133"/>
      <c r="E330" s="134"/>
      <c r="F330" s="132"/>
      <c r="G330" s="133"/>
      <c r="H330" s="133"/>
      <c r="I330" s="133"/>
      <c r="J330" s="133"/>
      <c r="K330" s="135"/>
      <c r="L330" s="135"/>
      <c r="M330" s="136"/>
      <c r="N330" s="137"/>
      <c r="O330" s="136"/>
      <c r="P330" s="137"/>
      <c r="Q330" s="138"/>
      <c r="R330" s="137"/>
      <c r="S330" s="139"/>
      <c r="T330" s="140"/>
      <c r="U330" s="118"/>
    </row>
    <row r="331" spans="2:21" ht="21.95" customHeight="1" x14ac:dyDescent="0.2">
      <c r="B331" s="125"/>
      <c r="C331" s="10"/>
      <c r="D331" s="10"/>
      <c r="E331" s="126"/>
      <c r="F331" s="10"/>
      <c r="G331" s="10"/>
      <c r="H331" s="10"/>
      <c r="I331" s="10"/>
      <c r="J331" s="10"/>
      <c r="K331" s="126"/>
      <c r="L331" s="127"/>
      <c r="M331" s="141"/>
      <c r="N331" s="142"/>
      <c r="O331" s="141"/>
      <c r="P331" s="142"/>
      <c r="Q331" s="141"/>
      <c r="R331" s="142"/>
      <c r="S331" s="143"/>
      <c r="T331" s="130"/>
      <c r="U331" s="118"/>
    </row>
    <row r="332" spans="2:21" ht="21.95" customHeight="1" x14ac:dyDescent="0.2">
      <c r="B332" s="131"/>
      <c r="C332" s="132"/>
      <c r="D332" s="133"/>
      <c r="E332" s="134"/>
      <c r="F332" s="132"/>
      <c r="G332" s="133"/>
      <c r="H332" s="133"/>
      <c r="I332" s="133"/>
      <c r="J332" s="133"/>
      <c r="K332" s="135"/>
      <c r="L332" s="135"/>
      <c r="M332" s="136"/>
      <c r="N332" s="137"/>
      <c r="O332" s="136"/>
      <c r="P332" s="137"/>
      <c r="Q332" s="138"/>
      <c r="R332" s="137"/>
      <c r="S332" s="139"/>
      <c r="T332" s="140"/>
      <c r="U332" s="118"/>
    </row>
    <row r="333" spans="2:21" ht="21.95" customHeight="1" x14ac:dyDescent="0.2">
      <c r="B333" s="125"/>
      <c r="C333" s="10"/>
      <c r="D333" s="10"/>
      <c r="E333" s="126"/>
      <c r="F333" s="10"/>
      <c r="G333" s="10"/>
      <c r="H333" s="10"/>
      <c r="I333" s="10"/>
      <c r="J333" s="10"/>
      <c r="K333" s="126"/>
      <c r="L333" s="127"/>
      <c r="M333" s="141"/>
      <c r="N333" s="142"/>
      <c r="O333" s="141"/>
      <c r="P333" s="142"/>
      <c r="Q333" s="141"/>
      <c r="R333" s="142"/>
      <c r="S333" s="144"/>
      <c r="T333" s="130"/>
      <c r="U333" s="118"/>
    </row>
    <row r="334" spans="2:21" ht="21.95" customHeight="1" x14ac:dyDescent="0.2">
      <c r="B334" s="131"/>
      <c r="C334" s="132"/>
      <c r="D334" s="133"/>
      <c r="E334" s="134"/>
      <c r="F334" s="132"/>
      <c r="G334" s="133"/>
      <c r="H334" s="133"/>
      <c r="I334" s="133"/>
      <c r="J334" s="133"/>
      <c r="K334" s="135"/>
      <c r="L334" s="135"/>
      <c r="M334" s="136"/>
      <c r="N334" s="137"/>
      <c r="O334" s="136"/>
      <c r="P334" s="137"/>
      <c r="Q334" s="138"/>
      <c r="R334" s="137"/>
      <c r="S334" s="139"/>
      <c r="T334" s="140"/>
      <c r="U334" s="118"/>
    </row>
    <row r="335" spans="2:21" ht="21.95" customHeight="1" x14ac:dyDescent="0.2">
      <c r="B335" s="125"/>
      <c r="C335" s="10"/>
      <c r="D335" s="10"/>
      <c r="E335" s="126"/>
      <c r="F335" s="10"/>
      <c r="G335" s="10"/>
      <c r="H335" s="10"/>
      <c r="I335" s="10"/>
      <c r="J335" s="10"/>
      <c r="K335" s="126"/>
      <c r="L335" s="127"/>
      <c r="M335" s="141"/>
      <c r="N335" s="142"/>
      <c r="O335" s="141"/>
      <c r="P335" s="142"/>
      <c r="Q335" s="141"/>
      <c r="R335" s="142"/>
      <c r="S335" s="143"/>
      <c r="T335" s="130"/>
      <c r="U335" s="118"/>
    </row>
    <row r="336" spans="2:21" ht="21.75" customHeight="1" x14ac:dyDescent="0.2">
      <c r="B336" s="131"/>
      <c r="C336" s="132"/>
      <c r="D336" s="133"/>
      <c r="E336" s="134"/>
      <c r="F336" s="132"/>
      <c r="G336" s="133"/>
      <c r="H336" s="133"/>
      <c r="I336" s="133"/>
      <c r="J336" s="133"/>
      <c r="K336" s="135"/>
      <c r="L336" s="135"/>
      <c r="M336" s="136"/>
      <c r="N336" s="137"/>
      <c r="O336" s="136"/>
      <c r="P336" s="137"/>
      <c r="Q336" s="138"/>
      <c r="R336" s="137"/>
      <c r="S336" s="139"/>
      <c r="T336" s="140"/>
      <c r="U336" s="118"/>
    </row>
    <row r="337" spans="2:21" ht="23.25" customHeight="1" x14ac:dyDescent="0.2">
      <c r="B337" s="125"/>
      <c r="C337" s="10"/>
      <c r="D337" s="10"/>
      <c r="E337" s="126"/>
      <c r="F337" s="10"/>
      <c r="G337" s="10"/>
      <c r="H337" s="10"/>
      <c r="I337" s="10"/>
      <c r="J337" s="10"/>
      <c r="K337" s="126"/>
      <c r="L337" s="127"/>
      <c r="M337" s="141"/>
      <c r="N337" s="142"/>
      <c r="O337" s="141"/>
      <c r="P337" s="142"/>
      <c r="Q337" s="141"/>
      <c r="R337" s="142"/>
      <c r="S337" s="144"/>
      <c r="T337" s="130"/>
      <c r="U337" s="118"/>
    </row>
    <row r="338" spans="2:21" ht="21.95" customHeight="1" x14ac:dyDescent="0.2">
      <c r="B338" s="131"/>
      <c r="C338" s="132"/>
      <c r="D338" s="133"/>
      <c r="E338" s="134"/>
      <c r="F338" s="132"/>
      <c r="G338" s="133"/>
      <c r="H338" s="133"/>
      <c r="I338" s="133"/>
      <c r="J338" s="133"/>
      <c r="K338" s="135"/>
      <c r="L338" s="135"/>
      <c r="M338" s="136"/>
      <c r="N338" s="137"/>
      <c r="O338" s="136"/>
      <c r="P338" s="137"/>
      <c r="Q338" s="138"/>
      <c r="R338" s="137"/>
      <c r="S338" s="139"/>
      <c r="T338" s="140"/>
      <c r="U338" s="118"/>
    </row>
    <row r="339" spans="2:21" ht="21.95" customHeight="1" x14ac:dyDescent="0.2">
      <c r="B339" s="125"/>
      <c r="C339" s="10"/>
      <c r="D339" s="10"/>
      <c r="E339" s="126"/>
      <c r="F339" s="10"/>
      <c r="G339" s="10"/>
      <c r="H339" s="10"/>
      <c r="I339" s="10"/>
      <c r="J339" s="10"/>
      <c r="K339" s="126"/>
      <c r="L339" s="127"/>
      <c r="M339" s="142"/>
      <c r="N339" s="142"/>
      <c r="O339" s="142"/>
      <c r="P339" s="142"/>
      <c r="Q339" s="141"/>
      <c r="R339" s="142"/>
      <c r="S339" s="143"/>
      <c r="T339" s="145"/>
      <c r="U339" s="118"/>
    </row>
    <row r="340" spans="2:21" ht="21.95" customHeight="1" x14ac:dyDescent="0.2">
      <c r="B340" s="131"/>
      <c r="C340" s="132"/>
      <c r="D340" s="133"/>
      <c r="E340" s="134"/>
      <c r="F340" s="132"/>
      <c r="G340" s="133"/>
      <c r="H340" s="133"/>
      <c r="I340" s="133"/>
      <c r="J340" s="133"/>
      <c r="K340" s="135"/>
      <c r="L340" s="135"/>
      <c r="M340" s="134"/>
      <c r="N340" s="137"/>
      <c r="O340" s="134"/>
      <c r="P340" s="137"/>
      <c r="Q340" s="146"/>
      <c r="R340" s="137"/>
      <c r="S340" s="139"/>
      <c r="T340" s="147"/>
      <c r="U340" s="118"/>
    </row>
    <row r="341" spans="2:21" ht="21.95" customHeight="1" x14ac:dyDescent="0.2">
      <c r="B341" s="125"/>
      <c r="C341" s="10"/>
      <c r="D341" s="10"/>
      <c r="E341" s="126"/>
      <c r="F341" s="10"/>
      <c r="G341" s="10"/>
      <c r="H341" s="10"/>
      <c r="I341" s="10"/>
      <c r="J341" s="10"/>
      <c r="K341" s="126"/>
      <c r="L341" s="127"/>
      <c r="M341" s="142"/>
      <c r="N341" s="142"/>
      <c r="O341" s="142"/>
      <c r="P341" s="142"/>
      <c r="Q341" s="142"/>
      <c r="R341" s="142"/>
      <c r="S341" s="144"/>
      <c r="T341" s="145"/>
      <c r="U341" s="118"/>
    </row>
    <row r="342" spans="2:21" ht="21.95" customHeight="1" x14ac:dyDescent="0.2">
      <c r="B342" s="131"/>
      <c r="C342" s="132"/>
      <c r="D342" s="133"/>
      <c r="E342" s="134"/>
      <c r="F342" s="132"/>
      <c r="G342" s="133"/>
      <c r="H342" s="133"/>
      <c r="I342" s="133"/>
      <c r="J342" s="133"/>
      <c r="K342" s="135"/>
      <c r="L342" s="135"/>
      <c r="M342" s="134"/>
      <c r="N342" s="137"/>
      <c r="O342" s="134"/>
      <c r="P342" s="137"/>
      <c r="Q342" s="146"/>
      <c r="R342" s="137"/>
      <c r="S342" s="139"/>
      <c r="T342" s="147"/>
      <c r="U342" s="118"/>
    </row>
    <row r="343" spans="2:21" ht="21.95" customHeight="1" x14ac:dyDescent="0.2">
      <c r="B343" s="125"/>
      <c r="C343" s="10"/>
      <c r="D343" s="10"/>
      <c r="E343" s="126"/>
      <c r="F343" s="10"/>
      <c r="G343" s="10"/>
      <c r="H343" s="10"/>
      <c r="I343" s="10"/>
      <c r="J343" s="10"/>
      <c r="K343" s="126"/>
      <c r="L343" s="127"/>
      <c r="M343" s="142"/>
      <c r="N343" s="142"/>
      <c r="O343" s="142"/>
      <c r="P343" s="142"/>
      <c r="Q343" s="142"/>
      <c r="R343" s="142"/>
      <c r="S343" s="144"/>
      <c r="T343" s="145"/>
      <c r="U343" s="118"/>
    </row>
    <row r="344" spans="2:21" ht="21.95" customHeight="1" x14ac:dyDescent="0.2">
      <c r="B344" s="131"/>
      <c r="C344" s="132"/>
      <c r="D344" s="133"/>
      <c r="E344" s="134"/>
      <c r="F344" s="132"/>
      <c r="G344" s="133"/>
      <c r="H344" s="133"/>
      <c r="I344" s="133"/>
      <c r="J344" s="133"/>
      <c r="K344" s="135"/>
      <c r="L344" s="135"/>
      <c r="M344" s="146"/>
      <c r="N344" s="146"/>
      <c r="O344" s="146"/>
      <c r="P344" s="146"/>
      <c r="Q344" s="146"/>
      <c r="R344" s="146"/>
      <c r="S344" s="139"/>
      <c r="T344" s="147"/>
      <c r="U344" s="118"/>
    </row>
    <row r="345" spans="2:21" ht="21.95" customHeight="1" x14ac:dyDescent="0.2">
      <c r="B345" s="125"/>
      <c r="C345" s="10"/>
      <c r="D345" s="10"/>
      <c r="E345" s="126"/>
      <c r="F345" s="10"/>
      <c r="G345" s="10"/>
      <c r="H345" s="10"/>
      <c r="I345" s="10"/>
      <c r="J345" s="10"/>
      <c r="K345" s="126"/>
      <c r="L345" s="127"/>
      <c r="M345" s="142"/>
      <c r="N345" s="142"/>
      <c r="O345" s="142"/>
      <c r="P345" s="142"/>
      <c r="Q345" s="142"/>
      <c r="R345" s="142"/>
      <c r="S345" s="144"/>
      <c r="T345" s="145"/>
      <c r="U345" s="118"/>
    </row>
    <row r="346" spans="2:21" ht="21.95" customHeight="1" x14ac:dyDescent="0.2">
      <c r="B346" s="131"/>
      <c r="C346" s="133"/>
      <c r="D346" s="133"/>
      <c r="E346" s="134"/>
      <c r="F346" s="133"/>
      <c r="G346" s="133"/>
      <c r="H346" s="133"/>
      <c r="I346" s="133"/>
      <c r="J346" s="133"/>
      <c r="K346" s="134"/>
      <c r="L346" s="135"/>
      <c r="M346" s="146"/>
      <c r="N346" s="146"/>
      <c r="O346" s="146"/>
      <c r="P346" s="146"/>
      <c r="Q346" s="146"/>
      <c r="R346" s="146"/>
      <c r="S346" s="139"/>
      <c r="T346" s="147"/>
      <c r="U346" s="118"/>
    </row>
    <row r="347" spans="2:21" ht="21.95" customHeight="1" x14ac:dyDescent="0.2">
      <c r="B347" s="125"/>
      <c r="C347" s="10"/>
      <c r="D347" s="10"/>
      <c r="E347" s="126"/>
      <c r="F347" s="10"/>
      <c r="G347" s="10"/>
      <c r="H347" s="10"/>
      <c r="I347" s="10"/>
      <c r="J347" s="10"/>
      <c r="K347" s="126"/>
      <c r="L347" s="127"/>
      <c r="M347" s="142"/>
      <c r="N347" s="142"/>
      <c r="O347" s="142"/>
      <c r="P347" s="142"/>
      <c r="Q347" s="142"/>
      <c r="R347" s="142"/>
      <c r="S347" s="144"/>
      <c r="T347" s="145"/>
      <c r="U347" s="118"/>
    </row>
    <row r="348" spans="2:21" ht="21.95" customHeight="1" thickBot="1" x14ac:dyDescent="0.25">
      <c r="B348" s="148"/>
      <c r="C348" s="149"/>
      <c r="D348" s="149"/>
      <c r="E348" s="150"/>
      <c r="F348" s="149"/>
      <c r="G348" s="149"/>
      <c r="H348" s="149"/>
      <c r="I348" s="149"/>
      <c r="J348" s="149"/>
      <c r="K348" s="150"/>
      <c r="L348" s="151"/>
      <c r="M348" s="152"/>
      <c r="N348" s="152"/>
      <c r="O348" s="152"/>
      <c r="P348" s="152"/>
      <c r="Q348" s="152"/>
      <c r="R348" s="152"/>
      <c r="S348" s="153"/>
      <c r="T348" s="154"/>
      <c r="U348" s="118"/>
    </row>
    <row r="349" spans="2:21" ht="19.899999999999999" customHeight="1" x14ac:dyDescent="0.2">
      <c r="B349" s="125"/>
      <c r="C349" s="10"/>
      <c r="D349" s="10"/>
      <c r="E349" s="126"/>
      <c r="F349" s="10"/>
      <c r="G349" s="10"/>
      <c r="H349" s="10"/>
      <c r="I349" s="10"/>
      <c r="J349" s="10"/>
      <c r="K349" s="126"/>
      <c r="L349" s="127"/>
      <c r="M349" s="142"/>
      <c r="N349" s="142"/>
      <c r="O349" s="142"/>
      <c r="P349" s="142"/>
      <c r="Q349" s="142"/>
      <c r="R349" s="142"/>
      <c r="S349" s="143"/>
      <c r="T349" s="145"/>
      <c r="U349" s="118"/>
    </row>
    <row r="350" spans="2:21" ht="19.899999999999999" customHeight="1" x14ac:dyDescent="0.2">
      <c r="B350" s="1039" t="s">
        <v>3</v>
      </c>
      <c r="C350" s="1040"/>
      <c r="D350" s="1041"/>
      <c r="E350" s="126"/>
      <c r="F350" s="10"/>
      <c r="G350" s="10"/>
      <c r="H350" s="10"/>
      <c r="I350" s="10"/>
      <c r="J350" s="10"/>
      <c r="K350" s="126"/>
      <c r="L350" s="127"/>
      <c r="M350" s="142">
        <f t="shared" ref="M350:R350" si="3">SUM(M315:M348)</f>
        <v>24800</v>
      </c>
      <c r="N350" s="142">
        <f t="shared" si="3"/>
        <v>24800</v>
      </c>
      <c r="O350" s="142">
        <f t="shared" si="3"/>
        <v>28490</v>
      </c>
      <c r="P350" s="142">
        <f t="shared" si="3"/>
        <v>28490</v>
      </c>
      <c r="Q350" s="142">
        <f t="shared" si="3"/>
        <v>31900</v>
      </c>
      <c r="R350" s="142">
        <f t="shared" si="3"/>
        <v>31900</v>
      </c>
      <c r="S350" s="142"/>
      <c r="T350" s="155"/>
      <c r="U350" s="118"/>
    </row>
    <row r="351" spans="2:21" ht="19.899999999999999" customHeight="1" thickBot="1" x14ac:dyDescent="0.25">
      <c r="B351" s="148"/>
      <c r="C351" s="149"/>
      <c r="D351" s="149"/>
      <c r="E351" s="150"/>
      <c r="F351" s="149"/>
      <c r="G351" s="149"/>
      <c r="H351" s="149"/>
      <c r="I351" s="149"/>
      <c r="J351" s="149"/>
      <c r="K351" s="150"/>
      <c r="L351" s="151"/>
      <c r="M351" s="152"/>
      <c r="N351" s="152"/>
      <c r="O351" s="152"/>
      <c r="P351" s="152"/>
      <c r="Q351" s="152"/>
      <c r="R351" s="152"/>
      <c r="S351" s="156"/>
      <c r="T351" s="154"/>
      <c r="U351" s="118"/>
    </row>
    <row r="353" spans="1:23" x14ac:dyDescent="0.2">
      <c r="B353" s="25" t="e">
        <f>B309</f>
        <v>#REF!</v>
      </c>
      <c r="T353" s="43"/>
    </row>
    <row r="354" spans="1:23" ht="42" x14ac:dyDescent="0.4">
      <c r="A354" s="106"/>
      <c r="M354" s="107" t="s">
        <v>18</v>
      </c>
    </row>
    <row r="355" spans="1:23" ht="21.75" thickBot="1" x14ac:dyDescent="0.25">
      <c r="B355" s="108"/>
      <c r="C355" s="109"/>
      <c r="D355" s="109"/>
      <c r="E355" s="109"/>
      <c r="F355" s="109"/>
      <c r="G355" s="109"/>
      <c r="H355" s="109"/>
      <c r="I355" s="109"/>
      <c r="J355" s="109"/>
      <c r="K355" s="109"/>
      <c r="L355" s="110"/>
      <c r="M355" s="109"/>
      <c r="N355" s="109"/>
      <c r="O355" s="109"/>
      <c r="P355" s="109"/>
      <c r="Q355" s="109"/>
      <c r="R355" s="109"/>
      <c r="S355" s="111"/>
      <c r="T355" s="112"/>
    </row>
    <row r="356" spans="1:23" ht="19.899999999999999" customHeight="1" x14ac:dyDescent="0.2">
      <c r="B356" s="113"/>
      <c r="C356" s="114"/>
      <c r="D356" s="114"/>
      <c r="E356" s="115"/>
      <c r="F356" s="114"/>
      <c r="G356" s="114"/>
      <c r="H356" s="114"/>
      <c r="I356" s="114"/>
      <c r="J356" s="114"/>
      <c r="K356" s="115"/>
      <c r="L356" s="116"/>
      <c r="M356" s="1042" t="s">
        <v>19</v>
      </c>
      <c r="N356" s="1043"/>
      <c r="O356" s="1042" t="s">
        <v>19</v>
      </c>
      <c r="P356" s="1043"/>
      <c r="Q356" s="1042" t="s">
        <v>19</v>
      </c>
      <c r="R356" s="1043"/>
      <c r="S356" s="116" t="s">
        <v>20</v>
      </c>
      <c r="T356" s="117"/>
      <c r="U356" s="118"/>
    </row>
    <row r="357" spans="1:23" ht="19.899999999999999" customHeight="1" x14ac:dyDescent="0.2">
      <c r="B357" s="1044" t="s">
        <v>21</v>
      </c>
      <c r="C357" s="1045"/>
      <c r="D357" s="1046"/>
      <c r="E357" s="1047" t="s">
        <v>22</v>
      </c>
      <c r="F357" s="1045"/>
      <c r="G357" s="1045"/>
      <c r="H357" s="1045"/>
      <c r="I357" s="1045"/>
      <c r="J357" s="1046"/>
      <c r="K357" s="119" t="s">
        <v>23</v>
      </c>
      <c r="L357" s="119" t="s">
        <v>5</v>
      </c>
      <c r="M357" s="1048" t="s">
        <v>479</v>
      </c>
      <c r="N357" s="1049"/>
      <c r="O357" s="1048" t="s">
        <v>513</v>
      </c>
      <c r="P357" s="1049"/>
      <c r="Q357" s="1048" t="s">
        <v>570</v>
      </c>
      <c r="R357" s="1049"/>
      <c r="S357" s="119" t="s">
        <v>24</v>
      </c>
      <c r="T357" s="120" t="s">
        <v>25</v>
      </c>
      <c r="U357" s="118"/>
    </row>
    <row r="358" spans="1:23" ht="19.899999999999999" customHeight="1" thickBot="1" x14ac:dyDescent="0.25">
      <c r="B358" s="121"/>
      <c r="C358" s="111"/>
      <c r="D358" s="111"/>
      <c r="E358" s="122"/>
      <c r="F358" s="111"/>
      <c r="G358" s="111"/>
      <c r="H358" s="111"/>
      <c r="I358" s="111"/>
      <c r="J358" s="111"/>
      <c r="K358" s="122"/>
      <c r="L358" s="123"/>
      <c r="M358" s="123" t="s">
        <v>26</v>
      </c>
      <c r="N358" s="123" t="s">
        <v>27</v>
      </c>
      <c r="O358" s="123" t="s">
        <v>26</v>
      </c>
      <c r="P358" s="123" t="s">
        <v>27</v>
      </c>
      <c r="Q358" s="123" t="s">
        <v>26</v>
      </c>
      <c r="R358" s="123" t="s">
        <v>27</v>
      </c>
      <c r="S358" s="123"/>
      <c r="T358" s="124"/>
      <c r="U358" s="118"/>
    </row>
    <row r="359" spans="1:23" ht="21.95" customHeight="1" x14ac:dyDescent="0.2">
      <c r="B359" s="125"/>
      <c r="C359" s="10"/>
      <c r="D359" s="10"/>
      <c r="E359" s="126"/>
      <c r="F359" s="10" t="s">
        <v>114</v>
      </c>
      <c r="G359" s="10"/>
      <c r="H359" s="10"/>
      <c r="I359" s="10"/>
      <c r="J359" s="10"/>
      <c r="K359" s="126"/>
      <c r="L359" s="127"/>
      <c r="M359" s="128"/>
      <c r="N359" s="126"/>
      <c r="O359" s="128"/>
      <c r="P359" s="126"/>
      <c r="Q359" s="128"/>
      <c r="R359" s="126"/>
      <c r="S359" s="129"/>
      <c r="T359" s="130"/>
      <c r="U359" s="118"/>
    </row>
    <row r="360" spans="1:23" ht="21.95" customHeight="1" x14ac:dyDescent="0.2">
      <c r="B360" s="131"/>
      <c r="C360" s="132" t="s">
        <v>109</v>
      </c>
      <c r="D360" s="133"/>
      <c r="E360" s="134"/>
      <c r="F360" s="132" t="s">
        <v>110</v>
      </c>
      <c r="G360" s="133"/>
      <c r="H360" s="133"/>
      <c r="I360" s="133"/>
      <c r="J360" s="133"/>
      <c r="K360" s="135">
        <v>1</v>
      </c>
      <c r="L360" s="135" t="s">
        <v>106</v>
      </c>
      <c r="M360" s="136">
        <v>6400</v>
      </c>
      <c r="N360" s="137">
        <f>SUM(K360*M360)</f>
        <v>6400</v>
      </c>
      <c r="O360" s="136">
        <v>7000</v>
      </c>
      <c r="P360" s="137">
        <f>SUM(K360*O360)</f>
        <v>7000</v>
      </c>
      <c r="Q360" s="138">
        <v>6800</v>
      </c>
      <c r="R360" s="137">
        <f>SUM(K360*Q360)</f>
        <v>6800</v>
      </c>
      <c r="S360" s="139">
        <f>ROUNDDOWN(M360*W360,0)</f>
        <v>6400</v>
      </c>
      <c r="T360" s="140" t="str">
        <f>M357</f>
        <v>(有)建造</v>
      </c>
      <c r="U360" s="118"/>
      <c r="W360" s="164">
        <v>1</v>
      </c>
    </row>
    <row r="361" spans="1:23" ht="21.95" customHeight="1" x14ac:dyDescent="0.2">
      <c r="B361" s="125"/>
      <c r="C361" s="10"/>
      <c r="D361" s="10"/>
      <c r="E361" s="126"/>
      <c r="F361" s="10"/>
      <c r="G361" s="10"/>
      <c r="H361" s="10"/>
      <c r="I361" s="10"/>
      <c r="J361" s="10"/>
      <c r="K361" s="126"/>
      <c r="L361" s="127"/>
      <c r="M361" s="128"/>
      <c r="N361" s="126"/>
      <c r="O361" s="128"/>
      <c r="P361" s="126"/>
      <c r="Q361" s="128"/>
      <c r="R361" s="126"/>
      <c r="S361" s="129"/>
      <c r="T361" s="130"/>
      <c r="U361" s="118"/>
    </row>
    <row r="362" spans="1:23" ht="21.95" customHeight="1" x14ac:dyDescent="0.2">
      <c r="B362" s="131"/>
      <c r="C362" s="132" t="s">
        <v>111</v>
      </c>
      <c r="D362" s="133"/>
      <c r="E362" s="134"/>
      <c r="F362" s="132" t="s">
        <v>118</v>
      </c>
      <c r="G362" s="133"/>
      <c r="H362" s="133"/>
      <c r="I362" s="133"/>
      <c r="J362" s="133"/>
      <c r="K362" s="135">
        <v>1</v>
      </c>
      <c r="L362" s="135" t="s">
        <v>112</v>
      </c>
      <c r="M362" s="136">
        <v>160000</v>
      </c>
      <c r="N362" s="137">
        <f>SUM(K362*M362)</f>
        <v>160000</v>
      </c>
      <c r="O362" s="136">
        <v>185000</v>
      </c>
      <c r="P362" s="137">
        <f>SUM(K362*O362)</f>
        <v>185000</v>
      </c>
      <c r="Q362" s="138">
        <v>200000</v>
      </c>
      <c r="R362" s="137">
        <f>SUM(K362*Q362)</f>
        <v>200000</v>
      </c>
      <c r="S362" s="139">
        <f>ROUNDDOWN(M362*W362,0)</f>
        <v>160000</v>
      </c>
      <c r="T362" s="140" t="str">
        <f>T360</f>
        <v>(有)建造</v>
      </c>
      <c r="U362" s="118"/>
      <c r="W362" s="164">
        <v>1</v>
      </c>
    </row>
    <row r="363" spans="1:23" ht="21.95" customHeight="1" x14ac:dyDescent="0.2">
      <c r="B363" s="125"/>
      <c r="C363" s="10"/>
      <c r="D363" s="10"/>
      <c r="E363" s="126"/>
      <c r="F363" s="10"/>
      <c r="G363" s="10"/>
      <c r="H363" s="10"/>
      <c r="I363" s="10"/>
      <c r="J363" s="10"/>
      <c r="K363" s="126"/>
      <c r="L363" s="127"/>
      <c r="M363" s="128"/>
      <c r="N363" s="126"/>
      <c r="O363" s="128"/>
      <c r="P363" s="126"/>
      <c r="Q363" s="128"/>
      <c r="R363" s="126"/>
      <c r="S363" s="129"/>
      <c r="T363" s="130"/>
      <c r="U363" s="118"/>
    </row>
    <row r="364" spans="1:23" ht="21.95" customHeight="1" x14ac:dyDescent="0.2">
      <c r="B364" s="131"/>
      <c r="C364" s="132" t="s">
        <v>113</v>
      </c>
      <c r="D364" s="133"/>
      <c r="E364" s="134"/>
      <c r="F364" s="132" t="s">
        <v>118</v>
      </c>
      <c r="G364" s="133"/>
      <c r="H364" s="133"/>
      <c r="I364" s="133"/>
      <c r="J364" s="133"/>
      <c r="K364" s="135">
        <v>1</v>
      </c>
      <c r="L364" s="135" t="s">
        <v>112</v>
      </c>
      <c r="M364" s="136">
        <v>480000</v>
      </c>
      <c r="N364" s="137">
        <f>SUM(K364*M364)</f>
        <v>480000</v>
      </c>
      <c r="O364" s="136">
        <v>520000</v>
      </c>
      <c r="P364" s="137">
        <f>SUM(K364*O364)</f>
        <v>520000</v>
      </c>
      <c r="Q364" s="138">
        <v>550000</v>
      </c>
      <c r="R364" s="137">
        <f>SUM(K364*Q364)</f>
        <v>550000</v>
      </c>
      <c r="S364" s="139">
        <f>ROUNDDOWN(M364*W364,0)</f>
        <v>480000</v>
      </c>
      <c r="T364" s="140" t="str">
        <f>T362</f>
        <v>(有)建造</v>
      </c>
      <c r="U364" s="118"/>
      <c r="W364" s="164">
        <v>1</v>
      </c>
    </row>
    <row r="365" spans="1:23" ht="21.95" customHeight="1" x14ac:dyDescent="0.2">
      <c r="B365" s="125"/>
      <c r="C365" s="10"/>
      <c r="D365" s="10"/>
      <c r="E365" s="126"/>
      <c r="F365" s="10" t="s">
        <v>114</v>
      </c>
      <c r="G365" s="10"/>
      <c r="H365" s="10"/>
      <c r="I365" s="10"/>
      <c r="J365" s="10"/>
      <c r="K365" s="126"/>
      <c r="L365" s="127"/>
      <c r="M365" s="128"/>
      <c r="N365" s="126"/>
      <c r="O365" s="128"/>
      <c r="P365" s="126"/>
      <c r="Q365" s="128"/>
      <c r="R365" s="126"/>
      <c r="S365" s="129"/>
      <c r="T365" s="130"/>
      <c r="U365" s="118"/>
    </row>
    <row r="366" spans="1:23" ht="21.95" customHeight="1" x14ac:dyDescent="0.2">
      <c r="B366" s="131"/>
      <c r="C366" s="132" t="s">
        <v>115</v>
      </c>
      <c r="D366" s="133"/>
      <c r="E366" s="134"/>
      <c r="F366" s="132" t="s">
        <v>116</v>
      </c>
      <c r="G366" s="133"/>
      <c r="H366" s="133"/>
      <c r="I366" s="133"/>
      <c r="J366" s="133"/>
      <c r="K366" s="135">
        <v>1</v>
      </c>
      <c r="L366" s="135" t="s">
        <v>106</v>
      </c>
      <c r="M366" s="136">
        <v>5200</v>
      </c>
      <c r="N366" s="137">
        <f>SUM(K366*M366)</f>
        <v>5200</v>
      </c>
      <c r="O366" s="136">
        <v>6200</v>
      </c>
      <c r="P366" s="137">
        <f>SUM(K366*O366)</f>
        <v>6200</v>
      </c>
      <c r="Q366" s="138">
        <v>6000</v>
      </c>
      <c r="R366" s="137">
        <f>SUM(K366*Q366)</f>
        <v>6000</v>
      </c>
      <c r="S366" s="139">
        <f>ROUNDDOWN(M366*W366,0)</f>
        <v>5200</v>
      </c>
      <c r="T366" s="140" t="str">
        <f>T364</f>
        <v>(有)建造</v>
      </c>
      <c r="U366" s="118"/>
      <c r="W366" s="164">
        <v>1</v>
      </c>
    </row>
    <row r="367" spans="1:23" ht="21.95" customHeight="1" x14ac:dyDescent="0.2">
      <c r="B367" s="125"/>
      <c r="C367" s="10"/>
      <c r="D367" s="10"/>
      <c r="E367" s="126"/>
      <c r="F367" s="10" t="s">
        <v>114</v>
      </c>
      <c r="G367" s="10"/>
      <c r="H367" s="10"/>
      <c r="I367" s="10"/>
      <c r="J367" s="10"/>
      <c r="K367" s="126"/>
      <c r="L367" s="127"/>
      <c r="M367" s="128"/>
      <c r="N367" s="126"/>
      <c r="O367" s="128"/>
      <c r="P367" s="126"/>
      <c r="Q367" s="128"/>
      <c r="R367" s="126"/>
      <c r="S367" s="129"/>
      <c r="T367" s="130"/>
      <c r="U367" s="118"/>
    </row>
    <row r="368" spans="1:23" ht="21.95" customHeight="1" x14ac:dyDescent="0.2">
      <c r="B368" s="131"/>
      <c r="C368" s="132" t="s">
        <v>117</v>
      </c>
      <c r="D368" s="133"/>
      <c r="E368" s="134"/>
      <c r="F368" s="132" t="s">
        <v>116</v>
      </c>
      <c r="G368" s="133"/>
      <c r="H368" s="133"/>
      <c r="I368" s="133"/>
      <c r="J368" s="133"/>
      <c r="K368" s="135">
        <v>1</v>
      </c>
      <c r="L368" s="135" t="s">
        <v>106</v>
      </c>
      <c r="M368" s="136">
        <v>4800</v>
      </c>
      <c r="N368" s="137">
        <f>SUM(K368*M368)</f>
        <v>4800</v>
      </c>
      <c r="O368" s="136">
        <v>6000</v>
      </c>
      <c r="P368" s="137">
        <f>SUM(K368*O368)</f>
        <v>6000</v>
      </c>
      <c r="Q368" s="138">
        <v>5500</v>
      </c>
      <c r="R368" s="137">
        <f>SUM(K368*Q368)</f>
        <v>5500</v>
      </c>
      <c r="S368" s="139">
        <f>ROUNDDOWN(M368*W368,0)</f>
        <v>4800</v>
      </c>
      <c r="T368" s="140" t="str">
        <f>T366</f>
        <v>(有)建造</v>
      </c>
      <c r="U368" s="118"/>
      <c r="W368" s="164">
        <v>1</v>
      </c>
    </row>
    <row r="369" spans="2:23" ht="21.95" customHeight="1" x14ac:dyDescent="0.2">
      <c r="B369" s="125"/>
      <c r="C369" s="10"/>
      <c r="D369" s="10"/>
      <c r="E369" s="126"/>
      <c r="F369" s="10"/>
      <c r="G369" s="10"/>
      <c r="H369" s="10"/>
      <c r="I369" s="10"/>
      <c r="J369" s="10"/>
      <c r="K369" s="126"/>
      <c r="L369" s="127"/>
      <c r="M369" s="128"/>
      <c r="N369" s="126"/>
      <c r="O369" s="128"/>
      <c r="P369" s="126"/>
      <c r="Q369" s="128"/>
      <c r="R369" s="126"/>
      <c r="S369" s="129"/>
      <c r="T369" s="130"/>
      <c r="U369" s="118"/>
    </row>
    <row r="370" spans="2:23" ht="21.95" customHeight="1" x14ac:dyDescent="0.2">
      <c r="B370" s="131"/>
      <c r="C370" s="132" t="s">
        <v>119</v>
      </c>
      <c r="D370" s="133"/>
      <c r="E370" s="134"/>
      <c r="F370" s="132" t="s">
        <v>120</v>
      </c>
      <c r="G370" s="133"/>
      <c r="H370" s="133"/>
      <c r="I370" s="133"/>
      <c r="J370" s="133"/>
      <c r="K370" s="135">
        <v>1</v>
      </c>
      <c r="L370" s="135" t="s">
        <v>106</v>
      </c>
      <c r="M370" s="136">
        <v>4000</v>
      </c>
      <c r="N370" s="137">
        <f>SUM(K370*M370)</f>
        <v>4000</v>
      </c>
      <c r="O370" s="136">
        <v>5000</v>
      </c>
      <c r="P370" s="137">
        <f>SUM(K370*O370)</f>
        <v>5000</v>
      </c>
      <c r="Q370" s="138">
        <v>4500</v>
      </c>
      <c r="R370" s="137">
        <f>SUM(K370*Q370)</f>
        <v>4500</v>
      </c>
      <c r="S370" s="139">
        <f>ROUNDDOWN(M370*W370,0)</f>
        <v>4000</v>
      </c>
      <c r="T370" s="140" t="str">
        <f>T368</f>
        <v>(有)建造</v>
      </c>
      <c r="U370" s="118"/>
      <c r="W370" s="164">
        <v>1</v>
      </c>
    </row>
    <row r="371" spans="2:23" ht="21.95" customHeight="1" x14ac:dyDescent="0.2">
      <c r="B371" s="125"/>
      <c r="C371" s="10"/>
      <c r="D371" s="10"/>
      <c r="E371" s="126"/>
      <c r="F371" s="10"/>
      <c r="G371" s="10"/>
      <c r="H371" s="10"/>
      <c r="I371" s="10"/>
      <c r="J371" s="10"/>
      <c r="K371" s="126"/>
      <c r="L371" s="127"/>
      <c r="M371" s="128"/>
      <c r="N371" s="126"/>
      <c r="O371" s="128"/>
      <c r="P371" s="126"/>
      <c r="Q371" s="128"/>
      <c r="R371" s="126"/>
      <c r="S371" s="129"/>
      <c r="T371" s="130"/>
      <c r="U371" s="118"/>
    </row>
    <row r="372" spans="2:23" ht="21.95" customHeight="1" x14ac:dyDescent="0.2">
      <c r="B372" s="131"/>
      <c r="C372" s="132" t="s">
        <v>121</v>
      </c>
      <c r="D372" s="133"/>
      <c r="E372" s="134"/>
      <c r="F372" s="132" t="s">
        <v>118</v>
      </c>
      <c r="G372" s="133"/>
      <c r="H372" s="133"/>
      <c r="I372" s="133"/>
      <c r="J372" s="133"/>
      <c r="K372" s="135">
        <v>1</v>
      </c>
      <c r="L372" s="135" t="s">
        <v>112</v>
      </c>
      <c r="M372" s="136">
        <v>240000</v>
      </c>
      <c r="N372" s="137">
        <f>SUM(K372*M372)</f>
        <v>240000</v>
      </c>
      <c r="O372" s="136">
        <v>300000</v>
      </c>
      <c r="P372" s="137">
        <f>SUM(K372*O372)</f>
        <v>300000</v>
      </c>
      <c r="Q372" s="138">
        <v>280000</v>
      </c>
      <c r="R372" s="137">
        <f>SUM(K372*Q372)</f>
        <v>280000</v>
      </c>
      <c r="S372" s="139">
        <f>ROUNDDOWN(M372*W372,0)</f>
        <v>240000</v>
      </c>
      <c r="T372" s="140" t="str">
        <f>T370</f>
        <v>(有)建造</v>
      </c>
      <c r="U372" s="118"/>
      <c r="W372" s="164">
        <v>1</v>
      </c>
    </row>
    <row r="373" spans="2:23" ht="21.95" customHeight="1" x14ac:dyDescent="0.2">
      <c r="B373" s="125"/>
      <c r="C373" s="10"/>
      <c r="D373" s="10"/>
      <c r="E373" s="126"/>
      <c r="F373" s="10"/>
      <c r="G373" s="10"/>
      <c r="H373" s="10"/>
      <c r="I373" s="10"/>
      <c r="J373" s="10"/>
      <c r="K373" s="126"/>
      <c r="L373" s="127"/>
      <c r="M373" s="141"/>
      <c r="N373" s="142"/>
      <c r="O373" s="141"/>
      <c r="P373" s="142"/>
      <c r="Q373" s="141"/>
      <c r="R373" s="142"/>
      <c r="S373" s="143"/>
      <c r="T373" s="130"/>
      <c r="U373" s="118"/>
    </row>
    <row r="374" spans="2:23" ht="21.95" customHeight="1" x14ac:dyDescent="0.2">
      <c r="B374" s="131"/>
      <c r="C374" s="132"/>
      <c r="D374" s="133"/>
      <c r="E374" s="134"/>
      <c r="F374" s="132"/>
      <c r="G374" s="133"/>
      <c r="H374" s="133"/>
      <c r="I374" s="133"/>
      <c r="J374" s="133"/>
      <c r="K374" s="135"/>
      <c r="L374" s="135"/>
      <c r="M374" s="136"/>
      <c r="N374" s="137"/>
      <c r="O374" s="136"/>
      <c r="P374" s="137"/>
      <c r="Q374" s="138"/>
      <c r="R374" s="137"/>
      <c r="S374" s="139"/>
      <c r="T374" s="140"/>
      <c r="U374" s="118"/>
    </row>
    <row r="375" spans="2:23" ht="21.95" customHeight="1" x14ac:dyDescent="0.2">
      <c r="B375" s="125"/>
      <c r="C375" s="10"/>
      <c r="D375" s="10"/>
      <c r="E375" s="126"/>
      <c r="F375" s="10"/>
      <c r="G375" s="10"/>
      <c r="H375" s="10"/>
      <c r="I375" s="10"/>
      <c r="J375" s="10"/>
      <c r="K375" s="126"/>
      <c r="L375" s="127"/>
      <c r="M375" s="141"/>
      <c r="N375" s="142"/>
      <c r="O375" s="141"/>
      <c r="P375" s="142"/>
      <c r="Q375" s="141"/>
      <c r="R375" s="142"/>
      <c r="S375" s="143"/>
      <c r="T375" s="130"/>
      <c r="U375" s="118"/>
    </row>
    <row r="376" spans="2:23" ht="21.95" customHeight="1" x14ac:dyDescent="0.2">
      <c r="B376" s="131"/>
      <c r="C376" s="132"/>
      <c r="D376" s="133"/>
      <c r="E376" s="134"/>
      <c r="F376" s="132"/>
      <c r="G376" s="133"/>
      <c r="H376" s="133"/>
      <c r="I376" s="133"/>
      <c r="J376" s="133"/>
      <c r="K376" s="135"/>
      <c r="L376" s="135"/>
      <c r="M376" s="136"/>
      <c r="N376" s="137"/>
      <c r="O376" s="136"/>
      <c r="P376" s="137"/>
      <c r="Q376" s="138"/>
      <c r="R376" s="137"/>
      <c r="S376" s="139"/>
      <c r="T376" s="140"/>
      <c r="U376" s="118"/>
    </row>
    <row r="377" spans="2:23" ht="21.95" customHeight="1" x14ac:dyDescent="0.2">
      <c r="B377" s="125"/>
      <c r="C377" s="10"/>
      <c r="D377" s="10"/>
      <c r="E377" s="126"/>
      <c r="F377" s="10"/>
      <c r="G377" s="10"/>
      <c r="H377" s="10"/>
      <c r="I377" s="10"/>
      <c r="J377" s="10"/>
      <c r="K377" s="126"/>
      <c r="L377" s="127"/>
      <c r="M377" s="141"/>
      <c r="N377" s="142"/>
      <c r="O377" s="141"/>
      <c r="P377" s="142"/>
      <c r="Q377" s="141"/>
      <c r="R377" s="142"/>
      <c r="S377" s="144"/>
      <c r="T377" s="130"/>
      <c r="U377" s="118"/>
    </row>
    <row r="378" spans="2:23" ht="21.95" customHeight="1" x14ac:dyDescent="0.2">
      <c r="B378" s="131"/>
      <c r="C378" s="132"/>
      <c r="D378" s="133"/>
      <c r="E378" s="134"/>
      <c r="F378" s="132"/>
      <c r="G378" s="133"/>
      <c r="H378" s="133"/>
      <c r="I378" s="133"/>
      <c r="J378" s="133"/>
      <c r="K378" s="135"/>
      <c r="L378" s="135"/>
      <c r="M378" s="136"/>
      <c r="N378" s="137"/>
      <c r="O378" s="136"/>
      <c r="P378" s="137"/>
      <c r="Q378" s="138"/>
      <c r="R378" s="137"/>
      <c r="S378" s="139"/>
      <c r="T378" s="140"/>
      <c r="U378" s="118"/>
    </row>
    <row r="379" spans="2:23" ht="21.95" customHeight="1" x14ac:dyDescent="0.2">
      <c r="B379" s="125"/>
      <c r="C379" s="10"/>
      <c r="D379" s="10"/>
      <c r="E379" s="126"/>
      <c r="F379" s="10"/>
      <c r="G379" s="10"/>
      <c r="H379" s="10"/>
      <c r="I379" s="10"/>
      <c r="J379" s="10"/>
      <c r="K379" s="126"/>
      <c r="L379" s="127"/>
      <c r="M379" s="141"/>
      <c r="N379" s="142"/>
      <c r="O379" s="141"/>
      <c r="P379" s="142"/>
      <c r="Q379" s="141"/>
      <c r="R379" s="142"/>
      <c r="S379" s="143"/>
      <c r="T379" s="130"/>
      <c r="U379" s="118"/>
    </row>
    <row r="380" spans="2:23" ht="21.75" customHeight="1" x14ac:dyDescent="0.2">
      <c r="B380" s="131"/>
      <c r="C380" s="132"/>
      <c r="D380" s="133"/>
      <c r="E380" s="134"/>
      <c r="F380" s="132"/>
      <c r="G380" s="133"/>
      <c r="H380" s="133"/>
      <c r="I380" s="133"/>
      <c r="J380" s="133"/>
      <c r="K380" s="135"/>
      <c r="L380" s="135"/>
      <c r="M380" s="136"/>
      <c r="N380" s="137"/>
      <c r="O380" s="136"/>
      <c r="P380" s="137"/>
      <c r="Q380" s="138"/>
      <c r="R380" s="137"/>
      <c r="S380" s="139"/>
      <c r="T380" s="140"/>
      <c r="U380" s="118"/>
    </row>
    <row r="381" spans="2:23" ht="23.25" customHeight="1" x14ac:dyDescent="0.2">
      <c r="B381" s="125"/>
      <c r="C381" s="10"/>
      <c r="D381" s="10"/>
      <c r="E381" s="126"/>
      <c r="F381" s="10"/>
      <c r="G381" s="10"/>
      <c r="H381" s="10"/>
      <c r="I381" s="10"/>
      <c r="J381" s="10"/>
      <c r="K381" s="126"/>
      <c r="L381" s="127"/>
      <c r="M381" s="141"/>
      <c r="N381" s="142"/>
      <c r="O381" s="141"/>
      <c r="P381" s="142"/>
      <c r="Q381" s="141"/>
      <c r="R381" s="142"/>
      <c r="S381" s="144"/>
      <c r="T381" s="130"/>
      <c r="U381" s="118"/>
    </row>
    <row r="382" spans="2:23" ht="21.95" customHeight="1" x14ac:dyDescent="0.2">
      <c r="B382" s="131"/>
      <c r="C382" s="132"/>
      <c r="D382" s="133"/>
      <c r="E382" s="134"/>
      <c r="F382" s="132"/>
      <c r="G382" s="133"/>
      <c r="H382" s="133"/>
      <c r="I382" s="133"/>
      <c r="J382" s="133"/>
      <c r="K382" s="135"/>
      <c r="L382" s="135"/>
      <c r="M382" s="136"/>
      <c r="N382" s="137"/>
      <c r="O382" s="136"/>
      <c r="P382" s="137"/>
      <c r="Q382" s="138"/>
      <c r="R382" s="137"/>
      <c r="S382" s="139"/>
      <c r="T382" s="140"/>
      <c r="U382" s="118"/>
    </row>
    <row r="383" spans="2:23" ht="21.95" customHeight="1" x14ac:dyDescent="0.2">
      <c r="B383" s="125"/>
      <c r="C383" s="10"/>
      <c r="D383" s="10"/>
      <c r="E383" s="126"/>
      <c r="F383" s="10"/>
      <c r="G383" s="10"/>
      <c r="H383" s="10"/>
      <c r="I383" s="10"/>
      <c r="J383" s="10"/>
      <c r="K383" s="126"/>
      <c r="L383" s="127"/>
      <c r="M383" s="142"/>
      <c r="N383" s="142"/>
      <c r="O383" s="142"/>
      <c r="P383" s="142"/>
      <c r="Q383" s="141"/>
      <c r="R383" s="142"/>
      <c r="S383" s="143"/>
      <c r="T383" s="145"/>
      <c r="U383" s="118"/>
    </row>
    <row r="384" spans="2:23" ht="21.95" customHeight="1" x14ac:dyDescent="0.2">
      <c r="B384" s="131"/>
      <c r="C384" s="132"/>
      <c r="D384" s="133"/>
      <c r="E384" s="134"/>
      <c r="F384" s="132"/>
      <c r="G384" s="133"/>
      <c r="H384" s="133"/>
      <c r="I384" s="133"/>
      <c r="J384" s="133"/>
      <c r="K384" s="135"/>
      <c r="L384" s="135"/>
      <c r="M384" s="134"/>
      <c r="N384" s="137"/>
      <c r="O384" s="134"/>
      <c r="P384" s="137"/>
      <c r="Q384" s="146"/>
      <c r="R384" s="137"/>
      <c r="S384" s="139"/>
      <c r="T384" s="147"/>
      <c r="U384" s="118"/>
    </row>
    <row r="385" spans="1:21" ht="21.95" customHeight="1" x14ac:dyDescent="0.2">
      <c r="B385" s="125"/>
      <c r="C385" s="10"/>
      <c r="D385" s="10"/>
      <c r="E385" s="126"/>
      <c r="F385" s="10"/>
      <c r="G385" s="10"/>
      <c r="H385" s="10"/>
      <c r="I385" s="10"/>
      <c r="J385" s="10"/>
      <c r="K385" s="126"/>
      <c r="L385" s="127"/>
      <c r="M385" s="142"/>
      <c r="N385" s="142"/>
      <c r="O385" s="142"/>
      <c r="P385" s="142"/>
      <c r="Q385" s="142"/>
      <c r="R385" s="142"/>
      <c r="S385" s="144"/>
      <c r="T385" s="145"/>
      <c r="U385" s="118"/>
    </row>
    <row r="386" spans="1:21" ht="21.95" customHeight="1" x14ac:dyDescent="0.2">
      <c r="B386" s="131"/>
      <c r="C386" s="132"/>
      <c r="D386" s="133"/>
      <c r="E386" s="134"/>
      <c r="F386" s="132"/>
      <c r="G386" s="133"/>
      <c r="H386" s="133"/>
      <c r="I386" s="133"/>
      <c r="J386" s="133"/>
      <c r="K386" s="135"/>
      <c r="L386" s="135"/>
      <c r="M386" s="134"/>
      <c r="N386" s="137"/>
      <c r="O386" s="134"/>
      <c r="P386" s="137"/>
      <c r="Q386" s="146"/>
      <c r="R386" s="137"/>
      <c r="S386" s="139"/>
      <c r="T386" s="147"/>
      <c r="U386" s="118"/>
    </row>
    <row r="387" spans="1:21" ht="21.95" customHeight="1" x14ac:dyDescent="0.2">
      <c r="B387" s="125"/>
      <c r="C387" s="10"/>
      <c r="D387" s="10"/>
      <c r="E387" s="126"/>
      <c r="F387" s="10"/>
      <c r="G387" s="10"/>
      <c r="H387" s="10"/>
      <c r="I387" s="10"/>
      <c r="J387" s="10"/>
      <c r="K387" s="126"/>
      <c r="L387" s="127"/>
      <c r="M387" s="142"/>
      <c r="N387" s="142"/>
      <c r="O387" s="142"/>
      <c r="P387" s="142"/>
      <c r="Q387" s="142"/>
      <c r="R387" s="142"/>
      <c r="S387" s="144"/>
      <c r="T387" s="145"/>
      <c r="U387" s="118"/>
    </row>
    <row r="388" spans="1:21" ht="21.95" customHeight="1" x14ac:dyDescent="0.2">
      <c r="B388" s="131"/>
      <c r="C388" s="132"/>
      <c r="D388" s="133"/>
      <c r="E388" s="134"/>
      <c r="F388" s="132"/>
      <c r="G388" s="133"/>
      <c r="H388" s="133"/>
      <c r="I388" s="133"/>
      <c r="J388" s="133"/>
      <c r="K388" s="135"/>
      <c r="L388" s="135"/>
      <c r="M388" s="146"/>
      <c r="N388" s="146"/>
      <c r="O388" s="146"/>
      <c r="P388" s="146"/>
      <c r="Q388" s="146"/>
      <c r="R388" s="146"/>
      <c r="S388" s="139"/>
      <c r="T388" s="147"/>
      <c r="U388" s="118"/>
    </row>
    <row r="389" spans="1:21" ht="21.95" customHeight="1" x14ac:dyDescent="0.2">
      <c r="B389" s="125"/>
      <c r="C389" s="10"/>
      <c r="D389" s="10"/>
      <c r="E389" s="126"/>
      <c r="F389" s="10"/>
      <c r="G389" s="10"/>
      <c r="H389" s="10"/>
      <c r="I389" s="10"/>
      <c r="J389" s="10"/>
      <c r="K389" s="126"/>
      <c r="L389" s="127"/>
      <c r="M389" s="142"/>
      <c r="N389" s="142"/>
      <c r="O389" s="142"/>
      <c r="P389" s="142"/>
      <c r="Q389" s="142"/>
      <c r="R389" s="142"/>
      <c r="S389" s="144"/>
      <c r="T389" s="145"/>
      <c r="U389" s="118"/>
    </row>
    <row r="390" spans="1:21" ht="21.95" customHeight="1" x14ac:dyDescent="0.2">
      <c r="B390" s="131"/>
      <c r="C390" s="133"/>
      <c r="D390" s="133"/>
      <c r="E390" s="134"/>
      <c r="F390" s="133"/>
      <c r="G390" s="133"/>
      <c r="H390" s="133"/>
      <c r="I390" s="133"/>
      <c r="J390" s="133"/>
      <c r="K390" s="134"/>
      <c r="L390" s="135"/>
      <c r="M390" s="146"/>
      <c r="N390" s="146"/>
      <c r="O390" s="146"/>
      <c r="P390" s="146"/>
      <c r="Q390" s="146"/>
      <c r="R390" s="146"/>
      <c r="S390" s="139"/>
      <c r="T390" s="147"/>
      <c r="U390" s="118"/>
    </row>
    <row r="391" spans="1:21" ht="21.95" customHeight="1" x14ac:dyDescent="0.2">
      <c r="B391" s="125"/>
      <c r="C391" s="10"/>
      <c r="D391" s="10"/>
      <c r="E391" s="126"/>
      <c r="F391" s="10"/>
      <c r="G391" s="10"/>
      <c r="H391" s="10"/>
      <c r="I391" s="10"/>
      <c r="J391" s="10"/>
      <c r="K391" s="126"/>
      <c r="L391" s="127"/>
      <c r="M391" s="142"/>
      <c r="N391" s="142"/>
      <c r="O391" s="142"/>
      <c r="P391" s="142"/>
      <c r="Q391" s="142"/>
      <c r="R391" s="142"/>
      <c r="S391" s="144"/>
      <c r="T391" s="145"/>
      <c r="U391" s="118"/>
    </row>
    <row r="392" spans="1:21" ht="21.95" customHeight="1" thickBot="1" x14ac:dyDescent="0.25">
      <c r="B392" s="148"/>
      <c r="C392" s="149"/>
      <c r="D392" s="149"/>
      <c r="E392" s="150"/>
      <c r="F392" s="149"/>
      <c r="G392" s="149"/>
      <c r="H392" s="149"/>
      <c r="I392" s="149"/>
      <c r="J392" s="149"/>
      <c r="K392" s="150"/>
      <c r="L392" s="151"/>
      <c r="M392" s="152"/>
      <c r="N392" s="152"/>
      <c r="O392" s="152"/>
      <c r="P392" s="152"/>
      <c r="Q392" s="152"/>
      <c r="R392" s="152"/>
      <c r="S392" s="153"/>
      <c r="T392" s="154"/>
      <c r="U392" s="118"/>
    </row>
    <row r="393" spans="1:21" ht="19.899999999999999" customHeight="1" x14ac:dyDescent="0.2">
      <c r="B393" s="125"/>
      <c r="C393" s="10"/>
      <c r="D393" s="10"/>
      <c r="E393" s="126"/>
      <c r="F393" s="10"/>
      <c r="G393" s="10"/>
      <c r="H393" s="10"/>
      <c r="I393" s="10"/>
      <c r="J393" s="10"/>
      <c r="K393" s="126"/>
      <c r="L393" s="127"/>
      <c r="M393" s="142"/>
      <c r="N393" s="142"/>
      <c r="O393" s="142"/>
      <c r="P393" s="142"/>
      <c r="Q393" s="142"/>
      <c r="R393" s="142"/>
      <c r="S393" s="143"/>
      <c r="T393" s="145"/>
      <c r="U393" s="118"/>
    </row>
    <row r="394" spans="1:21" ht="19.899999999999999" customHeight="1" x14ac:dyDescent="0.2">
      <c r="B394" s="1039" t="s">
        <v>3</v>
      </c>
      <c r="C394" s="1040"/>
      <c r="D394" s="1041"/>
      <c r="E394" s="126"/>
      <c r="F394" s="10"/>
      <c r="G394" s="10"/>
      <c r="H394" s="10"/>
      <c r="I394" s="10"/>
      <c r="J394" s="10"/>
      <c r="K394" s="126"/>
      <c r="L394" s="127"/>
      <c r="M394" s="142">
        <f t="shared" ref="M394:R394" si="4">SUM(M359:M392)</f>
        <v>900400</v>
      </c>
      <c r="N394" s="142">
        <f t="shared" si="4"/>
        <v>900400</v>
      </c>
      <c r="O394" s="142">
        <f t="shared" si="4"/>
        <v>1029200</v>
      </c>
      <c r="P394" s="142">
        <f t="shared" si="4"/>
        <v>1029200</v>
      </c>
      <c r="Q394" s="142">
        <f t="shared" si="4"/>
        <v>1052800</v>
      </c>
      <c r="R394" s="142">
        <f t="shared" si="4"/>
        <v>1052800</v>
      </c>
      <c r="S394" s="142"/>
      <c r="T394" s="155"/>
      <c r="U394" s="118"/>
    </row>
    <row r="395" spans="1:21" ht="19.899999999999999" customHeight="1" thickBot="1" x14ac:dyDescent="0.25">
      <c r="B395" s="148"/>
      <c r="C395" s="149"/>
      <c r="D395" s="149"/>
      <c r="E395" s="150"/>
      <c r="F395" s="149"/>
      <c r="G395" s="149"/>
      <c r="H395" s="149"/>
      <c r="I395" s="149"/>
      <c r="J395" s="149"/>
      <c r="K395" s="150"/>
      <c r="L395" s="151"/>
      <c r="M395" s="152"/>
      <c r="N395" s="152"/>
      <c r="O395" s="152"/>
      <c r="P395" s="152"/>
      <c r="Q395" s="152"/>
      <c r="R395" s="152"/>
      <c r="S395" s="156"/>
      <c r="T395" s="154"/>
      <c r="U395" s="118"/>
    </row>
    <row r="397" spans="1:21" x14ac:dyDescent="0.2">
      <c r="B397" s="25" t="e">
        <f>B353</f>
        <v>#REF!</v>
      </c>
      <c r="T397" s="43"/>
    </row>
    <row r="398" spans="1:21" ht="42" x14ac:dyDescent="0.4">
      <c r="A398" s="106"/>
      <c r="M398" s="107" t="s">
        <v>18</v>
      </c>
    </row>
    <row r="399" spans="1:21" ht="21.75" thickBot="1" x14ac:dyDescent="0.25">
      <c r="B399" s="108"/>
      <c r="C399" s="109"/>
      <c r="D399" s="109"/>
      <c r="E399" s="109"/>
      <c r="F399" s="109"/>
      <c r="G399" s="109"/>
      <c r="H399" s="109"/>
      <c r="I399" s="109"/>
      <c r="J399" s="109"/>
      <c r="K399" s="109"/>
      <c r="L399" s="110"/>
      <c r="M399" s="109"/>
      <c r="N399" s="109"/>
      <c r="O399" s="109"/>
      <c r="P399" s="109"/>
      <c r="Q399" s="109"/>
      <c r="R399" s="109"/>
      <c r="S399" s="111"/>
      <c r="T399" s="112"/>
    </row>
    <row r="400" spans="1:21" ht="19.899999999999999" customHeight="1" x14ac:dyDescent="0.2">
      <c r="B400" s="113"/>
      <c r="C400" s="114"/>
      <c r="D400" s="114"/>
      <c r="E400" s="115"/>
      <c r="F400" s="114"/>
      <c r="G400" s="114"/>
      <c r="H400" s="114"/>
      <c r="I400" s="114"/>
      <c r="J400" s="114"/>
      <c r="K400" s="115"/>
      <c r="L400" s="116"/>
      <c r="M400" s="1042" t="s">
        <v>19</v>
      </c>
      <c r="N400" s="1043"/>
      <c r="O400" s="1042" t="s">
        <v>19</v>
      </c>
      <c r="P400" s="1043"/>
      <c r="Q400" s="1042" t="s">
        <v>19</v>
      </c>
      <c r="R400" s="1043"/>
      <c r="S400" s="116" t="s">
        <v>20</v>
      </c>
      <c r="T400" s="117"/>
      <c r="U400" s="118"/>
    </row>
    <row r="401" spans="2:21" ht="19.899999999999999" customHeight="1" x14ac:dyDescent="0.2">
      <c r="B401" s="1044" t="s">
        <v>21</v>
      </c>
      <c r="C401" s="1045"/>
      <c r="D401" s="1046"/>
      <c r="E401" s="1047" t="s">
        <v>22</v>
      </c>
      <c r="F401" s="1045"/>
      <c r="G401" s="1045"/>
      <c r="H401" s="1045"/>
      <c r="I401" s="1045"/>
      <c r="J401" s="1046"/>
      <c r="K401" s="119" t="s">
        <v>23</v>
      </c>
      <c r="L401" s="119" t="s">
        <v>5</v>
      </c>
      <c r="M401" s="1048" t="s">
        <v>487</v>
      </c>
      <c r="N401" s="1049"/>
      <c r="O401" s="1048" t="s">
        <v>488</v>
      </c>
      <c r="P401" s="1049"/>
      <c r="Q401" s="1048" t="s">
        <v>489</v>
      </c>
      <c r="R401" s="1049"/>
      <c r="S401" s="119" t="s">
        <v>24</v>
      </c>
      <c r="T401" s="120" t="s">
        <v>25</v>
      </c>
      <c r="U401" s="118"/>
    </row>
    <row r="402" spans="2:21" ht="19.899999999999999" customHeight="1" thickBot="1" x14ac:dyDescent="0.25">
      <c r="B402" s="121"/>
      <c r="C402" s="111"/>
      <c r="D402" s="111"/>
      <c r="E402" s="122"/>
      <c r="F402" s="111"/>
      <c r="G402" s="111"/>
      <c r="H402" s="111"/>
      <c r="I402" s="111"/>
      <c r="J402" s="111"/>
      <c r="K402" s="122"/>
      <c r="L402" s="123"/>
      <c r="M402" s="123" t="s">
        <v>26</v>
      </c>
      <c r="N402" s="123" t="s">
        <v>27</v>
      </c>
      <c r="O402" s="123" t="s">
        <v>26</v>
      </c>
      <c r="P402" s="123" t="s">
        <v>27</v>
      </c>
      <c r="Q402" s="123" t="s">
        <v>26</v>
      </c>
      <c r="R402" s="123" t="s">
        <v>27</v>
      </c>
      <c r="S402" s="123"/>
      <c r="T402" s="124"/>
      <c r="U402" s="118"/>
    </row>
    <row r="403" spans="2:21" ht="21.95" customHeight="1" x14ac:dyDescent="0.2">
      <c r="B403" s="125"/>
      <c r="C403" s="10" t="s">
        <v>122</v>
      </c>
      <c r="D403" s="10"/>
      <c r="E403" s="126"/>
      <c r="F403" s="10"/>
      <c r="G403" s="10"/>
      <c r="H403" s="10"/>
      <c r="I403" s="10"/>
      <c r="J403" s="10"/>
      <c r="K403" s="126"/>
      <c r="L403" s="127"/>
      <c r="M403" s="128"/>
      <c r="N403" s="126"/>
      <c r="O403" s="128"/>
      <c r="P403" s="126"/>
      <c r="Q403" s="128"/>
      <c r="R403" s="126"/>
      <c r="S403" s="129"/>
      <c r="T403" s="130"/>
      <c r="U403" s="118"/>
    </row>
    <row r="404" spans="2:21" ht="21.95" customHeight="1" x14ac:dyDescent="0.2">
      <c r="B404" s="131"/>
      <c r="C404" s="132" t="s">
        <v>123</v>
      </c>
      <c r="D404" s="133"/>
      <c r="E404" s="134"/>
      <c r="F404" s="132" t="s">
        <v>124</v>
      </c>
      <c r="G404" s="133"/>
      <c r="H404" s="133"/>
      <c r="I404" s="133"/>
      <c r="J404" s="133"/>
      <c r="K404" s="135">
        <v>1</v>
      </c>
      <c r="L404" s="135" t="s">
        <v>35</v>
      </c>
      <c r="M404" s="136">
        <v>63800</v>
      </c>
      <c r="N404" s="137">
        <f>SUM(K404*M404)</f>
        <v>63800</v>
      </c>
      <c r="O404" s="136">
        <v>34000</v>
      </c>
      <c r="P404" s="137">
        <f>SUM(K404*O404)</f>
        <v>34000</v>
      </c>
      <c r="Q404" s="138">
        <v>58000</v>
      </c>
      <c r="R404" s="137">
        <f>SUM(K404*Q404)</f>
        <v>58000</v>
      </c>
      <c r="S404" s="139">
        <f>O404</f>
        <v>34000</v>
      </c>
      <c r="T404" s="140" t="str">
        <f>O401</f>
        <v>伸和工業</v>
      </c>
      <c r="U404" s="118"/>
    </row>
    <row r="405" spans="2:21" ht="21.95" customHeight="1" x14ac:dyDescent="0.2">
      <c r="B405" s="125"/>
      <c r="C405" s="10" t="s">
        <v>126</v>
      </c>
      <c r="D405" s="10"/>
      <c r="E405" s="126"/>
      <c r="F405" s="10"/>
      <c r="G405" s="10"/>
      <c r="H405" s="10"/>
      <c r="I405" s="10"/>
      <c r="J405" s="10"/>
      <c r="K405" s="126"/>
      <c r="L405" s="127"/>
      <c r="M405" s="128"/>
      <c r="N405" s="126"/>
      <c r="O405" s="128"/>
      <c r="P405" s="126"/>
      <c r="Q405" s="128"/>
      <c r="R405" s="126"/>
      <c r="S405" s="129"/>
      <c r="T405" s="130"/>
      <c r="U405" s="118"/>
    </row>
    <row r="406" spans="2:21" ht="21.95" customHeight="1" x14ac:dyDescent="0.2">
      <c r="B406" s="131"/>
      <c r="C406" s="132" t="s">
        <v>123</v>
      </c>
      <c r="D406" s="133"/>
      <c r="E406" s="134"/>
      <c r="F406" s="132" t="s">
        <v>127</v>
      </c>
      <c r="G406" s="133"/>
      <c r="H406" s="133"/>
      <c r="I406" s="133"/>
      <c r="J406" s="133"/>
      <c r="K406" s="135">
        <v>3</v>
      </c>
      <c r="L406" s="135" t="s">
        <v>35</v>
      </c>
      <c r="M406" s="136">
        <v>308000</v>
      </c>
      <c r="N406" s="137">
        <f>SUM(K406*M406)</f>
        <v>924000</v>
      </c>
      <c r="O406" s="136">
        <v>140000</v>
      </c>
      <c r="P406" s="137">
        <f>SUM(K406*O406)</f>
        <v>420000</v>
      </c>
      <c r="Q406" s="138">
        <v>280000</v>
      </c>
      <c r="R406" s="137">
        <f>SUM(K406*Q406)</f>
        <v>840000</v>
      </c>
      <c r="S406" s="139">
        <f>O406</f>
        <v>140000</v>
      </c>
      <c r="T406" s="140" t="str">
        <f>T404</f>
        <v>伸和工業</v>
      </c>
      <c r="U406" s="118"/>
    </row>
    <row r="407" spans="2:21" ht="21.95" customHeight="1" x14ac:dyDescent="0.2">
      <c r="B407" s="125"/>
      <c r="C407" s="10" t="s">
        <v>128</v>
      </c>
      <c r="D407" s="10"/>
      <c r="E407" s="126"/>
      <c r="F407" s="10"/>
      <c r="G407" s="10"/>
      <c r="H407" s="10"/>
      <c r="I407" s="10"/>
      <c r="J407" s="10"/>
      <c r="K407" s="126"/>
      <c r="L407" s="127"/>
      <c r="M407" s="128"/>
      <c r="N407" s="126"/>
      <c r="O407" s="128"/>
      <c r="P407" s="126"/>
      <c r="Q407" s="128"/>
      <c r="R407" s="126"/>
      <c r="S407" s="129"/>
      <c r="T407" s="130"/>
      <c r="U407" s="118"/>
    </row>
    <row r="408" spans="2:21" ht="21.95" customHeight="1" x14ac:dyDescent="0.2">
      <c r="B408" s="131"/>
      <c r="C408" s="132" t="s">
        <v>129</v>
      </c>
      <c r="D408" s="133"/>
      <c r="E408" s="134"/>
      <c r="F408" s="132" t="s">
        <v>130</v>
      </c>
      <c r="G408" s="133"/>
      <c r="H408" s="133"/>
      <c r="I408" s="133"/>
      <c r="J408" s="133"/>
      <c r="K408" s="135">
        <v>8</v>
      </c>
      <c r="L408" s="135" t="s">
        <v>35</v>
      </c>
      <c r="M408" s="136">
        <v>58300</v>
      </c>
      <c r="N408" s="137">
        <f>SUM(K408*M408)</f>
        <v>466400</v>
      </c>
      <c r="O408" s="136">
        <v>233000</v>
      </c>
      <c r="P408" s="137">
        <f>SUM(K408*O408)</f>
        <v>1864000</v>
      </c>
      <c r="Q408" s="138">
        <v>53000</v>
      </c>
      <c r="R408" s="137">
        <f>SUM(K408*Q408)</f>
        <v>424000</v>
      </c>
      <c r="S408" s="139">
        <f>Q408</f>
        <v>53000</v>
      </c>
      <c r="T408" s="140" t="str">
        <f>Q401</f>
        <v>(株)トウエイ</v>
      </c>
      <c r="U408" s="118"/>
    </row>
    <row r="409" spans="2:21" ht="21.95" customHeight="1" x14ac:dyDescent="0.2">
      <c r="B409" s="125"/>
      <c r="C409" s="10" t="s">
        <v>131</v>
      </c>
      <c r="D409" s="10"/>
      <c r="E409" s="126"/>
      <c r="F409" s="10"/>
      <c r="G409" s="10"/>
      <c r="H409" s="10"/>
      <c r="I409" s="10"/>
      <c r="J409" s="10"/>
      <c r="K409" s="126"/>
      <c r="L409" s="127"/>
      <c r="M409" s="128"/>
      <c r="N409" s="126"/>
      <c r="O409" s="128"/>
      <c r="P409" s="126"/>
      <c r="Q409" s="128"/>
      <c r="R409" s="126"/>
      <c r="S409" s="129"/>
      <c r="T409" s="130"/>
      <c r="U409" s="118"/>
    </row>
    <row r="410" spans="2:21" ht="21.95" customHeight="1" x14ac:dyDescent="0.2">
      <c r="B410" s="131"/>
      <c r="C410" s="132" t="s">
        <v>132</v>
      </c>
      <c r="D410" s="133"/>
      <c r="E410" s="134"/>
      <c r="F410" s="132" t="s">
        <v>133</v>
      </c>
      <c r="G410" s="133"/>
      <c r="H410" s="133"/>
      <c r="I410" s="133"/>
      <c r="J410" s="133"/>
      <c r="K410" s="135">
        <v>1</v>
      </c>
      <c r="L410" s="135" t="s">
        <v>35</v>
      </c>
      <c r="M410" s="136">
        <v>825000</v>
      </c>
      <c r="N410" s="137">
        <f>SUM(K410*M410)</f>
        <v>825000</v>
      </c>
      <c r="O410" s="136">
        <v>434000</v>
      </c>
      <c r="P410" s="137">
        <f>SUM(K410*O410)</f>
        <v>434000</v>
      </c>
      <c r="Q410" s="138">
        <v>750000</v>
      </c>
      <c r="R410" s="137">
        <f>SUM(K410*Q410)</f>
        <v>750000</v>
      </c>
      <c r="S410" s="139">
        <f>O410</f>
        <v>434000</v>
      </c>
      <c r="T410" s="140" t="str">
        <f>O401</f>
        <v>伸和工業</v>
      </c>
      <c r="U410" s="118"/>
    </row>
    <row r="411" spans="2:21" ht="21.95" customHeight="1" x14ac:dyDescent="0.2">
      <c r="B411" s="125"/>
      <c r="C411" s="10" t="s">
        <v>134</v>
      </c>
      <c r="D411" s="10"/>
      <c r="E411" s="126"/>
      <c r="F411" s="10"/>
      <c r="G411" s="10"/>
      <c r="H411" s="10"/>
      <c r="I411" s="10"/>
      <c r="J411" s="10"/>
      <c r="K411" s="126"/>
      <c r="L411" s="127"/>
      <c r="M411" s="128"/>
      <c r="N411" s="126"/>
      <c r="O411" s="128"/>
      <c r="P411" s="126"/>
      <c r="Q411" s="128"/>
      <c r="R411" s="126"/>
      <c r="S411" s="129"/>
      <c r="T411" s="130"/>
      <c r="U411" s="118"/>
    </row>
    <row r="412" spans="2:21" ht="21.95" customHeight="1" x14ac:dyDescent="0.2">
      <c r="B412" s="131"/>
      <c r="C412" s="132" t="s">
        <v>135</v>
      </c>
      <c r="D412" s="133"/>
      <c r="E412" s="134"/>
      <c r="F412" s="132" t="s">
        <v>136</v>
      </c>
      <c r="G412" s="133"/>
      <c r="H412" s="133"/>
      <c r="I412" s="133"/>
      <c r="J412" s="133"/>
      <c r="K412" s="135">
        <v>2</v>
      </c>
      <c r="L412" s="135" t="s">
        <v>35</v>
      </c>
      <c r="M412" s="136">
        <v>39600</v>
      </c>
      <c r="N412" s="137">
        <f>SUM(K412*M412)</f>
        <v>79200</v>
      </c>
      <c r="O412" s="136">
        <v>21000</v>
      </c>
      <c r="P412" s="137">
        <f>SUM(K412*O412)</f>
        <v>42000</v>
      </c>
      <c r="Q412" s="138">
        <v>36000</v>
      </c>
      <c r="R412" s="137">
        <f>SUM(K412*Q412)</f>
        <v>72000</v>
      </c>
      <c r="S412" s="139">
        <f>O412</f>
        <v>21000</v>
      </c>
      <c r="T412" s="140" t="str">
        <f>T410</f>
        <v>伸和工業</v>
      </c>
      <c r="U412" s="118"/>
    </row>
    <row r="413" spans="2:21" ht="21.95" customHeight="1" x14ac:dyDescent="0.2">
      <c r="B413" s="125"/>
      <c r="C413" s="10" t="s">
        <v>137</v>
      </c>
      <c r="D413" s="10"/>
      <c r="E413" s="126"/>
      <c r="F413" s="10"/>
      <c r="G413" s="10"/>
      <c r="H413" s="10"/>
      <c r="I413" s="10"/>
      <c r="J413" s="10"/>
      <c r="K413" s="126"/>
      <c r="L413" s="127"/>
      <c r="M413" s="128"/>
      <c r="N413" s="126"/>
      <c r="O413" s="128"/>
      <c r="P413" s="126"/>
      <c r="Q413" s="128"/>
      <c r="R413" s="126"/>
      <c r="S413" s="129"/>
      <c r="T413" s="130"/>
      <c r="U413" s="118"/>
    </row>
    <row r="414" spans="2:21" ht="21.95" customHeight="1" x14ac:dyDescent="0.2">
      <c r="B414" s="131"/>
      <c r="C414" s="132" t="s">
        <v>138</v>
      </c>
      <c r="D414" s="133"/>
      <c r="E414" s="134"/>
      <c r="F414" s="132" t="s">
        <v>139</v>
      </c>
      <c r="G414" s="133"/>
      <c r="H414" s="133"/>
      <c r="I414" s="133"/>
      <c r="J414" s="133"/>
      <c r="K414" s="135">
        <v>1</v>
      </c>
      <c r="L414" s="135" t="s">
        <v>35</v>
      </c>
      <c r="M414" s="136">
        <v>84700</v>
      </c>
      <c r="N414" s="137">
        <f>SUM(K414*M414)</f>
        <v>84700</v>
      </c>
      <c r="O414" s="136">
        <v>115000</v>
      </c>
      <c r="P414" s="137">
        <f>SUM(K414*O414)</f>
        <v>115000</v>
      </c>
      <c r="Q414" s="138">
        <v>77000</v>
      </c>
      <c r="R414" s="137">
        <f>SUM(K414*Q414)</f>
        <v>77000</v>
      </c>
      <c r="S414" s="139">
        <f>Q414</f>
        <v>77000</v>
      </c>
      <c r="T414" s="140" t="str">
        <f>Q401</f>
        <v>(株)トウエイ</v>
      </c>
      <c r="U414" s="118"/>
    </row>
    <row r="415" spans="2:21" ht="21.95" customHeight="1" x14ac:dyDescent="0.2">
      <c r="B415" s="125"/>
      <c r="C415" s="10" t="s">
        <v>140</v>
      </c>
      <c r="D415" s="10"/>
      <c r="E415" s="126"/>
      <c r="F415" s="10"/>
      <c r="G415" s="10"/>
      <c r="H415" s="10"/>
      <c r="I415" s="10"/>
      <c r="J415" s="10"/>
      <c r="K415" s="126"/>
      <c r="L415" s="127"/>
      <c r="M415" s="128"/>
      <c r="N415" s="126"/>
      <c r="O415" s="128"/>
      <c r="P415" s="126"/>
      <c r="Q415" s="128"/>
      <c r="R415" s="126"/>
      <c r="S415" s="129"/>
      <c r="T415" s="130"/>
      <c r="U415" s="118"/>
    </row>
    <row r="416" spans="2:21" ht="21.95" customHeight="1" x14ac:dyDescent="0.2">
      <c r="B416" s="131"/>
      <c r="C416" s="132" t="s">
        <v>141</v>
      </c>
      <c r="D416" s="133"/>
      <c r="E416" s="134"/>
      <c r="F416" s="132" t="s">
        <v>142</v>
      </c>
      <c r="G416" s="133"/>
      <c r="H416" s="133"/>
      <c r="I416" s="133"/>
      <c r="J416" s="133"/>
      <c r="K416" s="135">
        <v>1</v>
      </c>
      <c r="L416" s="135" t="s">
        <v>35</v>
      </c>
      <c r="M416" s="136">
        <v>385000</v>
      </c>
      <c r="N416" s="137">
        <f>SUM(K416*M416)</f>
        <v>385000</v>
      </c>
      <c r="O416" s="136">
        <v>486000</v>
      </c>
      <c r="P416" s="137">
        <f>SUM(K416*O416)</f>
        <v>486000</v>
      </c>
      <c r="Q416" s="138">
        <v>350000</v>
      </c>
      <c r="R416" s="137">
        <f>SUM(K416*Q416)</f>
        <v>350000</v>
      </c>
      <c r="S416" s="139">
        <f>Q416</f>
        <v>350000</v>
      </c>
      <c r="T416" s="140" t="str">
        <f>Q401</f>
        <v>(株)トウエイ</v>
      </c>
      <c r="U416" s="118"/>
    </row>
    <row r="417" spans="2:21" ht="21.95" customHeight="1" x14ac:dyDescent="0.2">
      <c r="B417" s="125"/>
      <c r="C417" s="10" t="s">
        <v>143</v>
      </c>
      <c r="D417" s="10"/>
      <c r="E417" s="126"/>
      <c r="F417" s="10"/>
      <c r="G417" s="10"/>
      <c r="H417" s="10"/>
      <c r="I417" s="10"/>
      <c r="J417" s="10"/>
      <c r="K417" s="126"/>
      <c r="L417" s="127"/>
      <c r="M417" s="128"/>
      <c r="N417" s="126"/>
      <c r="O417" s="128"/>
      <c r="P417" s="126"/>
      <c r="Q417" s="128"/>
      <c r="R417" s="126"/>
      <c r="S417" s="143"/>
      <c r="T417" s="130"/>
      <c r="U417" s="118"/>
    </row>
    <row r="418" spans="2:21" ht="21.95" customHeight="1" x14ac:dyDescent="0.2">
      <c r="B418" s="131"/>
      <c r="C418" s="132" t="s">
        <v>141</v>
      </c>
      <c r="D418" s="133"/>
      <c r="E418" s="134"/>
      <c r="F418" s="132" t="s">
        <v>144</v>
      </c>
      <c r="G418" s="133"/>
      <c r="H418" s="133"/>
      <c r="I418" s="133"/>
      <c r="J418" s="133"/>
      <c r="K418" s="135">
        <v>1</v>
      </c>
      <c r="L418" s="135" t="s">
        <v>35</v>
      </c>
      <c r="M418" s="136">
        <v>462000</v>
      </c>
      <c r="N418" s="137">
        <f>SUM(K418*M418)</f>
        <v>462000</v>
      </c>
      <c r="O418" s="136">
        <v>575000</v>
      </c>
      <c r="P418" s="137">
        <f>SUM(K418*O418)</f>
        <v>575000</v>
      </c>
      <c r="Q418" s="138">
        <v>420000</v>
      </c>
      <c r="R418" s="137">
        <f>SUM(K418*Q418)</f>
        <v>420000</v>
      </c>
      <c r="S418" s="139">
        <f>Q418</f>
        <v>420000</v>
      </c>
      <c r="T418" s="140" t="str">
        <f>T416</f>
        <v>(株)トウエイ</v>
      </c>
      <c r="U418" s="118"/>
    </row>
    <row r="419" spans="2:21" ht="21.95" customHeight="1" x14ac:dyDescent="0.2">
      <c r="B419" s="125"/>
      <c r="C419" s="10" t="s">
        <v>145</v>
      </c>
      <c r="D419" s="10"/>
      <c r="E419" s="126"/>
      <c r="F419" s="10"/>
      <c r="G419" s="10"/>
      <c r="H419" s="10"/>
      <c r="I419" s="10"/>
      <c r="J419" s="10"/>
      <c r="K419" s="126"/>
      <c r="L419" s="127"/>
      <c r="M419" s="128"/>
      <c r="N419" s="126"/>
      <c r="O419" s="128"/>
      <c r="P419" s="126"/>
      <c r="Q419" s="128"/>
      <c r="R419" s="126"/>
      <c r="S419" s="143"/>
      <c r="T419" s="130"/>
      <c r="U419" s="118"/>
    </row>
    <row r="420" spans="2:21" ht="21.95" customHeight="1" x14ac:dyDescent="0.2">
      <c r="B420" s="131"/>
      <c r="C420" s="132" t="s">
        <v>146</v>
      </c>
      <c r="D420" s="133"/>
      <c r="E420" s="134"/>
      <c r="F420" s="132" t="s">
        <v>147</v>
      </c>
      <c r="G420" s="133"/>
      <c r="H420" s="133"/>
      <c r="I420" s="133"/>
      <c r="J420" s="133"/>
      <c r="K420" s="135">
        <v>2</v>
      </c>
      <c r="L420" s="135" t="s">
        <v>35</v>
      </c>
      <c r="M420" s="136">
        <v>257000</v>
      </c>
      <c r="N420" s="137">
        <f>SUM(K420*M420)</f>
        <v>514000</v>
      </c>
      <c r="O420" s="136">
        <v>200000</v>
      </c>
      <c r="P420" s="137">
        <f>SUM(K420*O420)</f>
        <v>400000</v>
      </c>
      <c r="Q420" s="138">
        <v>250000</v>
      </c>
      <c r="R420" s="137">
        <f>SUM(K420*Q420)</f>
        <v>500000</v>
      </c>
      <c r="S420" s="139">
        <f>O420</f>
        <v>200000</v>
      </c>
      <c r="T420" s="140" t="str">
        <f>O401</f>
        <v>伸和工業</v>
      </c>
      <c r="U420" s="118"/>
    </row>
    <row r="421" spans="2:21" ht="21.95" customHeight="1" x14ac:dyDescent="0.2">
      <c r="B421" s="125"/>
      <c r="C421" s="10" t="s">
        <v>148</v>
      </c>
      <c r="D421" s="10"/>
      <c r="E421" s="126"/>
      <c r="F421" s="10"/>
      <c r="G421" s="10"/>
      <c r="H421" s="10"/>
      <c r="I421" s="10"/>
      <c r="J421" s="10"/>
      <c r="K421" s="126"/>
      <c r="L421" s="127"/>
      <c r="M421" s="128"/>
      <c r="N421" s="126"/>
      <c r="O421" s="128"/>
      <c r="P421" s="126"/>
      <c r="Q421" s="128"/>
      <c r="R421" s="126"/>
      <c r="S421" s="144"/>
      <c r="T421" s="130"/>
      <c r="U421" s="118"/>
    </row>
    <row r="422" spans="2:21" ht="21.95" customHeight="1" x14ac:dyDescent="0.2">
      <c r="B422" s="131"/>
      <c r="C422" s="132" t="s">
        <v>149</v>
      </c>
      <c r="D422" s="133"/>
      <c r="E422" s="134"/>
      <c r="F422" s="132" t="s">
        <v>150</v>
      </c>
      <c r="G422" s="133"/>
      <c r="H422" s="133"/>
      <c r="I422" s="133"/>
      <c r="J422" s="133"/>
      <c r="K422" s="135">
        <v>1</v>
      </c>
      <c r="L422" s="135" t="s">
        <v>35</v>
      </c>
      <c r="M422" s="136">
        <v>133650</v>
      </c>
      <c r="N422" s="137">
        <f>SUM(K422*M422)</f>
        <v>133650</v>
      </c>
      <c r="O422" s="136">
        <v>169090</v>
      </c>
      <c r="P422" s="137">
        <f>SUM(K422*O422)</f>
        <v>169090</v>
      </c>
      <c r="Q422" s="138">
        <v>121500</v>
      </c>
      <c r="R422" s="137">
        <f>SUM(K422*Q422)</f>
        <v>121500</v>
      </c>
      <c r="S422" s="139">
        <f>Q422</f>
        <v>121500</v>
      </c>
      <c r="T422" s="140" t="str">
        <f>Q401</f>
        <v>(株)トウエイ</v>
      </c>
      <c r="U422" s="118"/>
    </row>
    <row r="423" spans="2:21" ht="21.95" customHeight="1" x14ac:dyDescent="0.2">
      <c r="B423" s="125"/>
      <c r="C423" s="10" t="s">
        <v>151</v>
      </c>
      <c r="D423" s="10"/>
      <c r="E423" s="126"/>
      <c r="F423" s="10"/>
      <c r="G423" s="10"/>
      <c r="H423" s="10"/>
      <c r="I423" s="10"/>
      <c r="J423" s="10"/>
      <c r="K423" s="126"/>
      <c r="L423" s="127"/>
      <c r="M423" s="128"/>
      <c r="N423" s="126"/>
      <c r="O423" s="128"/>
      <c r="P423" s="126"/>
      <c r="Q423" s="128"/>
      <c r="R423" s="126"/>
      <c r="S423" s="143"/>
      <c r="T423" s="130"/>
      <c r="U423" s="118"/>
    </row>
    <row r="424" spans="2:21" ht="21.75" customHeight="1" x14ac:dyDescent="0.2">
      <c r="B424" s="131"/>
      <c r="C424" s="132" t="s">
        <v>149</v>
      </c>
      <c r="D424" s="133"/>
      <c r="E424" s="134"/>
      <c r="F424" s="132" t="s">
        <v>152</v>
      </c>
      <c r="G424" s="133"/>
      <c r="H424" s="133"/>
      <c r="I424" s="133"/>
      <c r="J424" s="133"/>
      <c r="K424" s="135">
        <v>1</v>
      </c>
      <c r="L424" s="135" t="s">
        <v>35</v>
      </c>
      <c r="M424" s="136">
        <v>86625</v>
      </c>
      <c r="N424" s="137">
        <f>SUM(K424*M424)</f>
        <v>86625</v>
      </c>
      <c r="O424" s="136">
        <v>106795</v>
      </c>
      <c r="P424" s="137">
        <f>SUM(K424*O424)</f>
        <v>106795</v>
      </c>
      <c r="Q424" s="138">
        <v>78750</v>
      </c>
      <c r="R424" s="137">
        <f>SUM(K424*Q424)</f>
        <v>78750</v>
      </c>
      <c r="S424" s="139">
        <f>Q424</f>
        <v>78750</v>
      </c>
      <c r="T424" s="140" t="str">
        <f>T422</f>
        <v>(株)トウエイ</v>
      </c>
      <c r="U424" s="118"/>
    </row>
    <row r="425" spans="2:21" ht="23.25" customHeight="1" x14ac:dyDescent="0.2">
      <c r="B425" s="125"/>
      <c r="C425" s="10" t="s">
        <v>153</v>
      </c>
      <c r="D425" s="10"/>
      <c r="E425" s="126"/>
      <c r="F425" s="10"/>
      <c r="G425" s="10"/>
      <c r="H425" s="10"/>
      <c r="I425" s="10"/>
      <c r="J425" s="10"/>
      <c r="K425" s="126"/>
      <c r="L425" s="127"/>
      <c r="M425" s="128"/>
      <c r="N425" s="126"/>
      <c r="O425" s="128"/>
      <c r="P425" s="126"/>
      <c r="Q425" s="128"/>
      <c r="R425" s="126"/>
      <c r="S425" s="143"/>
      <c r="T425" s="130"/>
      <c r="U425" s="118"/>
    </row>
    <row r="426" spans="2:21" ht="21.95" customHeight="1" x14ac:dyDescent="0.2">
      <c r="B426" s="131"/>
      <c r="C426" s="132" t="s">
        <v>149</v>
      </c>
      <c r="D426" s="133"/>
      <c r="E426" s="134"/>
      <c r="F426" s="132" t="s">
        <v>154</v>
      </c>
      <c r="G426" s="133"/>
      <c r="H426" s="133"/>
      <c r="I426" s="133"/>
      <c r="J426" s="133"/>
      <c r="K426" s="135">
        <v>1</v>
      </c>
      <c r="L426" s="135" t="s">
        <v>35</v>
      </c>
      <c r="M426" s="136">
        <v>915750</v>
      </c>
      <c r="N426" s="137">
        <f>SUM(K426*M426)</f>
        <v>915750</v>
      </c>
      <c r="O426" s="136">
        <v>1242110</v>
      </c>
      <c r="P426" s="137">
        <f>SUM(K426*O426)</f>
        <v>1242110</v>
      </c>
      <c r="Q426" s="138">
        <v>832500</v>
      </c>
      <c r="R426" s="137">
        <f>SUM(K426*Q426)</f>
        <v>832500</v>
      </c>
      <c r="S426" s="139">
        <f>Q426</f>
        <v>832500</v>
      </c>
      <c r="T426" s="140" t="str">
        <f>T424</f>
        <v>(株)トウエイ</v>
      </c>
      <c r="U426" s="118"/>
    </row>
    <row r="427" spans="2:21" ht="21.95" customHeight="1" x14ac:dyDescent="0.2">
      <c r="B427" s="125"/>
      <c r="C427" s="10" t="s">
        <v>156</v>
      </c>
      <c r="D427" s="10"/>
      <c r="E427" s="126"/>
      <c r="F427" s="10"/>
      <c r="G427" s="10"/>
      <c r="H427" s="10"/>
      <c r="I427" s="10"/>
      <c r="J427" s="10"/>
      <c r="K427" s="126"/>
      <c r="L427" s="127"/>
      <c r="M427" s="128"/>
      <c r="N427" s="126"/>
      <c r="O427" s="128"/>
      <c r="P427" s="126"/>
      <c r="Q427" s="128"/>
      <c r="R427" s="126"/>
      <c r="S427" s="143"/>
      <c r="T427" s="130"/>
      <c r="U427" s="118"/>
    </row>
    <row r="428" spans="2:21" ht="21.95" customHeight="1" x14ac:dyDescent="0.2">
      <c r="B428" s="131"/>
      <c r="C428" s="132" t="s">
        <v>149</v>
      </c>
      <c r="D428" s="133"/>
      <c r="E428" s="134"/>
      <c r="F428" s="132" t="s">
        <v>155</v>
      </c>
      <c r="G428" s="133"/>
      <c r="H428" s="133"/>
      <c r="I428" s="133"/>
      <c r="J428" s="133"/>
      <c r="K428" s="135">
        <v>1</v>
      </c>
      <c r="L428" s="135" t="s">
        <v>35</v>
      </c>
      <c r="M428" s="136">
        <v>440000</v>
      </c>
      <c r="N428" s="137">
        <f>SUM(K428*M428)</f>
        <v>440000</v>
      </c>
      <c r="O428" s="136">
        <v>600195</v>
      </c>
      <c r="P428" s="137">
        <f>SUM(K428*O428)</f>
        <v>600195</v>
      </c>
      <c r="Q428" s="138">
        <v>400000</v>
      </c>
      <c r="R428" s="137">
        <f>SUM(K428*Q428)</f>
        <v>400000</v>
      </c>
      <c r="S428" s="139">
        <f>Q428</f>
        <v>400000</v>
      </c>
      <c r="T428" s="140" t="str">
        <f>T426</f>
        <v>(株)トウエイ</v>
      </c>
      <c r="U428" s="118"/>
    </row>
    <row r="429" spans="2:21" ht="21.95" customHeight="1" x14ac:dyDescent="0.2">
      <c r="B429" s="125"/>
      <c r="C429" s="10" t="s">
        <v>157</v>
      </c>
      <c r="D429" s="10"/>
      <c r="E429" s="126"/>
      <c r="F429" s="10"/>
      <c r="G429" s="10"/>
      <c r="H429" s="10"/>
      <c r="I429" s="10"/>
      <c r="J429" s="10"/>
      <c r="K429" s="126"/>
      <c r="L429" s="127"/>
      <c r="M429" s="128"/>
      <c r="N429" s="126"/>
      <c r="O429" s="128"/>
      <c r="P429" s="126"/>
      <c r="Q429" s="128"/>
      <c r="R429" s="126"/>
      <c r="S429" s="144"/>
      <c r="T429" s="145"/>
      <c r="U429" s="118"/>
    </row>
    <row r="430" spans="2:21" ht="21.95" customHeight="1" x14ac:dyDescent="0.2">
      <c r="B430" s="131"/>
      <c r="C430" s="132" t="s">
        <v>158</v>
      </c>
      <c r="D430" s="133"/>
      <c r="E430" s="134"/>
      <c r="F430" s="132" t="s">
        <v>159</v>
      </c>
      <c r="G430" s="133"/>
      <c r="H430" s="133"/>
      <c r="I430" s="133"/>
      <c r="J430" s="133"/>
      <c r="K430" s="135">
        <v>2</v>
      </c>
      <c r="L430" s="135" t="s">
        <v>35</v>
      </c>
      <c r="M430" s="136">
        <v>101200</v>
      </c>
      <c r="N430" s="137">
        <f>SUM(K430*M430)</f>
        <v>202400</v>
      </c>
      <c r="O430" s="136">
        <v>49500</v>
      </c>
      <c r="P430" s="137">
        <f>SUM(K430*O430)</f>
        <v>99000</v>
      </c>
      <c r="Q430" s="138">
        <v>92000</v>
      </c>
      <c r="R430" s="137">
        <f>SUM(K430*Q430)</f>
        <v>184000</v>
      </c>
      <c r="S430" s="139">
        <f>O430</f>
        <v>49500</v>
      </c>
      <c r="T430" s="140" t="str">
        <f>O401</f>
        <v>伸和工業</v>
      </c>
      <c r="U430" s="118"/>
    </row>
    <row r="431" spans="2:21" ht="21.95" customHeight="1" x14ac:dyDescent="0.2">
      <c r="B431" s="125"/>
      <c r="C431" s="10" t="s">
        <v>160</v>
      </c>
      <c r="D431" s="10"/>
      <c r="E431" s="126"/>
      <c r="F431" s="10"/>
      <c r="G431" s="10"/>
      <c r="H431" s="10"/>
      <c r="I431" s="10"/>
      <c r="J431" s="10"/>
      <c r="K431" s="126"/>
      <c r="L431" s="127"/>
      <c r="M431" s="128"/>
      <c r="N431" s="126"/>
      <c r="O431" s="128"/>
      <c r="P431" s="126"/>
      <c r="Q431" s="128"/>
      <c r="R431" s="126"/>
      <c r="S431" s="144"/>
      <c r="T431" s="130"/>
      <c r="U431" s="118"/>
    </row>
    <row r="432" spans="2:21" ht="21.95" customHeight="1" x14ac:dyDescent="0.2">
      <c r="B432" s="131"/>
      <c r="C432" s="132" t="s">
        <v>161</v>
      </c>
      <c r="D432" s="133"/>
      <c r="E432" s="134"/>
      <c r="F432" s="132" t="s">
        <v>162</v>
      </c>
      <c r="G432" s="133"/>
      <c r="H432" s="133"/>
      <c r="I432" s="133"/>
      <c r="J432" s="133"/>
      <c r="K432" s="135">
        <v>1</v>
      </c>
      <c r="L432" s="135" t="s">
        <v>35</v>
      </c>
      <c r="M432" s="136">
        <v>92400</v>
      </c>
      <c r="N432" s="137">
        <f>SUM(K432*M432)</f>
        <v>92400</v>
      </c>
      <c r="O432" s="136">
        <f>SUM(48000+10000)</f>
        <v>58000</v>
      </c>
      <c r="P432" s="137">
        <f>SUM(K432*O432)</f>
        <v>58000</v>
      </c>
      <c r="Q432" s="138">
        <v>84000</v>
      </c>
      <c r="R432" s="137">
        <f>SUM(K432*Q432)</f>
        <v>84000</v>
      </c>
      <c r="S432" s="139">
        <f>O432</f>
        <v>58000</v>
      </c>
      <c r="T432" s="140" t="str">
        <f>T430</f>
        <v>伸和工業</v>
      </c>
      <c r="U432" s="118"/>
    </row>
    <row r="433" spans="1:23" ht="21.95" customHeight="1" x14ac:dyDescent="0.2">
      <c r="B433" s="125"/>
      <c r="C433" s="10" t="s">
        <v>163</v>
      </c>
      <c r="D433" s="10"/>
      <c r="E433" s="126"/>
      <c r="F433" s="10"/>
      <c r="G433" s="10"/>
      <c r="H433" s="10"/>
      <c r="I433" s="10"/>
      <c r="J433" s="10"/>
      <c r="K433" s="126"/>
      <c r="L433" s="127"/>
      <c r="M433" s="128"/>
      <c r="N433" s="126"/>
      <c r="O433" s="128"/>
      <c r="P433" s="126"/>
      <c r="Q433" s="128"/>
      <c r="R433" s="126"/>
      <c r="S433" s="144"/>
      <c r="T433" s="130"/>
      <c r="U433" s="118"/>
    </row>
    <row r="434" spans="1:23" ht="21.95" customHeight="1" x14ac:dyDescent="0.2">
      <c r="B434" s="131"/>
      <c r="C434" s="132" t="s">
        <v>164</v>
      </c>
      <c r="D434" s="133"/>
      <c r="E434" s="134"/>
      <c r="F434" s="132" t="s">
        <v>165</v>
      </c>
      <c r="G434" s="133"/>
      <c r="H434" s="133"/>
      <c r="I434" s="133"/>
      <c r="J434" s="133"/>
      <c r="K434" s="135">
        <v>2</v>
      </c>
      <c r="L434" s="135" t="s">
        <v>35</v>
      </c>
      <c r="M434" s="136">
        <v>24200</v>
      </c>
      <c r="N434" s="137">
        <f>SUM(K434*M434)</f>
        <v>48400</v>
      </c>
      <c r="O434" s="136">
        <f>SUM(18000+10000)</f>
        <v>28000</v>
      </c>
      <c r="P434" s="137">
        <f>SUM(K434*O434)</f>
        <v>56000</v>
      </c>
      <c r="Q434" s="138">
        <v>22000</v>
      </c>
      <c r="R434" s="137">
        <f>SUM(K434*Q434)</f>
        <v>44000</v>
      </c>
      <c r="S434" s="139">
        <f>Q434</f>
        <v>22000</v>
      </c>
      <c r="T434" s="140" t="str">
        <f>Q401</f>
        <v>(株)トウエイ</v>
      </c>
      <c r="U434" s="118"/>
    </row>
    <row r="435" spans="1:23" ht="21.95" customHeight="1" x14ac:dyDescent="0.2">
      <c r="B435" s="125"/>
      <c r="C435" s="10" t="s">
        <v>166</v>
      </c>
      <c r="D435" s="10"/>
      <c r="E435" s="126"/>
      <c r="F435" s="10"/>
      <c r="G435" s="10"/>
      <c r="H435" s="10"/>
      <c r="I435" s="10"/>
      <c r="J435" s="10"/>
      <c r="K435" s="126"/>
      <c r="L435" s="127"/>
      <c r="M435" s="165"/>
      <c r="N435" s="166"/>
      <c r="O435" s="165"/>
      <c r="P435" s="166"/>
      <c r="Q435" s="165"/>
      <c r="R435" s="167"/>
      <c r="S435" s="144"/>
      <c r="T435" s="130"/>
      <c r="U435" s="118"/>
    </row>
    <row r="436" spans="1:23" ht="21.95" customHeight="1" thickBot="1" x14ac:dyDescent="0.25">
      <c r="B436" s="148"/>
      <c r="C436" s="149" t="s">
        <v>149</v>
      </c>
      <c r="D436" s="149"/>
      <c r="E436" s="150"/>
      <c r="F436" s="149" t="s">
        <v>167</v>
      </c>
      <c r="G436" s="149"/>
      <c r="H436" s="149"/>
      <c r="I436" s="149"/>
      <c r="J436" s="149"/>
      <c r="K436" s="151">
        <v>1</v>
      </c>
      <c r="L436" s="151" t="s">
        <v>35</v>
      </c>
      <c r="M436" s="168">
        <v>24200</v>
      </c>
      <c r="N436" s="156">
        <f>SUM(K436*M436)</f>
        <v>24200</v>
      </c>
      <c r="O436" s="168">
        <v>69600</v>
      </c>
      <c r="P436" s="156">
        <f>SUM(K436*O436)</f>
        <v>69600</v>
      </c>
      <c r="Q436" s="169">
        <v>66000</v>
      </c>
      <c r="R436" s="170">
        <f>SUM(K436*Q436)</f>
        <v>66000</v>
      </c>
      <c r="S436" s="153">
        <f>M436</f>
        <v>24200</v>
      </c>
      <c r="T436" s="171" t="str">
        <f>M401</f>
        <v>(株)真力</v>
      </c>
      <c r="U436" s="118"/>
    </row>
    <row r="437" spans="1:23" ht="19.899999999999999" customHeight="1" x14ac:dyDescent="0.2">
      <c r="B437" s="125"/>
      <c r="C437" s="10"/>
      <c r="D437" s="10"/>
      <c r="E437" s="126"/>
      <c r="F437" s="10"/>
      <c r="G437" s="10"/>
      <c r="H437" s="10"/>
      <c r="I437" s="10"/>
      <c r="J437" s="10"/>
      <c r="K437" s="126"/>
      <c r="L437" s="127"/>
      <c r="M437" s="142"/>
      <c r="N437" s="142"/>
      <c r="O437" s="142"/>
      <c r="P437" s="142"/>
      <c r="Q437" s="142"/>
      <c r="R437" s="142"/>
      <c r="S437" s="143"/>
      <c r="T437" s="145"/>
      <c r="U437" s="118"/>
    </row>
    <row r="438" spans="1:23" ht="19.899999999999999" customHeight="1" x14ac:dyDescent="0.2">
      <c r="B438" s="1039" t="s">
        <v>3</v>
      </c>
      <c r="C438" s="1040"/>
      <c r="D438" s="1041"/>
      <c r="E438" s="126"/>
      <c r="F438" s="10"/>
      <c r="G438" s="10"/>
      <c r="H438" s="10"/>
      <c r="I438" s="10"/>
      <c r="J438" s="10"/>
      <c r="K438" s="126"/>
      <c r="L438" s="127"/>
      <c r="M438" s="142"/>
      <c r="N438" s="142">
        <f>SUM(N403:N436)</f>
        <v>5747525</v>
      </c>
      <c r="O438" s="142"/>
      <c r="P438" s="142">
        <f>SUM(P403:P436)</f>
        <v>6770790</v>
      </c>
      <c r="Q438" s="142"/>
      <c r="R438" s="142">
        <f>SUM(R403:R436)</f>
        <v>5301750</v>
      </c>
      <c r="S438" s="142"/>
      <c r="T438" s="155"/>
      <c r="U438" s="118"/>
    </row>
    <row r="439" spans="1:23" ht="19.899999999999999" customHeight="1" thickBot="1" x14ac:dyDescent="0.25">
      <c r="B439" s="148"/>
      <c r="C439" s="149"/>
      <c r="D439" s="149"/>
      <c r="E439" s="150"/>
      <c r="F439" s="149"/>
      <c r="G439" s="149"/>
      <c r="H439" s="149"/>
      <c r="I439" s="149"/>
      <c r="J439" s="149"/>
      <c r="K439" s="150"/>
      <c r="L439" s="151"/>
      <c r="M439" s="152"/>
      <c r="N439" s="152"/>
      <c r="O439" s="152"/>
      <c r="P439" s="152"/>
      <c r="Q439" s="152"/>
      <c r="R439" s="152"/>
      <c r="S439" s="156"/>
      <c r="T439" s="154"/>
      <c r="U439" s="118"/>
    </row>
    <row r="441" spans="1:23" x14ac:dyDescent="0.2">
      <c r="B441" s="25" t="e">
        <f>B397</f>
        <v>#REF!</v>
      </c>
      <c r="T441" s="43"/>
    </row>
    <row r="442" spans="1:23" ht="42" x14ac:dyDescent="0.4">
      <c r="A442" s="106"/>
      <c r="M442" s="107" t="s">
        <v>18</v>
      </c>
    </row>
    <row r="443" spans="1:23" ht="21.75" thickBot="1" x14ac:dyDescent="0.25">
      <c r="B443" s="108"/>
      <c r="C443" s="109"/>
      <c r="D443" s="109"/>
      <c r="E443" s="109"/>
      <c r="F443" s="109"/>
      <c r="G443" s="109"/>
      <c r="H443" s="109"/>
      <c r="I443" s="109"/>
      <c r="J443" s="109"/>
      <c r="K443" s="109"/>
      <c r="L443" s="110"/>
      <c r="M443" s="109"/>
      <c r="N443" s="109"/>
      <c r="O443" s="109"/>
      <c r="P443" s="109"/>
      <c r="Q443" s="109"/>
      <c r="R443" s="109"/>
      <c r="S443" s="111"/>
      <c r="T443" s="112"/>
    </row>
    <row r="444" spans="1:23" ht="19.899999999999999" customHeight="1" x14ac:dyDescent="0.2">
      <c r="B444" s="113"/>
      <c r="C444" s="114"/>
      <c r="D444" s="114"/>
      <c r="E444" s="115"/>
      <c r="F444" s="114"/>
      <c r="G444" s="114"/>
      <c r="H444" s="114"/>
      <c r="I444" s="114"/>
      <c r="J444" s="114"/>
      <c r="K444" s="115"/>
      <c r="L444" s="116"/>
      <c r="M444" s="1042" t="s">
        <v>19</v>
      </c>
      <c r="N444" s="1043"/>
      <c r="O444" s="1042" t="s">
        <v>19</v>
      </c>
      <c r="P444" s="1043"/>
      <c r="Q444" s="1042" t="s">
        <v>19</v>
      </c>
      <c r="R444" s="1043"/>
      <c r="S444" s="116" t="s">
        <v>20</v>
      </c>
      <c r="T444" s="117"/>
      <c r="U444" s="118"/>
    </row>
    <row r="445" spans="1:23" ht="19.899999999999999" customHeight="1" x14ac:dyDescent="0.2">
      <c r="B445" s="1044" t="s">
        <v>21</v>
      </c>
      <c r="C445" s="1045"/>
      <c r="D445" s="1046"/>
      <c r="E445" s="1047" t="s">
        <v>22</v>
      </c>
      <c r="F445" s="1045"/>
      <c r="G445" s="1045"/>
      <c r="H445" s="1045"/>
      <c r="I445" s="1045"/>
      <c r="J445" s="1046"/>
      <c r="K445" s="119" t="s">
        <v>23</v>
      </c>
      <c r="L445" s="119" t="s">
        <v>5</v>
      </c>
      <c r="M445" s="1048" t="s">
        <v>479</v>
      </c>
      <c r="N445" s="1049"/>
      <c r="O445" s="1048" t="s">
        <v>513</v>
      </c>
      <c r="P445" s="1049"/>
      <c r="Q445" s="1048" t="s">
        <v>570</v>
      </c>
      <c r="R445" s="1049"/>
      <c r="S445" s="119" t="s">
        <v>24</v>
      </c>
      <c r="T445" s="120" t="s">
        <v>25</v>
      </c>
      <c r="U445" s="118"/>
    </row>
    <row r="446" spans="1:23" ht="19.899999999999999" customHeight="1" thickBot="1" x14ac:dyDescent="0.25">
      <c r="B446" s="121"/>
      <c r="C446" s="111"/>
      <c r="D446" s="111"/>
      <c r="E446" s="122"/>
      <c r="F446" s="111"/>
      <c r="G446" s="111"/>
      <c r="H446" s="111"/>
      <c r="I446" s="111"/>
      <c r="J446" s="111"/>
      <c r="K446" s="122"/>
      <c r="L446" s="123"/>
      <c r="M446" s="123" t="s">
        <v>26</v>
      </c>
      <c r="N446" s="123" t="s">
        <v>27</v>
      </c>
      <c r="O446" s="123" t="s">
        <v>26</v>
      </c>
      <c r="P446" s="123" t="s">
        <v>27</v>
      </c>
      <c r="Q446" s="123" t="s">
        <v>26</v>
      </c>
      <c r="R446" s="123" t="s">
        <v>27</v>
      </c>
      <c r="S446" s="123"/>
      <c r="T446" s="124"/>
      <c r="U446" s="118"/>
    </row>
    <row r="447" spans="1:23" ht="21.95" customHeight="1" x14ac:dyDescent="0.2">
      <c r="B447" s="125"/>
      <c r="C447" s="10"/>
      <c r="D447" s="10"/>
      <c r="E447" s="126"/>
      <c r="F447" s="10"/>
      <c r="G447" s="10"/>
      <c r="H447" s="10"/>
      <c r="I447" s="10"/>
      <c r="J447" s="10"/>
      <c r="K447" s="126"/>
      <c r="L447" s="127"/>
      <c r="M447" s="128"/>
      <c r="N447" s="126"/>
      <c r="O447" s="128"/>
      <c r="P447" s="126"/>
      <c r="Q447" s="128"/>
      <c r="R447" s="126"/>
      <c r="S447" s="129"/>
      <c r="T447" s="130"/>
      <c r="U447" s="118"/>
    </row>
    <row r="448" spans="1:23" ht="21.95" customHeight="1" x14ac:dyDescent="0.2">
      <c r="B448" s="131"/>
      <c r="C448" s="132" t="s">
        <v>168</v>
      </c>
      <c r="D448" s="133"/>
      <c r="E448" s="134"/>
      <c r="F448" s="132" t="s">
        <v>169</v>
      </c>
      <c r="G448" s="133"/>
      <c r="H448" s="133"/>
      <c r="I448" s="133"/>
      <c r="J448" s="133"/>
      <c r="K448" s="135">
        <v>1</v>
      </c>
      <c r="L448" s="135" t="s">
        <v>106</v>
      </c>
      <c r="M448" s="136">
        <v>3200</v>
      </c>
      <c r="N448" s="137">
        <f>SUM(K448*M448)</f>
        <v>3200</v>
      </c>
      <c r="O448" s="136">
        <v>4530</v>
      </c>
      <c r="P448" s="137">
        <f>SUM(K448*O448)</f>
        <v>4530</v>
      </c>
      <c r="Q448" s="138">
        <v>6800</v>
      </c>
      <c r="R448" s="137">
        <f>SUM(K448*Q448)</f>
        <v>6800</v>
      </c>
      <c r="S448" s="139">
        <f>O448</f>
        <v>4530</v>
      </c>
      <c r="T448" s="140" t="str">
        <f>Q445</f>
        <v>(株)小川長春寒</v>
      </c>
      <c r="U448" s="118"/>
      <c r="W448" s="164">
        <v>1</v>
      </c>
    </row>
    <row r="449" spans="2:23" ht="21.95" customHeight="1" x14ac:dyDescent="0.2">
      <c r="B449" s="125"/>
      <c r="C449" s="10"/>
      <c r="D449" s="10"/>
      <c r="E449" s="126"/>
      <c r="F449" s="10"/>
      <c r="G449" s="10"/>
      <c r="H449" s="10"/>
      <c r="I449" s="10"/>
      <c r="J449" s="10"/>
      <c r="K449" s="126"/>
      <c r="L449" s="127"/>
      <c r="M449" s="128"/>
      <c r="N449" s="126"/>
      <c r="O449" s="128"/>
      <c r="P449" s="126"/>
      <c r="Q449" s="128"/>
      <c r="R449" s="126"/>
      <c r="S449" s="129"/>
      <c r="T449" s="130"/>
      <c r="U449" s="118"/>
    </row>
    <row r="450" spans="2:23" ht="21.95" customHeight="1" x14ac:dyDescent="0.2">
      <c r="B450" s="131"/>
      <c r="C450" s="132" t="s">
        <v>41</v>
      </c>
      <c r="D450" s="133"/>
      <c r="E450" s="134"/>
      <c r="F450" s="132" t="s">
        <v>170</v>
      </c>
      <c r="G450" s="133"/>
      <c r="H450" s="133"/>
      <c r="I450" s="133"/>
      <c r="J450" s="133"/>
      <c r="K450" s="135">
        <v>1</v>
      </c>
      <c r="L450" s="135" t="s">
        <v>106</v>
      </c>
      <c r="M450" s="136">
        <v>5200</v>
      </c>
      <c r="N450" s="137">
        <f>SUM(K450*M450)</f>
        <v>5200</v>
      </c>
      <c r="O450" s="136">
        <v>6120</v>
      </c>
      <c r="P450" s="137">
        <f>SUM(K450*O450)</f>
        <v>6120</v>
      </c>
      <c r="Q450" s="138">
        <f>ROUNDDOWN(M450*1.24,-2)</f>
        <v>6400</v>
      </c>
      <c r="R450" s="137">
        <f>SUM(K450*Q450)</f>
        <v>6400</v>
      </c>
      <c r="S450" s="139">
        <f>O450</f>
        <v>6120</v>
      </c>
      <c r="T450" s="140" t="str">
        <f>T448</f>
        <v>(株)小川長春寒</v>
      </c>
      <c r="U450" s="118"/>
      <c r="W450" s="164">
        <v>1</v>
      </c>
    </row>
    <row r="451" spans="2:23" ht="21.95" customHeight="1" x14ac:dyDescent="0.2">
      <c r="B451" s="125"/>
      <c r="C451" s="10"/>
      <c r="D451" s="10"/>
      <c r="E451" s="126"/>
      <c r="F451" s="10"/>
      <c r="G451" s="10"/>
      <c r="H451" s="10"/>
      <c r="I451" s="10"/>
      <c r="J451" s="10"/>
      <c r="K451" s="126"/>
      <c r="L451" s="127"/>
      <c r="M451" s="128"/>
      <c r="N451" s="126"/>
      <c r="O451" s="128"/>
      <c r="P451" s="126"/>
      <c r="Q451" s="128"/>
      <c r="R451" s="126"/>
      <c r="S451" s="129"/>
      <c r="T451" s="130"/>
      <c r="U451" s="118"/>
    </row>
    <row r="452" spans="2:23" ht="21.95" customHeight="1" x14ac:dyDescent="0.2">
      <c r="B452" s="131"/>
      <c r="C452" s="132" t="s">
        <v>41</v>
      </c>
      <c r="D452" s="133"/>
      <c r="E452" s="134"/>
      <c r="F452" s="132" t="s">
        <v>171</v>
      </c>
      <c r="G452" s="133"/>
      <c r="H452" s="133"/>
      <c r="I452" s="133"/>
      <c r="J452" s="133"/>
      <c r="K452" s="135">
        <v>1</v>
      </c>
      <c r="L452" s="135" t="s">
        <v>106</v>
      </c>
      <c r="M452" s="136">
        <v>5300</v>
      </c>
      <c r="N452" s="137">
        <f>SUM(K452*M452)</f>
        <v>5300</v>
      </c>
      <c r="O452" s="136">
        <v>6550</v>
      </c>
      <c r="P452" s="137">
        <f>SUM(K452*O452)</f>
        <v>6550</v>
      </c>
      <c r="Q452" s="138">
        <f>ROUNDDOWN(M452*1.24,-2)</f>
        <v>6500</v>
      </c>
      <c r="R452" s="137">
        <f>SUM(K452*Q452)</f>
        <v>6500</v>
      </c>
      <c r="S452" s="139">
        <f>O452</f>
        <v>6550</v>
      </c>
      <c r="T452" s="140" t="str">
        <f>T450</f>
        <v>(株)小川長春寒</v>
      </c>
      <c r="U452" s="118"/>
      <c r="W452" s="164">
        <v>1</v>
      </c>
    </row>
    <row r="453" spans="2:23" ht="21.95" customHeight="1" x14ac:dyDescent="0.2">
      <c r="B453" s="125"/>
      <c r="C453" s="10"/>
      <c r="D453" s="10"/>
      <c r="E453" s="126"/>
      <c r="F453" s="10"/>
      <c r="G453" s="10"/>
      <c r="H453" s="10"/>
      <c r="I453" s="10"/>
      <c r="J453" s="10"/>
      <c r="K453" s="126"/>
      <c r="L453" s="127"/>
      <c r="M453" s="128"/>
      <c r="N453" s="126"/>
      <c r="O453" s="128"/>
      <c r="P453" s="126"/>
      <c r="Q453" s="128"/>
      <c r="R453" s="126"/>
      <c r="S453" s="129"/>
      <c r="T453" s="130"/>
      <c r="U453" s="118"/>
    </row>
    <row r="454" spans="2:23" ht="21.95" customHeight="1" x14ac:dyDescent="0.2">
      <c r="B454" s="131"/>
      <c r="C454" s="132" t="s">
        <v>41</v>
      </c>
      <c r="D454" s="133"/>
      <c r="E454" s="134"/>
      <c r="F454" s="132" t="s">
        <v>172</v>
      </c>
      <c r="G454" s="133"/>
      <c r="H454" s="133"/>
      <c r="I454" s="133"/>
      <c r="J454" s="133"/>
      <c r="K454" s="135">
        <v>1</v>
      </c>
      <c r="L454" s="135" t="s">
        <v>106</v>
      </c>
      <c r="M454" s="136">
        <v>6800</v>
      </c>
      <c r="N454" s="137">
        <f>SUM(K454*M454)</f>
        <v>6800</v>
      </c>
      <c r="O454" s="136">
        <v>8050</v>
      </c>
      <c r="P454" s="137">
        <f>SUM(K454*O454)</f>
        <v>8050</v>
      </c>
      <c r="Q454" s="138">
        <f>ROUNDDOWN(M454*1.24,-2)</f>
        <v>8400</v>
      </c>
      <c r="R454" s="137">
        <f>SUM(K454*Q454)</f>
        <v>8400</v>
      </c>
      <c r="S454" s="139">
        <f>O454</f>
        <v>8050</v>
      </c>
      <c r="T454" s="140" t="str">
        <f>T452</f>
        <v>(株)小川長春寒</v>
      </c>
      <c r="U454" s="118"/>
      <c r="W454" s="164">
        <v>1</v>
      </c>
    </row>
    <row r="455" spans="2:23" ht="21.95" customHeight="1" x14ac:dyDescent="0.2">
      <c r="B455" s="125"/>
      <c r="C455" s="10"/>
      <c r="D455" s="10"/>
      <c r="E455" s="126"/>
      <c r="F455" s="10"/>
      <c r="G455" s="10"/>
      <c r="H455" s="10"/>
      <c r="I455" s="10"/>
      <c r="J455" s="10"/>
      <c r="K455" s="126"/>
      <c r="L455" s="127"/>
      <c r="M455" s="128"/>
      <c r="N455" s="126"/>
      <c r="O455" s="128"/>
      <c r="P455" s="126"/>
      <c r="Q455" s="128"/>
      <c r="R455" s="126"/>
      <c r="S455" s="129"/>
      <c r="T455" s="130"/>
      <c r="U455" s="118"/>
    </row>
    <row r="456" spans="2:23" ht="21.95" customHeight="1" x14ac:dyDescent="0.2">
      <c r="B456" s="131"/>
      <c r="C456" s="132" t="s">
        <v>173</v>
      </c>
      <c r="D456" s="133"/>
      <c r="E456" s="134"/>
      <c r="F456" s="132" t="s">
        <v>174</v>
      </c>
      <c r="G456" s="133"/>
      <c r="H456" s="133"/>
      <c r="I456" s="133"/>
      <c r="J456" s="133"/>
      <c r="K456" s="135">
        <v>1</v>
      </c>
      <c r="L456" s="135" t="s">
        <v>35</v>
      </c>
      <c r="M456" s="136">
        <v>300000</v>
      </c>
      <c r="N456" s="137">
        <f>SUM(K456*M456)</f>
        <v>300000</v>
      </c>
      <c r="O456" s="136">
        <v>600000</v>
      </c>
      <c r="P456" s="137">
        <f>SUM(K456*O456)</f>
        <v>600000</v>
      </c>
      <c r="Q456" s="138">
        <f>ROUNDDOWN(M456*1.24,-2)</f>
        <v>372000</v>
      </c>
      <c r="R456" s="137">
        <f>SUM(K456*Q456)</f>
        <v>372000</v>
      </c>
      <c r="S456" s="139">
        <f>ROUNDDOWN(M456*W456,0)</f>
        <v>300000</v>
      </c>
      <c r="T456" s="140" t="str">
        <f>M445</f>
        <v>(有)建造</v>
      </c>
      <c r="U456" s="118"/>
      <c r="W456" s="164">
        <v>1</v>
      </c>
    </row>
    <row r="457" spans="2:23" ht="21.95" customHeight="1" x14ac:dyDescent="0.2">
      <c r="B457" s="125"/>
      <c r="C457" s="10"/>
      <c r="D457" s="10"/>
      <c r="E457" s="126"/>
      <c r="F457" s="10"/>
      <c r="G457" s="10"/>
      <c r="H457" s="10"/>
      <c r="I457" s="10"/>
      <c r="J457" s="10"/>
      <c r="K457" s="126"/>
      <c r="L457" s="127"/>
      <c r="M457" s="128"/>
      <c r="N457" s="126"/>
      <c r="O457" s="128"/>
      <c r="P457" s="126"/>
      <c r="Q457" s="128"/>
      <c r="R457" s="126"/>
      <c r="S457" s="129"/>
      <c r="T457" s="130"/>
      <c r="U457" s="118"/>
    </row>
    <row r="458" spans="2:23" ht="21.95" customHeight="1" x14ac:dyDescent="0.2">
      <c r="B458" s="131"/>
      <c r="C458" s="132" t="s">
        <v>175</v>
      </c>
      <c r="D458" s="133"/>
      <c r="E458" s="134"/>
      <c r="F458" s="132" t="s">
        <v>176</v>
      </c>
      <c r="G458" s="133"/>
      <c r="H458" s="133"/>
      <c r="I458" s="133"/>
      <c r="J458" s="133"/>
      <c r="K458" s="135">
        <v>1</v>
      </c>
      <c r="L458" s="135" t="s">
        <v>106</v>
      </c>
      <c r="M458" s="136">
        <v>22000</v>
      </c>
      <c r="N458" s="137">
        <f>SUM(K458*M458)</f>
        <v>22000</v>
      </c>
      <c r="O458" s="136">
        <v>26000</v>
      </c>
      <c r="P458" s="137">
        <f>SUM(K458*O458)</f>
        <v>26000</v>
      </c>
      <c r="Q458" s="138">
        <f>ROUNDDOWN(M458*1.24,-2)</f>
        <v>27200</v>
      </c>
      <c r="R458" s="137">
        <f>SUM(K458*Q458)</f>
        <v>27200</v>
      </c>
      <c r="S458" s="139">
        <f>O458</f>
        <v>26000</v>
      </c>
      <c r="T458" s="140" t="str">
        <f>Q445</f>
        <v>(株)小川長春寒</v>
      </c>
      <c r="U458" s="118"/>
      <c r="W458" s="164">
        <v>1</v>
      </c>
    </row>
    <row r="459" spans="2:23" ht="21.95" customHeight="1" x14ac:dyDescent="0.2">
      <c r="B459" s="125"/>
      <c r="C459" s="10"/>
      <c r="D459" s="10"/>
      <c r="E459" s="126"/>
      <c r="F459" s="10"/>
      <c r="G459" s="10"/>
      <c r="H459" s="10"/>
      <c r="I459" s="10"/>
      <c r="J459" s="10"/>
      <c r="K459" s="126"/>
      <c r="L459" s="127"/>
      <c r="M459" s="128"/>
      <c r="N459" s="126"/>
      <c r="O459" s="128"/>
      <c r="P459" s="126"/>
      <c r="Q459" s="128"/>
      <c r="R459" s="126"/>
      <c r="S459" s="129"/>
      <c r="T459" s="130"/>
      <c r="U459" s="118"/>
    </row>
    <row r="460" spans="2:23" ht="21.95" customHeight="1" x14ac:dyDescent="0.2">
      <c r="B460" s="131"/>
      <c r="C460" s="132" t="s">
        <v>177</v>
      </c>
      <c r="D460" s="133"/>
      <c r="E460" s="134"/>
      <c r="F460" s="132" t="s">
        <v>178</v>
      </c>
      <c r="G460" s="133"/>
      <c r="H460" s="133"/>
      <c r="I460" s="133"/>
      <c r="J460" s="133"/>
      <c r="K460" s="135">
        <v>1</v>
      </c>
      <c r="L460" s="135" t="s">
        <v>106</v>
      </c>
      <c r="M460" s="136">
        <v>5300</v>
      </c>
      <c r="N460" s="137">
        <f>SUM(K460*M460)</f>
        <v>5300</v>
      </c>
      <c r="O460" s="136">
        <v>6500</v>
      </c>
      <c r="P460" s="137">
        <f>SUM(K460*O460)</f>
        <v>6500</v>
      </c>
      <c r="Q460" s="138">
        <f>ROUNDDOWN(M460*1.24,-2)</f>
        <v>6500</v>
      </c>
      <c r="R460" s="137">
        <f>SUM(K460*Q460)</f>
        <v>6500</v>
      </c>
      <c r="S460" s="139">
        <f>O460</f>
        <v>6500</v>
      </c>
      <c r="T460" s="140" t="str">
        <f>Q445</f>
        <v>(株)小川長春寒</v>
      </c>
      <c r="U460" s="118"/>
      <c r="W460" s="164">
        <v>1</v>
      </c>
    </row>
    <row r="461" spans="2:23" ht="21.95" customHeight="1" x14ac:dyDescent="0.2">
      <c r="B461" s="125"/>
      <c r="C461" s="10"/>
      <c r="D461" s="10"/>
      <c r="E461" s="126"/>
      <c r="F461" s="10" t="s">
        <v>181</v>
      </c>
      <c r="G461" s="10"/>
      <c r="H461" s="10"/>
      <c r="I461" s="10"/>
      <c r="J461" s="10"/>
      <c r="K461" s="126"/>
      <c r="L461" s="127"/>
      <c r="M461" s="128"/>
      <c r="N461" s="126"/>
      <c r="O461" s="128"/>
      <c r="P461" s="126"/>
      <c r="Q461" s="128"/>
      <c r="R461" s="126"/>
      <c r="S461" s="129"/>
      <c r="T461" s="130"/>
      <c r="U461" s="118"/>
    </row>
    <row r="462" spans="2:23" ht="21.95" customHeight="1" x14ac:dyDescent="0.2">
      <c r="B462" s="131"/>
      <c r="C462" s="132" t="s">
        <v>179</v>
      </c>
      <c r="D462" s="133"/>
      <c r="E462" s="134"/>
      <c r="F462" s="132" t="s">
        <v>180</v>
      </c>
      <c r="G462" s="133"/>
      <c r="H462" s="133"/>
      <c r="I462" s="133"/>
      <c r="J462" s="133"/>
      <c r="K462" s="135">
        <v>1</v>
      </c>
      <c r="L462" s="135" t="s">
        <v>35</v>
      </c>
      <c r="M462" s="136">
        <v>32000</v>
      </c>
      <c r="N462" s="137">
        <f>SUM(K462*M462)</f>
        <v>32000</v>
      </c>
      <c r="O462" s="136">
        <v>40000</v>
      </c>
      <c r="P462" s="137">
        <f>SUM(K462*O462)</f>
        <v>40000</v>
      </c>
      <c r="Q462" s="138">
        <f>ROUNDDOWN(M462*1.24,-2)</f>
        <v>39600</v>
      </c>
      <c r="R462" s="137">
        <f>SUM(K462*Q462)</f>
        <v>39600</v>
      </c>
      <c r="S462" s="139">
        <f>ROUNDDOWN(M462*W462,0)</f>
        <v>32000</v>
      </c>
      <c r="T462" s="172" t="str">
        <f>M445</f>
        <v>(有)建造</v>
      </c>
      <c r="U462" s="118"/>
      <c r="W462" s="164">
        <v>1</v>
      </c>
    </row>
    <row r="463" spans="2:23" ht="21.95" customHeight="1" x14ac:dyDescent="0.2">
      <c r="B463" s="125"/>
      <c r="C463" s="10"/>
      <c r="D463" s="10"/>
      <c r="E463" s="126"/>
      <c r="F463" s="10"/>
      <c r="G463" s="10"/>
      <c r="H463" s="10"/>
      <c r="I463" s="10"/>
      <c r="J463" s="10"/>
      <c r="K463" s="126"/>
      <c r="L463" s="127"/>
      <c r="M463" s="141"/>
      <c r="N463" s="142"/>
      <c r="O463" s="141"/>
      <c r="P463" s="142"/>
      <c r="Q463" s="141"/>
      <c r="R463" s="142"/>
      <c r="S463" s="143"/>
      <c r="T463" s="130"/>
      <c r="U463" s="118"/>
    </row>
    <row r="464" spans="2:23" ht="21.95" customHeight="1" x14ac:dyDescent="0.2">
      <c r="B464" s="131"/>
      <c r="C464" s="132"/>
      <c r="D464" s="133"/>
      <c r="E464" s="134"/>
      <c r="F464" s="132"/>
      <c r="G464" s="133"/>
      <c r="H464" s="133"/>
      <c r="I464" s="133"/>
      <c r="J464" s="133"/>
      <c r="K464" s="135"/>
      <c r="L464" s="135"/>
      <c r="M464" s="136"/>
      <c r="N464" s="137"/>
      <c r="O464" s="136"/>
      <c r="P464" s="137"/>
      <c r="Q464" s="138"/>
      <c r="R464" s="137"/>
      <c r="S464" s="139"/>
      <c r="T464" s="140"/>
      <c r="U464" s="118"/>
    </row>
    <row r="465" spans="2:21" ht="21.95" customHeight="1" x14ac:dyDescent="0.2">
      <c r="B465" s="125"/>
      <c r="C465" s="10"/>
      <c r="D465" s="10"/>
      <c r="E465" s="126"/>
      <c r="F465" s="10"/>
      <c r="G465" s="10"/>
      <c r="H465" s="10"/>
      <c r="I465" s="10"/>
      <c r="J465" s="10"/>
      <c r="K465" s="126"/>
      <c r="L465" s="127"/>
      <c r="M465" s="141"/>
      <c r="N465" s="142"/>
      <c r="O465" s="141"/>
      <c r="P465" s="142"/>
      <c r="Q465" s="141"/>
      <c r="R465" s="142"/>
      <c r="S465" s="144"/>
      <c r="T465" s="130"/>
      <c r="U465" s="118"/>
    </row>
    <row r="466" spans="2:21" ht="21.95" customHeight="1" x14ac:dyDescent="0.2">
      <c r="B466" s="131"/>
      <c r="C466" s="132"/>
      <c r="D466" s="133"/>
      <c r="E466" s="134"/>
      <c r="F466" s="132"/>
      <c r="G466" s="133"/>
      <c r="H466" s="133"/>
      <c r="I466" s="133"/>
      <c r="J466" s="133"/>
      <c r="K466" s="135"/>
      <c r="L466" s="135"/>
      <c r="M466" s="136"/>
      <c r="N466" s="137"/>
      <c r="O466" s="136"/>
      <c r="P466" s="137"/>
      <c r="Q466" s="138"/>
      <c r="R466" s="137"/>
      <c r="S466" s="139"/>
      <c r="T466" s="140"/>
      <c r="U466" s="118"/>
    </row>
    <row r="467" spans="2:21" ht="21.95" customHeight="1" x14ac:dyDescent="0.2">
      <c r="B467" s="125"/>
      <c r="C467" s="10"/>
      <c r="D467" s="10"/>
      <c r="E467" s="126"/>
      <c r="F467" s="10"/>
      <c r="G467" s="10"/>
      <c r="H467" s="10"/>
      <c r="I467" s="10"/>
      <c r="J467" s="10"/>
      <c r="K467" s="126"/>
      <c r="L467" s="127"/>
      <c r="M467" s="141"/>
      <c r="N467" s="142"/>
      <c r="O467" s="141"/>
      <c r="P467" s="142"/>
      <c r="Q467" s="141"/>
      <c r="R467" s="142"/>
      <c r="S467" s="143"/>
      <c r="T467" s="130"/>
      <c r="U467" s="118"/>
    </row>
    <row r="468" spans="2:21" ht="21.75" customHeight="1" x14ac:dyDescent="0.2">
      <c r="B468" s="131"/>
      <c r="C468" s="132"/>
      <c r="D468" s="133"/>
      <c r="E468" s="134"/>
      <c r="F468" s="132"/>
      <c r="G468" s="133"/>
      <c r="H468" s="133"/>
      <c r="I468" s="133"/>
      <c r="J468" s="133"/>
      <c r="K468" s="135"/>
      <c r="L468" s="135"/>
      <c r="M468" s="136"/>
      <c r="N468" s="137"/>
      <c r="O468" s="136"/>
      <c r="P468" s="137"/>
      <c r="Q468" s="138"/>
      <c r="R468" s="137"/>
      <c r="S468" s="139"/>
      <c r="T468" s="140"/>
      <c r="U468" s="118"/>
    </row>
    <row r="469" spans="2:21" ht="23.25" customHeight="1" x14ac:dyDescent="0.2">
      <c r="B469" s="125"/>
      <c r="C469" s="10"/>
      <c r="D469" s="10"/>
      <c r="E469" s="126"/>
      <c r="F469" s="10"/>
      <c r="G469" s="10"/>
      <c r="H469" s="10"/>
      <c r="I469" s="10"/>
      <c r="J469" s="10"/>
      <c r="K469" s="126"/>
      <c r="L469" s="127"/>
      <c r="M469" s="141"/>
      <c r="N469" s="142"/>
      <c r="O469" s="141"/>
      <c r="P469" s="142"/>
      <c r="Q469" s="141"/>
      <c r="R469" s="142"/>
      <c r="S469" s="144"/>
      <c r="T469" s="130"/>
      <c r="U469" s="118"/>
    </row>
    <row r="470" spans="2:21" ht="21.95" customHeight="1" x14ac:dyDescent="0.2">
      <c r="B470" s="131"/>
      <c r="C470" s="132"/>
      <c r="D470" s="133"/>
      <c r="E470" s="134"/>
      <c r="F470" s="132"/>
      <c r="G470" s="133"/>
      <c r="H470" s="133"/>
      <c r="I470" s="133"/>
      <c r="J470" s="133"/>
      <c r="K470" s="135"/>
      <c r="L470" s="135"/>
      <c r="M470" s="136"/>
      <c r="N470" s="137"/>
      <c r="O470" s="136"/>
      <c r="P470" s="137"/>
      <c r="Q470" s="138"/>
      <c r="R470" s="137"/>
      <c r="S470" s="139"/>
      <c r="T470" s="140"/>
      <c r="U470" s="118"/>
    </row>
    <row r="471" spans="2:21" ht="21.95" customHeight="1" x14ac:dyDescent="0.2">
      <c r="B471" s="125"/>
      <c r="C471" s="10"/>
      <c r="D471" s="10"/>
      <c r="E471" s="126"/>
      <c r="F471" s="10"/>
      <c r="G471" s="10"/>
      <c r="H471" s="10"/>
      <c r="I471" s="10"/>
      <c r="J471" s="10"/>
      <c r="K471" s="126"/>
      <c r="L471" s="127"/>
      <c r="M471" s="142"/>
      <c r="N471" s="142"/>
      <c r="O471" s="142"/>
      <c r="P471" s="142"/>
      <c r="Q471" s="141"/>
      <c r="R471" s="142"/>
      <c r="S471" s="143"/>
      <c r="T471" s="145"/>
      <c r="U471" s="118"/>
    </row>
    <row r="472" spans="2:21" ht="21.95" customHeight="1" x14ac:dyDescent="0.2">
      <c r="B472" s="131"/>
      <c r="C472" s="132"/>
      <c r="D472" s="133"/>
      <c r="E472" s="134"/>
      <c r="F472" s="132"/>
      <c r="G472" s="133"/>
      <c r="H472" s="133"/>
      <c r="I472" s="133"/>
      <c r="J472" s="133"/>
      <c r="K472" s="135"/>
      <c r="L472" s="135"/>
      <c r="M472" s="134"/>
      <c r="N472" s="137"/>
      <c r="O472" s="134"/>
      <c r="P472" s="137"/>
      <c r="Q472" s="146"/>
      <c r="R472" s="137"/>
      <c r="S472" s="139"/>
      <c r="T472" s="147"/>
      <c r="U472" s="118"/>
    </row>
    <row r="473" spans="2:21" ht="21.95" customHeight="1" x14ac:dyDescent="0.2">
      <c r="B473" s="125"/>
      <c r="C473" s="10"/>
      <c r="D473" s="10"/>
      <c r="E473" s="126"/>
      <c r="F473" s="10"/>
      <c r="G473" s="10"/>
      <c r="H473" s="10"/>
      <c r="I473" s="10"/>
      <c r="J473" s="10"/>
      <c r="K473" s="126"/>
      <c r="L473" s="127"/>
      <c r="M473" s="142"/>
      <c r="N473" s="142"/>
      <c r="O473" s="142"/>
      <c r="P473" s="142"/>
      <c r="Q473" s="142"/>
      <c r="R473" s="142"/>
      <c r="S473" s="144"/>
      <c r="T473" s="145"/>
      <c r="U473" s="118"/>
    </row>
    <row r="474" spans="2:21" ht="21.95" customHeight="1" x14ac:dyDescent="0.2">
      <c r="B474" s="131"/>
      <c r="C474" s="132"/>
      <c r="D474" s="133"/>
      <c r="E474" s="134"/>
      <c r="F474" s="132"/>
      <c r="G474" s="133"/>
      <c r="H474" s="133"/>
      <c r="I474" s="133"/>
      <c r="J474" s="133"/>
      <c r="K474" s="135"/>
      <c r="L474" s="135"/>
      <c r="M474" s="134"/>
      <c r="N474" s="137"/>
      <c r="O474" s="134"/>
      <c r="P474" s="137"/>
      <c r="Q474" s="146"/>
      <c r="R474" s="137"/>
      <c r="S474" s="139"/>
      <c r="T474" s="147"/>
      <c r="U474" s="118"/>
    </row>
    <row r="475" spans="2:21" ht="21.95" customHeight="1" x14ac:dyDescent="0.2">
      <c r="B475" s="125"/>
      <c r="C475" s="10"/>
      <c r="D475" s="10"/>
      <c r="E475" s="126"/>
      <c r="F475" s="10"/>
      <c r="G475" s="10"/>
      <c r="H475" s="10"/>
      <c r="I475" s="10"/>
      <c r="J475" s="10"/>
      <c r="K475" s="126"/>
      <c r="L475" s="127"/>
      <c r="M475" s="142"/>
      <c r="N475" s="142"/>
      <c r="O475" s="142"/>
      <c r="P475" s="142"/>
      <c r="Q475" s="142"/>
      <c r="R475" s="142"/>
      <c r="S475" s="144"/>
      <c r="T475" s="145"/>
      <c r="U475" s="118"/>
    </row>
    <row r="476" spans="2:21" ht="21.95" customHeight="1" x14ac:dyDescent="0.2">
      <c r="B476" s="131"/>
      <c r="C476" s="132"/>
      <c r="D476" s="133"/>
      <c r="E476" s="134"/>
      <c r="F476" s="132"/>
      <c r="G476" s="133"/>
      <c r="H476" s="133"/>
      <c r="I476" s="133"/>
      <c r="J476" s="133"/>
      <c r="K476" s="135"/>
      <c r="L476" s="135"/>
      <c r="M476" s="146"/>
      <c r="N476" s="146"/>
      <c r="O476" s="146"/>
      <c r="P476" s="146"/>
      <c r="Q476" s="146"/>
      <c r="R476" s="146"/>
      <c r="S476" s="139"/>
      <c r="T476" s="147"/>
      <c r="U476" s="118"/>
    </row>
    <row r="477" spans="2:21" ht="21.95" customHeight="1" x14ac:dyDescent="0.2">
      <c r="B477" s="125"/>
      <c r="C477" s="10"/>
      <c r="D477" s="10"/>
      <c r="E477" s="126"/>
      <c r="F477" s="10"/>
      <c r="G477" s="10"/>
      <c r="H477" s="10"/>
      <c r="I477" s="10"/>
      <c r="J477" s="10"/>
      <c r="K477" s="126"/>
      <c r="L477" s="127"/>
      <c r="M477" s="142"/>
      <c r="N477" s="142"/>
      <c r="O477" s="142"/>
      <c r="P477" s="142"/>
      <c r="Q477" s="142"/>
      <c r="R477" s="142"/>
      <c r="S477" s="144"/>
      <c r="T477" s="145"/>
      <c r="U477" s="118"/>
    </row>
    <row r="478" spans="2:21" ht="21.95" customHeight="1" x14ac:dyDescent="0.2">
      <c r="B478" s="131"/>
      <c r="C478" s="132"/>
      <c r="D478" s="133"/>
      <c r="E478" s="134"/>
      <c r="F478" s="132"/>
      <c r="G478" s="133"/>
      <c r="H478" s="133"/>
      <c r="I478" s="133"/>
      <c r="J478" s="133"/>
      <c r="K478" s="135"/>
      <c r="L478" s="135"/>
      <c r="M478" s="146"/>
      <c r="N478" s="146"/>
      <c r="O478" s="146"/>
      <c r="P478" s="146"/>
      <c r="Q478" s="146"/>
      <c r="R478" s="146"/>
      <c r="S478" s="139"/>
      <c r="T478" s="147"/>
      <c r="U478" s="118"/>
    </row>
    <row r="479" spans="2:21" ht="21.95" customHeight="1" x14ac:dyDescent="0.2">
      <c r="B479" s="125"/>
      <c r="C479" s="10"/>
      <c r="D479" s="10"/>
      <c r="E479" s="126"/>
      <c r="F479" s="10"/>
      <c r="G479" s="10"/>
      <c r="H479" s="10"/>
      <c r="I479" s="10"/>
      <c r="J479" s="10"/>
      <c r="K479" s="126"/>
      <c r="L479" s="127"/>
      <c r="M479" s="142"/>
      <c r="N479" s="142"/>
      <c r="O479" s="142"/>
      <c r="P479" s="142"/>
      <c r="Q479" s="142"/>
      <c r="R479" s="142"/>
      <c r="S479" s="144"/>
      <c r="T479" s="145"/>
      <c r="U479" s="118"/>
    </row>
    <row r="480" spans="2:21" ht="21.95" customHeight="1" thickBot="1" x14ac:dyDescent="0.25">
      <c r="B480" s="148"/>
      <c r="C480" s="149"/>
      <c r="D480" s="149"/>
      <c r="E480" s="150"/>
      <c r="F480" s="149"/>
      <c r="G480" s="149"/>
      <c r="H480" s="149"/>
      <c r="I480" s="149"/>
      <c r="J480" s="149"/>
      <c r="K480" s="151"/>
      <c r="L480" s="151"/>
      <c r="M480" s="152"/>
      <c r="N480" s="152"/>
      <c r="O480" s="152"/>
      <c r="P480" s="152"/>
      <c r="Q480" s="152"/>
      <c r="R480" s="152"/>
      <c r="S480" s="153"/>
      <c r="T480" s="154"/>
      <c r="U480" s="118"/>
    </row>
    <row r="481" spans="1:21" ht="19.899999999999999" customHeight="1" x14ac:dyDescent="0.2">
      <c r="B481" s="125"/>
      <c r="C481" s="10"/>
      <c r="D481" s="10"/>
      <c r="E481" s="126"/>
      <c r="F481" s="10"/>
      <c r="G481" s="10"/>
      <c r="H481" s="10"/>
      <c r="I481" s="10"/>
      <c r="J481" s="10"/>
      <c r="K481" s="126"/>
      <c r="L481" s="127"/>
      <c r="M481" s="142"/>
      <c r="N481" s="142"/>
      <c r="O481" s="142"/>
      <c r="P481" s="142"/>
      <c r="Q481" s="142"/>
      <c r="R481" s="142"/>
      <c r="S481" s="143"/>
      <c r="T481" s="145"/>
      <c r="U481" s="118"/>
    </row>
    <row r="482" spans="1:21" ht="19.899999999999999" customHeight="1" x14ac:dyDescent="0.2">
      <c r="B482" s="1039" t="s">
        <v>3</v>
      </c>
      <c r="C482" s="1040"/>
      <c r="D482" s="1041"/>
      <c r="E482" s="126"/>
      <c r="F482" s="10"/>
      <c r="G482" s="10"/>
      <c r="H482" s="10"/>
      <c r="I482" s="10"/>
      <c r="J482" s="10"/>
      <c r="K482" s="126"/>
      <c r="L482" s="127"/>
      <c r="M482" s="142">
        <f t="shared" ref="M482:R482" si="5">SUM(M447:M480)</f>
        <v>379800</v>
      </c>
      <c r="N482" s="142">
        <f t="shared" si="5"/>
        <v>379800</v>
      </c>
      <c r="O482" s="142">
        <f t="shared" si="5"/>
        <v>697750</v>
      </c>
      <c r="P482" s="142">
        <f t="shared" si="5"/>
        <v>697750</v>
      </c>
      <c r="Q482" s="142">
        <f t="shared" si="5"/>
        <v>473400</v>
      </c>
      <c r="R482" s="142">
        <f t="shared" si="5"/>
        <v>473400</v>
      </c>
      <c r="S482" s="142"/>
      <c r="T482" s="155"/>
      <c r="U482" s="118"/>
    </row>
    <row r="483" spans="1:21" ht="19.899999999999999" customHeight="1" thickBot="1" x14ac:dyDescent="0.25">
      <c r="B483" s="148"/>
      <c r="C483" s="149"/>
      <c r="D483" s="149"/>
      <c r="E483" s="150"/>
      <c r="F483" s="149"/>
      <c r="G483" s="149"/>
      <c r="H483" s="149"/>
      <c r="I483" s="149"/>
      <c r="J483" s="149"/>
      <c r="K483" s="150"/>
      <c r="L483" s="151"/>
      <c r="M483" s="152"/>
      <c r="N483" s="152"/>
      <c r="O483" s="152"/>
      <c r="P483" s="152"/>
      <c r="Q483" s="152"/>
      <c r="R483" s="152"/>
      <c r="S483" s="156"/>
      <c r="T483" s="154"/>
      <c r="U483" s="118"/>
    </row>
    <row r="485" spans="1:21" x14ac:dyDescent="0.2">
      <c r="B485" s="25" t="e">
        <f>B441</f>
        <v>#REF!</v>
      </c>
      <c r="T485" s="43" t="s">
        <v>216</v>
      </c>
    </row>
    <row r="486" spans="1:21" ht="42" x14ac:dyDescent="0.4">
      <c r="A486" s="106"/>
      <c r="M486" s="107" t="s">
        <v>18</v>
      </c>
    </row>
    <row r="487" spans="1:21" ht="21.75" thickBot="1" x14ac:dyDescent="0.25">
      <c r="B487" s="108"/>
      <c r="C487" s="109"/>
      <c r="D487" s="109"/>
      <c r="E487" s="109"/>
      <c r="F487" s="109"/>
      <c r="G487" s="109"/>
      <c r="H487" s="109"/>
      <c r="I487" s="109"/>
      <c r="J487" s="109"/>
      <c r="K487" s="109"/>
      <c r="L487" s="110"/>
      <c r="M487" s="109"/>
      <c r="N487" s="109"/>
      <c r="O487" s="109"/>
      <c r="P487" s="109"/>
      <c r="Q487" s="109"/>
      <c r="R487" s="109"/>
      <c r="S487" s="111"/>
      <c r="T487" s="112"/>
    </row>
    <row r="488" spans="1:21" ht="19.899999999999999" customHeight="1" x14ac:dyDescent="0.2">
      <c r="B488" s="113"/>
      <c r="C488" s="114"/>
      <c r="D488" s="114"/>
      <c r="E488" s="115"/>
      <c r="F488" s="114"/>
      <c r="G488" s="114"/>
      <c r="H488" s="114"/>
      <c r="I488" s="114"/>
      <c r="J488" s="114"/>
      <c r="K488" s="115"/>
      <c r="L488" s="116"/>
      <c r="M488" s="1042" t="s">
        <v>19</v>
      </c>
      <c r="N488" s="1043"/>
      <c r="O488" s="1042" t="s">
        <v>19</v>
      </c>
      <c r="P488" s="1043"/>
      <c r="Q488" s="1042" t="s">
        <v>19</v>
      </c>
      <c r="R488" s="1043"/>
      <c r="S488" s="116" t="s">
        <v>20</v>
      </c>
      <c r="T488" s="117"/>
      <c r="U488" s="118"/>
    </row>
    <row r="489" spans="1:21" ht="19.899999999999999" customHeight="1" x14ac:dyDescent="0.2">
      <c r="B489" s="1044" t="s">
        <v>21</v>
      </c>
      <c r="C489" s="1045"/>
      <c r="D489" s="1046"/>
      <c r="E489" s="1047" t="s">
        <v>22</v>
      </c>
      <c r="F489" s="1045"/>
      <c r="G489" s="1045"/>
      <c r="H489" s="1045"/>
      <c r="I489" s="1045"/>
      <c r="J489" s="1046"/>
      <c r="K489" s="119" t="s">
        <v>23</v>
      </c>
      <c r="L489" s="119" t="s">
        <v>5</v>
      </c>
      <c r="M489" s="1048" t="s">
        <v>503</v>
      </c>
      <c r="N489" s="1049"/>
      <c r="O489" s="1048" t="s">
        <v>507</v>
      </c>
      <c r="P489" s="1049"/>
      <c r="Q489" s="1048" t="s">
        <v>514</v>
      </c>
      <c r="R489" s="1049"/>
      <c r="S489" s="119" t="s">
        <v>24</v>
      </c>
      <c r="T489" s="120" t="s">
        <v>25</v>
      </c>
      <c r="U489" s="118"/>
    </row>
    <row r="490" spans="1:21" ht="19.899999999999999" customHeight="1" thickBot="1" x14ac:dyDescent="0.25">
      <c r="B490" s="121"/>
      <c r="C490" s="111"/>
      <c r="D490" s="111"/>
      <c r="E490" s="122"/>
      <c r="F490" s="111"/>
      <c r="G490" s="111"/>
      <c r="H490" s="111"/>
      <c r="I490" s="111"/>
      <c r="J490" s="111"/>
      <c r="K490" s="122"/>
      <c r="L490" s="123"/>
      <c r="M490" s="123" t="s">
        <v>26</v>
      </c>
      <c r="N490" s="123" t="s">
        <v>27</v>
      </c>
      <c r="O490" s="123" t="s">
        <v>26</v>
      </c>
      <c r="P490" s="123" t="s">
        <v>27</v>
      </c>
      <c r="Q490" s="123" t="s">
        <v>26</v>
      </c>
      <c r="R490" s="123" t="s">
        <v>27</v>
      </c>
      <c r="S490" s="123"/>
      <c r="T490" s="124"/>
      <c r="U490" s="118"/>
    </row>
    <row r="491" spans="1:21" ht="21.95" customHeight="1" x14ac:dyDescent="0.2">
      <c r="B491" s="125"/>
      <c r="C491" s="10"/>
      <c r="D491" s="10"/>
      <c r="E491" s="126"/>
      <c r="F491" s="10" t="s">
        <v>193</v>
      </c>
      <c r="G491" s="10"/>
      <c r="H491" s="10"/>
      <c r="I491" s="10"/>
      <c r="J491" s="10"/>
      <c r="K491" s="126"/>
      <c r="L491" s="127"/>
      <c r="M491" s="128"/>
      <c r="N491" s="126"/>
      <c r="O491" s="128"/>
      <c r="P491" s="126"/>
      <c r="Q491" s="128"/>
      <c r="R491" s="126"/>
      <c r="S491" s="129"/>
      <c r="T491" s="130"/>
      <c r="U491" s="118"/>
    </row>
    <row r="492" spans="1:21" ht="21.95" customHeight="1" x14ac:dyDescent="0.2">
      <c r="B492" s="131"/>
      <c r="C492" s="132" t="s">
        <v>42</v>
      </c>
      <c r="D492" s="133"/>
      <c r="E492" s="134"/>
      <c r="F492" s="132" t="s">
        <v>194</v>
      </c>
      <c r="G492" s="133"/>
      <c r="H492" s="133"/>
      <c r="I492" s="133"/>
      <c r="J492" s="133"/>
      <c r="K492" s="135">
        <v>1</v>
      </c>
      <c r="L492" s="135" t="s">
        <v>125</v>
      </c>
      <c r="M492" s="136">
        <f>SUM(105000+47600)</f>
        <v>152600</v>
      </c>
      <c r="N492" s="137">
        <f>SUM(K492*M492)</f>
        <v>152600</v>
      </c>
      <c r="O492" s="136">
        <v>288600</v>
      </c>
      <c r="P492" s="137">
        <f>SUM(K492*O492)</f>
        <v>288600</v>
      </c>
      <c r="Q492" s="138">
        <f>SUM(130000+60000)</f>
        <v>190000</v>
      </c>
      <c r="R492" s="137">
        <f>SUM(K492*Q492)</f>
        <v>190000</v>
      </c>
      <c r="S492" s="139">
        <f>M492</f>
        <v>152600</v>
      </c>
      <c r="T492" s="140" t="str">
        <f>M489</f>
        <v>(株)タカラ住建</v>
      </c>
      <c r="U492" s="118"/>
    </row>
    <row r="493" spans="1:21" ht="21.95" customHeight="1" x14ac:dyDescent="0.2">
      <c r="B493" s="125"/>
      <c r="C493" s="10"/>
      <c r="D493" s="10"/>
      <c r="E493" s="126"/>
      <c r="F493" s="10" t="s">
        <v>195</v>
      </c>
      <c r="G493" s="10"/>
      <c r="H493" s="10"/>
      <c r="I493" s="10"/>
      <c r="J493" s="10"/>
      <c r="K493" s="126"/>
      <c r="L493" s="127"/>
      <c r="M493" s="128"/>
      <c r="N493" s="126"/>
      <c r="O493" s="128"/>
      <c r="P493" s="126"/>
      <c r="Q493" s="128"/>
      <c r="R493" s="126"/>
      <c r="S493" s="129"/>
      <c r="T493" s="130"/>
      <c r="U493" s="118"/>
    </row>
    <row r="494" spans="1:21" ht="21.95" customHeight="1" x14ac:dyDescent="0.2">
      <c r="B494" s="131"/>
      <c r="C494" s="132" t="s">
        <v>182</v>
      </c>
      <c r="D494" s="133"/>
      <c r="E494" s="134"/>
      <c r="F494" s="132" t="s">
        <v>196</v>
      </c>
      <c r="G494" s="133"/>
      <c r="H494" s="133"/>
      <c r="I494" s="133"/>
      <c r="J494" s="133"/>
      <c r="K494" s="135">
        <v>3</v>
      </c>
      <c r="L494" s="135" t="s">
        <v>125</v>
      </c>
      <c r="M494" s="136">
        <v>380000</v>
      </c>
      <c r="N494" s="137">
        <f>SUM(K494*M494)</f>
        <v>1140000</v>
      </c>
      <c r="O494" s="136">
        <v>550360</v>
      </c>
      <c r="P494" s="137">
        <f>SUM(K494*O494)</f>
        <v>1651080</v>
      </c>
      <c r="Q494" s="138">
        <v>342000</v>
      </c>
      <c r="R494" s="137">
        <f>SUM(K494*Q494)</f>
        <v>1026000</v>
      </c>
      <c r="S494" s="139">
        <f>Q494</f>
        <v>342000</v>
      </c>
      <c r="T494" s="140" t="str">
        <f>Q489</f>
        <v>(有)平田工房</v>
      </c>
      <c r="U494" s="118"/>
    </row>
    <row r="495" spans="1:21" ht="21.95" customHeight="1" x14ac:dyDescent="0.2">
      <c r="B495" s="125"/>
      <c r="C495" s="10"/>
      <c r="D495" s="10"/>
      <c r="E495" s="126"/>
      <c r="F495" s="10" t="s">
        <v>197</v>
      </c>
      <c r="G495" s="10"/>
      <c r="H495" s="10"/>
      <c r="I495" s="10"/>
      <c r="J495" s="10"/>
      <c r="K495" s="126"/>
      <c r="L495" s="127"/>
      <c r="M495" s="165"/>
      <c r="N495" s="166"/>
      <c r="O495" s="165"/>
      <c r="P495" s="166"/>
      <c r="Q495" s="165"/>
      <c r="R495" s="167"/>
      <c r="S495" s="173"/>
      <c r="T495" s="130"/>
      <c r="U495" s="118"/>
    </row>
    <row r="496" spans="1:21" ht="21.95" customHeight="1" x14ac:dyDescent="0.2">
      <c r="B496" s="131"/>
      <c r="C496" s="132" t="s">
        <v>183</v>
      </c>
      <c r="D496" s="133"/>
      <c r="E496" s="134"/>
      <c r="F496" s="132" t="s">
        <v>198</v>
      </c>
      <c r="G496" s="133"/>
      <c r="H496" s="133"/>
      <c r="I496" s="133"/>
      <c r="J496" s="133"/>
      <c r="K496" s="135">
        <v>1</v>
      </c>
      <c r="L496" s="135" t="s">
        <v>125</v>
      </c>
      <c r="M496" s="136">
        <f>SUM(73500+62500)</f>
        <v>136000</v>
      </c>
      <c r="N496" s="137">
        <f>SUM(K496*M496)</f>
        <v>136000</v>
      </c>
      <c r="O496" s="136">
        <v>171280</v>
      </c>
      <c r="P496" s="137">
        <f>SUM(K496*O496)</f>
        <v>171280</v>
      </c>
      <c r="Q496" s="138">
        <f>SUM(82000+38000)</f>
        <v>120000</v>
      </c>
      <c r="R496" s="174">
        <f>SUM(K496*Q496)</f>
        <v>120000</v>
      </c>
      <c r="S496" s="139">
        <f>Q496</f>
        <v>120000</v>
      </c>
      <c r="T496" s="140" t="str">
        <f>Q489</f>
        <v>(有)平田工房</v>
      </c>
      <c r="U496" s="118"/>
    </row>
    <row r="497" spans="2:21" ht="21.95" customHeight="1" x14ac:dyDescent="0.2">
      <c r="B497" s="125"/>
      <c r="C497" s="10"/>
      <c r="D497" s="10"/>
      <c r="E497" s="126"/>
      <c r="F497" s="10"/>
      <c r="G497" s="10"/>
      <c r="H497" s="10"/>
      <c r="I497" s="10"/>
      <c r="J497" s="10"/>
      <c r="K497" s="126"/>
      <c r="L497" s="127"/>
      <c r="M497" s="128"/>
      <c r="N497" s="126"/>
      <c r="O497" s="128"/>
      <c r="P497" s="126"/>
      <c r="Q497" s="128"/>
      <c r="R497" s="175"/>
      <c r="S497" s="129"/>
      <c r="T497" s="130"/>
      <c r="U497" s="118"/>
    </row>
    <row r="498" spans="2:21" ht="21.95" customHeight="1" x14ac:dyDescent="0.2">
      <c r="B498" s="131"/>
      <c r="C498" s="132" t="s">
        <v>184</v>
      </c>
      <c r="D498" s="133"/>
      <c r="E498" s="134"/>
      <c r="F498" s="132" t="s">
        <v>199</v>
      </c>
      <c r="G498" s="133"/>
      <c r="H498" s="133"/>
      <c r="I498" s="133"/>
      <c r="J498" s="133"/>
      <c r="K498" s="135">
        <v>1</v>
      </c>
      <c r="L498" s="135" t="s">
        <v>125</v>
      </c>
      <c r="M498" s="136">
        <v>108800</v>
      </c>
      <c r="N498" s="137">
        <f>SUM(K498*M498)</f>
        <v>108800</v>
      </c>
      <c r="O498" s="136">
        <v>179480</v>
      </c>
      <c r="P498" s="137">
        <f>SUM(K498*O498)</f>
        <v>179480</v>
      </c>
      <c r="Q498" s="138">
        <v>136000</v>
      </c>
      <c r="R498" s="174">
        <f>SUM(K498*Q498)</f>
        <v>136000</v>
      </c>
      <c r="S498" s="139">
        <f>M498</f>
        <v>108800</v>
      </c>
      <c r="T498" s="140" t="str">
        <f>M489</f>
        <v>(株)タカラ住建</v>
      </c>
      <c r="U498" s="118"/>
    </row>
    <row r="499" spans="2:21" ht="21.95" customHeight="1" x14ac:dyDescent="0.2">
      <c r="B499" s="125"/>
      <c r="C499" s="10"/>
      <c r="D499" s="10"/>
      <c r="E499" s="126"/>
      <c r="F499" s="10" t="s">
        <v>200</v>
      </c>
      <c r="G499" s="10"/>
      <c r="H499" s="10"/>
      <c r="I499" s="10"/>
      <c r="J499" s="10"/>
      <c r="K499" s="126"/>
      <c r="L499" s="127"/>
      <c r="M499" s="128"/>
      <c r="N499" s="126"/>
      <c r="O499" s="128"/>
      <c r="P499" s="126"/>
      <c r="Q499" s="128"/>
      <c r="R499" s="175"/>
      <c r="S499" s="129"/>
      <c r="T499" s="130"/>
      <c r="U499" s="118"/>
    </row>
    <row r="500" spans="2:21" ht="21.95" customHeight="1" x14ac:dyDescent="0.2">
      <c r="B500" s="131"/>
      <c r="C500" s="132" t="s">
        <v>185</v>
      </c>
      <c r="D500" s="133"/>
      <c r="E500" s="134"/>
      <c r="F500" s="132" t="s">
        <v>201</v>
      </c>
      <c r="G500" s="133"/>
      <c r="H500" s="133"/>
      <c r="I500" s="133"/>
      <c r="J500" s="133"/>
      <c r="K500" s="135">
        <v>1</v>
      </c>
      <c r="L500" s="135" t="s">
        <v>125</v>
      </c>
      <c r="M500" s="136">
        <f>SUM(175000+55000)</f>
        <v>230000</v>
      </c>
      <c r="N500" s="137">
        <f>SUM(K500*M500)</f>
        <v>230000</v>
      </c>
      <c r="O500" s="136">
        <v>414440</v>
      </c>
      <c r="P500" s="137">
        <f>SUM(K500*O500)</f>
        <v>414440</v>
      </c>
      <c r="Q500" s="138">
        <f>SUM(88000+228000)</f>
        <v>316000</v>
      </c>
      <c r="R500" s="174">
        <f>SUM(K500*Q500)</f>
        <v>316000</v>
      </c>
      <c r="S500" s="139">
        <f>M500</f>
        <v>230000</v>
      </c>
      <c r="T500" s="140" t="str">
        <f>T498</f>
        <v>(株)タカラ住建</v>
      </c>
      <c r="U500" s="118"/>
    </row>
    <row r="501" spans="2:21" ht="21.95" customHeight="1" x14ac:dyDescent="0.2">
      <c r="B501" s="125"/>
      <c r="C501" s="10"/>
      <c r="D501" s="10"/>
      <c r="E501" s="126"/>
      <c r="F501" s="10"/>
      <c r="G501" s="10"/>
      <c r="H501" s="10"/>
      <c r="I501" s="10"/>
      <c r="J501" s="10"/>
      <c r="K501" s="126"/>
      <c r="L501" s="127"/>
      <c r="M501" s="128"/>
      <c r="N501" s="126"/>
      <c r="O501" s="128"/>
      <c r="P501" s="126"/>
      <c r="Q501" s="128"/>
      <c r="R501" s="175"/>
      <c r="S501" s="129"/>
      <c r="T501" s="130"/>
      <c r="U501" s="118"/>
    </row>
    <row r="502" spans="2:21" ht="21.95" customHeight="1" x14ac:dyDescent="0.2">
      <c r="B502" s="131"/>
      <c r="C502" s="132" t="s">
        <v>186</v>
      </c>
      <c r="D502" s="133"/>
      <c r="E502" s="134"/>
      <c r="F502" s="132" t="s">
        <v>202</v>
      </c>
      <c r="G502" s="133"/>
      <c r="H502" s="133"/>
      <c r="I502" s="133"/>
      <c r="J502" s="133"/>
      <c r="K502" s="135">
        <v>1</v>
      </c>
      <c r="L502" s="135" t="s">
        <v>125</v>
      </c>
      <c r="M502" s="136">
        <v>36000</v>
      </c>
      <c r="N502" s="137">
        <f>SUM(K502*M502)</f>
        <v>36000</v>
      </c>
      <c r="O502" s="136">
        <v>68040</v>
      </c>
      <c r="P502" s="137">
        <f>SUM(K502*O502)</f>
        <v>68040</v>
      </c>
      <c r="Q502" s="138">
        <v>57000</v>
      </c>
      <c r="R502" s="174">
        <f>SUM(K502*Q502)</f>
        <v>57000</v>
      </c>
      <c r="S502" s="139">
        <f>M502</f>
        <v>36000</v>
      </c>
      <c r="T502" s="140" t="str">
        <f>T500</f>
        <v>(株)タカラ住建</v>
      </c>
      <c r="U502" s="118"/>
    </row>
    <row r="503" spans="2:21" ht="21.95" customHeight="1" x14ac:dyDescent="0.2">
      <c r="B503" s="125"/>
      <c r="C503" s="10"/>
      <c r="D503" s="10"/>
      <c r="E503" s="126"/>
      <c r="F503" s="10"/>
      <c r="G503" s="10"/>
      <c r="H503" s="10"/>
      <c r="I503" s="10"/>
      <c r="J503" s="10"/>
      <c r="K503" s="126"/>
      <c r="L503" s="127"/>
      <c r="M503" s="128"/>
      <c r="N503" s="126"/>
      <c r="O503" s="128"/>
      <c r="P503" s="126"/>
      <c r="Q503" s="128"/>
      <c r="R503" s="175"/>
      <c r="S503" s="129"/>
      <c r="T503" s="130"/>
      <c r="U503" s="118"/>
    </row>
    <row r="504" spans="2:21" ht="21.95" customHeight="1" x14ac:dyDescent="0.2">
      <c r="B504" s="131"/>
      <c r="C504" s="132" t="s">
        <v>187</v>
      </c>
      <c r="D504" s="133"/>
      <c r="E504" s="134"/>
      <c r="F504" s="132" t="s">
        <v>203</v>
      </c>
      <c r="G504" s="133"/>
      <c r="H504" s="133"/>
      <c r="I504" s="133"/>
      <c r="J504" s="133"/>
      <c r="K504" s="135">
        <v>1</v>
      </c>
      <c r="L504" s="135" t="s">
        <v>125</v>
      </c>
      <c r="M504" s="136">
        <v>53150</v>
      </c>
      <c r="N504" s="137">
        <f>SUM(K504*M504)</f>
        <v>53150</v>
      </c>
      <c r="O504" s="136">
        <v>68440</v>
      </c>
      <c r="P504" s="137">
        <f>SUM(K504*O504)</f>
        <v>68440</v>
      </c>
      <c r="Q504" s="138">
        <v>42000</v>
      </c>
      <c r="R504" s="174">
        <f>SUM(K504*Q504)</f>
        <v>42000</v>
      </c>
      <c r="S504" s="139">
        <f>Q504</f>
        <v>42000</v>
      </c>
      <c r="T504" s="140" t="str">
        <f>Q489</f>
        <v>(有)平田工房</v>
      </c>
      <c r="U504" s="118"/>
    </row>
    <row r="505" spans="2:21" ht="21.95" customHeight="1" x14ac:dyDescent="0.2">
      <c r="B505" s="125"/>
      <c r="C505" s="10"/>
      <c r="D505" s="10"/>
      <c r="E505" s="126"/>
      <c r="F505" s="10"/>
      <c r="G505" s="10"/>
      <c r="H505" s="10"/>
      <c r="I505" s="10"/>
      <c r="J505" s="10"/>
      <c r="K505" s="126"/>
      <c r="L505" s="127"/>
      <c r="M505" s="128"/>
      <c r="N505" s="126"/>
      <c r="O505" s="128"/>
      <c r="P505" s="126"/>
      <c r="Q505" s="128"/>
      <c r="R505" s="175"/>
      <c r="S505" s="129"/>
      <c r="T505" s="130"/>
      <c r="U505" s="118"/>
    </row>
    <row r="506" spans="2:21" ht="21.95" customHeight="1" x14ac:dyDescent="0.2">
      <c r="B506" s="131"/>
      <c r="C506" s="132" t="s">
        <v>188</v>
      </c>
      <c r="D506" s="133"/>
      <c r="E506" s="134"/>
      <c r="F506" s="132" t="s">
        <v>204</v>
      </c>
      <c r="G506" s="133"/>
      <c r="H506" s="133"/>
      <c r="I506" s="133"/>
      <c r="J506" s="133"/>
      <c r="K506" s="135">
        <v>1</v>
      </c>
      <c r="L506" s="135" t="s">
        <v>125</v>
      </c>
      <c r="M506" s="136">
        <v>59400</v>
      </c>
      <c r="N506" s="137">
        <f>SUM(K506*M506)</f>
        <v>59400</v>
      </c>
      <c r="O506" s="136">
        <v>64540</v>
      </c>
      <c r="P506" s="137">
        <f>SUM(K506*O506)</f>
        <v>64540</v>
      </c>
      <c r="Q506" s="138">
        <v>33000</v>
      </c>
      <c r="R506" s="174">
        <f>SUM(K506*Q506)</f>
        <v>33000</v>
      </c>
      <c r="S506" s="139">
        <f>Q506</f>
        <v>33000</v>
      </c>
      <c r="T506" s="140" t="str">
        <f>T504</f>
        <v>(有)平田工房</v>
      </c>
      <c r="U506" s="118"/>
    </row>
    <row r="507" spans="2:21" ht="21.95" customHeight="1" x14ac:dyDescent="0.2">
      <c r="B507" s="125"/>
      <c r="C507" s="10"/>
      <c r="D507" s="10"/>
      <c r="E507" s="126"/>
      <c r="F507" s="10"/>
      <c r="G507" s="10"/>
      <c r="H507" s="10"/>
      <c r="I507" s="10"/>
      <c r="J507" s="10"/>
      <c r="K507" s="126"/>
      <c r="L507" s="127"/>
      <c r="M507" s="128"/>
      <c r="N507" s="126"/>
      <c r="O507" s="128"/>
      <c r="P507" s="126"/>
      <c r="Q507" s="128"/>
      <c r="R507" s="175"/>
      <c r="S507" s="129"/>
      <c r="T507" s="130"/>
      <c r="U507" s="118"/>
    </row>
    <row r="508" spans="2:21" ht="21.95" customHeight="1" x14ac:dyDescent="0.2">
      <c r="B508" s="131"/>
      <c r="C508" s="132" t="s">
        <v>189</v>
      </c>
      <c r="D508" s="133"/>
      <c r="E508" s="134"/>
      <c r="F508" s="132" t="s">
        <v>197</v>
      </c>
      <c r="G508" s="133"/>
      <c r="H508" s="133"/>
      <c r="I508" s="133"/>
      <c r="J508" s="133"/>
      <c r="K508" s="135">
        <v>4</v>
      </c>
      <c r="L508" s="135" t="s">
        <v>125</v>
      </c>
      <c r="M508" s="136">
        <v>59400</v>
      </c>
      <c r="N508" s="137">
        <f>SUM(K508*M508)</f>
        <v>237600</v>
      </c>
      <c r="O508" s="136">
        <v>64540</v>
      </c>
      <c r="P508" s="137">
        <f>SUM(K508*O508)</f>
        <v>258160</v>
      </c>
      <c r="Q508" s="138">
        <v>43000</v>
      </c>
      <c r="R508" s="174">
        <f>SUM(K508*Q508)</f>
        <v>172000</v>
      </c>
      <c r="S508" s="139">
        <f>Q508</f>
        <v>43000</v>
      </c>
      <c r="T508" s="140" t="str">
        <f>T506</f>
        <v>(有)平田工房</v>
      </c>
      <c r="U508" s="118"/>
    </row>
    <row r="509" spans="2:21" ht="21.95" customHeight="1" x14ac:dyDescent="0.2">
      <c r="B509" s="125"/>
      <c r="C509" s="10"/>
      <c r="D509" s="10"/>
      <c r="E509" s="126"/>
      <c r="F509" s="10"/>
      <c r="G509" s="10"/>
      <c r="H509" s="10"/>
      <c r="I509" s="10"/>
      <c r="J509" s="10"/>
      <c r="K509" s="126"/>
      <c r="L509" s="127"/>
      <c r="M509" s="128"/>
      <c r="N509" s="126"/>
      <c r="O509" s="128"/>
      <c r="P509" s="126"/>
      <c r="Q509" s="128"/>
      <c r="R509" s="175"/>
      <c r="S509" s="129"/>
      <c r="T509" s="130"/>
      <c r="U509" s="118"/>
    </row>
    <row r="510" spans="2:21" ht="21.95" customHeight="1" x14ac:dyDescent="0.2">
      <c r="B510" s="131"/>
      <c r="C510" s="132" t="s">
        <v>190</v>
      </c>
      <c r="D510" s="133"/>
      <c r="E510" s="134"/>
      <c r="F510" s="132" t="s">
        <v>205</v>
      </c>
      <c r="G510" s="133"/>
      <c r="H510" s="133"/>
      <c r="I510" s="133"/>
      <c r="J510" s="133"/>
      <c r="K510" s="135">
        <v>1</v>
      </c>
      <c r="L510" s="135" t="s">
        <v>125</v>
      </c>
      <c r="M510" s="136">
        <v>59400</v>
      </c>
      <c r="N510" s="137">
        <f>SUM(K510*M510)</f>
        <v>59400</v>
      </c>
      <c r="O510" s="136">
        <v>64540</v>
      </c>
      <c r="P510" s="137">
        <f>SUM(K510*O510)</f>
        <v>64540</v>
      </c>
      <c r="Q510" s="138">
        <v>34000</v>
      </c>
      <c r="R510" s="174">
        <f>SUM(K510*Q510)</f>
        <v>34000</v>
      </c>
      <c r="S510" s="139">
        <f>Q510</f>
        <v>34000</v>
      </c>
      <c r="T510" s="140" t="str">
        <f>T508</f>
        <v>(有)平田工房</v>
      </c>
      <c r="U510" s="118"/>
    </row>
    <row r="511" spans="2:21" ht="21.95" customHeight="1" x14ac:dyDescent="0.2">
      <c r="B511" s="125"/>
      <c r="C511" s="10"/>
      <c r="D511" s="10"/>
      <c r="E511" s="126"/>
      <c r="F511" s="10"/>
      <c r="G511" s="10"/>
      <c r="H511" s="10"/>
      <c r="I511" s="10"/>
      <c r="J511" s="10"/>
      <c r="K511" s="126"/>
      <c r="L511" s="127"/>
      <c r="M511" s="128"/>
      <c r="N511" s="126"/>
      <c r="O511" s="128"/>
      <c r="P511" s="126"/>
      <c r="Q511" s="128"/>
      <c r="R511" s="175"/>
      <c r="S511" s="129"/>
      <c r="T511" s="130"/>
      <c r="U511" s="118"/>
    </row>
    <row r="512" spans="2:21" ht="21.75" customHeight="1" x14ac:dyDescent="0.2">
      <c r="B512" s="131"/>
      <c r="C512" s="132" t="s">
        <v>191</v>
      </c>
      <c r="D512" s="133"/>
      <c r="E512" s="134"/>
      <c r="F512" s="132" t="s">
        <v>206</v>
      </c>
      <c r="G512" s="133"/>
      <c r="H512" s="133"/>
      <c r="I512" s="133"/>
      <c r="J512" s="133"/>
      <c r="K512" s="135">
        <v>1</v>
      </c>
      <c r="L512" s="135" t="s">
        <v>125</v>
      </c>
      <c r="M512" s="136">
        <v>60650</v>
      </c>
      <c r="N512" s="137">
        <f>SUM(K512*M512)</f>
        <v>60650</v>
      </c>
      <c r="O512" s="136">
        <v>96600</v>
      </c>
      <c r="P512" s="137">
        <f>SUM(K512*O512)</f>
        <v>96600</v>
      </c>
      <c r="Q512" s="138">
        <v>48000</v>
      </c>
      <c r="R512" s="174">
        <f>SUM(K512*Q512)</f>
        <v>48000</v>
      </c>
      <c r="S512" s="139">
        <f>Q512</f>
        <v>48000</v>
      </c>
      <c r="T512" s="140" t="str">
        <f>T510</f>
        <v>(有)平田工房</v>
      </c>
      <c r="U512" s="118"/>
    </row>
    <row r="513" spans="2:21" ht="23.25" customHeight="1" x14ac:dyDescent="0.2">
      <c r="B513" s="125"/>
      <c r="C513" s="10"/>
      <c r="D513" s="10"/>
      <c r="E513" s="126"/>
      <c r="F513" s="10"/>
      <c r="G513" s="10"/>
      <c r="H513" s="10"/>
      <c r="I513" s="10"/>
      <c r="J513" s="10"/>
      <c r="K513" s="126"/>
      <c r="L513" s="127"/>
      <c r="M513" s="128"/>
      <c r="N513" s="126"/>
      <c r="O513" s="128"/>
      <c r="P513" s="126"/>
      <c r="Q513" s="128"/>
      <c r="R513" s="175"/>
      <c r="S513" s="129"/>
      <c r="T513" s="130"/>
      <c r="U513" s="118"/>
    </row>
    <row r="514" spans="2:21" ht="21.95" customHeight="1" x14ac:dyDescent="0.2">
      <c r="B514" s="131"/>
      <c r="C514" s="132" t="s">
        <v>192</v>
      </c>
      <c r="D514" s="133"/>
      <c r="E514" s="134"/>
      <c r="F514" s="132" t="s">
        <v>206</v>
      </c>
      <c r="G514" s="133"/>
      <c r="H514" s="133"/>
      <c r="I514" s="133"/>
      <c r="J514" s="133"/>
      <c r="K514" s="135">
        <v>1</v>
      </c>
      <c r="L514" s="135" t="s">
        <v>125</v>
      </c>
      <c r="M514" s="136">
        <v>60650</v>
      </c>
      <c r="N514" s="137">
        <f>SUM(K514*M514)</f>
        <v>60650</v>
      </c>
      <c r="O514" s="136">
        <v>81240</v>
      </c>
      <c r="P514" s="137">
        <f>SUM(K514*O514)</f>
        <v>81240</v>
      </c>
      <c r="Q514" s="138">
        <v>48000</v>
      </c>
      <c r="R514" s="174">
        <f>SUM(K514*Q514)</f>
        <v>48000</v>
      </c>
      <c r="S514" s="139">
        <f>Q514</f>
        <v>48000</v>
      </c>
      <c r="T514" s="140" t="str">
        <f>T512</f>
        <v>(有)平田工房</v>
      </c>
      <c r="U514" s="118"/>
    </row>
    <row r="515" spans="2:21" ht="21.95" customHeight="1" x14ac:dyDescent="0.2">
      <c r="B515" s="125"/>
      <c r="C515" s="10"/>
      <c r="D515" s="10"/>
      <c r="E515" s="126"/>
      <c r="F515" s="10"/>
      <c r="G515" s="10"/>
      <c r="H515" s="10"/>
      <c r="I515" s="10"/>
      <c r="J515" s="10"/>
      <c r="K515" s="126"/>
      <c r="L515" s="127"/>
      <c r="M515" s="128"/>
      <c r="N515" s="126"/>
      <c r="O515" s="128"/>
      <c r="P515" s="126"/>
      <c r="Q515" s="128"/>
      <c r="R515" s="175"/>
      <c r="S515" s="129"/>
      <c r="T515" s="130"/>
      <c r="U515" s="118"/>
    </row>
    <row r="516" spans="2:21" ht="21.95" customHeight="1" x14ac:dyDescent="0.2">
      <c r="B516" s="131"/>
      <c r="C516" s="132" t="s">
        <v>207</v>
      </c>
      <c r="D516" s="133"/>
      <c r="E516" s="134"/>
      <c r="F516" s="132" t="s">
        <v>206</v>
      </c>
      <c r="G516" s="133"/>
      <c r="H516" s="133"/>
      <c r="I516" s="133"/>
      <c r="J516" s="133"/>
      <c r="K516" s="135">
        <v>1</v>
      </c>
      <c r="L516" s="135" t="s">
        <v>125</v>
      </c>
      <c r="M516" s="136">
        <v>60650</v>
      </c>
      <c r="N516" s="137">
        <f>SUM(K516*M516)</f>
        <v>60650</v>
      </c>
      <c r="O516" s="136">
        <v>81240</v>
      </c>
      <c r="P516" s="137">
        <f>SUM(K516*O516)</f>
        <v>81240</v>
      </c>
      <c r="Q516" s="138">
        <v>48000</v>
      </c>
      <c r="R516" s="174">
        <f>SUM(K516*Q516)</f>
        <v>48000</v>
      </c>
      <c r="S516" s="139">
        <f>Q516</f>
        <v>48000</v>
      </c>
      <c r="T516" s="140" t="str">
        <f>T514</f>
        <v>(有)平田工房</v>
      </c>
      <c r="U516" s="118"/>
    </row>
    <row r="517" spans="2:21" ht="21.95" customHeight="1" x14ac:dyDescent="0.2">
      <c r="B517" s="125"/>
      <c r="C517" s="10"/>
      <c r="D517" s="10"/>
      <c r="E517" s="126"/>
      <c r="F517" s="10"/>
      <c r="G517" s="10"/>
      <c r="H517" s="10"/>
      <c r="I517" s="10"/>
      <c r="J517" s="10"/>
      <c r="K517" s="126"/>
      <c r="L517" s="127"/>
      <c r="M517" s="128"/>
      <c r="N517" s="126"/>
      <c r="O517" s="128"/>
      <c r="P517" s="126"/>
      <c r="Q517" s="128"/>
      <c r="R517" s="175"/>
      <c r="S517" s="129"/>
      <c r="T517" s="130"/>
      <c r="U517" s="118"/>
    </row>
    <row r="518" spans="2:21" ht="21.95" customHeight="1" x14ac:dyDescent="0.2">
      <c r="B518" s="131"/>
      <c r="C518" s="132" t="s">
        <v>208</v>
      </c>
      <c r="D518" s="133"/>
      <c r="E518" s="134"/>
      <c r="F518" s="132" t="s">
        <v>212</v>
      </c>
      <c r="G518" s="133"/>
      <c r="H518" s="133"/>
      <c r="I518" s="133"/>
      <c r="J518" s="133"/>
      <c r="K518" s="135">
        <v>1</v>
      </c>
      <c r="L518" s="135" t="s">
        <v>125</v>
      </c>
      <c r="M518" s="136">
        <v>112500</v>
      </c>
      <c r="N518" s="137">
        <f>SUM(K518*M518)</f>
        <v>112500</v>
      </c>
      <c r="O518" s="136">
        <v>117080</v>
      </c>
      <c r="P518" s="137">
        <f>SUM(K518*O518)</f>
        <v>117080</v>
      </c>
      <c r="Q518" s="138">
        <v>66000</v>
      </c>
      <c r="R518" s="174">
        <f>SUM(K518*Q518)</f>
        <v>66000</v>
      </c>
      <c r="S518" s="139">
        <f>Q518</f>
        <v>66000</v>
      </c>
      <c r="T518" s="140" t="str">
        <f>T516</f>
        <v>(有)平田工房</v>
      </c>
      <c r="U518" s="118"/>
    </row>
    <row r="519" spans="2:21" ht="21.95" customHeight="1" x14ac:dyDescent="0.2">
      <c r="B519" s="125"/>
      <c r="C519" s="10"/>
      <c r="D519" s="10"/>
      <c r="E519" s="126"/>
      <c r="F519" s="10"/>
      <c r="G519" s="10"/>
      <c r="H519" s="10"/>
      <c r="I519" s="10"/>
      <c r="J519" s="10"/>
      <c r="K519" s="126"/>
      <c r="L519" s="127"/>
      <c r="M519" s="128"/>
      <c r="N519" s="126"/>
      <c r="O519" s="128"/>
      <c r="P519" s="126"/>
      <c r="Q519" s="128"/>
      <c r="R519" s="175"/>
      <c r="S519" s="129"/>
      <c r="T519" s="130"/>
      <c r="U519" s="118"/>
    </row>
    <row r="520" spans="2:21" ht="21.95" customHeight="1" x14ac:dyDescent="0.2">
      <c r="B520" s="131"/>
      <c r="C520" s="132" t="s">
        <v>209</v>
      </c>
      <c r="D520" s="133"/>
      <c r="E520" s="134"/>
      <c r="F520" s="132" t="s">
        <v>213</v>
      </c>
      <c r="G520" s="133"/>
      <c r="H520" s="133"/>
      <c r="I520" s="133"/>
      <c r="J520" s="133"/>
      <c r="K520" s="135">
        <v>1</v>
      </c>
      <c r="L520" s="135" t="s">
        <v>125</v>
      </c>
      <c r="M520" s="136">
        <v>47500</v>
      </c>
      <c r="N520" s="137">
        <f>SUM(K520*M520)</f>
        <v>47500</v>
      </c>
      <c r="O520" s="136">
        <v>83750</v>
      </c>
      <c r="P520" s="137">
        <f>SUM(K520*O520)</f>
        <v>83750</v>
      </c>
      <c r="Q520" s="138">
        <v>43000</v>
      </c>
      <c r="R520" s="174">
        <f>SUM(K520*Q520)</f>
        <v>43000</v>
      </c>
      <c r="S520" s="139">
        <f>Q520</f>
        <v>43000</v>
      </c>
      <c r="T520" s="140" t="str">
        <f>T518</f>
        <v>(有)平田工房</v>
      </c>
      <c r="U520" s="118"/>
    </row>
    <row r="521" spans="2:21" ht="21.95" customHeight="1" x14ac:dyDescent="0.2">
      <c r="B521" s="125"/>
      <c r="C521" s="10"/>
      <c r="D521" s="10"/>
      <c r="E521" s="126"/>
      <c r="F521" s="10"/>
      <c r="G521" s="10"/>
      <c r="H521" s="10"/>
      <c r="I521" s="10"/>
      <c r="J521" s="10"/>
      <c r="K521" s="126"/>
      <c r="L521" s="127"/>
      <c r="M521" s="128"/>
      <c r="N521" s="126"/>
      <c r="O521" s="128"/>
      <c r="P521" s="126"/>
      <c r="Q521" s="128"/>
      <c r="R521" s="175"/>
      <c r="S521" s="129"/>
      <c r="T521" s="130"/>
      <c r="U521" s="118"/>
    </row>
    <row r="522" spans="2:21" ht="21.95" customHeight="1" x14ac:dyDescent="0.2">
      <c r="B522" s="131"/>
      <c r="C522" s="132" t="s">
        <v>210</v>
      </c>
      <c r="D522" s="133"/>
      <c r="E522" s="134"/>
      <c r="F522" s="132" t="s">
        <v>214</v>
      </c>
      <c r="G522" s="133"/>
      <c r="H522" s="133"/>
      <c r="I522" s="133"/>
      <c r="J522" s="133"/>
      <c r="K522" s="135">
        <v>1</v>
      </c>
      <c r="L522" s="135" t="s">
        <v>125</v>
      </c>
      <c r="M522" s="136">
        <v>13150</v>
      </c>
      <c r="N522" s="137">
        <f>SUM(K522*M522)</f>
        <v>13150</v>
      </c>
      <c r="O522" s="136">
        <v>29920</v>
      </c>
      <c r="P522" s="137">
        <f>SUM(K522*O522)</f>
        <v>29920</v>
      </c>
      <c r="Q522" s="138">
        <v>19000</v>
      </c>
      <c r="R522" s="174">
        <f>SUM(K522*Q522)</f>
        <v>19000</v>
      </c>
      <c r="S522" s="139">
        <f>M522</f>
        <v>13150</v>
      </c>
      <c r="T522" s="140" t="str">
        <f>M489</f>
        <v>(株)タカラ住建</v>
      </c>
      <c r="U522" s="118"/>
    </row>
    <row r="523" spans="2:21" ht="21.95" customHeight="1" x14ac:dyDescent="0.2">
      <c r="B523" s="125"/>
      <c r="C523" s="10"/>
      <c r="D523" s="10"/>
      <c r="E523" s="126"/>
      <c r="F523" s="10"/>
      <c r="G523" s="10"/>
      <c r="H523" s="10"/>
      <c r="I523" s="10"/>
      <c r="J523" s="10"/>
      <c r="K523" s="126"/>
      <c r="L523" s="127"/>
      <c r="M523" s="128"/>
      <c r="N523" s="126"/>
      <c r="O523" s="128"/>
      <c r="P523" s="126"/>
      <c r="Q523" s="128"/>
      <c r="R523" s="175"/>
      <c r="S523" s="129"/>
      <c r="T523" s="130"/>
      <c r="U523" s="118"/>
    </row>
    <row r="524" spans="2:21" ht="21.95" customHeight="1" thickBot="1" x14ac:dyDescent="0.25">
      <c r="B524" s="148"/>
      <c r="C524" s="149" t="s">
        <v>211</v>
      </c>
      <c r="D524" s="149"/>
      <c r="E524" s="150"/>
      <c r="F524" s="149" t="s">
        <v>215</v>
      </c>
      <c r="G524" s="149"/>
      <c r="H524" s="149"/>
      <c r="I524" s="149"/>
      <c r="J524" s="149"/>
      <c r="K524" s="151">
        <v>1</v>
      </c>
      <c r="L524" s="151" t="s">
        <v>125</v>
      </c>
      <c r="M524" s="168">
        <v>22500</v>
      </c>
      <c r="N524" s="156">
        <f>SUM(K524*M524)</f>
        <v>22500</v>
      </c>
      <c r="O524" s="168">
        <v>51960</v>
      </c>
      <c r="P524" s="156">
        <f>SUM(K524*O524)</f>
        <v>51960</v>
      </c>
      <c r="Q524" s="169">
        <v>28000</v>
      </c>
      <c r="R524" s="170">
        <f>SUM(K524*Q524)</f>
        <v>28000</v>
      </c>
      <c r="S524" s="153">
        <f>M524</f>
        <v>22500</v>
      </c>
      <c r="T524" s="171" t="str">
        <f>T522</f>
        <v>(株)タカラ住建</v>
      </c>
      <c r="U524" s="118"/>
    </row>
    <row r="525" spans="2:21" ht="19.899999999999999" customHeight="1" x14ac:dyDescent="0.2">
      <c r="B525" s="125"/>
      <c r="C525" s="10"/>
      <c r="D525" s="10"/>
      <c r="E525" s="126"/>
      <c r="F525" s="10"/>
      <c r="G525" s="10"/>
      <c r="H525" s="10"/>
      <c r="I525" s="10"/>
      <c r="J525" s="10"/>
      <c r="K525" s="126"/>
      <c r="L525" s="127"/>
      <c r="M525" s="142"/>
      <c r="N525" s="142"/>
      <c r="O525" s="142"/>
      <c r="P525" s="142"/>
      <c r="Q525" s="142"/>
      <c r="R525" s="142"/>
      <c r="S525" s="143"/>
      <c r="T525" s="145"/>
      <c r="U525" s="118"/>
    </row>
    <row r="526" spans="2:21" ht="19.899999999999999" customHeight="1" x14ac:dyDescent="0.2">
      <c r="B526" s="1039" t="s">
        <v>219</v>
      </c>
      <c r="C526" s="1040"/>
      <c r="D526" s="1041"/>
      <c r="E526" s="126"/>
      <c r="F526" s="10"/>
      <c r="G526" s="10"/>
      <c r="H526" s="10"/>
      <c r="I526" s="10"/>
      <c r="J526" s="10"/>
      <c r="K526" s="126"/>
      <c r="L526" s="127"/>
      <c r="M526" s="142"/>
      <c r="N526" s="142">
        <f>SUM(N491:N524)</f>
        <v>2590550</v>
      </c>
      <c r="O526" s="142"/>
      <c r="P526" s="142">
        <f>SUM(P491:P524)</f>
        <v>3770390</v>
      </c>
      <c r="Q526" s="142"/>
      <c r="R526" s="142">
        <f>SUM(R491:R524)</f>
        <v>2426000</v>
      </c>
      <c r="S526" s="142"/>
      <c r="T526" s="155"/>
      <c r="U526" s="118"/>
    </row>
    <row r="527" spans="2:21" ht="19.899999999999999" customHeight="1" thickBot="1" x14ac:dyDescent="0.25">
      <c r="B527" s="148"/>
      <c r="C527" s="149"/>
      <c r="D527" s="149"/>
      <c r="E527" s="150"/>
      <c r="F527" s="149"/>
      <c r="G527" s="149"/>
      <c r="H527" s="149"/>
      <c r="I527" s="149"/>
      <c r="J527" s="149"/>
      <c r="K527" s="150"/>
      <c r="L527" s="151"/>
      <c r="M527" s="152"/>
      <c r="N527" s="152"/>
      <c r="O527" s="152"/>
      <c r="P527" s="152"/>
      <c r="Q527" s="152"/>
      <c r="R527" s="152"/>
      <c r="S527" s="156"/>
      <c r="T527" s="154"/>
      <c r="U527" s="118"/>
    </row>
    <row r="529" spans="1:21" x14ac:dyDescent="0.2">
      <c r="B529" s="25" t="e">
        <f>B485</f>
        <v>#REF!</v>
      </c>
      <c r="T529" s="43" t="s">
        <v>216</v>
      </c>
    </row>
    <row r="530" spans="1:21" ht="42" x14ac:dyDescent="0.4">
      <c r="A530" s="106"/>
      <c r="M530" s="107" t="s">
        <v>18</v>
      </c>
    </row>
    <row r="531" spans="1:21" ht="21.75" thickBot="1" x14ac:dyDescent="0.25">
      <c r="B531" s="108"/>
      <c r="C531" s="109"/>
      <c r="D531" s="109"/>
      <c r="E531" s="109"/>
      <c r="F531" s="109"/>
      <c r="G531" s="109"/>
      <c r="H531" s="109"/>
      <c r="I531" s="109"/>
      <c r="J531" s="109"/>
      <c r="K531" s="109"/>
      <c r="L531" s="110"/>
      <c r="M531" s="109"/>
      <c r="N531" s="109"/>
      <c r="O531" s="109"/>
      <c r="P531" s="109"/>
      <c r="Q531" s="109"/>
      <c r="R531" s="109"/>
      <c r="S531" s="111"/>
      <c r="T531" s="112"/>
    </row>
    <row r="532" spans="1:21" ht="19.899999999999999" customHeight="1" x14ac:dyDescent="0.2">
      <c r="B532" s="113"/>
      <c r="C532" s="114"/>
      <c r="D532" s="114"/>
      <c r="E532" s="115"/>
      <c r="F532" s="114"/>
      <c r="G532" s="114"/>
      <c r="H532" s="114"/>
      <c r="I532" s="114"/>
      <c r="J532" s="114"/>
      <c r="K532" s="115"/>
      <c r="L532" s="116"/>
      <c r="M532" s="1042" t="s">
        <v>19</v>
      </c>
      <c r="N532" s="1043"/>
      <c r="O532" s="1042" t="s">
        <v>19</v>
      </c>
      <c r="P532" s="1043"/>
      <c r="Q532" s="1042" t="s">
        <v>19</v>
      </c>
      <c r="R532" s="1043"/>
      <c r="S532" s="116" t="s">
        <v>20</v>
      </c>
      <c r="T532" s="117"/>
      <c r="U532" s="118"/>
    </row>
    <row r="533" spans="1:21" ht="19.899999999999999" customHeight="1" x14ac:dyDescent="0.2">
      <c r="B533" s="1044" t="s">
        <v>21</v>
      </c>
      <c r="C533" s="1045"/>
      <c r="D533" s="1046"/>
      <c r="E533" s="1047" t="s">
        <v>22</v>
      </c>
      <c r="F533" s="1045"/>
      <c r="G533" s="1045"/>
      <c r="H533" s="1045"/>
      <c r="I533" s="1045"/>
      <c r="J533" s="1046"/>
      <c r="K533" s="119" t="s">
        <v>23</v>
      </c>
      <c r="L533" s="119" t="s">
        <v>5</v>
      </c>
      <c r="M533" s="1048" t="s">
        <v>503</v>
      </c>
      <c r="N533" s="1049"/>
      <c r="O533" s="1048" t="s">
        <v>507</v>
      </c>
      <c r="P533" s="1049"/>
      <c r="Q533" s="1048" t="s">
        <v>514</v>
      </c>
      <c r="R533" s="1049"/>
      <c r="S533" s="119" t="s">
        <v>24</v>
      </c>
      <c r="T533" s="120" t="s">
        <v>25</v>
      </c>
      <c r="U533" s="118"/>
    </row>
    <row r="534" spans="1:21" ht="19.899999999999999" customHeight="1" thickBot="1" x14ac:dyDescent="0.25">
      <c r="B534" s="121"/>
      <c r="C534" s="111"/>
      <c r="D534" s="111"/>
      <c r="E534" s="122"/>
      <c r="F534" s="111"/>
      <c r="G534" s="111"/>
      <c r="H534" s="111"/>
      <c r="I534" s="111"/>
      <c r="J534" s="111"/>
      <c r="K534" s="122"/>
      <c r="L534" s="123"/>
      <c r="M534" s="123" t="s">
        <v>26</v>
      </c>
      <c r="N534" s="123" t="s">
        <v>27</v>
      </c>
      <c r="O534" s="123" t="s">
        <v>26</v>
      </c>
      <c r="P534" s="123" t="s">
        <v>27</v>
      </c>
      <c r="Q534" s="123" t="s">
        <v>26</v>
      </c>
      <c r="R534" s="123" t="s">
        <v>27</v>
      </c>
      <c r="S534" s="123"/>
      <c r="T534" s="124"/>
      <c r="U534" s="118"/>
    </row>
    <row r="535" spans="1:21" ht="21.95" customHeight="1" x14ac:dyDescent="0.2">
      <c r="B535" s="125"/>
      <c r="C535" s="10"/>
      <c r="D535" s="10"/>
      <c r="E535" s="126"/>
      <c r="F535" s="10"/>
      <c r="G535" s="10"/>
      <c r="H535" s="10"/>
      <c r="I535" s="10"/>
      <c r="J535" s="10"/>
      <c r="K535" s="126"/>
      <c r="L535" s="127"/>
      <c r="M535" s="128"/>
      <c r="N535" s="126"/>
      <c r="O535" s="128"/>
      <c r="P535" s="126"/>
      <c r="Q535" s="128"/>
      <c r="R535" s="126"/>
      <c r="S535" s="129"/>
      <c r="T535" s="130"/>
      <c r="U535" s="118"/>
    </row>
    <row r="536" spans="1:21" ht="21.95" customHeight="1" x14ac:dyDescent="0.2">
      <c r="B536" s="131"/>
      <c r="C536" s="132" t="s">
        <v>217</v>
      </c>
      <c r="D536" s="133"/>
      <c r="E536" s="134"/>
      <c r="F536" s="132"/>
      <c r="G536" s="133"/>
      <c r="H536" s="133"/>
      <c r="I536" s="133"/>
      <c r="J536" s="133"/>
      <c r="K536" s="135">
        <v>1</v>
      </c>
      <c r="L536" s="135" t="s">
        <v>44</v>
      </c>
      <c r="M536" s="136">
        <v>36000</v>
      </c>
      <c r="N536" s="137">
        <f>SUM(K536*M536)</f>
        <v>36000</v>
      </c>
      <c r="O536" s="136">
        <v>349725</v>
      </c>
      <c r="P536" s="137">
        <f>SUM(K536*O536)</f>
        <v>349725</v>
      </c>
      <c r="Q536" s="138">
        <v>135000</v>
      </c>
      <c r="R536" s="174">
        <f>SUM(K536*Q536)</f>
        <v>135000</v>
      </c>
      <c r="S536" s="139">
        <f>M536</f>
        <v>36000</v>
      </c>
      <c r="T536" s="140" t="str">
        <f>M533</f>
        <v>(株)タカラ住建</v>
      </c>
      <c r="U536" s="118"/>
    </row>
    <row r="537" spans="1:21" ht="21.95" customHeight="1" x14ac:dyDescent="0.2">
      <c r="B537" s="125"/>
      <c r="C537" s="10"/>
      <c r="D537" s="10"/>
      <c r="E537" s="126"/>
      <c r="F537" s="10"/>
      <c r="G537" s="10"/>
      <c r="H537" s="10"/>
      <c r="I537" s="10"/>
      <c r="J537" s="10"/>
      <c r="K537" s="126"/>
      <c r="L537" s="127"/>
      <c r="M537" s="128"/>
      <c r="N537" s="126"/>
      <c r="O537" s="128"/>
      <c r="P537" s="126"/>
      <c r="Q537" s="128"/>
      <c r="R537" s="126"/>
      <c r="S537" s="129"/>
      <c r="T537" s="130"/>
      <c r="U537" s="118"/>
    </row>
    <row r="538" spans="1:21" ht="21.95" customHeight="1" x14ac:dyDescent="0.2">
      <c r="B538" s="131"/>
      <c r="C538" s="132" t="s">
        <v>218</v>
      </c>
      <c r="D538" s="133"/>
      <c r="E538" s="134"/>
      <c r="F538" s="132" t="s">
        <v>504</v>
      </c>
      <c r="G538" s="133"/>
      <c r="H538" s="133"/>
      <c r="I538" s="133"/>
      <c r="J538" s="133"/>
      <c r="K538" s="135">
        <v>1</v>
      </c>
      <c r="L538" s="135" t="s">
        <v>44</v>
      </c>
      <c r="M538" s="136">
        <f>SUM(428140+215000)</f>
        <v>643140</v>
      </c>
      <c r="N538" s="137">
        <f>SUM(K538*M538)</f>
        <v>643140</v>
      </c>
      <c r="O538" s="136">
        <v>457800</v>
      </c>
      <c r="P538" s="137">
        <f>SUM(K538*O538)</f>
        <v>457800</v>
      </c>
      <c r="Q538" s="138">
        <f>SUM(451000+440000)</f>
        <v>891000</v>
      </c>
      <c r="R538" s="174">
        <f>SUM(K538*Q538)</f>
        <v>891000</v>
      </c>
      <c r="S538" s="139">
        <f>O538</f>
        <v>457800</v>
      </c>
      <c r="T538" s="140" t="str">
        <f>O533</f>
        <v>やまうち木工(株)</v>
      </c>
      <c r="U538" s="118"/>
    </row>
    <row r="539" spans="1:21" ht="21.95" customHeight="1" x14ac:dyDescent="0.2">
      <c r="B539" s="125"/>
      <c r="C539" s="10"/>
      <c r="D539" s="10"/>
      <c r="E539" s="126"/>
      <c r="F539" s="10"/>
      <c r="G539" s="10"/>
      <c r="H539" s="10"/>
      <c r="I539" s="10"/>
      <c r="J539" s="10"/>
      <c r="K539" s="126"/>
      <c r="L539" s="127"/>
      <c r="M539" s="141"/>
      <c r="N539" s="142"/>
      <c r="O539" s="141"/>
      <c r="P539" s="142"/>
      <c r="Q539" s="141"/>
      <c r="R539" s="142"/>
      <c r="S539" s="129"/>
      <c r="T539" s="130"/>
      <c r="U539" s="118"/>
    </row>
    <row r="540" spans="1:21" ht="21.95" customHeight="1" x14ac:dyDescent="0.2">
      <c r="B540" s="131"/>
      <c r="C540" s="132"/>
      <c r="D540" s="133"/>
      <c r="E540" s="134"/>
      <c r="F540" s="132"/>
      <c r="G540" s="133"/>
      <c r="H540" s="133"/>
      <c r="I540" s="133"/>
      <c r="J540" s="133"/>
      <c r="K540" s="135"/>
      <c r="L540" s="135"/>
      <c r="M540" s="136"/>
      <c r="N540" s="137"/>
      <c r="O540" s="136"/>
      <c r="P540" s="137"/>
      <c r="Q540" s="138"/>
      <c r="R540" s="137"/>
      <c r="S540" s="139"/>
      <c r="T540" s="140"/>
      <c r="U540" s="118"/>
    </row>
    <row r="541" spans="1:21" ht="21.95" customHeight="1" x14ac:dyDescent="0.2">
      <c r="B541" s="125"/>
      <c r="C541" s="10"/>
      <c r="D541" s="10"/>
      <c r="E541" s="126"/>
      <c r="F541" s="10"/>
      <c r="G541" s="10"/>
      <c r="H541" s="10"/>
      <c r="I541" s="10"/>
      <c r="J541" s="10"/>
      <c r="K541" s="126"/>
      <c r="L541" s="127"/>
      <c r="M541" s="141"/>
      <c r="N541" s="142"/>
      <c r="O541" s="141"/>
      <c r="P541" s="142"/>
      <c r="Q541" s="141"/>
      <c r="R541" s="142"/>
      <c r="S541" s="129"/>
      <c r="T541" s="130"/>
      <c r="U541" s="118"/>
    </row>
    <row r="542" spans="1:21" ht="21.95" customHeight="1" x14ac:dyDescent="0.2">
      <c r="B542" s="131"/>
      <c r="C542" s="132"/>
      <c r="D542" s="133"/>
      <c r="E542" s="134"/>
      <c r="F542" s="132"/>
      <c r="G542" s="133"/>
      <c r="H542" s="133"/>
      <c r="I542" s="133"/>
      <c r="J542" s="133"/>
      <c r="K542" s="135"/>
      <c r="L542" s="135"/>
      <c r="M542" s="136"/>
      <c r="N542" s="137"/>
      <c r="O542" s="136"/>
      <c r="P542" s="137"/>
      <c r="Q542" s="138"/>
      <c r="R542" s="137"/>
      <c r="S542" s="139"/>
      <c r="T542" s="140"/>
      <c r="U542" s="118"/>
    </row>
    <row r="543" spans="1:21" ht="21.95" customHeight="1" x14ac:dyDescent="0.2">
      <c r="B543" s="125"/>
      <c r="C543" s="10"/>
      <c r="D543" s="10"/>
      <c r="E543" s="126"/>
      <c r="F543" s="10"/>
      <c r="G543" s="10"/>
      <c r="H543" s="10"/>
      <c r="I543" s="10"/>
      <c r="J543" s="10"/>
      <c r="K543" s="126"/>
      <c r="L543" s="127"/>
      <c r="M543" s="141"/>
      <c r="N543" s="142"/>
      <c r="O543" s="141"/>
      <c r="P543" s="142"/>
      <c r="Q543" s="141"/>
      <c r="R543" s="142"/>
      <c r="S543" s="129"/>
      <c r="T543" s="130"/>
      <c r="U543" s="118"/>
    </row>
    <row r="544" spans="1:21" ht="21.95" customHeight="1" x14ac:dyDescent="0.2">
      <c r="B544" s="131"/>
      <c r="C544" s="132"/>
      <c r="D544" s="133"/>
      <c r="E544" s="134"/>
      <c r="F544" s="132"/>
      <c r="G544" s="133"/>
      <c r="H544" s="133"/>
      <c r="I544" s="133"/>
      <c r="J544" s="133"/>
      <c r="K544" s="135"/>
      <c r="L544" s="135"/>
      <c r="M544" s="136"/>
      <c r="N544" s="137"/>
      <c r="O544" s="136"/>
      <c r="P544" s="137"/>
      <c r="Q544" s="138"/>
      <c r="R544" s="137"/>
      <c r="S544" s="139"/>
      <c r="T544" s="140"/>
      <c r="U544" s="118"/>
    </row>
    <row r="545" spans="2:21" ht="21.95" customHeight="1" x14ac:dyDescent="0.2">
      <c r="B545" s="125"/>
      <c r="C545" s="10"/>
      <c r="D545" s="10"/>
      <c r="E545" s="126"/>
      <c r="F545" s="10"/>
      <c r="G545" s="10"/>
      <c r="H545" s="10"/>
      <c r="I545" s="10"/>
      <c r="J545" s="10"/>
      <c r="K545" s="126"/>
      <c r="L545" s="127"/>
      <c r="M545" s="141"/>
      <c r="N545" s="142"/>
      <c r="O545" s="141"/>
      <c r="P545" s="142"/>
      <c r="Q545" s="141"/>
      <c r="R545" s="142"/>
      <c r="S545" s="129"/>
      <c r="T545" s="130"/>
      <c r="U545" s="118"/>
    </row>
    <row r="546" spans="2:21" ht="21.95" customHeight="1" x14ac:dyDescent="0.2">
      <c r="B546" s="131"/>
      <c r="C546" s="132"/>
      <c r="D546" s="133"/>
      <c r="E546" s="134"/>
      <c r="F546" s="132"/>
      <c r="G546" s="133"/>
      <c r="H546" s="133"/>
      <c r="I546" s="133"/>
      <c r="J546" s="133"/>
      <c r="K546" s="135"/>
      <c r="L546" s="135"/>
      <c r="M546" s="136"/>
      <c r="N546" s="137"/>
      <c r="O546" s="136"/>
      <c r="P546" s="137"/>
      <c r="Q546" s="138"/>
      <c r="R546" s="137"/>
      <c r="S546" s="139"/>
      <c r="T546" s="140"/>
      <c r="U546" s="118"/>
    </row>
    <row r="547" spans="2:21" ht="21.95" customHeight="1" x14ac:dyDescent="0.2">
      <c r="B547" s="125"/>
      <c r="C547" s="10"/>
      <c r="D547" s="10"/>
      <c r="E547" s="126"/>
      <c r="F547" s="10"/>
      <c r="G547" s="10"/>
      <c r="H547" s="10"/>
      <c r="I547" s="10"/>
      <c r="J547" s="10"/>
      <c r="K547" s="126"/>
      <c r="L547" s="127"/>
      <c r="M547" s="141"/>
      <c r="N547" s="142"/>
      <c r="O547" s="141"/>
      <c r="P547" s="142"/>
      <c r="Q547" s="141"/>
      <c r="R547" s="142"/>
      <c r="S547" s="129"/>
      <c r="T547" s="130"/>
      <c r="U547" s="118"/>
    </row>
    <row r="548" spans="2:21" ht="21.95" customHeight="1" x14ac:dyDescent="0.2">
      <c r="B548" s="131"/>
      <c r="C548" s="132"/>
      <c r="D548" s="133"/>
      <c r="E548" s="134"/>
      <c r="F548" s="132"/>
      <c r="G548" s="133"/>
      <c r="H548" s="133"/>
      <c r="I548" s="133"/>
      <c r="J548" s="133"/>
      <c r="K548" s="135"/>
      <c r="L548" s="135"/>
      <c r="M548" s="136"/>
      <c r="N548" s="137"/>
      <c r="O548" s="136"/>
      <c r="P548" s="137"/>
      <c r="Q548" s="138"/>
      <c r="R548" s="137"/>
      <c r="S548" s="139"/>
      <c r="T548" s="140"/>
      <c r="U548" s="118"/>
    </row>
    <row r="549" spans="2:21" ht="21.95" customHeight="1" x14ac:dyDescent="0.2">
      <c r="B549" s="125"/>
      <c r="C549" s="10"/>
      <c r="D549" s="10"/>
      <c r="E549" s="126"/>
      <c r="F549" s="10"/>
      <c r="G549" s="10"/>
      <c r="H549" s="10"/>
      <c r="I549" s="10"/>
      <c r="J549" s="10"/>
      <c r="K549" s="126"/>
      <c r="L549" s="127"/>
      <c r="M549" s="141"/>
      <c r="N549" s="142"/>
      <c r="O549" s="141"/>
      <c r="P549" s="142"/>
      <c r="Q549" s="141"/>
      <c r="R549" s="142"/>
      <c r="S549" s="143"/>
      <c r="T549" s="130"/>
      <c r="U549" s="118"/>
    </row>
    <row r="550" spans="2:21" ht="21.95" customHeight="1" x14ac:dyDescent="0.2">
      <c r="B550" s="131"/>
      <c r="C550" s="132"/>
      <c r="D550" s="133"/>
      <c r="E550" s="134"/>
      <c r="F550" s="132"/>
      <c r="G550" s="133"/>
      <c r="H550" s="133"/>
      <c r="I550" s="133"/>
      <c r="J550" s="133"/>
      <c r="K550" s="135"/>
      <c r="L550" s="135"/>
      <c r="M550" s="136"/>
      <c r="N550" s="137"/>
      <c r="O550" s="136"/>
      <c r="P550" s="137"/>
      <c r="Q550" s="138"/>
      <c r="R550" s="137"/>
      <c r="S550" s="139"/>
      <c r="T550" s="140"/>
      <c r="U550" s="118"/>
    </row>
    <row r="551" spans="2:21" ht="21.95" customHeight="1" x14ac:dyDescent="0.2">
      <c r="B551" s="125"/>
      <c r="C551" s="10"/>
      <c r="D551" s="10"/>
      <c r="E551" s="126"/>
      <c r="F551" s="10"/>
      <c r="G551" s="10"/>
      <c r="H551" s="10"/>
      <c r="I551" s="10"/>
      <c r="J551" s="10"/>
      <c r="K551" s="126"/>
      <c r="L551" s="127"/>
      <c r="M551" s="141"/>
      <c r="N551" s="142"/>
      <c r="O551" s="141"/>
      <c r="P551" s="142"/>
      <c r="Q551" s="141"/>
      <c r="R551" s="142"/>
      <c r="S551" s="143"/>
      <c r="T551" s="130"/>
      <c r="U551" s="118"/>
    </row>
    <row r="552" spans="2:21" ht="21.95" customHeight="1" x14ac:dyDescent="0.2">
      <c r="B552" s="131"/>
      <c r="C552" s="132"/>
      <c r="D552" s="133"/>
      <c r="E552" s="134"/>
      <c r="F552" s="132"/>
      <c r="G552" s="133"/>
      <c r="H552" s="133"/>
      <c r="I552" s="133"/>
      <c r="J552" s="133"/>
      <c r="K552" s="135"/>
      <c r="L552" s="135"/>
      <c r="M552" s="136"/>
      <c r="N552" s="137"/>
      <c r="O552" s="136"/>
      <c r="P552" s="137"/>
      <c r="Q552" s="138"/>
      <c r="R552" s="137"/>
      <c r="S552" s="139"/>
      <c r="T552" s="140"/>
      <c r="U552" s="118"/>
    </row>
    <row r="553" spans="2:21" ht="21.95" customHeight="1" x14ac:dyDescent="0.2">
      <c r="B553" s="125"/>
      <c r="C553" s="10"/>
      <c r="D553" s="10"/>
      <c r="E553" s="126"/>
      <c r="F553" s="10"/>
      <c r="G553" s="10"/>
      <c r="H553" s="10"/>
      <c r="I553" s="10"/>
      <c r="J553" s="10"/>
      <c r="K553" s="126"/>
      <c r="L553" s="127"/>
      <c r="M553" s="141"/>
      <c r="N553" s="142"/>
      <c r="O553" s="141"/>
      <c r="P553" s="142"/>
      <c r="Q553" s="141"/>
      <c r="R553" s="142"/>
      <c r="S553" s="144"/>
      <c r="T553" s="130"/>
      <c r="U553" s="118"/>
    </row>
    <row r="554" spans="2:21" ht="21.95" customHeight="1" x14ac:dyDescent="0.2">
      <c r="B554" s="131"/>
      <c r="C554" s="132"/>
      <c r="D554" s="133"/>
      <c r="E554" s="134"/>
      <c r="F554" s="132"/>
      <c r="G554" s="133"/>
      <c r="H554" s="133"/>
      <c r="I554" s="133"/>
      <c r="J554" s="133"/>
      <c r="K554" s="135"/>
      <c r="L554" s="135"/>
      <c r="M554" s="136"/>
      <c r="N554" s="137"/>
      <c r="O554" s="136"/>
      <c r="P554" s="137"/>
      <c r="Q554" s="138"/>
      <c r="R554" s="137"/>
      <c r="S554" s="139"/>
      <c r="T554" s="140"/>
      <c r="U554" s="118"/>
    </row>
    <row r="555" spans="2:21" ht="21.95" customHeight="1" x14ac:dyDescent="0.2">
      <c r="B555" s="125"/>
      <c r="C555" s="10"/>
      <c r="D555" s="10"/>
      <c r="E555" s="126"/>
      <c r="F555" s="10"/>
      <c r="G555" s="10"/>
      <c r="H555" s="10"/>
      <c r="I555" s="10"/>
      <c r="J555" s="10"/>
      <c r="K555" s="126"/>
      <c r="L555" s="127"/>
      <c r="M555" s="141"/>
      <c r="N555" s="142"/>
      <c r="O555" s="141"/>
      <c r="P555" s="142"/>
      <c r="Q555" s="141"/>
      <c r="R555" s="142"/>
      <c r="S555" s="143"/>
      <c r="T555" s="130"/>
      <c r="U555" s="118"/>
    </row>
    <row r="556" spans="2:21" ht="21.75" customHeight="1" x14ac:dyDescent="0.2">
      <c r="B556" s="131"/>
      <c r="C556" s="132"/>
      <c r="D556" s="133"/>
      <c r="E556" s="134"/>
      <c r="F556" s="132"/>
      <c r="G556" s="133"/>
      <c r="H556" s="133"/>
      <c r="I556" s="133"/>
      <c r="J556" s="133"/>
      <c r="K556" s="135"/>
      <c r="L556" s="135"/>
      <c r="M556" s="136"/>
      <c r="N556" s="137"/>
      <c r="O556" s="136"/>
      <c r="P556" s="137"/>
      <c r="Q556" s="138"/>
      <c r="R556" s="137"/>
      <c r="S556" s="139"/>
      <c r="T556" s="140"/>
      <c r="U556" s="118"/>
    </row>
    <row r="557" spans="2:21" ht="23.25" customHeight="1" x14ac:dyDescent="0.2">
      <c r="B557" s="125"/>
      <c r="C557" s="10"/>
      <c r="D557" s="10"/>
      <c r="E557" s="126"/>
      <c r="F557" s="10"/>
      <c r="G557" s="10"/>
      <c r="H557" s="10"/>
      <c r="I557" s="10"/>
      <c r="J557" s="10"/>
      <c r="K557" s="126"/>
      <c r="L557" s="127"/>
      <c r="M557" s="141"/>
      <c r="N557" s="142"/>
      <c r="O557" s="141"/>
      <c r="P557" s="142"/>
      <c r="Q557" s="141"/>
      <c r="R557" s="142"/>
      <c r="S557" s="144"/>
      <c r="T557" s="130"/>
      <c r="U557" s="118"/>
    </row>
    <row r="558" spans="2:21" ht="21.95" customHeight="1" x14ac:dyDescent="0.2">
      <c r="B558" s="131"/>
      <c r="C558" s="132"/>
      <c r="D558" s="133"/>
      <c r="E558" s="134"/>
      <c r="F558" s="132"/>
      <c r="G558" s="133"/>
      <c r="H558" s="133"/>
      <c r="I558" s="133"/>
      <c r="J558" s="133"/>
      <c r="K558" s="135"/>
      <c r="L558" s="135"/>
      <c r="M558" s="136"/>
      <c r="N558" s="137"/>
      <c r="O558" s="136"/>
      <c r="P558" s="137"/>
      <c r="Q558" s="138"/>
      <c r="R558" s="137"/>
      <c r="S558" s="139"/>
      <c r="T558" s="140"/>
      <c r="U558" s="118"/>
    </row>
    <row r="559" spans="2:21" ht="21.95" customHeight="1" x14ac:dyDescent="0.2">
      <c r="B559" s="125"/>
      <c r="C559" s="10"/>
      <c r="D559" s="10"/>
      <c r="E559" s="126"/>
      <c r="F559" s="10"/>
      <c r="G559" s="10"/>
      <c r="H559" s="10"/>
      <c r="I559" s="10"/>
      <c r="J559" s="10"/>
      <c r="K559" s="126"/>
      <c r="L559" s="127"/>
      <c r="M559" s="142"/>
      <c r="N559" s="142"/>
      <c r="O559" s="142"/>
      <c r="P559" s="142"/>
      <c r="Q559" s="141"/>
      <c r="R559" s="142"/>
      <c r="S559" s="143"/>
      <c r="T559" s="145"/>
      <c r="U559" s="118"/>
    </row>
    <row r="560" spans="2:21" ht="21.95" customHeight="1" x14ac:dyDescent="0.2">
      <c r="B560" s="131"/>
      <c r="C560" s="132"/>
      <c r="D560" s="133"/>
      <c r="E560" s="134"/>
      <c r="F560" s="132"/>
      <c r="G560" s="133"/>
      <c r="H560" s="133"/>
      <c r="I560" s="133"/>
      <c r="J560" s="133"/>
      <c r="K560" s="135"/>
      <c r="L560" s="135"/>
      <c r="M560" s="134"/>
      <c r="N560" s="137"/>
      <c r="O560" s="134"/>
      <c r="P560" s="137"/>
      <c r="Q560" s="146"/>
      <c r="R560" s="137"/>
      <c r="S560" s="139"/>
      <c r="T560" s="147"/>
      <c r="U560" s="118"/>
    </row>
    <row r="561" spans="1:21" ht="21.95" customHeight="1" x14ac:dyDescent="0.2">
      <c r="B561" s="125"/>
      <c r="C561" s="10"/>
      <c r="D561" s="10"/>
      <c r="E561" s="126"/>
      <c r="F561" s="10"/>
      <c r="G561" s="10"/>
      <c r="H561" s="10"/>
      <c r="I561" s="10"/>
      <c r="J561" s="10"/>
      <c r="K561" s="126"/>
      <c r="L561" s="127"/>
      <c r="M561" s="142"/>
      <c r="N561" s="142"/>
      <c r="O561" s="142"/>
      <c r="P561" s="142"/>
      <c r="Q561" s="142"/>
      <c r="R561" s="142"/>
      <c r="S561" s="144"/>
      <c r="T561" s="145"/>
      <c r="U561" s="118"/>
    </row>
    <row r="562" spans="1:21" ht="21.95" customHeight="1" x14ac:dyDescent="0.2">
      <c r="B562" s="131"/>
      <c r="C562" s="132"/>
      <c r="D562" s="133"/>
      <c r="E562" s="134"/>
      <c r="F562" s="132"/>
      <c r="G562" s="133"/>
      <c r="H562" s="133"/>
      <c r="I562" s="133"/>
      <c r="J562" s="133"/>
      <c r="K562" s="135"/>
      <c r="L562" s="135"/>
      <c r="M562" s="134"/>
      <c r="N562" s="137"/>
      <c r="O562" s="134"/>
      <c r="P562" s="137"/>
      <c r="Q562" s="146"/>
      <c r="R562" s="137"/>
      <c r="S562" s="139"/>
      <c r="T562" s="147"/>
      <c r="U562" s="118"/>
    </row>
    <row r="563" spans="1:21" ht="21.95" customHeight="1" x14ac:dyDescent="0.2">
      <c r="B563" s="125"/>
      <c r="C563" s="10"/>
      <c r="D563" s="10"/>
      <c r="E563" s="126"/>
      <c r="F563" s="10"/>
      <c r="G563" s="10"/>
      <c r="H563" s="10"/>
      <c r="I563" s="10"/>
      <c r="J563" s="10"/>
      <c r="K563" s="126"/>
      <c r="L563" s="127"/>
      <c r="M563" s="142"/>
      <c r="N563" s="142"/>
      <c r="O563" s="142"/>
      <c r="P563" s="142"/>
      <c r="Q563" s="142"/>
      <c r="R563" s="142"/>
      <c r="S563" s="144"/>
      <c r="T563" s="145"/>
      <c r="U563" s="118"/>
    </row>
    <row r="564" spans="1:21" ht="21.95" customHeight="1" x14ac:dyDescent="0.2">
      <c r="B564" s="131"/>
      <c r="C564" s="132"/>
      <c r="D564" s="133"/>
      <c r="E564" s="134"/>
      <c r="F564" s="132"/>
      <c r="G564" s="133"/>
      <c r="H564" s="133"/>
      <c r="I564" s="133"/>
      <c r="J564" s="133"/>
      <c r="K564" s="135"/>
      <c r="L564" s="135"/>
      <c r="M564" s="146"/>
      <c r="N564" s="146"/>
      <c r="O564" s="146"/>
      <c r="P564" s="146"/>
      <c r="Q564" s="146"/>
      <c r="R564" s="146"/>
      <c r="S564" s="139"/>
      <c r="T564" s="147"/>
      <c r="U564" s="118"/>
    </row>
    <row r="565" spans="1:21" ht="21.95" customHeight="1" x14ac:dyDescent="0.2">
      <c r="B565" s="125"/>
      <c r="C565" s="10"/>
      <c r="D565" s="10"/>
      <c r="E565" s="126"/>
      <c r="F565" s="10"/>
      <c r="G565" s="10"/>
      <c r="H565" s="10"/>
      <c r="I565" s="10"/>
      <c r="J565" s="10"/>
      <c r="K565" s="126"/>
      <c r="L565" s="127"/>
      <c r="M565" s="142"/>
      <c r="N565" s="142"/>
      <c r="O565" s="142"/>
      <c r="P565" s="142"/>
      <c r="Q565" s="142"/>
      <c r="R565" s="142"/>
      <c r="S565" s="144"/>
      <c r="T565" s="145"/>
      <c r="U565" s="118"/>
    </row>
    <row r="566" spans="1:21" ht="21.95" customHeight="1" thickBot="1" x14ac:dyDescent="0.25">
      <c r="B566" s="125"/>
      <c r="C566" s="176"/>
      <c r="D566" s="10"/>
      <c r="E566" s="126"/>
      <c r="F566" s="176"/>
      <c r="G566" s="10"/>
      <c r="H566" s="10"/>
      <c r="I566" s="10"/>
      <c r="J566" s="10"/>
      <c r="K566" s="127"/>
      <c r="L566" s="127"/>
      <c r="M566" s="142"/>
      <c r="N566" s="142"/>
      <c r="O566" s="142"/>
      <c r="P566" s="142"/>
      <c r="Q566" s="142"/>
      <c r="R566" s="142"/>
      <c r="S566" s="144"/>
      <c r="T566" s="145"/>
      <c r="U566" s="118"/>
    </row>
    <row r="567" spans="1:21" ht="21.95" customHeight="1" x14ac:dyDescent="0.2">
      <c r="B567" s="177"/>
      <c r="C567" s="178"/>
      <c r="D567" s="178"/>
      <c r="E567" s="179"/>
      <c r="F567" s="178"/>
      <c r="G567" s="178"/>
      <c r="H567" s="178"/>
      <c r="I567" s="178"/>
      <c r="J567" s="178"/>
      <c r="K567" s="179"/>
      <c r="L567" s="180"/>
      <c r="M567" s="181"/>
      <c r="N567" s="181"/>
      <c r="O567" s="181"/>
      <c r="P567" s="181"/>
      <c r="Q567" s="181"/>
      <c r="R567" s="181"/>
      <c r="S567" s="182"/>
      <c r="T567" s="183"/>
      <c r="U567" s="118"/>
    </row>
    <row r="568" spans="1:21" ht="21.95" customHeight="1" x14ac:dyDescent="0.2">
      <c r="B568" s="1039" t="s">
        <v>219</v>
      </c>
      <c r="C568" s="1040"/>
      <c r="D568" s="1041"/>
      <c r="E568" s="126"/>
      <c r="F568" s="10"/>
      <c r="G568" s="10"/>
      <c r="H568" s="10"/>
      <c r="I568" s="10"/>
      <c r="J568" s="10"/>
      <c r="K568" s="126"/>
      <c r="L568" s="127"/>
      <c r="M568" s="142"/>
      <c r="N568" s="142">
        <f>SUM(N535:N566)</f>
        <v>679140</v>
      </c>
      <c r="O568" s="142"/>
      <c r="P568" s="142">
        <f>SUM(P535:P566)</f>
        <v>807525</v>
      </c>
      <c r="Q568" s="142"/>
      <c r="R568" s="142">
        <f>SUM(R535:R566)</f>
        <v>1026000</v>
      </c>
      <c r="S568" s="144"/>
      <c r="T568" s="145"/>
      <c r="U568" s="118"/>
    </row>
    <row r="569" spans="1:21" ht="21.95" customHeight="1" thickBot="1" x14ac:dyDescent="0.25">
      <c r="B569" s="148"/>
      <c r="C569" s="149"/>
      <c r="D569" s="149"/>
      <c r="E569" s="150"/>
      <c r="F569" s="149"/>
      <c r="G569" s="149"/>
      <c r="H569" s="149"/>
      <c r="I569" s="149"/>
      <c r="J569" s="149"/>
      <c r="K569" s="151"/>
      <c r="L569" s="151"/>
      <c r="M569" s="152"/>
      <c r="N569" s="152"/>
      <c r="O569" s="152"/>
      <c r="P569" s="152"/>
      <c r="Q569" s="152"/>
      <c r="R569" s="152"/>
      <c r="S569" s="153"/>
      <c r="T569" s="154"/>
      <c r="U569" s="118"/>
    </row>
    <row r="570" spans="1:21" ht="19.899999999999999" customHeight="1" x14ac:dyDescent="0.2">
      <c r="B570" s="125"/>
      <c r="C570" s="10"/>
      <c r="D570" s="10"/>
      <c r="E570" s="126"/>
      <c r="F570" s="10"/>
      <c r="G570" s="10"/>
      <c r="H570" s="10"/>
      <c r="I570" s="10"/>
      <c r="J570" s="10"/>
      <c r="K570" s="126"/>
      <c r="L570" s="127"/>
      <c r="M570" s="142"/>
      <c r="N570" s="142"/>
      <c r="O570" s="142"/>
      <c r="P570" s="142"/>
      <c r="Q570" s="142"/>
      <c r="R570" s="142"/>
      <c r="S570" s="143"/>
      <c r="T570" s="145"/>
      <c r="U570" s="118"/>
    </row>
    <row r="571" spans="1:21" ht="19.899999999999999" customHeight="1" x14ac:dyDescent="0.2">
      <c r="B571" s="1039" t="s">
        <v>3</v>
      </c>
      <c r="C571" s="1040"/>
      <c r="D571" s="1041"/>
      <c r="E571" s="126"/>
      <c r="F571" s="10"/>
      <c r="G571" s="10"/>
      <c r="H571" s="10"/>
      <c r="I571" s="10"/>
      <c r="J571" s="10"/>
      <c r="K571" s="126"/>
      <c r="L571" s="127"/>
      <c r="M571" s="142"/>
      <c r="N571" s="142">
        <f>SUM(N526,N568)</f>
        <v>3269690</v>
      </c>
      <c r="O571" s="142"/>
      <c r="P571" s="142">
        <f>SUM(P526,P568)</f>
        <v>4577915</v>
      </c>
      <c r="Q571" s="142"/>
      <c r="R571" s="142">
        <f>SUM(R526,R568)</f>
        <v>3452000</v>
      </c>
      <c r="S571" s="142"/>
      <c r="T571" s="155"/>
      <c r="U571" s="118"/>
    </row>
    <row r="572" spans="1:21" ht="19.899999999999999" customHeight="1" thickBot="1" x14ac:dyDescent="0.25">
      <c r="B572" s="148"/>
      <c r="C572" s="149"/>
      <c r="D572" s="149"/>
      <c r="E572" s="150"/>
      <c r="F572" s="149"/>
      <c r="G572" s="149"/>
      <c r="H572" s="149"/>
      <c r="I572" s="149"/>
      <c r="J572" s="149"/>
      <c r="K572" s="150"/>
      <c r="L572" s="151"/>
      <c r="M572" s="152"/>
      <c r="N572" s="152"/>
      <c r="O572" s="152"/>
      <c r="P572" s="152"/>
      <c r="Q572" s="152"/>
      <c r="R572" s="152"/>
      <c r="S572" s="156"/>
      <c r="T572" s="154"/>
      <c r="U572" s="118"/>
    </row>
    <row r="574" spans="1:21" x14ac:dyDescent="0.2">
      <c r="B574" s="25" t="e">
        <f>B529</f>
        <v>#REF!</v>
      </c>
      <c r="T574" s="43" t="s">
        <v>220</v>
      </c>
    </row>
    <row r="575" spans="1:21" ht="42" x14ac:dyDescent="0.4">
      <c r="A575" s="106"/>
      <c r="M575" s="107" t="s">
        <v>18</v>
      </c>
    </row>
    <row r="576" spans="1:21" ht="21.75" thickBot="1" x14ac:dyDescent="0.25">
      <c r="B576" s="108"/>
      <c r="C576" s="109"/>
      <c r="D576" s="109"/>
      <c r="E576" s="109"/>
      <c r="F576" s="109"/>
      <c r="G576" s="109"/>
      <c r="H576" s="109"/>
      <c r="I576" s="109"/>
      <c r="J576" s="109"/>
      <c r="K576" s="109"/>
      <c r="L576" s="110"/>
      <c r="M576" s="109"/>
      <c r="N576" s="109"/>
      <c r="O576" s="109"/>
      <c r="P576" s="109"/>
      <c r="Q576" s="109"/>
      <c r="R576" s="109"/>
      <c r="S576" s="111"/>
      <c r="T576" s="112"/>
    </row>
    <row r="577" spans="2:21" ht="19.899999999999999" customHeight="1" x14ac:dyDescent="0.2">
      <c r="B577" s="113"/>
      <c r="C577" s="114"/>
      <c r="D577" s="114"/>
      <c r="E577" s="115"/>
      <c r="F577" s="114"/>
      <c r="G577" s="114"/>
      <c r="H577" s="114"/>
      <c r="I577" s="114"/>
      <c r="J577" s="114"/>
      <c r="K577" s="115"/>
      <c r="L577" s="116"/>
      <c r="M577" s="1042" t="s">
        <v>19</v>
      </c>
      <c r="N577" s="1043"/>
      <c r="O577" s="1042" t="s">
        <v>19</v>
      </c>
      <c r="P577" s="1043"/>
      <c r="Q577" s="1042" t="s">
        <v>19</v>
      </c>
      <c r="R577" s="1043"/>
      <c r="S577" s="116" t="s">
        <v>20</v>
      </c>
      <c r="T577" s="117"/>
      <c r="U577" s="118"/>
    </row>
    <row r="578" spans="2:21" ht="19.899999999999999" customHeight="1" x14ac:dyDescent="0.2">
      <c r="B578" s="1044" t="s">
        <v>21</v>
      </c>
      <c r="C578" s="1045"/>
      <c r="D578" s="1046"/>
      <c r="E578" s="1047" t="s">
        <v>22</v>
      </c>
      <c r="F578" s="1045"/>
      <c r="G578" s="1045"/>
      <c r="H578" s="1045"/>
      <c r="I578" s="1045"/>
      <c r="J578" s="1046"/>
      <c r="K578" s="119" t="s">
        <v>23</v>
      </c>
      <c r="L578" s="119" t="s">
        <v>5</v>
      </c>
      <c r="M578" s="1048" t="s">
        <v>503</v>
      </c>
      <c r="N578" s="1049"/>
      <c r="O578" s="1048" t="s">
        <v>507</v>
      </c>
      <c r="P578" s="1049"/>
      <c r="Q578" s="1048" t="s">
        <v>514</v>
      </c>
      <c r="R578" s="1049"/>
      <c r="S578" s="119" t="s">
        <v>24</v>
      </c>
      <c r="T578" s="120" t="s">
        <v>25</v>
      </c>
      <c r="U578" s="118"/>
    </row>
    <row r="579" spans="2:21" ht="19.899999999999999" customHeight="1" thickBot="1" x14ac:dyDescent="0.25">
      <c r="B579" s="121"/>
      <c r="C579" s="111"/>
      <c r="D579" s="111"/>
      <c r="E579" s="122"/>
      <c r="F579" s="111"/>
      <c r="G579" s="111"/>
      <c r="H579" s="111"/>
      <c r="I579" s="111"/>
      <c r="J579" s="111"/>
      <c r="K579" s="122"/>
      <c r="L579" s="123"/>
      <c r="M579" s="123" t="s">
        <v>26</v>
      </c>
      <c r="N579" s="123" t="s">
        <v>27</v>
      </c>
      <c r="O579" s="123" t="s">
        <v>26</v>
      </c>
      <c r="P579" s="123" t="s">
        <v>27</v>
      </c>
      <c r="Q579" s="123" t="s">
        <v>26</v>
      </c>
      <c r="R579" s="123" t="s">
        <v>27</v>
      </c>
      <c r="S579" s="123"/>
      <c r="T579" s="124"/>
      <c r="U579" s="118"/>
    </row>
    <row r="580" spans="2:21" ht="21.95" customHeight="1" x14ac:dyDescent="0.2">
      <c r="B580" s="125"/>
      <c r="C580" s="10"/>
      <c r="D580" s="10"/>
      <c r="E580" s="126"/>
      <c r="F580" s="10"/>
      <c r="G580" s="10"/>
      <c r="H580" s="10"/>
      <c r="I580" s="10"/>
      <c r="J580" s="10"/>
      <c r="K580" s="126"/>
      <c r="L580" s="127"/>
      <c r="M580" s="128"/>
      <c r="N580" s="126"/>
      <c r="O580" s="128"/>
      <c r="P580" s="126"/>
      <c r="Q580" s="128"/>
      <c r="R580" s="126"/>
      <c r="S580" s="129"/>
      <c r="T580" s="130"/>
      <c r="U580" s="118"/>
    </row>
    <row r="581" spans="2:21" ht="21.95" customHeight="1" x14ac:dyDescent="0.2">
      <c r="B581" s="131"/>
      <c r="C581" s="132" t="s">
        <v>221</v>
      </c>
      <c r="D581" s="133"/>
      <c r="E581" s="134"/>
      <c r="F581" s="132" t="s">
        <v>203</v>
      </c>
      <c r="G581" s="133"/>
      <c r="H581" s="133"/>
      <c r="I581" s="133"/>
      <c r="J581" s="133"/>
      <c r="K581" s="135">
        <v>2</v>
      </c>
      <c r="L581" s="135" t="s">
        <v>125</v>
      </c>
      <c r="M581" s="136">
        <v>58750</v>
      </c>
      <c r="N581" s="137">
        <f>SUM(K581*M581)</f>
        <v>117500</v>
      </c>
      <c r="O581" s="136">
        <v>104400</v>
      </c>
      <c r="P581" s="137">
        <f>SUM(K581*O581)</f>
        <v>208800</v>
      </c>
      <c r="Q581" s="138">
        <v>59000</v>
      </c>
      <c r="R581" s="174">
        <f>SUM(K581*Q581)</f>
        <v>118000</v>
      </c>
      <c r="S581" s="139">
        <f>M581</f>
        <v>58750</v>
      </c>
      <c r="T581" s="140" t="str">
        <f>M578</f>
        <v>(株)タカラ住建</v>
      </c>
      <c r="U581" s="118"/>
    </row>
    <row r="582" spans="2:21" ht="21.95" customHeight="1" x14ac:dyDescent="0.2">
      <c r="B582" s="125"/>
      <c r="C582" s="10"/>
      <c r="D582" s="10"/>
      <c r="E582" s="126"/>
      <c r="F582" s="10"/>
      <c r="G582" s="10"/>
      <c r="H582" s="10"/>
      <c r="I582" s="10"/>
      <c r="J582" s="10"/>
      <c r="K582" s="126"/>
      <c r="L582" s="127"/>
      <c r="M582" s="128"/>
      <c r="N582" s="126"/>
      <c r="O582" s="128"/>
      <c r="P582" s="126"/>
      <c r="Q582" s="128"/>
      <c r="R582" s="126"/>
      <c r="S582" s="129"/>
      <c r="T582" s="130"/>
      <c r="U582" s="118"/>
    </row>
    <row r="583" spans="2:21" ht="21.95" customHeight="1" x14ac:dyDescent="0.2">
      <c r="B583" s="131"/>
      <c r="C583" s="132" t="s">
        <v>222</v>
      </c>
      <c r="D583" s="133"/>
      <c r="E583" s="134"/>
      <c r="F583" s="132" t="s">
        <v>193</v>
      </c>
      <c r="G583" s="133"/>
      <c r="H583" s="133"/>
      <c r="I583" s="133"/>
      <c r="J583" s="133"/>
      <c r="K583" s="135">
        <v>1</v>
      </c>
      <c r="L583" s="135" t="s">
        <v>125</v>
      </c>
      <c r="M583" s="136">
        <v>114000</v>
      </c>
      <c r="N583" s="137">
        <f>SUM(K583*M583)</f>
        <v>114000</v>
      </c>
      <c r="O583" s="136">
        <v>149960</v>
      </c>
      <c r="P583" s="137">
        <f>SUM(K583*O583)</f>
        <v>149960</v>
      </c>
      <c r="Q583" s="138">
        <v>112000</v>
      </c>
      <c r="R583" s="174">
        <f>SUM(K583*Q583)</f>
        <v>112000</v>
      </c>
      <c r="S583" s="139">
        <f>Q583</f>
        <v>112000</v>
      </c>
      <c r="T583" s="140" t="str">
        <f>Q578</f>
        <v>(有)平田工房</v>
      </c>
      <c r="U583" s="118"/>
    </row>
    <row r="584" spans="2:21" ht="21.95" customHeight="1" x14ac:dyDescent="0.2">
      <c r="B584" s="125"/>
      <c r="C584" s="10"/>
      <c r="D584" s="10"/>
      <c r="E584" s="126"/>
      <c r="F584" s="10"/>
      <c r="G584" s="10"/>
      <c r="H584" s="10"/>
      <c r="I584" s="10"/>
      <c r="J584" s="10"/>
      <c r="K584" s="126"/>
      <c r="L584" s="127"/>
      <c r="M584" s="128"/>
      <c r="N584" s="126"/>
      <c r="O584" s="128"/>
      <c r="P584" s="126"/>
      <c r="Q584" s="128"/>
      <c r="R584" s="126"/>
      <c r="S584" s="129"/>
      <c r="T584" s="130"/>
      <c r="U584" s="118"/>
    </row>
    <row r="585" spans="2:21" ht="21.95" customHeight="1" x14ac:dyDescent="0.2">
      <c r="B585" s="131"/>
      <c r="C585" s="132" t="s">
        <v>217</v>
      </c>
      <c r="D585" s="133"/>
      <c r="E585" s="134"/>
      <c r="F585" s="132"/>
      <c r="G585" s="133"/>
      <c r="H585" s="133"/>
      <c r="I585" s="133"/>
      <c r="J585" s="133"/>
      <c r="K585" s="135">
        <v>1</v>
      </c>
      <c r="L585" s="135" t="s">
        <v>44</v>
      </c>
      <c r="M585" s="136">
        <v>15000</v>
      </c>
      <c r="N585" s="137">
        <f>SUM(K585*M585)</f>
        <v>15000</v>
      </c>
      <c r="O585" s="136">
        <v>25500</v>
      </c>
      <c r="P585" s="137">
        <f>SUM(K585*O585)</f>
        <v>25500</v>
      </c>
      <c r="Q585" s="138">
        <v>12000</v>
      </c>
      <c r="R585" s="174">
        <f>SUM(K585*Q585)</f>
        <v>12000</v>
      </c>
      <c r="S585" s="139">
        <f>Q585</f>
        <v>12000</v>
      </c>
      <c r="T585" s="140" t="str">
        <f>T583</f>
        <v>(有)平田工房</v>
      </c>
      <c r="U585" s="118"/>
    </row>
    <row r="586" spans="2:21" ht="21.95" customHeight="1" x14ac:dyDescent="0.2">
      <c r="B586" s="125"/>
      <c r="C586" s="10"/>
      <c r="D586" s="10"/>
      <c r="E586" s="126"/>
      <c r="F586" s="10"/>
      <c r="G586" s="10"/>
      <c r="H586" s="10"/>
      <c r="I586" s="10"/>
      <c r="J586" s="10"/>
      <c r="K586" s="126"/>
      <c r="L586" s="127"/>
      <c r="M586" s="128"/>
      <c r="N586" s="126"/>
      <c r="O586" s="128"/>
      <c r="P586" s="126"/>
      <c r="Q586" s="128"/>
      <c r="R586" s="126"/>
      <c r="S586" s="129"/>
      <c r="T586" s="130"/>
      <c r="U586" s="118"/>
    </row>
    <row r="587" spans="2:21" ht="21.95" customHeight="1" x14ac:dyDescent="0.2">
      <c r="B587" s="131"/>
      <c r="C587" s="132" t="s">
        <v>218</v>
      </c>
      <c r="D587" s="133"/>
      <c r="E587" s="134"/>
      <c r="F587" s="132" t="s">
        <v>504</v>
      </c>
      <c r="G587" s="133"/>
      <c r="H587" s="133"/>
      <c r="I587" s="133"/>
      <c r="J587" s="133"/>
      <c r="K587" s="135">
        <v>1</v>
      </c>
      <c r="L587" s="135" t="s">
        <v>44</v>
      </c>
      <c r="M587" s="136">
        <f>SUM(32000+60530)</f>
        <v>92530</v>
      </c>
      <c r="N587" s="137">
        <f>SUM(K587*M587)</f>
        <v>92530</v>
      </c>
      <c r="O587" s="136">
        <v>37200</v>
      </c>
      <c r="P587" s="137">
        <f>SUM(K587*O587)</f>
        <v>37200</v>
      </c>
      <c r="Q587" s="138">
        <f>SUM(64000+32000)</f>
        <v>96000</v>
      </c>
      <c r="R587" s="174">
        <f>SUM(K587*Q587)</f>
        <v>96000</v>
      </c>
      <c r="S587" s="139">
        <f>O587</f>
        <v>37200</v>
      </c>
      <c r="T587" s="140" t="str">
        <f>O578</f>
        <v>やまうち木工(株)</v>
      </c>
      <c r="U587" s="118"/>
    </row>
    <row r="588" spans="2:21" ht="21.95" customHeight="1" x14ac:dyDescent="0.2">
      <c r="B588" s="125"/>
      <c r="C588" s="10"/>
      <c r="D588" s="10"/>
      <c r="E588" s="126"/>
      <c r="F588" s="10"/>
      <c r="G588" s="10"/>
      <c r="H588" s="10"/>
      <c r="I588" s="10"/>
      <c r="J588" s="10"/>
      <c r="K588" s="126"/>
      <c r="L588" s="127"/>
      <c r="M588" s="141"/>
      <c r="N588" s="142"/>
      <c r="O588" s="141"/>
      <c r="P588" s="142"/>
      <c r="Q588" s="141"/>
      <c r="R588" s="142"/>
      <c r="S588" s="129"/>
      <c r="T588" s="130"/>
      <c r="U588" s="118"/>
    </row>
    <row r="589" spans="2:21" ht="21.95" customHeight="1" x14ac:dyDescent="0.2">
      <c r="B589" s="131"/>
      <c r="C589" s="132"/>
      <c r="D589" s="133"/>
      <c r="E589" s="134"/>
      <c r="F589" s="132"/>
      <c r="G589" s="133"/>
      <c r="H589" s="133"/>
      <c r="I589" s="133"/>
      <c r="J589" s="133"/>
      <c r="K589" s="135"/>
      <c r="L589" s="135"/>
      <c r="M589" s="136"/>
      <c r="N589" s="137"/>
      <c r="O589" s="136"/>
      <c r="P589" s="137"/>
      <c r="Q589" s="138"/>
      <c r="R589" s="137"/>
      <c r="S589" s="139"/>
      <c r="T589" s="140"/>
      <c r="U589" s="118"/>
    </row>
    <row r="590" spans="2:21" ht="21.95" customHeight="1" x14ac:dyDescent="0.2">
      <c r="B590" s="125"/>
      <c r="C590" s="10"/>
      <c r="D590" s="10"/>
      <c r="E590" s="126"/>
      <c r="F590" s="10"/>
      <c r="G590" s="10"/>
      <c r="H590" s="10"/>
      <c r="I590" s="10"/>
      <c r="J590" s="10"/>
      <c r="K590" s="126"/>
      <c r="L590" s="127"/>
      <c r="M590" s="141"/>
      <c r="N590" s="142"/>
      <c r="O590" s="141"/>
      <c r="P590" s="142"/>
      <c r="Q590" s="141"/>
      <c r="R590" s="142"/>
      <c r="S590" s="129"/>
      <c r="T590" s="130"/>
      <c r="U590" s="118"/>
    </row>
    <row r="591" spans="2:21" ht="21.95" customHeight="1" x14ac:dyDescent="0.2">
      <c r="B591" s="131"/>
      <c r="C591" s="132"/>
      <c r="D591" s="133"/>
      <c r="E591" s="134"/>
      <c r="F591" s="132"/>
      <c r="G591" s="133"/>
      <c r="H591" s="133"/>
      <c r="I591" s="133"/>
      <c r="J591" s="133"/>
      <c r="K591" s="135"/>
      <c r="L591" s="135"/>
      <c r="M591" s="136"/>
      <c r="N591" s="137"/>
      <c r="O591" s="136"/>
      <c r="P591" s="137"/>
      <c r="Q591" s="138"/>
      <c r="R591" s="137"/>
      <c r="S591" s="139"/>
      <c r="T591" s="140"/>
      <c r="U591" s="118"/>
    </row>
    <row r="592" spans="2:21" ht="21.95" customHeight="1" x14ac:dyDescent="0.2">
      <c r="B592" s="125"/>
      <c r="C592" s="10"/>
      <c r="D592" s="10"/>
      <c r="E592" s="126"/>
      <c r="F592" s="10"/>
      <c r="G592" s="10"/>
      <c r="H592" s="10"/>
      <c r="I592" s="10"/>
      <c r="J592" s="10"/>
      <c r="K592" s="126"/>
      <c r="L592" s="127"/>
      <c r="M592" s="141"/>
      <c r="N592" s="142"/>
      <c r="O592" s="141"/>
      <c r="P592" s="142"/>
      <c r="Q592" s="141"/>
      <c r="R592" s="142"/>
      <c r="S592" s="129"/>
      <c r="T592" s="130"/>
      <c r="U592" s="118"/>
    </row>
    <row r="593" spans="2:21" ht="21.95" customHeight="1" x14ac:dyDescent="0.2">
      <c r="B593" s="131"/>
      <c r="C593" s="132"/>
      <c r="D593" s="133"/>
      <c r="E593" s="134"/>
      <c r="F593" s="132"/>
      <c r="G593" s="133"/>
      <c r="H593" s="133"/>
      <c r="I593" s="133"/>
      <c r="J593" s="133"/>
      <c r="K593" s="135"/>
      <c r="L593" s="135"/>
      <c r="M593" s="136"/>
      <c r="N593" s="137"/>
      <c r="O593" s="136"/>
      <c r="P593" s="137"/>
      <c r="Q593" s="138"/>
      <c r="R593" s="137"/>
      <c r="S593" s="139"/>
      <c r="T593" s="140"/>
      <c r="U593" s="118"/>
    </row>
    <row r="594" spans="2:21" ht="21.95" customHeight="1" x14ac:dyDescent="0.2">
      <c r="B594" s="125"/>
      <c r="C594" s="10"/>
      <c r="D594" s="10"/>
      <c r="E594" s="126"/>
      <c r="F594" s="10"/>
      <c r="G594" s="10"/>
      <c r="H594" s="10"/>
      <c r="I594" s="10"/>
      <c r="J594" s="10"/>
      <c r="K594" s="126"/>
      <c r="L594" s="127"/>
      <c r="M594" s="141"/>
      <c r="N594" s="142"/>
      <c r="O594" s="141"/>
      <c r="P594" s="142"/>
      <c r="Q594" s="141"/>
      <c r="R594" s="142"/>
      <c r="S594" s="143"/>
      <c r="T594" s="130"/>
      <c r="U594" s="118"/>
    </row>
    <row r="595" spans="2:21" ht="21.95" customHeight="1" x14ac:dyDescent="0.2">
      <c r="B595" s="131"/>
      <c r="C595" s="132"/>
      <c r="D595" s="133"/>
      <c r="E595" s="134"/>
      <c r="F595" s="132"/>
      <c r="G595" s="133"/>
      <c r="H595" s="133"/>
      <c r="I595" s="133"/>
      <c r="J595" s="133"/>
      <c r="K595" s="135"/>
      <c r="L595" s="135"/>
      <c r="M595" s="136"/>
      <c r="N595" s="137"/>
      <c r="O595" s="136"/>
      <c r="P595" s="137"/>
      <c r="Q595" s="138"/>
      <c r="R595" s="137"/>
      <c r="S595" s="139"/>
      <c r="T595" s="140"/>
      <c r="U595" s="118"/>
    </row>
    <row r="596" spans="2:21" ht="21.95" customHeight="1" x14ac:dyDescent="0.2">
      <c r="B596" s="125"/>
      <c r="C596" s="10"/>
      <c r="D596" s="10"/>
      <c r="E596" s="126"/>
      <c r="F596" s="10"/>
      <c r="G596" s="10"/>
      <c r="H596" s="10"/>
      <c r="I596" s="10"/>
      <c r="J596" s="10"/>
      <c r="K596" s="126"/>
      <c r="L596" s="127"/>
      <c r="M596" s="141"/>
      <c r="N596" s="142"/>
      <c r="O596" s="141"/>
      <c r="P596" s="142"/>
      <c r="Q596" s="141"/>
      <c r="R596" s="142"/>
      <c r="S596" s="143"/>
      <c r="T596" s="130"/>
      <c r="U596" s="118"/>
    </row>
    <row r="597" spans="2:21" ht="21.95" customHeight="1" x14ac:dyDescent="0.2">
      <c r="B597" s="131"/>
      <c r="C597" s="132"/>
      <c r="D597" s="133"/>
      <c r="E597" s="134"/>
      <c r="F597" s="132"/>
      <c r="G597" s="133"/>
      <c r="H597" s="133"/>
      <c r="I597" s="133"/>
      <c r="J597" s="133"/>
      <c r="K597" s="135"/>
      <c r="L597" s="135"/>
      <c r="M597" s="136"/>
      <c r="N597" s="137"/>
      <c r="O597" s="136"/>
      <c r="P597" s="137"/>
      <c r="Q597" s="138"/>
      <c r="R597" s="137"/>
      <c r="S597" s="139"/>
      <c r="T597" s="140"/>
      <c r="U597" s="118"/>
    </row>
    <row r="598" spans="2:21" ht="21.95" customHeight="1" x14ac:dyDescent="0.2">
      <c r="B598" s="125"/>
      <c r="C598" s="10"/>
      <c r="D598" s="10"/>
      <c r="E598" s="126"/>
      <c r="F598" s="10"/>
      <c r="G598" s="10"/>
      <c r="H598" s="10"/>
      <c r="I598" s="10"/>
      <c r="J598" s="10"/>
      <c r="K598" s="126"/>
      <c r="L598" s="127"/>
      <c r="M598" s="141"/>
      <c r="N598" s="142"/>
      <c r="O598" s="141"/>
      <c r="P598" s="142"/>
      <c r="Q598" s="141"/>
      <c r="R598" s="142"/>
      <c r="S598" s="144"/>
      <c r="T598" s="130"/>
      <c r="U598" s="118"/>
    </row>
    <row r="599" spans="2:21" ht="21.95" customHeight="1" x14ac:dyDescent="0.2">
      <c r="B599" s="131"/>
      <c r="C599" s="132"/>
      <c r="D599" s="133"/>
      <c r="E599" s="134"/>
      <c r="F599" s="132"/>
      <c r="G599" s="133"/>
      <c r="H599" s="133"/>
      <c r="I599" s="133"/>
      <c r="J599" s="133"/>
      <c r="K599" s="135"/>
      <c r="L599" s="135"/>
      <c r="M599" s="136"/>
      <c r="N599" s="137"/>
      <c r="O599" s="136"/>
      <c r="P599" s="137"/>
      <c r="Q599" s="138"/>
      <c r="R599" s="137"/>
      <c r="S599" s="139"/>
      <c r="T599" s="140"/>
      <c r="U599" s="118"/>
    </row>
    <row r="600" spans="2:21" ht="21.95" customHeight="1" x14ac:dyDescent="0.2">
      <c r="B600" s="125"/>
      <c r="C600" s="10"/>
      <c r="D600" s="10"/>
      <c r="E600" s="126"/>
      <c r="F600" s="10"/>
      <c r="G600" s="10"/>
      <c r="H600" s="10"/>
      <c r="I600" s="10"/>
      <c r="J600" s="10"/>
      <c r="K600" s="126"/>
      <c r="L600" s="127"/>
      <c r="M600" s="141"/>
      <c r="N600" s="142"/>
      <c r="O600" s="141"/>
      <c r="P600" s="142"/>
      <c r="Q600" s="141"/>
      <c r="R600" s="142"/>
      <c r="S600" s="143"/>
      <c r="T600" s="130"/>
      <c r="U600" s="118"/>
    </row>
    <row r="601" spans="2:21" ht="21.75" customHeight="1" x14ac:dyDescent="0.2">
      <c r="B601" s="131"/>
      <c r="C601" s="132"/>
      <c r="D601" s="133"/>
      <c r="E601" s="134"/>
      <c r="F601" s="132"/>
      <c r="G601" s="133"/>
      <c r="H601" s="133"/>
      <c r="I601" s="133"/>
      <c r="J601" s="133"/>
      <c r="K601" s="135"/>
      <c r="L601" s="135"/>
      <c r="M601" s="136"/>
      <c r="N601" s="137"/>
      <c r="O601" s="136"/>
      <c r="P601" s="137"/>
      <c r="Q601" s="138"/>
      <c r="R601" s="137"/>
      <c r="S601" s="139"/>
      <c r="T601" s="140"/>
      <c r="U601" s="118"/>
    </row>
    <row r="602" spans="2:21" ht="23.25" customHeight="1" x14ac:dyDescent="0.2">
      <c r="B602" s="125"/>
      <c r="C602" s="10"/>
      <c r="D602" s="10"/>
      <c r="E602" s="126"/>
      <c r="F602" s="10"/>
      <c r="G602" s="10"/>
      <c r="H602" s="10"/>
      <c r="I602" s="10"/>
      <c r="J602" s="10"/>
      <c r="K602" s="126"/>
      <c r="L602" s="127"/>
      <c r="M602" s="141"/>
      <c r="N602" s="142"/>
      <c r="O602" s="141"/>
      <c r="P602" s="142"/>
      <c r="Q602" s="141"/>
      <c r="R602" s="142"/>
      <c r="S602" s="144"/>
      <c r="T602" s="130"/>
      <c r="U602" s="118"/>
    </row>
    <row r="603" spans="2:21" ht="21.95" customHeight="1" x14ac:dyDescent="0.2">
      <c r="B603" s="131"/>
      <c r="C603" s="132"/>
      <c r="D603" s="133"/>
      <c r="E603" s="134"/>
      <c r="F603" s="132"/>
      <c r="G603" s="133"/>
      <c r="H603" s="133"/>
      <c r="I603" s="133"/>
      <c r="J603" s="133"/>
      <c r="K603" s="135"/>
      <c r="L603" s="135"/>
      <c r="M603" s="136"/>
      <c r="N603" s="137"/>
      <c r="O603" s="136"/>
      <c r="P603" s="137"/>
      <c r="Q603" s="138"/>
      <c r="R603" s="137"/>
      <c r="S603" s="139"/>
      <c r="T603" s="140"/>
      <c r="U603" s="118"/>
    </row>
    <row r="604" spans="2:21" ht="21.95" customHeight="1" x14ac:dyDescent="0.2">
      <c r="B604" s="125"/>
      <c r="C604" s="10"/>
      <c r="D604" s="10"/>
      <c r="E604" s="126"/>
      <c r="F604" s="10"/>
      <c r="G604" s="10"/>
      <c r="H604" s="10"/>
      <c r="I604" s="10"/>
      <c r="J604" s="10"/>
      <c r="K604" s="126"/>
      <c r="L604" s="127"/>
      <c r="M604" s="142"/>
      <c r="N604" s="142"/>
      <c r="O604" s="142"/>
      <c r="P604" s="142"/>
      <c r="Q604" s="141"/>
      <c r="R604" s="142"/>
      <c r="S604" s="143"/>
      <c r="T604" s="145"/>
      <c r="U604" s="118"/>
    </row>
    <row r="605" spans="2:21" ht="21.95" customHeight="1" x14ac:dyDescent="0.2">
      <c r="B605" s="131"/>
      <c r="C605" s="132"/>
      <c r="D605" s="133"/>
      <c r="E605" s="134"/>
      <c r="F605" s="132"/>
      <c r="G605" s="133"/>
      <c r="H605" s="133"/>
      <c r="I605" s="133"/>
      <c r="J605" s="133"/>
      <c r="K605" s="135"/>
      <c r="L605" s="135"/>
      <c r="M605" s="134"/>
      <c r="N605" s="137"/>
      <c r="O605" s="134"/>
      <c r="P605" s="137"/>
      <c r="Q605" s="146"/>
      <c r="R605" s="137"/>
      <c r="S605" s="139"/>
      <c r="T605" s="147"/>
      <c r="U605" s="118"/>
    </row>
    <row r="606" spans="2:21" ht="21.95" customHeight="1" x14ac:dyDescent="0.2">
      <c r="B606" s="125"/>
      <c r="C606" s="10"/>
      <c r="D606" s="10"/>
      <c r="E606" s="126"/>
      <c r="F606" s="10"/>
      <c r="G606" s="10"/>
      <c r="H606" s="10"/>
      <c r="I606" s="10"/>
      <c r="J606" s="10"/>
      <c r="K606" s="126"/>
      <c r="L606" s="127"/>
      <c r="M606" s="142"/>
      <c r="N606" s="142"/>
      <c r="O606" s="142"/>
      <c r="P606" s="142"/>
      <c r="Q606" s="142"/>
      <c r="R606" s="142"/>
      <c r="S606" s="144"/>
      <c r="T606" s="145"/>
      <c r="U606" s="118"/>
    </row>
    <row r="607" spans="2:21" ht="21.95" customHeight="1" x14ac:dyDescent="0.2">
      <c r="B607" s="131"/>
      <c r="C607" s="132"/>
      <c r="D607" s="133"/>
      <c r="E607" s="134"/>
      <c r="F607" s="132"/>
      <c r="G607" s="133"/>
      <c r="H607" s="133"/>
      <c r="I607" s="133"/>
      <c r="J607" s="133"/>
      <c r="K607" s="135"/>
      <c r="L607" s="135"/>
      <c r="M607" s="134"/>
      <c r="N607" s="137"/>
      <c r="O607" s="134"/>
      <c r="P607" s="137"/>
      <c r="Q607" s="146"/>
      <c r="R607" s="137"/>
      <c r="S607" s="139"/>
      <c r="T607" s="147"/>
      <c r="U607" s="118"/>
    </row>
    <row r="608" spans="2:21" ht="21.95" customHeight="1" x14ac:dyDescent="0.2">
      <c r="B608" s="125"/>
      <c r="C608" s="10"/>
      <c r="D608" s="10"/>
      <c r="E608" s="126"/>
      <c r="F608" s="10"/>
      <c r="G608" s="10"/>
      <c r="H608" s="10"/>
      <c r="I608" s="10"/>
      <c r="J608" s="10"/>
      <c r="K608" s="126"/>
      <c r="L608" s="127"/>
      <c r="M608" s="142"/>
      <c r="N608" s="142"/>
      <c r="O608" s="142"/>
      <c r="P608" s="142"/>
      <c r="Q608" s="142"/>
      <c r="R608" s="142"/>
      <c r="S608" s="144"/>
      <c r="T608" s="145"/>
      <c r="U608" s="118"/>
    </row>
    <row r="609" spans="1:21" ht="21.95" customHeight="1" x14ac:dyDescent="0.2">
      <c r="B609" s="131"/>
      <c r="C609" s="132"/>
      <c r="D609" s="133"/>
      <c r="E609" s="134"/>
      <c r="F609" s="132"/>
      <c r="G609" s="133"/>
      <c r="H609" s="133"/>
      <c r="I609" s="133"/>
      <c r="J609" s="133"/>
      <c r="K609" s="135"/>
      <c r="L609" s="135"/>
      <c r="M609" s="146"/>
      <c r="N609" s="146"/>
      <c r="O609" s="146"/>
      <c r="P609" s="146"/>
      <c r="Q609" s="146"/>
      <c r="R609" s="146"/>
      <c r="S609" s="139"/>
      <c r="T609" s="147"/>
      <c r="U609" s="118"/>
    </row>
    <row r="610" spans="1:21" ht="21.95" customHeight="1" x14ac:dyDescent="0.2">
      <c r="B610" s="125"/>
      <c r="C610" s="10"/>
      <c r="D610" s="10"/>
      <c r="E610" s="126"/>
      <c r="F610" s="10"/>
      <c r="G610" s="10"/>
      <c r="H610" s="10"/>
      <c r="I610" s="10"/>
      <c r="J610" s="10"/>
      <c r="K610" s="126"/>
      <c r="L610" s="127"/>
      <c r="M610" s="142"/>
      <c r="N610" s="142"/>
      <c r="O610" s="142"/>
      <c r="P610" s="142"/>
      <c r="Q610" s="142"/>
      <c r="R610" s="142"/>
      <c r="S610" s="144"/>
      <c r="T610" s="145"/>
      <c r="U610" s="118"/>
    </row>
    <row r="611" spans="1:21" ht="21.95" customHeight="1" x14ac:dyDescent="0.2">
      <c r="B611" s="131"/>
      <c r="C611" s="132"/>
      <c r="D611" s="133"/>
      <c r="E611" s="134"/>
      <c r="F611" s="132"/>
      <c r="G611" s="133"/>
      <c r="H611" s="133"/>
      <c r="I611" s="133"/>
      <c r="J611" s="133"/>
      <c r="K611" s="135"/>
      <c r="L611" s="135"/>
      <c r="M611" s="146"/>
      <c r="N611" s="146"/>
      <c r="O611" s="146"/>
      <c r="P611" s="146"/>
      <c r="Q611" s="146"/>
      <c r="R611" s="146"/>
      <c r="S611" s="139"/>
      <c r="T611" s="147"/>
      <c r="U611" s="118"/>
    </row>
    <row r="612" spans="1:21" ht="21.95" customHeight="1" x14ac:dyDescent="0.2">
      <c r="B612" s="125"/>
      <c r="C612" s="10"/>
      <c r="D612" s="10"/>
      <c r="E612" s="126"/>
      <c r="F612" s="10"/>
      <c r="G612" s="10"/>
      <c r="H612" s="10"/>
      <c r="I612" s="10"/>
      <c r="J612" s="10"/>
      <c r="K612" s="126"/>
      <c r="L612" s="127"/>
      <c r="M612" s="142"/>
      <c r="N612" s="142"/>
      <c r="O612" s="142"/>
      <c r="P612" s="142"/>
      <c r="Q612" s="142"/>
      <c r="R612" s="142"/>
      <c r="S612" s="144"/>
      <c r="T612" s="145"/>
      <c r="U612" s="118"/>
    </row>
    <row r="613" spans="1:21" ht="21.95" customHeight="1" thickBot="1" x14ac:dyDescent="0.25">
      <c r="B613" s="148"/>
      <c r="C613" s="149"/>
      <c r="D613" s="149"/>
      <c r="E613" s="150"/>
      <c r="F613" s="149"/>
      <c r="G613" s="149"/>
      <c r="H613" s="149"/>
      <c r="I613" s="149"/>
      <c r="J613" s="149"/>
      <c r="K613" s="151"/>
      <c r="L613" s="151"/>
      <c r="M613" s="152"/>
      <c r="N613" s="152"/>
      <c r="O613" s="152"/>
      <c r="P613" s="152"/>
      <c r="Q613" s="152"/>
      <c r="R613" s="152"/>
      <c r="S613" s="153"/>
      <c r="T613" s="154"/>
      <c r="U613" s="118"/>
    </row>
    <row r="614" spans="1:21" ht="19.899999999999999" customHeight="1" x14ac:dyDescent="0.2">
      <c r="B614" s="125"/>
      <c r="C614" s="10"/>
      <c r="D614" s="10"/>
      <c r="E614" s="126"/>
      <c r="F614" s="10"/>
      <c r="G614" s="10"/>
      <c r="H614" s="10"/>
      <c r="I614" s="10"/>
      <c r="J614" s="10"/>
      <c r="K614" s="126"/>
      <c r="L614" s="127"/>
      <c r="M614" s="142"/>
      <c r="N614" s="142"/>
      <c r="O614" s="142"/>
      <c r="P614" s="142"/>
      <c r="Q614" s="142"/>
      <c r="R614" s="142"/>
      <c r="S614" s="143"/>
      <c r="T614" s="145"/>
      <c r="U614" s="118"/>
    </row>
    <row r="615" spans="1:21" ht="19.899999999999999" customHeight="1" x14ac:dyDescent="0.2">
      <c r="B615" s="1039" t="s">
        <v>3</v>
      </c>
      <c r="C615" s="1040"/>
      <c r="D615" s="1041"/>
      <c r="E615" s="126"/>
      <c r="F615" s="10"/>
      <c r="G615" s="10"/>
      <c r="H615" s="10"/>
      <c r="I615" s="10"/>
      <c r="J615" s="10"/>
      <c r="K615" s="126"/>
      <c r="L615" s="127"/>
      <c r="M615" s="142"/>
      <c r="N615" s="142">
        <f>SUM(N580:N613)</f>
        <v>339030</v>
      </c>
      <c r="O615" s="142"/>
      <c r="P615" s="142">
        <f>SUM(P580:P613)</f>
        <v>421460</v>
      </c>
      <c r="Q615" s="142"/>
      <c r="R615" s="142">
        <f>SUM(R580:R613)</f>
        <v>338000</v>
      </c>
      <c r="S615" s="142"/>
      <c r="T615" s="155"/>
      <c r="U615" s="118"/>
    </row>
    <row r="616" spans="1:21" ht="19.899999999999999" customHeight="1" thickBot="1" x14ac:dyDescent="0.25">
      <c r="B616" s="148"/>
      <c r="C616" s="149"/>
      <c r="D616" s="149"/>
      <c r="E616" s="150"/>
      <c r="F616" s="149"/>
      <c r="G616" s="149"/>
      <c r="H616" s="149"/>
      <c r="I616" s="149"/>
      <c r="J616" s="149"/>
      <c r="K616" s="150"/>
      <c r="L616" s="151"/>
      <c r="M616" s="152"/>
      <c r="N616" s="152"/>
      <c r="O616" s="152"/>
      <c r="P616" s="152"/>
      <c r="Q616" s="152"/>
      <c r="R616" s="152"/>
      <c r="S616" s="156"/>
      <c r="T616" s="154"/>
      <c r="U616" s="118"/>
    </row>
    <row r="618" spans="1:21" x14ac:dyDescent="0.2">
      <c r="B618" s="25" t="e">
        <f>B574</f>
        <v>#REF!</v>
      </c>
      <c r="T618" s="43" t="s">
        <v>216</v>
      </c>
    </row>
    <row r="619" spans="1:21" ht="42" x14ac:dyDescent="0.4">
      <c r="A619" s="106"/>
      <c r="M619" s="107" t="s">
        <v>18</v>
      </c>
    </row>
    <row r="620" spans="1:21" ht="21.75" thickBot="1" x14ac:dyDescent="0.25">
      <c r="B620" s="108"/>
      <c r="C620" s="109"/>
      <c r="D620" s="109"/>
      <c r="E620" s="109"/>
      <c r="F620" s="109"/>
      <c r="G620" s="109"/>
      <c r="H620" s="109"/>
      <c r="I620" s="109"/>
      <c r="J620" s="109"/>
      <c r="K620" s="109"/>
      <c r="L620" s="110"/>
      <c r="M620" s="109"/>
      <c r="N620" s="109"/>
      <c r="O620" s="109"/>
      <c r="P620" s="109"/>
      <c r="Q620" s="109"/>
      <c r="R620" s="109"/>
      <c r="S620" s="111"/>
      <c r="T620" s="112"/>
    </row>
    <row r="621" spans="1:21" ht="19.899999999999999" customHeight="1" x14ac:dyDescent="0.2">
      <c r="B621" s="113"/>
      <c r="C621" s="114"/>
      <c r="D621" s="114"/>
      <c r="E621" s="115"/>
      <c r="F621" s="114"/>
      <c r="G621" s="114"/>
      <c r="H621" s="114"/>
      <c r="I621" s="114"/>
      <c r="J621" s="114"/>
      <c r="K621" s="115"/>
      <c r="L621" s="116"/>
      <c r="M621" s="1042" t="s">
        <v>19</v>
      </c>
      <c r="N621" s="1043"/>
      <c r="O621" s="1042" t="s">
        <v>19</v>
      </c>
      <c r="P621" s="1043"/>
      <c r="Q621" s="1042" t="s">
        <v>19</v>
      </c>
      <c r="R621" s="1043"/>
      <c r="S621" s="116" t="s">
        <v>20</v>
      </c>
      <c r="T621" s="117"/>
      <c r="U621" s="118"/>
    </row>
    <row r="622" spans="1:21" ht="19.899999999999999" customHeight="1" x14ac:dyDescent="0.2">
      <c r="B622" s="1044" t="s">
        <v>21</v>
      </c>
      <c r="C622" s="1045"/>
      <c r="D622" s="1046"/>
      <c r="E622" s="1047" t="s">
        <v>22</v>
      </c>
      <c r="F622" s="1045"/>
      <c r="G622" s="1045"/>
      <c r="H622" s="1045"/>
      <c r="I622" s="1045"/>
      <c r="J622" s="1046"/>
      <c r="K622" s="119" t="s">
        <v>23</v>
      </c>
      <c r="L622" s="119" t="s">
        <v>5</v>
      </c>
      <c r="M622" s="1048" t="s">
        <v>525</v>
      </c>
      <c r="N622" s="1049"/>
      <c r="O622" s="1048" t="s">
        <v>524</v>
      </c>
      <c r="P622" s="1049"/>
      <c r="Q622" s="1048" t="s">
        <v>515</v>
      </c>
      <c r="R622" s="1049"/>
      <c r="S622" s="119" t="s">
        <v>24</v>
      </c>
      <c r="T622" s="120" t="s">
        <v>25</v>
      </c>
      <c r="U622" s="118"/>
    </row>
    <row r="623" spans="1:21" ht="19.899999999999999" customHeight="1" thickBot="1" x14ac:dyDescent="0.25">
      <c r="B623" s="121"/>
      <c r="C623" s="111"/>
      <c r="D623" s="111"/>
      <c r="E623" s="122"/>
      <c r="F623" s="111"/>
      <c r="G623" s="111"/>
      <c r="H623" s="111"/>
      <c r="I623" s="111"/>
      <c r="J623" s="111"/>
      <c r="K623" s="122"/>
      <c r="L623" s="123"/>
      <c r="M623" s="123" t="s">
        <v>26</v>
      </c>
      <c r="N623" s="123" t="s">
        <v>27</v>
      </c>
      <c r="O623" s="123" t="s">
        <v>26</v>
      </c>
      <c r="P623" s="123" t="s">
        <v>27</v>
      </c>
      <c r="Q623" s="123" t="s">
        <v>26</v>
      </c>
      <c r="R623" s="123" t="s">
        <v>27</v>
      </c>
      <c r="S623" s="123"/>
      <c r="T623" s="124"/>
      <c r="U623" s="118"/>
    </row>
    <row r="624" spans="1:21" ht="21.95" customHeight="1" x14ac:dyDescent="0.2">
      <c r="B624" s="125"/>
      <c r="C624" s="10"/>
      <c r="D624" s="10"/>
      <c r="E624" s="126"/>
      <c r="F624" s="10"/>
      <c r="G624" s="10"/>
      <c r="H624" s="10"/>
      <c r="I624" s="10"/>
      <c r="J624" s="10"/>
      <c r="K624" s="126"/>
      <c r="L624" s="127"/>
      <c r="M624" s="128"/>
      <c r="N624" s="126"/>
      <c r="O624" s="128"/>
      <c r="P624" s="126"/>
      <c r="Q624" s="128"/>
      <c r="R624" s="126"/>
      <c r="S624" s="129"/>
      <c r="T624" s="130"/>
      <c r="U624" s="118"/>
    </row>
    <row r="625" spans="2:21" ht="21.95" customHeight="1" x14ac:dyDescent="0.2">
      <c r="B625" s="131"/>
      <c r="C625" s="132" t="s">
        <v>223</v>
      </c>
      <c r="D625" s="133"/>
      <c r="E625" s="134"/>
      <c r="F625" s="132" t="s">
        <v>228</v>
      </c>
      <c r="G625" s="133"/>
      <c r="H625" s="133"/>
      <c r="I625" s="133"/>
      <c r="J625" s="133"/>
      <c r="K625" s="135">
        <v>3</v>
      </c>
      <c r="L625" s="135" t="s">
        <v>125</v>
      </c>
      <c r="M625" s="138">
        <v>230000</v>
      </c>
      <c r="N625" s="137">
        <f>SUM(K625*M625)</f>
        <v>690000</v>
      </c>
      <c r="O625" s="138">
        <v>240000</v>
      </c>
      <c r="P625" s="137">
        <f>SUM(K625*O625)</f>
        <v>720000</v>
      </c>
      <c r="Q625" s="138">
        <v>204000</v>
      </c>
      <c r="R625" s="174">
        <f>SUM(K625*Q625)</f>
        <v>612000</v>
      </c>
      <c r="S625" s="139">
        <f>Q625</f>
        <v>204000</v>
      </c>
      <c r="T625" s="140" t="str">
        <f>Q622</f>
        <v>(有)ニット－産業</v>
      </c>
      <c r="U625" s="118"/>
    </row>
    <row r="626" spans="2:21" ht="21.95" customHeight="1" x14ac:dyDescent="0.2">
      <c r="B626" s="125"/>
      <c r="C626" s="10"/>
      <c r="D626" s="10"/>
      <c r="E626" s="126"/>
      <c r="F626" s="10"/>
      <c r="G626" s="10"/>
      <c r="H626" s="10"/>
      <c r="I626" s="10"/>
      <c r="J626" s="10"/>
      <c r="K626" s="126"/>
      <c r="L626" s="127"/>
      <c r="M626" s="128"/>
      <c r="N626" s="126"/>
      <c r="O626" s="128"/>
      <c r="P626" s="126"/>
      <c r="Q626" s="128"/>
      <c r="R626" s="126"/>
      <c r="S626" s="129"/>
      <c r="T626" s="130"/>
      <c r="U626" s="118"/>
    </row>
    <row r="627" spans="2:21" ht="21.95" customHeight="1" x14ac:dyDescent="0.2">
      <c r="B627" s="131"/>
      <c r="C627" s="132" t="s">
        <v>224</v>
      </c>
      <c r="D627" s="133"/>
      <c r="E627" s="134"/>
      <c r="F627" s="132" t="s">
        <v>229</v>
      </c>
      <c r="G627" s="133"/>
      <c r="H627" s="133"/>
      <c r="I627" s="133"/>
      <c r="J627" s="133"/>
      <c r="K627" s="135">
        <v>7</v>
      </c>
      <c r="L627" s="135" t="s">
        <v>125</v>
      </c>
      <c r="M627" s="138">
        <v>40000</v>
      </c>
      <c r="N627" s="137">
        <f>SUM(K627*M627)</f>
        <v>280000</v>
      </c>
      <c r="O627" s="138">
        <v>45000</v>
      </c>
      <c r="P627" s="137">
        <f>SUM(K627*O627)</f>
        <v>315000</v>
      </c>
      <c r="Q627" s="138">
        <v>34000</v>
      </c>
      <c r="R627" s="174">
        <f>SUM(K627*Q627)</f>
        <v>238000</v>
      </c>
      <c r="S627" s="139">
        <f>Q627</f>
        <v>34000</v>
      </c>
      <c r="T627" s="140" t="str">
        <f>T625</f>
        <v>(有)ニット－産業</v>
      </c>
      <c r="U627" s="118"/>
    </row>
    <row r="628" spans="2:21" ht="21.95" customHeight="1" x14ac:dyDescent="0.2">
      <c r="B628" s="125"/>
      <c r="C628" s="10"/>
      <c r="D628" s="10"/>
      <c r="E628" s="126"/>
      <c r="F628" s="10"/>
      <c r="G628" s="10"/>
      <c r="H628" s="10"/>
      <c r="I628" s="10"/>
      <c r="J628" s="10"/>
      <c r="K628" s="126"/>
      <c r="L628" s="127"/>
      <c r="M628" s="128"/>
      <c r="N628" s="126"/>
      <c r="O628" s="128"/>
      <c r="P628" s="126"/>
      <c r="Q628" s="128"/>
      <c r="R628" s="126"/>
      <c r="S628" s="129"/>
      <c r="T628" s="130"/>
      <c r="U628" s="118"/>
    </row>
    <row r="629" spans="2:21" ht="21.95" customHeight="1" x14ac:dyDescent="0.2">
      <c r="B629" s="131"/>
      <c r="C629" s="132" t="s">
        <v>225</v>
      </c>
      <c r="D629" s="133"/>
      <c r="E629" s="134"/>
      <c r="F629" s="132" t="s">
        <v>230</v>
      </c>
      <c r="G629" s="133"/>
      <c r="H629" s="133"/>
      <c r="I629" s="133"/>
      <c r="J629" s="133"/>
      <c r="K629" s="135">
        <v>2</v>
      </c>
      <c r="L629" s="135" t="s">
        <v>125</v>
      </c>
      <c r="M629" s="138">
        <v>124000</v>
      </c>
      <c r="N629" s="137">
        <f>SUM(K629*M629)</f>
        <v>248000</v>
      </c>
      <c r="O629" s="138">
        <v>130000</v>
      </c>
      <c r="P629" s="137">
        <f>SUM(K629*O629)</f>
        <v>260000</v>
      </c>
      <c r="Q629" s="138">
        <v>110000</v>
      </c>
      <c r="R629" s="174">
        <f>SUM(K629*Q629)</f>
        <v>220000</v>
      </c>
      <c r="S629" s="139">
        <f>Q629</f>
        <v>110000</v>
      </c>
      <c r="T629" s="140" t="str">
        <f>T627</f>
        <v>(有)ニット－産業</v>
      </c>
      <c r="U629" s="118"/>
    </row>
    <row r="630" spans="2:21" ht="21.95" customHeight="1" x14ac:dyDescent="0.2">
      <c r="B630" s="125"/>
      <c r="C630" s="10"/>
      <c r="D630" s="10"/>
      <c r="E630" s="126"/>
      <c r="F630" s="10"/>
      <c r="G630" s="10"/>
      <c r="H630" s="10"/>
      <c r="I630" s="10"/>
      <c r="J630" s="10"/>
      <c r="K630" s="126"/>
      <c r="L630" s="127"/>
      <c r="M630" s="128"/>
      <c r="N630" s="126"/>
      <c r="O630" s="128"/>
      <c r="P630" s="126"/>
      <c r="Q630" s="128"/>
      <c r="R630" s="126"/>
      <c r="S630" s="129"/>
      <c r="T630" s="130"/>
      <c r="U630" s="118"/>
    </row>
    <row r="631" spans="2:21" ht="21.95" customHeight="1" x14ac:dyDescent="0.2">
      <c r="B631" s="131"/>
      <c r="C631" s="132" t="s">
        <v>226</v>
      </c>
      <c r="D631" s="133"/>
      <c r="E631" s="134"/>
      <c r="F631" s="132" t="s">
        <v>231</v>
      </c>
      <c r="G631" s="133"/>
      <c r="H631" s="133"/>
      <c r="I631" s="133"/>
      <c r="J631" s="133"/>
      <c r="K631" s="135">
        <v>1</v>
      </c>
      <c r="L631" s="135" t="s">
        <v>125</v>
      </c>
      <c r="M631" s="138">
        <v>100000</v>
      </c>
      <c r="N631" s="137">
        <f>SUM(K631*M631)</f>
        <v>100000</v>
      </c>
      <c r="O631" s="138">
        <v>100000</v>
      </c>
      <c r="P631" s="137">
        <f>SUM(K631*O631)</f>
        <v>100000</v>
      </c>
      <c r="Q631" s="138">
        <v>85000</v>
      </c>
      <c r="R631" s="174">
        <f>SUM(K631*Q631)</f>
        <v>85000</v>
      </c>
      <c r="S631" s="139">
        <f>Q631</f>
        <v>85000</v>
      </c>
      <c r="T631" s="140" t="str">
        <f>T629</f>
        <v>(有)ニット－産業</v>
      </c>
      <c r="U631" s="118"/>
    </row>
    <row r="632" spans="2:21" ht="21.95" customHeight="1" x14ac:dyDescent="0.2">
      <c r="B632" s="125"/>
      <c r="C632" s="10"/>
      <c r="D632" s="10"/>
      <c r="E632" s="126"/>
      <c r="F632" s="10" t="s">
        <v>228</v>
      </c>
      <c r="G632" s="10"/>
      <c r="H632" s="10"/>
      <c r="I632" s="10"/>
      <c r="J632" s="10"/>
      <c r="K632" s="126"/>
      <c r="L632" s="127"/>
      <c r="M632" s="128"/>
      <c r="N632" s="126"/>
      <c r="O632" s="128"/>
      <c r="P632" s="126"/>
      <c r="Q632" s="128"/>
      <c r="R632" s="126"/>
      <c r="S632" s="129"/>
      <c r="T632" s="130"/>
      <c r="U632" s="118"/>
    </row>
    <row r="633" spans="2:21" ht="21.95" customHeight="1" x14ac:dyDescent="0.2">
      <c r="B633" s="131"/>
      <c r="C633" s="132" t="s">
        <v>227</v>
      </c>
      <c r="D633" s="133"/>
      <c r="E633" s="134"/>
      <c r="F633" s="132" t="s">
        <v>232</v>
      </c>
      <c r="G633" s="133"/>
      <c r="H633" s="133"/>
      <c r="I633" s="133"/>
      <c r="J633" s="133"/>
      <c r="K633" s="135">
        <v>1</v>
      </c>
      <c r="L633" s="135" t="s">
        <v>125</v>
      </c>
      <c r="M633" s="138">
        <f>SUM(152000+124000+190000)</f>
        <v>466000</v>
      </c>
      <c r="N633" s="137">
        <f>SUM(K633*M633)</f>
        <v>466000</v>
      </c>
      <c r="O633" s="138">
        <f>SUM(160000+130000+200000)</f>
        <v>490000</v>
      </c>
      <c r="P633" s="137">
        <f>SUM(K633*O633)</f>
        <v>490000</v>
      </c>
      <c r="Q633" s="138">
        <f>SUM(135000+110000+170000)</f>
        <v>415000</v>
      </c>
      <c r="R633" s="174">
        <f>SUM(K633*Q633)</f>
        <v>415000</v>
      </c>
      <c r="S633" s="139">
        <f>Q633</f>
        <v>415000</v>
      </c>
      <c r="T633" s="140" t="str">
        <f>T631</f>
        <v>(有)ニット－産業</v>
      </c>
      <c r="U633" s="118"/>
    </row>
    <row r="634" spans="2:21" ht="21.95" customHeight="1" x14ac:dyDescent="0.2">
      <c r="B634" s="125"/>
      <c r="C634" s="10"/>
      <c r="D634" s="10"/>
      <c r="E634" s="126"/>
      <c r="F634" s="10"/>
      <c r="G634" s="10"/>
      <c r="H634" s="10"/>
      <c r="I634" s="10"/>
      <c r="J634" s="10"/>
      <c r="K634" s="126"/>
      <c r="L634" s="127"/>
      <c r="M634" s="128"/>
      <c r="N634" s="126"/>
      <c r="O634" s="128"/>
      <c r="P634" s="126"/>
      <c r="Q634" s="128"/>
      <c r="R634" s="126"/>
      <c r="S634" s="129"/>
      <c r="T634" s="130"/>
      <c r="U634" s="118"/>
    </row>
    <row r="635" spans="2:21" ht="21.95" customHeight="1" x14ac:dyDescent="0.2">
      <c r="B635" s="131"/>
      <c r="C635" s="132" t="s">
        <v>217</v>
      </c>
      <c r="D635" s="133"/>
      <c r="E635" s="134"/>
      <c r="F635" s="132"/>
      <c r="G635" s="133"/>
      <c r="H635" s="133"/>
      <c r="I635" s="133"/>
      <c r="J635" s="133"/>
      <c r="K635" s="135">
        <v>1</v>
      </c>
      <c r="L635" s="135" t="s">
        <v>44</v>
      </c>
      <c r="M635" s="138">
        <v>90000</v>
      </c>
      <c r="N635" s="137">
        <f>SUM(K635*M635)</f>
        <v>90000</v>
      </c>
      <c r="O635" s="138">
        <v>100000</v>
      </c>
      <c r="P635" s="137">
        <f>SUM(K635*O635)</f>
        <v>100000</v>
      </c>
      <c r="Q635" s="138">
        <v>80000</v>
      </c>
      <c r="R635" s="174">
        <f>SUM(K635*Q635)</f>
        <v>80000</v>
      </c>
      <c r="S635" s="139">
        <f>Q635</f>
        <v>80000</v>
      </c>
      <c r="T635" s="140" t="str">
        <f>T633</f>
        <v>(有)ニット－産業</v>
      </c>
      <c r="U635" s="118"/>
    </row>
    <row r="636" spans="2:21" ht="21.95" customHeight="1" x14ac:dyDescent="0.2">
      <c r="B636" s="125"/>
      <c r="C636" s="10"/>
      <c r="D636" s="10"/>
      <c r="E636" s="126"/>
      <c r="F636" s="10"/>
      <c r="G636" s="10"/>
      <c r="H636" s="10"/>
      <c r="I636" s="10"/>
      <c r="J636" s="10"/>
      <c r="K636" s="126"/>
      <c r="L636" s="127"/>
      <c r="M636" s="128"/>
      <c r="N636" s="126"/>
      <c r="O636" s="128"/>
      <c r="P636" s="126"/>
      <c r="Q636" s="128"/>
      <c r="R636" s="126"/>
      <c r="S636" s="129"/>
      <c r="T636" s="130"/>
      <c r="U636" s="118"/>
    </row>
    <row r="637" spans="2:21" ht="21.95" customHeight="1" x14ac:dyDescent="0.2">
      <c r="B637" s="131"/>
      <c r="C637" s="132" t="s">
        <v>218</v>
      </c>
      <c r="D637" s="133"/>
      <c r="E637" s="134"/>
      <c r="F637" s="132"/>
      <c r="G637" s="133"/>
      <c r="H637" s="133"/>
      <c r="I637" s="133"/>
      <c r="J637" s="133"/>
      <c r="K637" s="135">
        <v>1</v>
      </c>
      <c r="L637" s="135" t="s">
        <v>44</v>
      </c>
      <c r="M637" s="138">
        <v>270000</v>
      </c>
      <c r="N637" s="137">
        <f>SUM(K637*M637)</f>
        <v>270000</v>
      </c>
      <c r="O637" s="138">
        <v>300000</v>
      </c>
      <c r="P637" s="137">
        <f>SUM(K637*O637)</f>
        <v>300000</v>
      </c>
      <c r="Q637" s="138">
        <v>250000</v>
      </c>
      <c r="R637" s="174">
        <f>SUM(K637*Q637)</f>
        <v>250000</v>
      </c>
      <c r="S637" s="139">
        <f>Q637</f>
        <v>250000</v>
      </c>
      <c r="T637" s="140" t="str">
        <f>T635</f>
        <v>(有)ニット－産業</v>
      </c>
      <c r="U637" s="118"/>
    </row>
    <row r="638" spans="2:21" ht="21.95" customHeight="1" x14ac:dyDescent="0.2">
      <c r="B638" s="125"/>
      <c r="C638" s="10"/>
      <c r="D638" s="10"/>
      <c r="E638" s="126"/>
      <c r="F638" s="10"/>
      <c r="G638" s="10"/>
      <c r="H638" s="10"/>
      <c r="I638" s="10"/>
      <c r="J638" s="10"/>
      <c r="K638" s="126"/>
      <c r="L638" s="127"/>
      <c r="M638" s="141"/>
      <c r="N638" s="142"/>
      <c r="O638" s="141"/>
      <c r="P638" s="142"/>
      <c r="Q638" s="141"/>
      <c r="R638" s="142"/>
      <c r="S638" s="143"/>
      <c r="T638" s="130"/>
      <c r="U638" s="118"/>
    </row>
    <row r="639" spans="2:21" ht="21.95" customHeight="1" x14ac:dyDescent="0.2">
      <c r="B639" s="131"/>
      <c r="C639" s="132"/>
      <c r="D639" s="133"/>
      <c r="E639" s="134"/>
      <c r="F639" s="132"/>
      <c r="G639" s="133"/>
      <c r="H639" s="133"/>
      <c r="I639" s="133"/>
      <c r="J639" s="133"/>
      <c r="K639" s="135"/>
      <c r="L639" s="135"/>
      <c r="M639" s="136"/>
      <c r="N639" s="137"/>
      <c r="O639" s="136"/>
      <c r="P639" s="137"/>
      <c r="Q639" s="138"/>
      <c r="R639" s="137"/>
      <c r="S639" s="139"/>
      <c r="T639" s="140"/>
      <c r="U639" s="118"/>
    </row>
    <row r="640" spans="2:21" ht="21.95" customHeight="1" x14ac:dyDescent="0.2">
      <c r="B640" s="125"/>
      <c r="C640" s="10"/>
      <c r="D640" s="10"/>
      <c r="E640" s="126"/>
      <c r="F640" s="10"/>
      <c r="G640" s="10"/>
      <c r="H640" s="10"/>
      <c r="I640" s="10"/>
      <c r="J640" s="10"/>
      <c r="K640" s="126"/>
      <c r="L640" s="127"/>
      <c r="M640" s="141"/>
      <c r="N640" s="142"/>
      <c r="O640" s="141"/>
      <c r="P640" s="142"/>
      <c r="Q640" s="141"/>
      <c r="R640" s="142"/>
      <c r="S640" s="143"/>
      <c r="T640" s="130"/>
      <c r="U640" s="118"/>
    </row>
    <row r="641" spans="2:21" ht="21.95" customHeight="1" x14ac:dyDescent="0.2">
      <c r="B641" s="131"/>
      <c r="C641" s="132"/>
      <c r="D641" s="133"/>
      <c r="E641" s="134"/>
      <c r="F641" s="132"/>
      <c r="G641" s="133"/>
      <c r="H641" s="133"/>
      <c r="I641" s="133"/>
      <c r="J641" s="133"/>
      <c r="K641" s="135"/>
      <c r="L641" s="135"/>
      <c r="M641" s="136"/>
      <c r="N641" s="137"/>
      <c r="O641" s="136"/>
      <c r="P641" s="137"/>
      <c r="Q641" s="138"/>
      <c r="R641" s="137"/>
      <c r="S641" s="139"/>
      <c r="T641" s="140"/>
      <c r="U641" s="118"/>
    </row>
    <row r="642" spans="2:21" ht="21.95" customHeight="1" x14ac:dyDescent="0.2">
      <c r="B642" s="125"/>
      <c r="C642" s="10"/>
      <c r="D642" s="10"/>
      <c r="E642" s="126"/>
      <c r="F642" s="10"/>
      <c r="G642" s="10"/>
      <c r="H642" s="10"/>
      <c r="I642" s="10"/>
      <c r="J642" s="10"/>
      <c r="K642" s="126"/>
      <c r="L642" s="127"/>
      <c r="M642" s="141"/>
      <c r="N642" s="142"/>
      <c r="O642" s="141"/>
      <c r="P642" s="142"/>
      <c r="Q642" s="141"/>
      <c r="R642" s="142"/>
      <c r="S642" s="144"/>
      <c r="T642" s="130"/>
      <c r="U642" s="118"/>
    </row>
    <row r="643" spans="2:21" ht="21.95" customHeight="1" x14ac:dyDescent="0.2">
      <c r="B643" s="131"/>
      <c r="C643" s="132"/>
      <c r="D643" s="133"/>
      <c r="E643" s="134"/>
      <c r="F643" s="132"/>
      <c r="G643" s="133"/>
      <c r="H643" s="133"/>
      <c r="I643" s="133"/>
      <c r="J643" s="133"/>
      <c r="K643" s="135"/>
      <c r="L643" s="135"/>
      <c r="M643" s="136"/>
      <c r="N643" s="137"/>
      <c r="O643" s="136"/>
      <c r="P643" s="137"/>
      <c r="Q643" s="138"/>
      <c r="R643" s="137"/>
      <c r="S643" s="139"/>
      <c r="T643" s="140"/>
      <c r="U643" s="118"/>
    </row>
    <row r="644" spans="2:21" ht="21.95" customHeight="1" x14ac:dyDescent="0.2">
      <c r="B644" s="125"/>
      <c r="C644" s="10"/>
      <c r="D644" s="10"/>
      <c r="E644" s="126"/>
      <c r="F644" s="10"/>
      <c r="G644" s="10"/>
      <c r="H644" s="10"/>
      <c r="I644" s="10"/>
      <c r="J644" s="10"/>
      <c r="K644" s="126"/>
      <c r="L644" s="127"/>
      <c r="M644" s="141"/>
      <c r="N644" s="142"/>
      <c r="O644" s="141"/>
      <c r="P644" s="142"/>
      <c r="Q644" s="141"/>
      <c r="R644" s="142"/>
      <c r="S644" s="143"/>
      <c r="T644" s="130"/>
      <c r="U644" s="118"/>
    </row>
    <row r="645" spans="2:21" ht="21.75" customHeight="1" x14ac:dyDescent="0.2">
      <c r="B645" s="131"/>
      <c r="C645" s="132"/>
      <c r="D645" s="133"/>
      <c r="E645" s="134"/>
      <c r="F645" s="132"/>
      <c r="G645" s="133"/>
      <c r="H645" s="133"/>
      <c r="I645" s="133"/>
      <c r="J645" s="133"/>
      <c r="K645" s="135"/>
      <c r="L645" s="135"/>
      <c r="M645" s="136"/>
      <c r="N645" s="137"/>
      <c r="O645" s="136"/>
      <c r="P645" s="137"/>
      <c r="Q645" s="138"/>
      <c r="R645" s="137"/>
      <c r="S645" s="139"/>
      <c r="T645" s="140"/>
      <c r="U645" s="118"/>
    </row>
    <row r="646" spans="2:21" ht="23.25" customHeight="1" x14ac:dyDescent="0.2">
      <c r="B646" s="125"/>
      <c r="C646" s="10"/>
      <c r="D646" s="10"/>
      <c r="E646" s="126"/>
      <c r="F646" s="10"/>
      <c r="G646" s="10"/>
      <c r="H646" s="10"/>
      <c r="I646" s="10"/>
      <c r="J646" s="10"/>
      <c r="K646" s="126"/>
      <c r="L646" s="127"/>
      <c r="M646" s="141"/>
      <c r="N646" s="142"/>
      <c r="O646" s="141"/>
      <c r="P646" s="142"/>
      <c r="Q646" s="141"/>
      <c r="R646" s="142"/>
      <c r="S646" s="144"/>
      <c r="T646" s="130"/>
      <c r="U646" s="118"/>
    </row>
    <row r="647" spans="2:21" ht="21.95" customHeight="1" x14ac:dyDescent="0.2">
      <c r="B647" s="131"/>
      <c r="C647" s="132"/>
      <c r="D647" s="133"/>
      <c r="E647" s="134"/>
      <c r="F647" s="132"/>
      <c r="G647" s="133"/>
      <c r="H647" s="133"/>
      <c r="I647" s="133"/>
      <c r="J647" s="133"/>
      <c r="K647" s="135"/>
      <c r="L647" s="135"/>
      <c r="M647" s="136"/>
      <c r="N647" s="137"/>
      <c r="O647" s="136"/>
      <c r="P647" s="137"/>
      <c r="Q647" s="138"/>
      <c r="R647" s="137"/>
      <c r="S647" s="139"/>
      <c r="T647" s="140"/>
      <c r="U647" s="118"/>
    </row>
    <row r="648" spans="2:21" ht="21.95" customHeight="1" x14ac:dyDescent="0.2">
      <c r="B648" s="125"/>
      <c r="C648" s="10"/>
      <c r="D648" s="10"/>
      <c r="E648" s="126"/>
      <c r="F648" s="10"/>
      <c r="G648" s="10"/>
      <c r="H648" s="10"/>
      <c r="I648" s="10"/>
      <c r="J648" s="10"/>
      <c r="K648" s="126"/>
      <c r="L648" s="127"/>
      <c r="M648" s="142"/>
      <c r="N648" s="142"/>
      <c r="O648" s="142"/>
      <c r="P648" s="142"/>
      <c r="Q648" s="141"/>
      <c r="R648" s="142"/>
      <c r="S648" s="143"/>
      <c r="T648" s="145"/>
      <c r="U648" s="118"/>
    </row>
    <row r="649" spans="2:21" ht="21.95" customHeight="1" x14ac:dyDescent="0.2">
      <c r="B649" s="131"/>
      <c r="C649" s="132"/>
      <c r="D649" s="133"/>
      <c r="E649" s="134"/>
      <c r="F649" s="132"/>
      <c r="G649" s="133"/>
      <c r="H649" s="133"/>
      <c r="I649" s="133"/>
      <c r="J649" s="133"/>
      <c r="K649" s="135"/>
      <c r="L649" s="135"/>
      <c r="M649" s="134"/>
      <c r="N649" s="137"/>
      <c r="O649" s="134"/>
      <c r="P649" s="137"/>
      <c r="Q649" s="146"/>
      <c r="R649" s="137"/>
      <c r="S649" s="139"/>
      <c r="T649" s="147"/>
      <c r="U649" s="118"/>
    </row>
    <row r="650" spans="2:21" ht="21.95" customHeight="1" x14ac:dyDescent="0.2">
      <c r="B650" s="125"/>
      <c r="C650" s="10"/>
      <c r="D650" s="10"/>
      <c r="E650" s="126"/>
      <c r="F650" s="10"/>
      <c r="G650" s="10"/>
      <c r="H650" s="10"/>
      <c r="I650" s="10"/>
      <c r="J650" s="10"/>
      <c r="K650" s="126"/>
      <c r="L650" s="127"/>
      <c r="M650" s="142"/>
      <c r="N650" s="142"/>
      <c r="O650" s="142"/>
      <c r="P650" s="142"/>
      <c r="Q650" s="142"/>
      <c r="R650" s="142"/>
      <c r="S650" s="144"/>
      <c r="T650" s="145"/>
      <c r="U650" s="118"/>
    </row>
    <row r="651" spans="2:21" ht="21.95" customHeight="1" x14ac:dyDescent="0.2">
      <c r="B651" s="131"/>
      <c r="C651" s="132"/>
      <c r="D651" s="133"/>
      <c r="E651" s="134"/>
      <c r="F651" s="132"/>
      <c r="G651" s="133"/>
      <c r="H651" s="133"/>
      <c r="I651" s="133"/>
      <c r="J651" s="133"/>
      <c r="K651" s="135"/>
      <c r="L651" s="135"/>
      <c r="M651" s="134"/>
      <c r="N651" s="137"/>
      <c r="O651" s="134"/>
      <c r="P651" s="137"/>
      <c r="Q651" s="146"/>
      <c r="R651" s="137"/>
      <c r="S651" s="139"/>
      <c r="T651" s="147"/>
      <c r="U651" s="118"/>
    </row>
    <row r="652" spans="2:21" ht="21.95" customHeight="1" x14ac:dyDescent="0.2">
      <c r="B652" s="125"/>
      <c r="C652" s="10"/>
      <c r="D652" s="10"/>
      <c r="E652" s="126"/>
      <c r="F652" s="10"/>
      <c r="G652" s="10"/>
      <c r="H652" s="10"/>
      <c r="I652" s="10"/>
      <c r="J652" s="10"/>
      <c r="K652" s="126"/>
      <c r="L652" s="127"/>
      <c r="M652" s="142"/>
      <c r="N652" s="142"/>
      <c r="O652" s="142"/>
      <c r="P652" s="142"/>
      <c r="Q652" s="142"/>
      <c r="R652" s="142"/>
      <c r="S652" s="144"/>
      <c r="T652" s="145"/>
      <c r="U652" s="118"/>
    </row>
    <row r="653" spans="2:21" ht="21.95" customHeight="1" x14ac:dyDescent="0.2">
      <c r="B653" s="131"/>
      <c r="C653" s="132"/>
      <c r="D653" s="133"/>
      <c r="E653" s="134"/>
      <c r="F653" s="132"/>
      <c r="G653" s="133"/>
      <c r="H653" s="133"/>
      <c r="I653" s="133"/>
      <c r="J653" s="133"/>
      <c r="K653" s="135"/>
      <c r="L653" s="135"/>
      <c r="M653" s="146"/>
      <c r="N653" s="146"/>
      <c r="O653" s="146"/>
      <c r="P653" s="146"/>
      <c r="Q653" s="146"/>
      <c r="R653" s="146"/>
      <c r="S653" s="139"/>
      <c r="T653" s="147"/>
      <c r="U653" s="118"/>
    </row>
    <row r="654" spans="2:21" ht="21.95" customHeight="1" x14ac:dyDescent="0.2">
      <c r="B654" s="125"/>
      <c r="C654" s="10"/>
      <c r="D654" s="10"/>
      <c r="E654" s="126"/>
      <c r="F654" s="10"/>
      <c r="G654" s="10"/>
      <c r="H654" s="10"/>
      <c r="I654" s="10"/>
      <c r="J654" s="10"/>
      <c r="K654" s="126"/>
      <c r="L654" s="127"/>
      <c r="M654" s="142"/>
      <c r="N654" s="142"/>
      <c r="O654" s="142"/>
      <c r="P654" s="142"/>
      <c r="Q654" s="142"/>
      <c r="R654" s="142"/>
      <c r="S654" s="144"/>
      <c r="T654" s="145"/>
      <c r="U654" s="118"/>
    </row>
    <row r="655" spans="2:21" ht="21.95" customHeight="1" x14ac:dyDescent="0.2">
      <c r="B655" s="131"/>
      <c r="C655" s="132"/>
      <c r="D655" s="133"/>
      <c r="E655" s="134"/>
      <c r="F655" s="132"/>
      <c r="G655" s="133"/>
      <c r="H655" s="133"/>
      <c r="I655" s="133"/>
      <c r="J655" s="133"/>
      <c r="K655" s="135"/>
      <c r="L655" s="135"/>
      <c r="M655" s="146"/>
      <c r="N655" s="146"/>
      <c r="O655" s="146"/>
      <c r="P655" s="146"/>
      <c r="Q655" s="146"/>
      <c r="R655" s="146"/>
      <c r="S655" s="139"/>
      <c r="T655" s="147"/>
      <c r="U655" s="118"/>
    </row>
    <row r="656" spans="2:21" ht="21.95" customHeight="1" x14ac:dyDescent="0.2">
      <c r="B656" s="125"/>
      <c r="C656" s="10"/>
      <c r="D656" s="10"/>
      <c r="E656" s="126"/>
      <c r="F656" s="10"/>
      <c r="G656" s="10"/>
      <c r="H656" s="10"/>
      <c r="I656" s="10"/>
      <c r="J656" s="10"/>
      <c r="K656" s="126"/>
      <c r="L656" s="127"/>
      <c r="M656" s="142"/>
      <c r="N656" s="142"/>
      <c r="O656" s="142"/>
      <c r="P656" s="142"/>
      <c r="Q656" s="142"/>
      <c r="R656" s="142"/>
      <c r="S656" s="144"/>
      <c r="T656" s="145"/>
      <c r="U656" s="118"/>
    </row>
    <row r="657" spans="1:21" ht="21.95" customHeight="1" thickBot="1" x14ac:dyDescent="0.25">
      <c r="B657" s="148"/>
      <c r="C657" s="149"/>
      <c r="D657" s="149"/>
      <c r="E657" s="150"/>
      <c r="F657" s="149"/>
      <c r="G657" s="149"/>
      <c r="H657" s="149"/>
      <c r="I657" s="149"/>
      <c r="J657" s="149"/>
      <c r="K657" s="151"/>
      <c r="L657" s="151"/>
      <c r="M657" s="152"/>
      <c r="N657" s="152"/>
      <c r="O657" s="152"/>
      <c r="P657" s="152"/>
      <c r="Q657" s="152"/>
      <c r="R657" s="152"/>
      <c r="S657" s="153"/>
      <c r="T657" s="154"/>
      <c r="U657" s="118"/>
    </row>
    <row r="658" spans="1:21" ht="19.899999999999999" customHeight="1" x14ac:dyDescent="0.2">
      <c r="B658" s="125"/>
      <c r="C658" s="10"/>
      <c r="D658" s="10"/>
      <c r="E658" s="126"/>
      <c r="F658" s="10"/>
      <c r="G658" s="10"/>
      <c r="H658" s="10"/>
      <c r="I658" s="10"/>
      <c r="J658" s="10"/>
      <c r="K658" s="126"/>
      <c r="L658" s="127"/>
      <c r="M658" s="142"/>
      <c r="N658" s="142"/>
      <c r="O658" s="142"/>
      <c r="P658" s="142"/>
      <c r="Q658" s="142"/>
      <c r="R658" s="142"/>
      <c r="S658" s="143"/>
      <c r="T658" s="145"/>
      <c r="U658" s="118"/>
    </row>
    <row r="659" spans="1:21" ht="19.899999999999999" customHeight="1" x14ac:dyDescent="0.2">
      <c r="B659" s="1039" t="s">
        <v>3</v>
      </c>
      <c r="C659" s="1040"/>
      <c r="D659" s="1041"/>
      <c r="E659" s="126"/>
      <c r="F659" s="10"/>
      <c r="G659" s="10"/>
      <c r="H659" s="10"/>
      <c r="I659" s="10"/>
      <c r="J659" s="10"/>
      <c r="K659" s="126"/>
      <c r="L659" s="127"/>
      <c r="M659" s="142">
        <f t="shared" ref="M659:R659" si="6">SUM(M624:M657)</f>
        <v>1320000</v>
      </c>
      <c r="N659" s="142">
        <f t="shared" si="6"/>
        <v>2144000</v>
      </c>
      <c r="O659" s="142">
        <f t="shared" si="6"/>
        <v>1405000</v>
      </c>
      <c r="P659" s="142">
        <f t="shared" si="6"/>
        <v>2285000</v>
      </c>
      <c r="Q659" s="142">
        <f t="shared" si="6"/>
        <v>1178000</v>
      </c>
      <c r="R659" s="142">
        <f t="shared" si="6"/>
        <v>1900000</v>
      </c>
      <c r="S659" s="142"/>
      <c r="T659" s="155"/>
      <c r="U659" s="118"/>
    </row>
    <row r="660" spans="1:21" ht="19.899999999999999" customHeight="1" thickBot="1" x14ac:dyDescent="0.25">
      <c r="B660" s="148"/>
      <c r="C660" s="149"/>
      <c r="D660" s="149"/>
      <c r="E660" s="150"/>
      <c r="F660" s="149"/>
      <c r="G660" s="149"/>
      <c r="H660" s="149"/>
      <c r="I660" s="149"/>
      <c r="J660" s="149"/>
      <c r="K660" s="150"/>
      <c r="L660" s="151"/>
      <c r="M660" s="152"/>
      <c r="N660" s="152"/>
      <c r="O660" s="152"/>
      <c r="P660" s="152"/>
      <c r="Q660" s="152"/>
      <c r="R660" s="152"/>
      <c r="S660" s="156"/>
      <c r="T660" s="154"/>
      <c r="U660" s="118"/>
    </row>
    <row r="662" spans="1:21" x14ac:dyDescent="0.2">
      <c r="B662" s="25" t="e">
        <f>B618</f>
        <v>#REF!</v>
      </c>
      <c r="T662" s="43" t="s">
        <v>220</v>
      </c>
    </row>
    <row r="663" spans="1:21" ht="42" x14ac:dyDescent="0.4">
      <c r="A663" s="106"/>
      <c r="M663" s="107" t="s">
        <v>18</v>
      </c>
    </row>
    <row r="664" spans="1:21" ht="21.75" thickBot="1" x14ac:dyDescent="0.25">
      <c r="B664" s="108"/>
      <c r="C664" s="109"/>
      <c r="D664" s="109"/>
      <c r="E664" s="109"/>
      <c r="F664" s="109"/>
      <c r="G664" s="109"/>
      <c r="H664" s="109"/>
      <c r="I664" s="109"/>
      <c r="J664" s="109"/>
      <c r="K664" s="109"/>
      <c r="L664" s="110"/>
      <c r="M664" s="109"/>
      <c r="N664" s="109"/>
      <c r="O664" s="109"/>
      <c r="P664" s="109"/>
      <c r="Q664" s="109"/>
      <c r="R664" s="109"/>
      <c r="S664" s="111"/>
      <c r="T664" s="112"/>
    </row>
    <row r="665" spans="1:21" ht="19.899999999999999" customHeight="1" x14ac:dyDescent="0.2">
      <c r="B665" s="113"/>
      <c r="C665" s="114"/>
      <c r="D665" s="114"/>
      <c r="E665" s="115"/>
      <c r="F665" s="114"/>
      <c r="G665" s="114"/>
      <c r="H665" s="114"/>
      <c r="I665" s="114"/>
      <c r="J665" s="114"/>
      <c r="K665" s="115"/>
      <c r="L665" s="116"/>
      <c r="M665" s="1042" t="s">
        <v>19</v>
      </c>
      <c r="N665" s="1043"/>
      <c r="O665" s="1042" t="s">
        <v>19</v>
      </c>
      <c r="P665" s="1043"/>
      <c r="Q665" s="1042" t="s">
        <v>19</v>
      </c>
      <c r="R665" s="1043"/>
      <c r="S665" s="116" t="s">
        <v>20</v>
      </c>
      <c r="T665" s="117"/>
      <c r="U665" s="118"/>
    </row>
    <row r="666" spans="1:21" ht="19.899999999999999" customHeight="1" x14ac:dyDescent="0.2">
      <c r="B666" s="1044" t="s">
        <v>21</v>
      </c>
      <c r="C666" s="1045"/>
      <c r="D666" s="1046"/>
      <c r="E666" s="1047" t="s">
        <v>22</v>
      </c>
      <c r="F666" s="1045"/>
      <c r="G666" s="1045"/>
      <c r="H666" s="1045"/>
      <c r="I666" s="1045"/>
      <c r="J666" s="1046"/>
      <c r="K666" s="119" t="s">
        <v>23</v>
      </c>
      <c r="L666" s="119" t="s">
        <v>5</v>
      </c>
      <c r="M666" s="1048" t="s">
        <v>525</v>
      </c>
      <c r="N666" s="1049"/>
      <c r="O666" s="1048" t="s">
        <v>524</v>
      </c>
      <c r="P666" s="1049"/>
      <c r="Q666" s="1048" t="s">
        <v>515</v>
      </c>
      <c r="R666" s="1049"/>
      <c r="S666" s="119" t="s">
        <v>24</v>
      </c>
      <c r="T666" s="120" t="s">
        <v>25</v>
      </c>
      <c r="U666" s="118"/>
    </row>
    <row r="667" spans="1:21" ht="19.899999999999999" customHeight="1" thickBot="1" x14ac:dyDescent="0.25">
      <c r="B667" s="121"/>
      <c r="C667" s="111"/>
      <c r="D667" s="111"/>
      <c r="E667" s="122"/>
      <c r="F667" s="111"/>
      <c r="G667" s="111"/>
      <c r="H667" s="111"/>
      <c r="I667" s="111"/>
      <c r="J667" s="111"/>
      <c r="K667" s="122"/>
      <c r="L667" s="123"/>
      <c r="M667" s="123" t="s">
        <v>26</v>
      </c>
      <c r="N667" s="123" t="s">
        <v>27</v>
      </c>
      <c r="O667" s="123" t="s">
        <v>26</v>
      </c>
      <c r="P667" s="123" t="s">
        <v>27</v>
      </c>
      <c r="Q667" s="123" t="s">
        <v>26</v>
      </c>
      <c r="R667" s="123" t="s">
        <v>27</v>
      </c>
      <c r="S667" s="123"/>
      <c r="T667" s="124"/>
      <c r="U667" s="118"/>
    </row>
    <row r="668" spans="1:21" ht="21.95" customHeight="1" x14ac:dyDescent="0.2">
      <c r="B668" s="125"/>
      <c r="C668" s="10"/>
      <c r="D668" s="10"/>
      <c r="E668" s="126"/>
      <c r="F668" s="10"/>
      <c r="G668" s="10"/>
      <c r="H668" s="10"/>
      <c r="I668" s="10"/>
      <c r="J668" s="10"/>
      <c r="K668" s="126"/>
      <c r="L668" s="127"/>
      <c r="M668" s="128"/>
      <c r="N668" s="126"/>
      <c r="O668" s="128"/>
      <c r="P668" s="126"/>
      <c r="Q668" s="128"/>
      <c r="R668" s="126"/>
      <c r="S668" s="129"/>
      <c r="T668" s="130"/>
      <c r="U668" s="118"/>
    </row>
    <row r="669" spans="1:21" ht="21.95" customHeight="1" x14ac:dyDescent="0.2">
      <c r="B669" s="131"/>
      <c r="C669" s="132" t="s">
        <v>233</v>
      </c>
      <c r="D669" s="133"/>
      <c r="E669" s="134"/>
      <c r="F669" s="132" t="s">
        <v>237</v>
      </c>
      <c r="G669" s="133"/>
      <c r="H669" s="133"/>
      <c r="I669" s="133"/>
      <c r="J669" s="133"/>
      <c r="K669" s="135">
        <v>1</v>
      </c>
      <c r="L669" s="135" t="s">
        <v>125</v>
      </c>
      <c r="M669" s="138">
        <v>230000</v>
      </c>
      <c r="N669" s="137">
        <f>SUM(K669*M669)</f>
        <v>230000</v>
      </c>
      <c r="O669" s="138">
        <v>245000</v>
      </c>
      <c r="P669" s="137">
        <f>SUM(K669*O669)</f>
        <v>245000</v>
      </c>
      <c r="Q669" s="138">
        <v>210000</v>
      </c>
      <c r="R669" s="174">
        <f>SUM(K669*Q669)</f>
        <v>210000</v>
      </c>
      <c r="S669" s="139">
        <f>Q669</f>
        <v>210000</v>
      </c>
      <c r="T669" s="140" t="str">
        <f>Q666</f>
        <v>(有)ニット－産業</v>
      </c>
      <c r="U669" s="118"/>
    </row>
    <row r="670" spans="1:21" ht="21.95" customHeight="1" x14ac:dyDescent="0.2">
      <c r="B670" s="125"/>
      <c r="C670" s="10"/>
      <c r="D670" s="10"/>
      <c r="E670" s="126"/>
      <c r="F670" s="10"/>
      <c r="G670" s="10"/>
      <c r="H670" s="10"/>
      <c r="I670" s="10"/>
      <c r="J670" s="10"/>
      <c r="K670" s="126"/>
      <c r="L670" s="127"/>
      <c r="M670" s="128"/>
      <c r="N670" s="126"/>
      <c r="O670" s="128"/>
      <c r="P670" s="126"/>
      <c r="Q670" s="128"/>
      <c r="R670" s="126"/>
      <c r="S670" s="129"/>
      <c r="T670" s="130"/>
      <c r="U670" s="118"/>
    </row>
    <row r="671" spans="1:21" ht="21.95" customHeight="1" x14ac:dyDescent="0.2">
      <c r="B671" s="131"/>
      <c r="C671" s="132" t="s">
        <v>234</v>
      </c>
      <c r="D671" s="133"/>
      <c r="E671" s="134"/>
      <c r="F671" s="132" t="s">
        <v>238</v>
      </c>
      <c r="G671" s="133"/>
      <c r="H671" s="133"/>
      <c r="I671" s="133"/>
      <c r="J671" s="133"/>
      <c r="K671" s="135">
        <v>1</v>
      </c>
      <c r="L671" s="135" t="s">
        <v>125</v>
      </c>
      <c r="M671" s="138">
        <f>SUM(160000+230000)</f>
        <v>390000</v>
      </c>
      <c r="N671" s="137">
        <f>SUM(K671*M671)</f>
        <v>390000</v>
      </c>
      <c r="O671" s="138">
        <f>SUM(170000+245000)</f>
        <v>415000</v>
      </c>
      <c r="P671" s="137">
        <f>SUM(K671*O671)</f>
        <v>415000</v>
      </c>
      <c r="Q671" s="138">
        <f>SUM(144000+210000)</f>
        <v>354000</v>
      </c>
      <c r="R671" s="174">
        <f>SUM(K671*Q671)</f>
        <v>354000</v>
      </c>
      <c r="S671" s="139">
        <f>Q671</f>
        <v>354000</v>
      </c>
      <c r="T671" s="140" t="str">
        <f>T669</f>
        <v>(有)ニット－産業</v>
      </c>
      <c r="U671" s="118"/>
    </row>
    <row r="672" spans="1:21" ht="21.95" customHeight="1" x14ac:dyDescent="0.2">
      <c r="B672" s="125"/>
      <c r="C672" s="10"/>
      <c r="D672" s="10"/>
      <c r="E672" s="126"/>
      <c r="F672" s="10"/>
      <c r="G672" s="10"/>
      <c r="H672" s="10"/>
      <c r="I672" s="10"/>
      <c r="J672" s="10"/>
      <c r="K672" s="126"/>
      <c r="L672" s="127"/>
      <c r="M672" s="128"/>
      <c r="N672" s="126"/>
      <c r="O672" s="128"/>
      <c r="P672" s="126"/>
      <c r="Q672" s="128"/>
      <c r="R672" s="126"/>
      <c r="S672" s="129"/>
      <c r="T672" s="130"/>
      <c r="U672" s="118"/>
    </row>
    <row r="673" spans="2:21" ht="21.95" customHeight="1" x14ac:dyDescent="0.2">
      <c r="B673" s="131"/>
      <c r="C673" s="132" t="s">
        <v>235</v>
      </c>
      <c r="D673" s="133"/>
      <c r="E673" s="134"/>
      <c r="F673" s="132" t="s">
        <v>239</v>
      </c>
      <c r="G673" s="133"/>
      <c r="H673" s="133"/>
      <c r="I673" s="133"/>
      <c r="J673" s="133"/>
      <c r="K673" s="135">
        <v>1</v>
      </c>
      <c r="L673" s="135" t="s">
        <v>125</v>
      </c>
      <c r="M673" s="138">
        <v>130000</v>
      </c>
      <c r="N673" s="137">
        <f>SUM(K673*M673)</f>
        <v>130000</v>
      </c>
      <c r="O673" s="138">
        <v>140000</v>
      </c>
      <c r="P673" s="137">
        <f>SUM(K673*O673)</f>
        <v>140000</v>
      </c>
      <c r="Q673" s="138">
        <v>120000</v>
      </c>
      <c r="R673" s="174">
        <f>SUM(K673*Q673)</f>
        <v>120000</v>
      </c>
      <c r="S673" s="139">
        <f>Q673</f>
        <v>120000</v>
      </c>
      <c r="T673" s="140" t="str">
        <f>T671</f>
        <v>(有)ニット－産業</v>
      </c>
      <c r="U673" s="118"/>
    </row>
    <row r="674" spans="2:21" ht="21.95" customHeight="1" x14ac:dyDescent="0.2">
      <c r="B674" s="125"/>
      <c r="C674" s="10"/>
      <c r="D674" s="10"/>
      <c r="E674" s="126"/>
      <c r="F674" s="10"/>
      <c r="G674" s="10"/>
      <c r="H674" s="10"/>
      <c r="I674" s="10"/>
      <c r="J674" s="10"/>
      <c r="K674" s="126"/>
      <c r="L674" s="127"/>
      <c r="M674" s="128"/>
      <c r="N674" s="126"/>
      <c r="O674" s="128"/>
      <c r="P674" s="126"/>
      <c r="Q674" s="128"/>
      <c r="R674" s="126"/>
      <c r="S674" s="129"/>
      <c r="T674" s="130"/>
      <c r="U674" s="118"/>
    </row>
    <row r="675" spans="2:21" ht="21.95" customHeight="1" x14ac:dyDescent="0.2">
      <c r="B675" s="131"/>
      <c r="C675" s="132" t="s">
        <v>236</v>
      </c>
      <c r="D675" s="133"/>
      <c r="E675" s="134"/>
      <c r="F675" s="132" t="s">
        <v>240</v>
      </c>
      <c r="G675" s="133"/>
      <c r="H675" s="133"/>
      <c r="I675" s="133"/>
      <c r="J675" s="133"/>
      <c r="K675" s="135">
        <v>1</v>
      </c>
      <c r="L675" s="135" t="s">
        <v>125</v>
      </c>
      <c r="M675" s="138">
        <v>130000</v>
      </c>
      <c r="N675" s="137">
        <f>SUM(K675*M675)</f>
        <v>130000</v>
      </c>
      <c r="O675" s="138">
        <v>140000</v>
      </c>
      <c r="P675" s="137">
        <f>SUM(K675*O675)</f>
        <v>140000</v>
      </c>
      <c r="Q675" s="138">
        <v>120000</v>
      </c>
      <c r="R675" s="174">
        <f>SUM(K675*Q675)</f>
        <v>120000</v>
      </c>
      <c r="S675" s="139">
        <f>Q675</f>
        <v>120000</v>
      </c>
      <c r="T675" s="140" t="str">
        <f>T673</f>
        <v>(有)ニット－産業</v>
      </c>
      <c r="U675" s="118"/>
    </row>
    <row r="676" spans="2:21" ht="21.95" customHeight="1" x14ac:dyDescent="0.2">
      <c r="B676" s="125"/>
      <c r="C676" s="10"/>
      <c r="D676" s="10"/>
      <c r="E676" s="126"/>
      <c r="F676" s="10"/>
      <c r="G676" s="10"/>
      <c r="H676" s="10"/>
      <c r="I676" s="10"/>
      <c r="J676" s="10"/>
      <c r="K676" s="126"/>
      <c r="L676" s="127"/>
      <c r="M676" s="128"/>
      <c r="N676" s="126"/>
      <c r="O676" s="128"/>
      <c r="P676" s="126"/>
      <c r="Q676" s="128"/>
      <c r="R676" s="126"/>
      <c r="S676" s="129"/>
      <c r="T676" s="130"/>
      <c r="U676" s="118"/>
    </row>
    <row r="677" spans="2:21" ht="21.95" customHeight="1" x14ac:dyDescent="0.2">
      <c r="B677" s="131"/>
      <c r="C677" s="132" t="s">
        <v>217</v>
      </c>
      <c r="D677" s="133"/>
      <c r="E677" s="134"/>
      <c r="F677" s="132"/>
      <c r="G677" s="133"/>
      <c r="H677" s="133"/>
      <c r="I677" s="133"/>
      <c r="J677" s="133"/>
      <c r="K677" s="135">
        <v>1</v>
      </c>
      <c r="L677" s="135" t="s">
        <v>44</v>
      </c>
      <c r="M677" s="138">
        <v>60000</v>
      </c>
      <c r="N677" s="137">
        <f>SUM(K677*M677)</f>
        <v>60000</v>
      </c>
      <c r="O677" s="138">
        <v>50000</v>
      </c>
      <c r="P677" s="137">
        <f>SUM(K677*O677)</f>
        <v>50000</v>
      </c>
      <c r="Q677" s="138">
        <v>43000</v>
      </c>
      <c r="R677" s="174">
        <f>SUM(K677*Q677)</f>
        <v>43000</v>
      </c>
      <c r="S677" s="139">
        <f>Q677</f>
        <v>43000</v>
      </c>
      <c r="T677" s="140" t="str">
        <f>T675</f>
        <v>(有)ニット－産業</v>
      </c>
      <c r="U677" s="118"/>
    </row>
    <row r="678" spans="2:21" ht="21.95" customHeight="1" x14ac:dyDescent="0.2">
      <c r="B678" s="125"/>
      <c r="C678" s="10"/>
      <c r="D678" s="10"/>
      <c r="E678" s="126"/>
      <c r="F678" s="10"/>
      <c r="G678" s="10"/>
      <c r="H678" s="10"/>
      <c r="I678" s="10"/>
      <c r="J678" s="10"/>
      <c r="K678" s="126"/>
      <c r="L678" s="127"/>
      <c r="M678" s="128"/>
      <c r="N678" s="126"/>
      <c r="O678" s="128"/>
      <c r="P678" s="126"/>
      <c r="Q678" s="128"/>
      <c r="R678" s="126"/>
      <c r="S678" s="129"/>
      <c r="T678" s="130"/>
      <c r="U678" s="118"/>
    </row>
    <row r="679" spans="2:21" ht="21.95" customHeight="1" x14ac:dyDescent="0.2">
      <c r="B679" s="131"/>
      <c r="C679" s="132" t="s">
        <v>218</v>
      </c>
      <c r="D679" s="133"/>
      <c r="E679" s="134"/>
      <c r="F679" s="132"/>
      <c r="G679" s="133"/>
      <c r="H679" s="133"/>
      <c r="I679" s="133"/>
      <c r="J679" s="133"/>
      <c r="K679" s="135">
        <v>1</v>
      </c>
      <c r="L679" s="135" t="s">
        <v>44</v>
      </c>
      <c r="M679" s="138">
        <v>170000</v>
      </c>
      <c r="N679" s="137">
        <f>SUM(K679*M679)</f>
        <v>170000</v>
      </c>
      <c r="O679" s="138">
        <v>180000</v>
      </c>
      <c r="P679" s="137">
        <f>SUM(K679*O679)</f>
        <v>180000</v>
      </c>
      <c r="Q679" s="138">
        <v>153000</v>
      </c>
      <c r="R679" s="174">
        <f>SUM(K679*Q679)</f>
        <v>153000</v>
      </c>
      <c r="S679" s="139">
        <f>Q679</f>
        <v>153000</v>
      </c>
      <c r="T679" s="140" t="str">
        <f>T677</f>
        <v>(有)ニット－産業</v>
      </c>
      <c r="U679" s="118"/>
    </row>
    <row r="680" spans="2:21" ht="21.95" customHeight="1" x14ac:dyDescent="0.2">
      <c r="B680" s="125"/>
      <c r="C680" s="10"/>
      <c r="D680" s="10"/>
      <c r="E680" s="126"/>
      <c r="F680" s="10"/>
      <c r="G680" s="10"/>
      <c r="H680" s="10"/>
      <c r="I680" s="10"/>
      <c r="J680" s="10"/>
      <c r="K680" s="126"/>
      <c r="L680" s="127"/>
      <c r="M680" s="141"/>
      <c r="N680" s="142"/>
      <c r="O680" s="141"/>
      <c r="P680" s="142"/>
      <c r="Q680" s="141"/>
      <c r="R680" s="142"/>
      <c r="S680" s="129"/>
      <c r="T680" s="130"/>
      <c r="U680" s="118"/>
    </row>
    <row r="681" spans="2:21" ht="21.95" customHeight="1" x14ac:dyDescent="0.2">
      <c r="B681" s="131"/>
      <c r="C681" s="132"/>
      <c r="D681" s="133"/>
      <c r="E681" s="134"/>
      <c r="F681" s="132"/>
      <c r="G681" s="133"/>
      <c r="H681" s="133"/>
      <c r="I681" s="133"/>
      <c r="J681" s="133"/>
      <c r="K681" s="135"/>
      <c r="L681" s="135"/>
      <c r="M681" s="136"/>
      <c r="N681" s="137"/>
      <c r="O681" s="136"/>
      <c r="P681" s="137"/>
      <c r="Q681" s="138"/>
      <c r="R681" s="137"/>
      <c r="S681" s="139"/>
      <c r="T681" s="140"/>
      <c r="U681" s="118"/>
    </row>
    <row r="682" spans="2:21" ht="21.95" customHeight="1" x14ac:dyDescent="0.2">
      <c r="B682" s="125"/>
      <c r="C682" s="10"/>
      <c r="D682" s="10"/>
      <c r="E682" s="126"/>
      <c r="F682" s="10"/>
      <c r="G682" s="10"/>
      <c r="H682" s="10"/>
      <c r="I682" s="10"/>
      <c r="J682" s="10"/>
      <c r="K682" s="126"/>
      <c r="L682" s="127"/>
      <c r="M682" s="141"/>
      <c r="N682" s="142"/>
      <c r="O682" s="141"/>
      <c r="P682" s="142"/>
      <c r="Q682" s="141"/>
      <c r="R682" s="142"/>
      <c r="S682" s="143"/>
      <c r="T682" s="130"/>
      <c r="U682" s="118"/>
    </row>
    <row r="683" spans="2:21" ht="21.95" customHeight="1" x14ac:dyDescent="0.2">
      <c r="B683" s="131"/>
      <c r="C683" s="132"/>
      <c r="D683" s="133"/>
      <c r="E683" s="134"/>
      <c r="F683" s="132"/>
      <c r="G683" s="133"/>
      <c r="H683" s="133"/>
      <c r="I683" s="133"/>
      <c r="J683" s="133"/>
      <c r="K683" s="135"/>
      <c r="L683" s="135"/>
      <c r="M683" s="136"/>
      <c r="N683" s="137"/>
      <c r="O683" s="136"/>
      <c r="P683" s="137"/>
      <c r="Q683" s="138"/>
      <c r="R683" s="137"/>
      <c r="S683" s="139"/>
      <c r="T683" s="140"/>
      <c r="U683" s="118"/>
    </row>
    <row r="684" spans="2:21" ht="21.95" customHeight="1" x14ac:dyDescent="0.2">
      <c r="B684" s="125"/>
      <c r="C684" s="10"/>
      <c r="D684" s="10"/>
      <c r="E684" s="126"/>
      <c r="F684" s="10"/>
      <c r="G684" s="10"/>
      <c r="H684" s="10"/>
      <c r="I684" s="10"/>
      <c r="J684" s="10"/>
      <c r="K684" s="126"/>
      <c r="L684" s="127"/>
      <c r="M684" s="141"/>
      <c r="N684" s="142"/>
      <c r="O684" s="141"/>
      <c r="P684" s="142"/>
      <c r="Q684" s="141"/>
      <c r="R684" s="142"/>
      <c r="S684" s="143"/>
      <c r="T684" s="130"/>
      <c r="U684" s="118"/>
    </row>
    <row r="685" spans="2:21" ht="21.95" customHeight="1" x14ac:dyDescent="0.2">
      <c r="B685" s="131"/>
      <c r="C685" s="132"/>
      <c r="D685" s="133"/>
      <c r="E685" s="134"/>
      <c r="F685" s="132"/>
      <c r="G685" s="133"/>
      <c r="H685" s="133"/>
      <c r="I685" s="133"/>
      <c r="J685" s="133"/>
      <c r="K685" s="135"/>
      <c r="L685" s="135"/>
      <c r="M685" s="136"/>
      <c r="N685" s="137"/>
      <c r="O685" s="136"/>
      <c r="P685" s="137"/>
      <c r="Q685" s="138"/>
      <c r="R685" s="137"/>
      <c r="S685" s="139"/>
      <c r="T685" s="140"/>
      <c r="U685" s="118"/>
    </row>
    <row r="686" spans="2:21" ht="21.95" customHeight="1" x14ac:dyDescent="0.2">
      <c r="B686" s="125"/>
      <c r="C686" s="10"/>
      <c r="D686" s="10"/>
      <c r="E686" s="126"/>
      <c r="F686" s="10"/>
      <c r="G686" s="10"/>
      <c r="H686" s="10"/>
      <c r="I686" s="10"/>
      <c r="J686" s="10"/>
      <c r="K686" s="126"/>
      <c r="L686" s="127"/>
      <c r="M686" s="141"/>
      <c r="N686" s="142"/>
      <c r="O686" s="141"/>
      <c r="P686" s="142"/>
      <c r="Q686" s="141"/>
      <c r="R686" s="142"/>
      <c r="S686" s="144"/>
      <c r="T686" s="130"/>
      <c r="U686" s="118"/>
    </row>
    <row r="687" spans="2:21" ht="21.95" customHeight="1" x14ac:dyDescent="0.2">
      <c r="B687" s="131"/>
      <c r="C687" s="132"/>
      <c r="D687" s="133"/>
      <c r="E687" s="134"/>
      <c r="F687" s="132"/>
      <c r="G687" s="133"/>
      <c r="H687" s="133"/>
      <c r="I687" s="133"/>
      <c r="J687" s="133"/>
      <c r="K687" s="135"/>
      <c r="L687" s="135"/>
      <c r="M687" s="136"/>
      <c r="N687" s="137"/>
      <c r="O687" s="136"/>
      <c r="P687" s="137"/>
      <c r="Q687" s="138"/>
      <c r="R687" s="137"/>
      <c r="S687" s="139"/>
      <c r="T687" s="140"/>
      <c r="U687" s="118"/>
    </row>
    <row r="688" spans="2:21" ht="21.95" customHeight="1" x14ac:dyDescent="0.2">
      <c r="B688" s="125"/>
      <c r="C688" s="10"/>
      <c r="D688" s="10"/>
      <c r="E688" s="126"/>
      <c r="F688" s="10"/>
      <c r="G688" s="10"/>
      <c r="H688" s="10"/>
      <c r="I688" s="10"/>
      <c r="J688" s="10"/>
      <c r="K688" s="126"/>
      <c r="L688" s="127"/>
      <c r="M688" s="141"/>
      <c r="N688" s="142"/>
      <c r="O688" s="141"/>
      <c r="P688" s="142"/>
      <c r="Q688" s="141"/>
      <c r="R688" s="142"/>
      <c r="S688" s="143"/>
      <c r="T688" s="130"/>
      <c r="U688" s="118"/>
    </row>
    <row r="689" spans="2:21" ht="21.75" customHeight="1" x14ac:dyDescent="0.2">
      <c r="B689" s="131"/>
      <c r="C689" s="132"/>
      <c r="D689" s="133"/>
      <c r="E689" s="134"/>
      <c r="F689" s="132"/>
      <c r="G689" s="133"/>
      <c r="H689" s="133"/>
      <c r="I689" s="133"/>
      <c r="J689" s="133"/>
      <c r="K689" s="135"/>
      <c r="L689" s="135"/>
      <c r="M689" s="136"/>
      <c r="N689" s="137"/>
      <c r="O689" s="136"/>
      <c r="P689" s="137"/>
      <c r="Q689" s="138"/>
      <c r="R689" s="137"/>
      <c r="S689" s="139"/>
      <c r="T689" s="140"/>
      <c r="U689" s="118"/>
    </row>
    <row r="690" spans="2:21" ht="23.25" customHeight="1" x14ac:dyDescent="0.2">
      <c r="B690" s="125"/>
      <c r="C690" s="10"/>
      <c r="D690" s="10"/>
      <c r="E690" s="126"/>
      <c r="F690" s="10"/>
      <c r="G690" s="10"/>
      <c r="H690" s="10"/>
      <c r="I690" s="10"/>
      <c r="J690" s="10"/>
      <c r="K690" s="126"/>
      <c r="L690" s="127"/>
      <c r="M690" s="141"/>
      <c r="N690" s="142"/>
      <c r="O690" s="141"/>
      <c r="P690" s="142"/>
      <c r="Q690" s="141"/>
      <c r="R690" s="142"/>
      <c r="S690" s="144"/>
      <c r="T690" s="130"/>
      <c r="U690" s="118"/>
    </row>
    <row r="691" spans="2:21" ht="21.95" customHeight="1" x14ac:dyDescent="0.2">
      <c r="B691" s="131"/>
      <c r="C691" s="132"/>
      <c r="D691" s="133"/>
      <c r="E691" s="134"/>
      <c r="F691" s="132"/>
      <c r="G691" s="133"/>
      <c r="H691" s="133"/>
      <c r="I691" s="133"/>
      <c r="J691" s="133"/>
      <c r="K691" s="135"/>
      <c r="L691" s="135"/>
      <c r="M691" s="136"/>
      <c r="N691" s="137"/>
      <c r="O691" s="136"/>
      <c r="P691" s="137"/>
      <c r="Q691" s="138"/>
      <c r="R691" s="137"/>
      <c r="S691" s="139"/>
      <c r="T691" s="140"/>
      <c r="U691" s="118"/>
    </row>
    <row r="692" spans="2:21" ht="21.95" customHeight="1" x14ac:dyDescent="0.2">
      <c r="B692" s="125"/>
      <c r="C692" s="10"/>
      <c r="D692" s="10"/>
      <c r="E692" s="126"/>
      <c r="F692" s="10"/>
      <c r="G692" s="10"/>
      <c r="H692" s="10"/>
      <c r="I692" s="10"/>
      <c r="J692" s="10"/>
      <c r="K692" s="126"/>
      <c r="L692" s="127"/>
      <c r="M692" s="142"/>
      <c r="N692" s="142"/>
      <c r="O692" s="142"/>
      <c r="P692" s="142"/>
      <c r="Q692" s="141"/>
      <c r="R692" s="142"/>
      <c r="S692" s="143"/>
      <c r="T692" s="145"/>
      <c r="U692" s="118"/>
    </row>
    <row r="693" spans="2:21" ht="21.95" customHeight="1" x14ac:dyDescent="0.2">
      <c r="B693" s="131"/>
      <c r="C693" s="132"/>
      <c r="D693" s="133"/>
      <c r="E693" s="134"/>
      <c r="F693" s="132"/>
      <c r="G693" s="133"/>
      <c r="H693" s="133"/>
      <c r="I693" s="133"/>
      <c r="J693" s="133"/>
      <c r="K693" s="135"/>
      <c r="L693" s="135"/>
      <c r="M693" s="134"/>
      <c r="N693" s="137"/>
      <c r="O693" s="134"/>
      <c r="P693" s="137"/>
      <c r="Q693" s="146"/>
      <c r="R693" s="137"/>
      <c r="S693" s="139"/>
      <c r="T693" s="147"/>
      <c r="U693" s="118"/>
    </row>
    <row r="694" spans="2:21" ht="21.95" customHeight="1" x14ac:dyDescent="0.2">
      <c r="B694" s="125"/>
      <c r="C694" s="10"/>
      <c r="D694" s="10"/>
      <c r="E694" s="126"/>
      <c r="F694" s="10"/>
      <c r="G694" s="10"/>
      <c r="H694" s="10"/>
      <c r="I694" s="10"/>
      <c r="J694" s="10"/>
      <c r="K694" s="126"/>
      <c r="L694" s="127"/>
      <c r="M694" s="142"/>
      <c r="N694" s="142"/>
      <c r="O694" s="142"/>
      <c r="P694" s="142"/>
      <c r="Q694" s="142"/>
      <c r="R694" s="142"/>
      <c r="S694" s="144"/>
      <c r="T694" s="145"/>
      <c r="U694" s="118"/>
    </row>
    <row r="695" spans="2:21" ht="21.95" customHeight="1" x14ac:dyDescent="0.2">
      <c r="B695" s="131"/>
      <c r="C695" s="132"/>
      <c r="D695" s="133"/>
      <c r="E695" s="134"/>
      <c r="F695" s="132"/>
      <c r="G695" s="133"/>
      <c r="H695" s="133"/>
      <c r="I695" s="133"/>
      <c r="J695" s="133"/>
      <c r="K695" s="135"/>
      <c r="L695" s="135"/>
      <c r="M695" s="134"/>
      <c r="N695" s="137"/>
      <c r="O695" s="134"/>
      <c r="P695" s="137"/>
      <c r="Q695" s="146"/>
      <c r="R695" s="137"/>
      <c r="S695" s="139"/>
      <c r="T695" s="147"/>
      <c r="U695" s="118"/>
    </row>
    <row r="696" spans="2:21" ht="21.95" customHeight="1" x14ac:dyDescent="0.2">
      <c r="B696" s="125"/>
      <c r="C696" s="10"/>
      <c r="D696" s="10"/>
      <c r="E696" s="126"/>
      <c r="F696" s="10"/>
      <c r="G696" s="10"/>
      <c r="H696" s="10"/>
      <c r="I696" s="10"/>
      <c r="J696" s="10"/>
      <c r="K696" s="126"/>
      <c r="L696" s="127"/>
      <c r="M696" s="142"/>
      <c r="N696" s="142"/>
      <c r="O696" s="142"/>
      <c r="P696" s="142"/>
      <c r="Q696" s="142"/>
      <c r="R696" s="142"/>
      <c r="S696" s="144"/>
      <c r="T696" s="145"/>
      <c r="U696" s="118"/>
    </row>
    <row r="697" spans="2:21" ht="21.95" customHeight="1" x14ac:dyDescent="0.2">
      <c r="B697" s="131"/>
      <c r="C697" s="132"/>
      <c r="D697" s="133"/>
      <c r="E697" s="134"/>
      <c r="F697" s="132"/>
      <c r="G697" s="133"/>
      <c r="H697" s="133"/>
      <c r="I697" s="133"/>
      <c r="J697" s="133"/>
      <c r="K697" s="135"/>
      <c r="L697" s="135"/>
      <c r="M697" s="146"/>
      <c r="N697" s="146"/>
      <c r="O697" s="146"/>
      <c r="P697" s="146"/>
      <c r="Q697" s="146"/>
      <c r="R697" s="146"/>
      <c r="S697" s="139"/>
      <c r="T697" s="147"/>
      <c r="U697" s="118"/>
    </row>
    <row r="698" spans="2:21" ht="21.95" customHeight="1" x14ac:dyDescent="0.2">
      <c r="B698" s="125"/>
      <c r="C698" s="10"/>
      <c r="D698" s="10"/>
      <c r="E698" s="126"/>
      <c r="F698" s="10"/>
      <c r="G698" s="10"/>
      <c r="H698" s="10"/>
      <c r="I698" s="10"/>
      <c r="J698" s="10"/>
      <c r="K698" s="126"/>
      <c r="L698" s="127"/>
      <c r="M698" s="142"/>
      <c r="N698" s="142"/>
      <c r="O698" s="142"/>
      <c r="P698" s="142"/>
      <c r="Q698" s="142"/>
      <c r="R698" s="142"/>
      <c r="S698" s="144"/>
      <c r="T698" s="145"/>
      <c r="U698" s="118"/>
    </row>
    <row r="699" spans="2:21" ht="21.95" customHeight="1" x14ac:dyDescent="0.2">
      <c r="B699" s="131"/>
      <c r="C699" s="132"/>
      <c r="D699" s="133"/>
      <c r="E699" s="134"/>
      <c r="F699" s="132"/>
      <c r="G699" s="133"/>
      <c r="H699" s="133"/>
      <c r="I699" s="133"/>
      <c r="J699" s="133"/>
      <c r="K699" s="135"/>
      <c r="L699" s="135"/>
      <c r="M699" s="146"/>
      <c r="N699" s="146"/>
      <c r="O699" s="146"/>
      <c r="P699" s="146"/>
      <c r="Q699" s="146"/>
      <c r="R699" s="146"/>
      <c r="S699" s="139"/>
      <c r="T699" s="147"/>
      <c r="U699" s="118"/>
    </row>
    <row r="700" spans="2:21" ht="21.95" customHeight="1" x14ac:dyDescent="0.2">
      <c r="B700" s="125"/>
      <c r="C700" s="10"/>
      <c r="D700" s="10"/>
      <c r="E700" s="126"/>
      <c r="F700" s="10"/>
      <c r="G700" s="10"/>
      <c r="H700" s="10"/>
      <c r="I700" s="10"/>
      <c r="J700" s="10"/>
      <c r="K700" s="126"/>
      <c r="L700" s="127"/>
      <c r="M700" s="142"/>
      <c r="N700" s="142"/>
      <c r="O700" s="142"/>
      <c r="P700" s="142"/>
      <c r="Q700" s="142"/>
      <c r="R700" s="142"/>
      <c r="S700" s="144"/>
      <c r="T700" s="145"/>
      <c r="U700" s="118"/>
    </row>
    <row r="701" spans="2:21" ht="21.95" customHeight="1" thickBot="1" x14ac:dyDescent="0.25">
      <c r="B701" s="148"/>
      <c r="C701" s="149"/>
      <c r="D701" s="149"/>
      <c r="E701" s="150"/>
      <c r="F701" s="149"/>
      <c r="G701" s="149"/>
      <c r="H701" s="149"/>
      <c r="I701" s="149"/>
      <c r="J701" s="149"/>
      <c r="K701" s="151"/>
      <c r="L701" s="151"/>
      <c r="M701" s="152"/>
      <c r="N701" s="152"/>
      <c r="O701" s="152"/>
      <c r="P701" s="152"/>
      <c r="Q701" s="152"/>
      <c r="R701" s="152"/>
      <c r="S701" s="153"/>
      <c r="T701" s="154"/>
      <c r="U701" s="118"/>
    </row>
    <row r="702" spans="2:21" ht="19.899999999999999" customHeight="1" x14ac:dyDescent="0.2">
      <c r="B702" s="125"/>
      <c r="C702" s="10"/>
      <c r="D702" s="10"/>
      <c r="E702" s="126"/>
      <c r="F702" s="10"/>
      <c r="G702" s="10"/>
      <c r="H702" s="10"/>
      <c r="I702" s="10"/>
      <c r="J702" s="10"/>
      <c r="K702" s="126"/>
      <c r="L702" s="127"/>
      <c r="M702" s="142"/>
      <c r="N702" s="142"/>
      <c r="O702" s="142"/>
      <c r="P702" s="142"/>
      <c r="Q702" s="142"/>
      <c r="R702" s="142"/>
      <c r="S702" s="143"/>
      <c r="T702" s="145"/>
      <c r="U702" s="118"/>
    </row>
    <row r="703" spans="2:21" ht="19.899999999999999" customHeight="1" x14ac:dyDescent="0.2">
      <c r="B703" s="1039" t="s">
        <v>3</v>
      </c>
      <c r="C703" s="1040"/>
      <c r="D703" s="1041"/>
      <c r="E703" s="126"/>
      <c r="F703" s="10"/>
      <c r="G703" s="10"/>
      <c r="H703" s="10"/>
      <c r="I703" s="10"/>
      <c r="J703" s="10"/>
      <c r="K703" s="126"/>
      <c r="L703" s="127"/>
      <c r="M703" s="142">
        <f t="shared" ref="M703:R703" si="7">SUM(M668:M701)</f>
        <v>1110000</v>
      </c>
      <c r="N703" s="142">
        <f t="shared" si="7"/>
        <v>1110000</v>
      </c>
      <c r="O703" s="142">
        <f t="shared" si="7"/>
        <v>1170000</v>
      </c>
      <c r="P703" s="142">
        <f t="shared" si="7"/>
        <v>1170000</v>
      </c>
      <c r="Q703" s="142">
        <f t="shared" si="7"/>
        <v>1000000</v>
      </c>
      <c r="R703" s="142">
        <f t="shared" si="7"/>
        <v>1000000</v>
      </c>
      <c r="S703" s="142"/>
      <c r="T703" s="155"/>
      <c r="U703" s="118"/>
    </row>
    <row r="704" spans="2:21" ht="19.899999999999999" customHeight="1" thickBot="1" x14ac:dyDescent="0.25">
      <c r="B704" s="148"/>
      <c r="C704" s="149"/>
      <c r="D704" s="149"/>
      <c r="E704" s="150"/>
      <c r="F704" s="149"/>
      <c r="G704" s="149"/>
      <c r="H704" s="149"/>
      <c r="I704" s="149"/>
      <c r="J704" s="149"/>
      <c r="K704" s="150"/>
      <c r="L704" s="151"/>
      <c r="M704" s="152"/>
      <c r="N704" s="152"/>
      <c r="O704" s="152"/>
      <c r="P704" s="152"/>
      <c r="Q704" s="152"/>
      <c r="R704" s="152"/>
      <c r="S704" s="156"/>
      <c r="T704" s="154"/>
      <c r="U704" s="118"/>
    </row>
    <row r="706" spans="1:21" x14ac:dyDescent="0.2">
      <c r="B706" s="25" t="e">
        <f>B662</f>
        <v>#REF!</v>
      </c>
      <c r="T706" s="43" t="s">
        <v>216</v>
      </c>
    </row>
    <row r="707" spans="1:21" ht="42" x14ac:dyDescent="0.4">
      <c r="A707" s="106"/>
      <c r="M707" s="107" t="s">
        <v>18</v>
      </c>
    </row>
    <row r="708" spans="1:21" ht="21.75" thickBot="1" x14ac:dyDescent="0.25">
      <c r="B708" s="108"/>
      <c r="C708" s="109"/>
      <c r="D708" s="109"/>
      <c r="E708" s="109"/>
      <c r="F708" s="109"/>
      <c r="G708" s="109"/>
      <c r="H708" s="109"/>
      <c r="I708" s="109"/>
      <c r="J708" s="109"/>
      <c r="K708" s="109"/>
      <c r="L708" s="110"/>
      <c r="M708" s="109"/>
      <c r="N708" s="109"/>
      <c r="O708" s="109"/>
      <c r="P708" s="109"/>
      <c r="Q708" s="109"/>
      <c r="R708" s="109"/>
      <c r="S708" s="111"/>
      <c r="T708" s="112"/>
    </row>
    <row r="709" spans="1:21" ht="19.899999999999999" customHeight="1" x14ac:dyDescent="0.2">
      <c r="B709" s="113"/>
      <c r="C709" s="114"/>
      <c r="D709" s="114"/>
      <c r="E709" s="115"/>
      <c r="F709" s="114"/>
      <c r="G709" s="114"/>
      <c r="H709" s="114"/>
      <c r="I709" s="114"/>
      <c r="J709" s="114"/>
      <c r="K709" s="115"/>
      <c r="L709" s="116"/>
      <c r="M709" s="1042" t="s">
        <v>19</v>
      </c>
      <c r="N709" s="1043"/>
      <c r="O709" s="1042" t="s">
        <v>19</v>
      </c>
      <c r="P709" s="1043"/>
      <c r="Q709" s="1042" t="s">
        <v>19</v>
      </c>
      <c r="R709" s="1043"/>
      <c r="S709" s="116" t="s">
        <v>20</v>
      </c>
      <c r="T709" s="117"/>
      <c r="U709" s="118"/>
    </row>
    <row r="710" spans="1:21" ht="19.899999999999999" customHeight="1" x14ac:dyDescent="0.2">
      <c r="B710" s="1044" t="s">
        <v>21</v>
      </c>
      <c r="C710" s="1045"/>
      <c r="D710" s="1046"/>
      <c r="E710" s="1047" t="s">
        <v>22</v>
      </c>
      <c r="F710" s="1045"/>
      <c r="G710" s="1045"/>
      <c r="H710" s="1045"/>
      <c r="I710" s="1045"/>
      <c r="J710" s="1046"/>
      <c r="K710" s="119" t="s">
        <v>23</v>
      </c>
      <c r="L710" s="119" t="s">
        <v>5</v>
      </c>
      <c r="M710" s="1048" t="s">
        <v>480</v>
      </c>
      <c r="N710" s="1049"/>
      <c r="O710" s="1048" t="s">
        <v>510</v>
      </c>
      <c r="P710" s="1049"/>
      <c r="Q710" s="1048" t="s">
        <v>516</v>
      </c>
      <c r="R710" s="1049"/>
      <c r="S710" s="119" t="s">
        <v>24</v>
      </c>
      <c r="T710" s="120" t="s">
        <v>25</v>
      </c>
      <c r="U710" s="118"/>
    </row>
    <row r="711" spans="1:21" ht="19.899999999999999" customHeight="1" thickBot="1" x14ac:dyDescent="0.25">
      <c r="B711" s="121"/>
      <c r="C711" s="111"/>
      <c r="D711" s="111"/>
      <c r="E711" s="122"/>
      <c r="F711" s="111"/>
      <c r="G711" s="111"/>
      <c r="H711" s="111"/>
      <c r="I711" s="111"/>
      <c r="J711" s="111"/>
      <c r="K711" s="122"/>
      <c r="L711" s="123"/>
      <c r="M711" s="123" t="s">
        <v>26</v>
      </c>
      <c r="N711" s="123" t="s">
        <v>27</v>
      </c>
      <c r="O711" s="123" t="s">
        <v>26</v>
      </c>
      <c r="P711" s="123" t="s">
        <v>27</v>
      </c>
      <c r="Q711" s="123" t="s">
        <v>26</v>
      </c>
      <c r="R711" s="123" t="s">
        <v>27</v>
      </c>
      <c r="S711" s="123"/>
      <c r="T711" s="124"/>
      <c r="U711" s="118"/>
    </row>
    <row r="712" spans="1:21" ht="21.95" customHeight="1" x14ac:dyDescent="0.2">
      <c r="B712" s="125"/>
      <c r="C712" s="10"/>
      <c r="D712" s="10"/>
      <c r="E712" s="126"/>
      <c r="F712" s="10"/>
      <c r="G712" s="10"/>
      <c r="H712" s="10"/>
      <c r="I712" s="10"/>
      <c r="J712" s="10"/>
      <c r="K712" s="126"/>
      <c r="L712" s="127"/>
      <c r="M712" s="128"/>
      <c r="N712" s="126"/>
      <c r="O712" s="128"/>
      <c r="P712" s="126"/>
      <c r="Q712" s="128"/>
      <c r="R712" s="126"/>
      <c r="S712" s="129"/>
      <c r="T712" s="130"/>
      <c r="U712" s="118"/>
    </row>
    <row r="713" spans="1:21" ht="21.95" customHeight="1" x14ac:dyDescent="0.2">
      <c r="B713" s="131"/>
      <c r="C713" s="132" t="s">
        <v>241</v>
      </c>
      <c r="D713" s="133"/>
      <c r="E713" s="134"/>
      <c r="F713" s="132" t="s">
        <v>253</v>
      </c>
      <c r="G713" s="133"/>
      <c r="H713" s="133"/>
      <c r="I713" s="133"/>
      <c r="J713" s="133"/>
      <c r="K713" s="135">
        <v>3</v>
      </c>
      <c r="L713" s="135" t="s">
        <v>125</v>
      </c>
      <c r="M713" s="136">
        <v>127480</v>
      </c>
      <c r="N713" s="137">
        <f>SUM(K713*M713)</f>
        <v>382440</v>
      </c>
      <c r="O713" s="136">
        <v>201380</v>
      </c>
      <c r="P713" s="137">
        <f>SUM(K713*O713)</f>
        <v>604140</v>
      </c>
      <c r="Q713" s="138">
        <v>203780</v>
      </c>
      <c r="R713" s="174">
        <f>SUM(K713*Q713)</f>
        <v>611340</v>
      </c>
      <c r="S713" s="139">
        <f>M713</f>
        <v>127480</v>
      </c>
      <c r="T713" s="140" t="str">
        <f>M710</f>
        <v>大里総合建材㈱</v>
      </c>
      <c r="U713" s="118"/>
    </row>
    <row r="714" spans="1:21" ht="21.95" customHeight="1" x14ac:dyDescent="0.2">
      <c r="B714" s="125"/>
      <c r="C714" s="10"/>
      <c r="D714" s="10"/>
      <c r="E714" s="126"/>
      <c r="F714" s="10"/>
      <c r="G714" s="10"/>
      <c r="H714" s="10"/>
      <c r="I714" s="10"/>
      <c r="J714" s="10"/>
      <c r="K714" s="126"/>
      <c r="L714" s="127"/>
      <c r="M714" s="128"/>
      <c r="N714" s="126"/>
      <c r="O714" s="128"/>
      <c r="P714" s="126"/>
      <c r="Q714" s="128"/>
      <c r="R714" s="126"/>
      <c r="S714" s="129"/>
      <c r="T714" s="130"/>
      <c r="U714" s="118"/>
    </row>
    <row r="715" spans="1:21" ht="21.95" customHeight="1" x14ac:dyDescent="0.2">
      <c r="B715" s="131"/>
      <c r="C715" s="132" t="s">
        <v>242</v>
      </c>
      <c r="D715" s="133"/>
      <c r="E715" s="134"/>
      <c r="F715" s="132" t="s">
        <v>254</v>
      </c>
      <c r="G715" s="133"/>
      <c r="H715" s="133"/>
      <c r="I715" s="133"/>
      <c r="J715" s="133"/>
      <c r="K715" s="135">
        <v>2</v>
      </c>
      <c r="L715" s="135" t="s">
        <v>125</v>
      </c>
      <c r="M715" s="136">
        <v>135950</v>
      </c>
      <c r="N715" s="137">
        <f>SUM(K715*M715)</f>
        <v>271900</v>
      </c>
      <c r="O715" s="136">
        <v>155790</v>
      </c>
      <c r="P715" s="137">
        <f>SUM(K715*O715)</f>
        <v>311580</v>
      </c>
      <c r="Q715" s="138">
        <v>156170</v>
      </c>
      <c r="R715" s="174">
        <f>SUM(K715*Q715)</f>
        <v>312340</v>
      </c>
      <c r="S715" s="139">
        <f>M715</f>
        <v>135950</v>
      </c>
      <c r="T715" s="140" t="str">
        <f>T713</f>
        <v>大里総合建材㈱</v>
      </c>
      <c r="U715" s="118"/>
    </row>
    <row r="716" spans="1:21" ht="21.95" customHeight="1" x14ac:dyDescent="0.2">
      <c r="B716" s="125"/>
      <c r="C716" s="10"/>
      <c r="D716" s="10"/>
      <c r="E716" s="126"/>
      <c r="F716" s="10"/>
      <c r="G716" s="10"/>
      <c r="H716" s="10"/>
      <c r="I716" s="10"/>
      <c r="J716" s="10"/>
      <c r="K716" s="126"/>
      <c r="L716" s="127"/>
      <c r="M716" s="165"/>
      <c r="N716" s="166"/>
      <c r="O716" s="165"/>
      <c r="P716" s="166"/>
      <c r="Q716" s="128"/>
      <c r="R716" s="126"/>
      <c r="S716" s="173"/>
      <c r="T716" s="184"/>
      <c r="U716" s="118"/>
    </row>
    <row r="717" spans="1:21" ht="21.95" customHeight="1" x14ac:dyDescent="0.2">
      <c r="B717" s="131"/>
      <c r="C717" s="132" t="s">
        <v>243</v>
      </c>
      <c r="D717" s="133"/>
      <c r="E717" s="134"/>
      <c r="F717" s="132" t="s">
        <v>255</v>
      </c>
      <c r="G717" s="133"/>
      <c r="H717" s="133"/>
      <c r="I717" s="133"/>
      <c r="J717" s="133"/>
      <c r="K717" s="135">
        <v>1</v>
      </c>
      <c r="L717" s="135" t="s">
        <v>125</v>
      </c>
      <c r="M717" s="136">
        <v>110740</v>
      </c>
      <c r="N717" s="137">
        <f>SUM(K717*M717)</f>
        <v>110740</v>
      </c>
      <c r="O717" s="136">
        <v>220930</v>
      </c>
      <c r="P717" s="137">
        <f>SUM(K717*O717)</f>
        <v>220930</v>
      </c>
      <c r="Q717" s="138">
        <v>223430</v>
      </c>
      <c r="R717" s="174">
        <f>SUM(K717*Q717)</f>
        <v>223430</v>
      </c>
      <c r="S717" s="139">
        <f>M717</f>
        <v>110740</v>
      </c>
      <c r="T717" s="140" t="str">
        <f>T715</f>
        <v>大里総合建材㈱</v>
      </c>
      <c r="U717" s="118"/>
    </row>
    <row r="718" spans="1:21" ht="21.95" customHeight="1" x14ac:dyDescent="0.2">
      <c r="B718" s="125"/>
      <c r="C718" s="10"/>
      <c r="D718" s="10"/>
      <c r="E718" s="126"/>
      <c r="F718" s="10"/>
      <c r="G718" s="10"/>
      <c r="H718" s="10"/>
      <c r="I718" s="10"/>
      <c r="J718" s="10"/>
      <c r="K718" s="126"/>
      <c r="L718" s="127"/>
      <c r="M718" s="128"/>
      <c r="N718" s="126"/>
      <c r="O718" s="128"/>
      <c r="P718" s="126"/>
      <c r="Q718" s="128"/>
      <c r="R718" s="126"/>
      <c r="S718" s="129"/>
      <c r="T718" s="130"/>
      <c r="U718" s="118"/>
    </row>
    <row r="719" spans="1:21" ht="21.95" customHeight="1" x14ac:dyDescent="0.2">
      <c r="B719" s="131"/>
      <c r="C719" s="132" t="s">
        <v>244</v>
      </c>
      <c r="D719" s="133"/>
      <c r="E719" s="134"/>
      <c r="F719" s="132" t="s">
        <v>256</v>
      </c>
      <c r="G719" s="133"/>
      <c r="H719" s="133"/>
      <c r="I719" s="133"/>
      <c r="J719" s="133"/>
      <c r="K719" s="135">
        <v>1</v>
      </c>
      <c r="L719" s="135" t="s">
        <v>125</v>
      </c>
      <c r="M719" s="136">
        <v>89010</v>
      </c>
      <c r="N719" s="137">
        <f>SUM(K719*M719)</f>
        <v>89010</v>
      </c>
      <c r="O719" s="136">
        <v>110110</v>
      </c>
      <c r="P719" s="137">
        <f>SUM(K719*O719)</f>
        <v>110110</v>
      </c>
      <c r="Q719" s="138">
        <v>111610</v>
      </c>
      <c r="R719" s="174">
        <f>SUM(K719*Q719)</f>
        <v>111610</v>
      </c>
      <c r="S719" s="139">
        <f>M719</f>
        <v>89010</v>
      </c>
      <c r="T719" s="140" t="str">
        <f>T717</f>
        <v>大里総合建材㈱</v>
      </c>
      <c r="U719" s="118"/>
    </row>
    <row r="720" spans="1:21" ht="21.95" customHeight="1" x14ac:dyDescent="0.2">
      <c r="B720" s="125"/>
      <c r="C720" s="10"/>
      <c r="D720" s="10"/>
      <c r="E720" s="126"/>
      <c r="F720" s="10"/>
      <c r="G720" s="10"/>
      <c r="H720" s="10"/>
      <c r="I720" s="10"/>
      <c r="J720" s="10"/>
      <c r="K720" s="126"/>
      <c r="L720" s="127"/>
      <c r="M720" s="128"/>
      <c r="N720" s="126"/>
      <c r="O720" s="128"/>
      <c r="P720" s="126"/>
      <c r="Q720" s="128"/>
      <c r="R720" s="126"/>
      <c r="S720" s="129"/>
      <c r="T720" s="130"/>
      <c r="U720" s="118"/>
    </row>
    <row r="721" spans="2:21" ht="21.95" customHeight="1" x14ac:dyDescent="0.2">
      <c r="B721" s="131"/>
      <c r="C721" s="132" t="s">
        <v>245</v>
      </c>
      <c r="D721" s="133"/>
      <c r="E721" s="134"/>
      <c r="F721" s="132" t="s">
        <v>257</v>
      </c>
      <c r="G721" s="133"/>
      <c r="H721" s="133"/>
      <c r="I721" s="133"/>
      <c r="J721" s="133"/>
      <c r="K721" s="135">
        <v>1</v>
      </c>
      <c r="L721" s="135" t="s">
        <v>125</v>
      </c>
      <c r="M721" s="136">
        <f>SUM(237130+251870)</f>
        <v>489000</v>
      </c>
      <c r="N721" s="137">
        <f>SUM(K721*M721)</f>
        <v>489000</v>
      </c>
      <c r="O721" s="136">
        <f>SUM(409660+302570)</f>
        <v>712230</v>
      </c>
      <c r="P721" s="137">
        <f>SUM(K721*O721)</f>
        <v>712230</v>
      </c>
      <c r="Q721" s="138">
        <f>SUM(414380,314550)</f>
        <v>728930</v>
      </c>
      <c r="R721" s="174">
        <f>SUM(K721*Q721)</f>
        <v>728930</v>
      </c>
      <c r="S721" s="139">
        <f>M721</f>
        <v>489000</v>
      </c>
      <c r="T721" s="140" t="str">
        <f>T719</f>
        <v>大里総合建材㈱</v>
      </c>
      <c r="U721" s="118"/>
    </row>
    <row r="722" spans="2:21" ht="21.95" customHeight="1" x14ac:dyDescent="0.2">
      <c r="B722" s="125"/>
      <c r="C722" s="10"/>
      <c r="D722" s="10"/>
      <c r="E722" s="126"/>
      <c r="F722" s="10"/>
      <c r="G722" s="10"/>
      <c r="H722" s="10"/>
      <c r="I722" s="10"/>
      <c r="J722" s="10"/>
      <c r="K722" s="126"/>
      <c r="L722" s="127"/>
      <c r="M722" s="128"/>
      <c r="N722" s="126"/>
      <c r="O722" s="128"/>
      <c r="P722" s="126"/>
      <c r="Q722" s="128"/>
      <c r="R722" s="126"/>
      <c r="S722" s="129"/>
      <c r="T722" s="130"/>
      <c r="U722" s="118"/>
    </row>
    <row r="723" spans="2:21" ht="21.95" customHeight="1" x14ac:dyDescent="0.2">
      <c r="B723" s="131"/>
      <c r="C723" s="132" t="s">
        <v>246</v>
      </c>
      <c r="D723" s="133"/>
      <c r="E723" s="134"/>
      <c r="F723" s="132" t="s">
        <v>258</v>
      </c>
      <c r="G723" s="133"/>
      <c r="H723" s="133"/>
      <c r="I723" s="133"/>
      <c r="J723" s="133"/>
      <c r="K723" s="135">
        <v>1</v>
      </c>
      <c r="L723" s="135" t="s">
        <v>125</v>
      </c>
      <c r="M723" s="136">
        <v>467050</v>
      </c>
      <c r="N723" s="137">
        <f>SUM(K723*M723)</f>
        <v>467050</v>
      </c>
      <c r="O723" s="136">
        <v>958420</v>
      </c>
      <c r="P723" s="137">
        <f>SUM(K723*O723)</f>
        <v>958420</v>
      </c>
      <c r="Q723" s="138">
        <v>966960</v>
      </c>
      <c r="R723" s="174">
        <f>SUM(K723*Q723)</f>
        <v>966960</v>
      </c>
      <c r="S723" s="139">
        <f>M723</f>
        <v>467050</v>
      </c>
      <c r="T723" s="140" t="str">
        <f>T721</f>
        <v>大里総合建材㈱</v>
      </c>
      <c r="U723" s="118"/>
    </row>
    <row r="724" spans="2:21" ht="21.95" customHeight="1" x14ac:dyDescent="0.2">
      <c r="B724" s="125"/>
      <c r="C724" s="10"/>
      <c r="D724" s="10"/>
      <c r="E724" s="126"/>
      <c r="F724" s="10"/>
      <c r="G724" s="10"/>
      <c r="H724" s="10"/>
      <c r="I724" s="10"/>
      <c r="J724" s="10"/>
      <c r="K724" s="126"/>
      <c r="L724" s="127"/>
      <c r="M724" s="128"/>
      <c r="N724" s="126"/>
      <c r="O724" s="128"/>
      <c r="P724" s="126"/>
      <c r="Q724" s="128"/>
      <c r="R724" s="126"/>
      <c r="S724" s="129"/>
      <c r="T724" s="130"/>
      <c r="U724" s="118"/>
    </row>
    <row r="725" spans="2:21" ht="21.95" customHeight="1" x14ac:dyDescent="0.2">
      <c r="B725" s="131"/>
      <c r="C725" s="132" t="s">
        <v>247</v>
      </c>
      <c r="D725" s="133"/>
      <c r="E725" s="134"/>
      <c r="F725" s="132" t="s">
        <v>259</v>
      </c>
      <c r="G725" s="133"/>
      <c r="H725" s="133"/>
      <c r="I725" s="133"/>
      <c r="J725" s="133"/>
      <c r="K725" s="135">
        <v>1</v>
      </c>
      <c r="L725" s="135" t="s">
        <v>125</v>
      </c>
      <c r="M725" s="136">
        <v>66040</v>
      </c>
      <c r="N725" s="137">
        <f>SUM(K725*M725)</f>
        <v>66040</v>
      </c>
      <c r="O725" s="136">
        <v>170460</v>
      </c>
      <c r="P725" s="137">
        <f>SUM(K725*O725)</f>
        <v>170460</v>
      </c>
      <c r="Q725" s="138">
        <v>161580</v>
      </c>
      <c r="R725" s="174">
        <f>SUM(K725*Q725)</f>
        <v>161580</v>
      </c>
      <c r="S725" s="139">
        <f>M725</f>
        <v>66040</v>
      </c>
      <c r="T725" s="140" t="str">
        <f>T723</f>
        <v>大里総合建材㈱</v>
      </c>
      <c r="U725" s="118"/>
    </row>
    <row r="726" spans="2:21" ht="21.95" customHeight="1" x14ac:dyDescent="0.2">
      <c r="B726" s="125"/>
      <c r="C726" s="10"/>
      <c r="D726" s="10"/>
      <c r="E726" s="126"/>
      <c r="F726" s="10"/>
      <c r="G726" s="10"/>
      <c r="H726" s="10"/>
      <c r="I726" s="10"/>
      <c r="J726" s="10"/>
      <c r="K726" s="126"/>
      <c r="L726" s="127"/>
      <c r="M726" s="128"/>
      <c r="N726" s="126"/>
      <c r="O726" s="128"/>
      <c r="P726" s="126"/>
      <c r="Q726" s="128"/>
      <c r="R726" s="126"/>
      <c r="S726" s="129"/>
      <c r="T726" s="130"/>
      <c r="U726" s="118"/>
    </row>
    <row r="727" spans="2:21" ht="21.95" customHeight="1" x14ac:dyDescent="0.2">
      <c r="B727" s="131"/>
      <c r="C727" s="132" t="s">
        <v>248</v>
      </c>
      <c r="D727" s="133"/>
      <c r="E727" s="134"/>
      <c r="F727" s="132" t="s">
        <v>260</v>
      </c>
      <c r="G727" s="133"/>
      <c r="H727" s="133"/>
      <c r="I727" s="133"/>
      <c r="J727" s="133"/>
      <c r="K727" s="135">
        <v>3</v>
      </c>
      <c r="L727" s="135" t="s">
        <v>125</v>
      </c>
      <c r="M727" s="136">
        <v>891480</v>
      </c>
      <c r="N727" s="137">
        <f>SUM(K727*M727)</f>
        <v>2674440</v>
      </c>
      <c r="O727" s="136">
        <v>759130</v>
      </c>
      <c r="P727" s="137">
        <f>SUM(K727*O727)</f>
        <v>2277390</v>
      </c>
      <c r="Q727" s="138">
        <v>758780</v>
      </c>
      <c r="R727" s="174">
        <f>SUM(K727*Q727)</f>
        <v>2276340</v>
      </c>
      <c r="S727" s="139">
        <f>M727</f>
        <v>891480</v>
      </c>
      <c r="T727" s="140" t="str">
        <f>T725</f>
        <v>大里総合建材㈱</v>
      </c>
      <c r="U727" s="118"/>
    </row>
    <row r="728" spans="2:21" ht="21.95" customHeight="1" x14ac:dyDescent="0.2">
      <c r="B728" s="125"/>
      <c r="C728" s="10"/>
      <c r="D728" s="10"/>
      <c r="E728" s="126"/>
      <c r="F728" s="10"/>
      <c r="G728" s="10"/>
      <c r="H728" s="10"/>
      <c r="I728" s="10"/>
      <c r="J728" s="10"/>
      <c r="K728" s="126"/>
      <c r="L728" s="127"/>
      <c r="M728" s="128"/>
      <c r="N728" s="126"/>
      <c r="O728" s="128"/>
      <c r="P728" s="126"/>
      <c r="Q728" s="128"/>
      <c r="R728" s="126"/>
      <c r="S728" s="129"/>
      <c r="T728" s="130"/>
      <c r="U728" s="118"/>
    </row>
    <row r="729" spans="2:21" ht="21.95" customHeight="1" x14ac:dyDescent="0.2">
      <c r="B729" s="131"/>
      <c r="C729" s="132" t="s">
        <v>249</v>
      </c>
      <c r="D729" s="133"/>
      <c r="E729" s="134"/>
      <c r="F729" s="132" t="s">
        <v>261</v>
      </c>
      <c r="G729" s="133"/>
      <c r="H729" s="133"/>
      <c r="I729" s="133"/>
      <c r="J729" s="133"/>
      <c r="K729" s="135">
        <v>1</v>
      </c>
      <c r="L729" s="135" t="s">
        <v>125</v>
      </c>
      <c r="M729" s="136">
        <v>69860</v>
      </c>
      <c r="N729" s="137">
        <f>SUM(K729*M729)</f>
        <v>69860</v>
      </c>
      <c r="O729" s="136">
        <v>105330</v>
      </c>
      <c r="P729" s="137">
        <f>SUM(K729*O729)</f>
        <v>105330</v>
      </c>
      <c r="Q729" s="138">
        <v>105330</v>
      </c>
      <c r="R729" s="174">
        <f>SUM(K729*Q729)</f>
        <v>105330</v>
      </c>
      <c r="S729" s="139">
        <f>M729</f>
        <v>69860</v>
      </c>
      <c r="T729" s="140" t="str">
        <f>T727</f>
        <v>大里総合建材㈱</v>
      </c>
      <c r="U729" s="118"/>
    </row>
    <row r="730" spans="2:21" ht="21.95" customHeight="1" x14ac:dyDescent="0.2">
      <c r="B730" s="125"/>
      <c r="C730" s="10"/>
      <c r="D730" s="10"/>
      <c r="E730" s="126"/>
      <c r="F730" s="10"/>
      <c r="G730" s="10"/>
      <c r="H730" s="10"/>
      <c r="I730" s="10"/>
      <c r="J730" s="10"/>
      <c r="K730" s="126"/>
      <c r="L730" s="127"/>
      <c r="M730" s="128"/>
      <c r="N730" s="126"/>
      <c r="O730" s="128"/>
      <c r="P730" s="126"/>
      <c r="Q730" s="128"/>
      <c r="R730" s="126"/>
      <c r="S730" s="129"/>
      <c r="T730" s="130"/>
      <c r="U730" s="118"/>
    </row>
    <row r="731" spans="2:21" ht="21.95" customHeight="1" x14ac:dyDescent="0.2">
      <c r="B731" s="131"/>
      <c r="C731" s="132" t="s">
        <v>250</v>
      </c>
      <c r="D731" s="133"/>
      <c r="E731" s="134"/>
      <c r="F731" s="132" t="s">
        <v>261</v>
      </c>
      <c r="G731" s="133"/>
      <c r="H731" s="133"/>
      <c r="I731" s="133"/>
      <c r="J731" s="133"/>
      <c r="K731" s="135">
        <v>1</v>
      </c>
      <c r="L731" s="135" t="s">
        <v>125</v>
      </c>
      <c r="M731" s="136">
        <v>69860</v>
      </c>
      <c r="N731" s="137">
        <f>SUM(K731*M731)</f>
        <v>69860</v>
      </c>
      <c r="O731" s="136">
        <v>160410</v>
      </c>
      <c r="P731" s="137">
        <f>SUM(K731*O731)</f>
        <v>160410</v>
      </c>
      <c r="Q731" s="138">
        <v>160410</v>
      </c>
      <c r="R731" s="174">
        <f>SUM(K731*Q731)</f>
        <v>160410</v>
      </c>
      <c r="S731" s="139">
        <f>M731</f>
        <v>69860</v>
      </c>
      <c r="T731" s="140" t="str">
        <f>T729</f>
        <v>大里総合建材㈱</v>
      </c>
      <c r="U731" s="118"/>
    </row>
    <row r="732" spans="2:21" ht="21.95" customHeight="1" x14ac:dyDescent="0.2">
      <c r="B732" s="125"/>
      <c r="C732" s="10"/>
      <c r="D732" s="10"/>
      <c r="E732" s="126"/>
      <c r="F732" s="10"/>
      <c r="G732" s="10"/>
      <c r="H732" s="10"/>
      <c r="I732" s="10"/>
      <c r="J732" s="10"/>
      <c r="K732" s="126"/>
      <c r="L732" s="127"/>
      <c r="M732" s="128"/>
      <c r="N732" s="126"/>
      <c r="O732" s="128"/>
      <c r="P732" s="126"/>
      <c r="Q732" s="128"/>
      <c r="R732" s="126"/>
      <c r="S732" s="129"/>
      <c r="T732" s="130"/>
      <c r="U732" s="118"/>
    </row>
    <row r="733" spans="2:21" ht="21.75" customHeight="1" x14ac:dyDescent="0.2">
      <c r="B733" s="131"/>
      <c r="C733" s="132" t="s">
        <v>251</v>
      </c>
      <c r="D733" s="133"/>
      <c r="E733" s="134"/>
      <c r="F733" s="132" t="s">
        <v>262</v>
      </c>
      <c r="G733" s="133"/>
      <c r="H733" s="133"/>
      <c r="I733" s="133"/>
      <c r="J733" s="133"/>
      <c r="K733" s="135">
        <v>1</v>
      </c>
      <c r="L733" s="135" t="s">
        <v>125</v>
      </c>
      <c r="M733" s="136">
        <v>67250</v>
      </c>
      <c r="N733" s="137">
        <f>SUM(K733*M733)</f>
        <v>67250</v>
      </c>
      <c r="O733" s="136">
        <v>103220</v>
      </c>
      <c r="P733" s="137">
        <f>SUM(K733*O733)</f>
        <v>103220</v>
      </c>
      <c r="Q733" s="138">
        <v>131490</v>
      </c>
      <c r="R733" s="174">
        <f>SUM(K733*Q733)</f>
        <v>131490</v>
      </c>
      <c r="S733" s="139">
        <f>M733</f>
        <v>67250</v>
      </c>
      <c r="T733" s="140" t="str">
        <f>T731</f>
        <v>大里総合建材㈱</v>
      </c>
      <c r="U733" s="118"/>
    </row>
    <row r="734" spans="2:21" ht="23.25" customHeight="1" x14ac:dyDescent="0.2">
      <c r="B734" s="125"/>
      <c r="C734" s="10"/>
      <c r="D734" s="10"/>
      <c r="E734" s="126"/>
      <c r="F734" s="10"/>
      <c r="G734" s="10"/>
      <c r="H734" s="10"/>
      <c r="I734" s="10"/>
      <c r="J734" s="10"/>
      <c r="K734" s="126"/>
      <c r="L734" s="127"/>
      <c r="M734" s="128"/>
      <c r="N734" s="126"/>
      <c r="O734" s="128"/>
      <c r="P734" s="126"/>
      <c r="Q734" s="128"/>
      <c r="R734" s="126"/>
      <c r="S734" s="129"/>
      <c r="T734" s="130"/>
      <c r="U734" s="118"/>
    </row>
    <row r="735" spans="2:21" ht="21.95" customHeight="1" x14ac:dyDescent="0.2">
      <c r="B735" s="131"/>
      <c r="C735" s="132" t="s">
        <v>252</v>
      </c>
      <c r="D735" s="133"/>
      <c r="E735" s="134"/>
      <c r="F735" s="132" t="s">
        <v>263</v>
      </c>
      <c r="G735" s="133"/>
      <c r="H735" s="133"/>
      <c r="I735" s="133"/>
      <c r="J735" s="133"/>
      <c r="K735" s="135">
        <v>1</v>
      </c>
      <c r="L735" s="135" t="s">
        <v>125</v>
      </c>
      <c r="M735" s="136">
        <v>65450</v>
      </c>
      <c r="N735" s="137">
        <f>SUM(K735*M735)</f>
        <v>65450</v>
      </c>
      <c r="O735" s="136">
        <v>150270</v>
      </c>
      <c r="P735" s="137">
        <f>SUM(K735*O735)</f>
        <v>150270</v>
      </c>
      <c r="Q735" s="138">
        <v>150270</v>
      </c>
      <c r="R735" s="174">
        <f>SUM(K735*Q735)</f>
        <v>150270</v>
      </c>
      <c r="S735" s="139">
        <f>M735</f>
        <v>65450</v>
      </c>
      <c r="T735" s="140" t="str">
        <f>T733</f>
        <v>大里総合建材㈱</v>
      </c>
      <c r="U735" s="118"/>
    </row>
    <row r="736" spans="2:21" ht="21.95" customHeight="1" x14ac:dyDescent="0.2">
      <c r="B736" s="125"/>
      <c r="C736" s="10"/>
      <c r="D736" s="10"/>
      <c r="E736" s="126"/>
      <c r="F736" s="10"/>
      <c r="G736" s="10"/>
      <c r="H736" s="10"/>
      <c r="I736" s="10"/>
      <c r="J736" s="10"/>
      <c r="K736" s="126"/>
      <c r="L736" s="127"/>
      <c r="M736" s="128"/>
      <c r="N736" s="126"/>
      <c r="O736" s="128"/>
      <c r="P736" s="126"/>
      <c r="Q736" s="128"/>
      <c r="R736" s="126"/>
      <c r="S736" s="129"/>
      <c r="T736" s="130"/>
      <c r="U736" s="118"/>
    </row>
    <row r="737" spans="1:21" ht="21.95" customHeight="1" x14ac:dyDescent="0.2">
      <c r="B737" s="131"/>
      <c r="C737" s="132" t="s">
        <v>264</v>
      </c>
      <c r="D737" s="133"/>
      <c r="E737" s="134"/>
      <c r="F737" s="132" t="s">
        <v>269</v>
      </c>
      <c r="G737" s="133"/>
      <c r="H737" s="133"/>
      <c r="I737" s="133"/>
      <c r="J737" s="133"/>
      <c r="K737" s="135">
        <v>1</v>
      </c>
      <c r="L737" s="135" t="s">
        <v>125</v>
      </c>
      <c r="M737" s="136">
        <v>25690</v>
      </c>
      <c r="N737" s="137">
        <f>SUM(K737*M737)</f>
        <v>25690</v>
      </c>
      <c r="O737" s="136">
        <v>46440</v>
      </c>
      <c r="P737" s="137">
        <f>SUM(K737*O737)</f>
        <v>46440</v>
      </c>
      <c r="Q737" s="138">
        <v>46440</v>
      </c>
      <c r="R737" s="174">
        <f>SUM(K737*Q737)</f>
        <v>46440</v>
      </c>
      <c r="S737" s="139">
        <f>M737</f>
        <v>25690</v>
      </c>
      <c r="T737" s="140" t="str">
        <f>T735</f>
        <v>大里総合建材㈱</v>
      </c>
      <c r="U737" s="118"/>
    </row>
    <row r="738" spans="1:21" ht="21.95" customHeight="1" x14ac:dyDescent="0.2">
      <c r="B738" s="125"/>
      <c r="C738" s="10"/>
      <c r="D738" s="10"/>
      <c r="E738" s="126"/>
      <c r="F738" s="10"/>
      <c r="G738" s="10"/>
      <c r="H738" s="10"/>
      <c r="I738" s="10"/>
      <c r="J738" s="10"/>
      <c r="K738" s="126"/>
      <c r="L738" s="127"/>
      <c r="M738" s="128"/>
      <c r="N738" s="126"/>
      <c r="O738" s="128"/>
      <c r="P738" s="126"/>
      <c r="Q738" s="128"/>
      <c r="R738" s="126"/>
      <c r="S738" s="129"/>
      <c r="T738" s="130"/>
      <c r="U738" s="118"/>
    </row>
    <row r="739" spans="1:21" ht="21.95" customHeight="1" x14ac:dyDescent="0.2">
      <c r="B739" s="131"/>
      <c r="C739" s="132" t="s">
        <v>265</v>
      </c>
      <c r="D739" s="133"/>
      <c r="E739" s="134"/>
      <c r="F739" s="132" t="s">
        <v>270</v>
      </c>
      <c r="G739" s="133"/>
      <c r="H739" s="133"/>
      <c r="I739" s="133"/>
      <c r="J739" s="133"/>
      <c r="K739" s="135">
        <v>1</v>
      </c>
      <c r="L739" s="135" t="s">
        <v>125</v>
      </c>
      <c r="M739" s="136">
        <v>104740</v>
      </c>
      <c r="N739" s="137">
        <f>SUM(K739*M739)</f>
        <v>104740</v>
      </c>
      <c r="O739" s="136">
        <v>154600</v>
      </c>
      <c r="P739" s="137">
        <f>SUM(K739*O739)</f>
        <v>154600</v>
      </c>
      <c r="Q739" s="138">
        <v>154600</v>
      </c>
      <c r="R739" s="174">
        <f>SUM(K739*Q739)</f>
        <v>154600</v>
      </c>
      <c r="S739" s="139">
        <f>M739</f>
        <v>104740</v>
      </c>
      <c r="T739" s="140" t="str">
        <f>T737</f>
        <v>大里総合建材㈱</v>
      </c>
      <c r="U739" s="118"/>
    </row>
    <row r="740" spans="1:21" ht="21.95" customHeight="1" x14ac:dyDescent="0.2">
      <c r="B740" s="125"/>
      <c r="C740" s="10"/>
      <c r="D740" s="10"/>
      <c r="E740" s="126"/>
      <c r="F740" s="10"/>
      <c r="G740" s="10"/>
      <c r="H740" s="10"/>
      <c r="I740" s="10"/>
      <c r="J740" s="10"/>
      <c r="K740" s="126"/>
      <c r="L740" s="127"/>
      <c r="M740" s="128"/>
      <c r="N740" s="126"/>
      <c r="O740" s="128"/>
      <c r="P740" s="126"/>
      <c r="Q740" s="128"/>
      <c r="R740" s="126"/>
      <c r="S740" s="129"/>
      <c r="T740" s="130"/>
      <c r="U740" s="118"/>
    </row>
    <row r="741" spans="1:21" ht="21.95" customHeight="1" x14ac:dyDescent="0.2">
      <c r="B741" s="131"/>
      <c r="C741" s="132" t="s">
        <v>266</v>
      </c>
      <c r="D741" s="133"/>
      <c r="E741" s="134"/>
      <c r="F741" s="132" t="s">
        <v>270</v>
      </c>
      <c r="G741" s="133"/>
      <c r="H741" s="133"/>
      <c r="I741" s="133"/>
      <c r="J741" s="133"/>
      <c r="K741" s="135">
        <v>1</v>
      </c>
      <c r="L741" s="135" t="s">
        <v>125</v>
      </c>
      <c r="M741" s="136">
        <v>617230</v>
      </c>
      <c r="N741" s="137">
        <f>SUM(K741*M741)</f>
        <v>617230</v>
      </c>
      <c r="O741" s="136">
        <v>504480</v>
      </c>
      <c r="P741" s="137">
        <f>SUM(K741*O741)</f>
        <v>504480</v>
      </c>
      <c r="Q741" s="138">
        <v>511880</v>
      </c>
      <c r="R741" s="174">
        <f>SUM(K741*Q741)</f>
        <v>511880</v>
      </c>
      <c r="S741" s="139">
        <f>M741</f>
        <v>617230</v>
      </c>
      <c r="T741" s="140" t="str">
        <f>T739</f>
        <v>大里総合建材㈱</v>
      </c>
      <c r="U741" s="118"/>
    </row>
    <row r="742" spans="1:21" ht="21.95" customHeight="1" x14ac:dyDescent="0.2">
      <c r="B742" s="125"/>
      <c r="C742" s="10"/>
      <c r="D742" s="10"/>
      <c r="E742" s="126"/>
      <c r="F742" s="10"/>
      <c r="G742" s="10"/>
      <c r="H742" s="10"/>
      <c r="I742" s="10"/>
      <c r="J742" s="10"/>
      <c r="K742" s="126"/>
      <c r="L742" s="127"/>
      <c r="M742" s="128"/>
      <c r="N742" s="126"/>
      <c r="O742" s="128"/>
      <c r="P742" s="126"/>
      <c r="Q742" s="128"/>
      <c r="R742" s="126"/>
      <c r="S742" s="129"/>
      <c r="T742" s="130"/>
      <c r="U742" s="118"/>
    </row>
    <row r="743" spans="1:21" ht="21.95" customHeight="1" x14ac:dyDescent="0.2">
      <c r="B743" s="131"/>
      <c r="C743" s="132" t="s">
        <v>267</v>
      </c>
      <c r="D743" s="133"/>
      <c r="E743" s="134"/>
      <c r="F743" s="132" t="s">
        <v>271</v>
      </c>
      <c r="G743" s="133"/>
      <c r="H743" s="133"/>
      <c r="I743" s="133"/>
      <c r="J743" s="133"/>
      <c r="K743" s="135">
        <v>1</v>
      </c>
      <c r="L743" s="135" t="s">
        <v>125</v>
      </c>
      <c r="M743" s="136">
        <v>49020</v>
      </c>
      <c r="N743" s="137">
        <f>SUM(K743*M743)</f>
        <v>49020</v>
      </c>
      <c r="O743" s="136">
        <v>73870</v>
      </c>
      <c r="P743" s="137">
        <f>SUM(K743*O743)</f>
        <v>73870</v>
      </c>
      <c r="Q743" s="138">
        <v>73870</v>
      </c>
      <c r="R743" s="174">
        <f>SUM(K743*Q743)</f>
        <v>73870</v>
      </c>
      <c r="S743" s="139">
        <f>M743</f>
        <v>49020</v>
      </c>
      <c r="T743" s="140" t="str">
        <f>T741</f>
        <v>大里総合建材㈱</v>
      </c>
      <c r="U743" s="118"/>
    </row>
    <row r="744" spans="1:21" ht="21.95" customHeight="1" x14ac:dyDescent="0.2">
      <c r="B744" s="125"/>
      <c r="C744" s="10"/>
      <c r="D744" s="10"/>
      <c r="E744" s="126"/>
      <c r="F744" s="10"/>
      <c r="G744" s="10"/>
      <c r="H744" s="10"/>
      <c r="I744" s="10"/>
      <c r="J744" s="10"/>
      <c r="K744" s="126"/>
      <c r="L744" s="127"/>
      <c r="M744" s="128"/>
      <c r="N744" s="126"/>
      <c r="O744" s="128"/>
      <c r="P744" s="126"/>
      <c r="Q744" s="165"/>
      <c r="R744" s="167"/>
      <c r="S744" s="129"/>
      <c r="T744" s="130"/>
      <c r="U744" s="118"/>
    </row>
    <row r="745" spans="1:21" ht="21.95" customHeight="1" thickBot="1" x14ac:dyDescent="0.25">
      <c r="B745" s="148"/>
      <c r="C745" s="149" t="s">
        <v>268</v>
      </c>
      <c r="D745" s="149"/>
      <c r="E745" s="150"/>
      <c r="F745" s="149" t="s">
        <v>272</v>
      </c>
      <c r="G745" s="149"/>
      <c r="H745" s="149"/>
      <c r="I745" s="149"/>
      <c r="J745" s="149"/>
      <c r="K745" s="151">
        <v>1</v>
      </c>
      <c r="L745" s="151" t="s">
        <v>125</v>
      </c>
      <c r="M745" s="168">
        <v>48340</v>
      </c>
      <c r="N745" s="156">
        <f>SUM(K745*M745)</f>
        <v>48340</v>
      </c>
      <c r="O745" s="168">
        <v>73960</v>
      </c>
      <c r="P745" s="156">
        <f>SUM(K745*O745)</f>
        <v>73960</v>
      </c>
      <c r="Q745" s="169">
        <v>73960</v>
      </c>
      <c r="R745" s="170">
        <f>SUM(K745*Q745)</f>
        <v>73960</v>
      </c>
      <c r="S745" s="153">
        <f>M745</f>
        <v>48340</v>
      </c>
      <c r="T745" s="171" t="str">
        <f>T743</f>
        <v>大里総合建材㈱</v>
      </c>
      <c r="U745" s="118"/>
    </row>
    <row r="746" spans="1:21" ht="19.899999999999999" customHeight="1" x14ac:dyDescent="0.2">
      <c r="B746" s="125"/>
      <c r="C746" s="10"/>
      <c r="D746" s="10"/>
      <c r="E746" s="126"/>
      <c r="F746" s="10"/>
      <c r="G746" s="10"/>
      <c r="H746" s="10"/>
      <c r="I746" s="10"/>
      <c r="J746" s="10"/>
      <c r="K746" s="126"/>
      <c r="L746" s="127"/>
      <c r="M746" s="142"/>
      <c r="N746" s="142"/>
      <c r="O746" s="142"/>
      <c r="P746" s="142"/>
      <c r="Q746" s="142"/>
      <c r="R746" s="142"/>
      <c r="S746" s="143"/>
      <c r="T746" s="145"/>
      <c r="U746" s="118"/>
    </row>
    <row r="747" spans="1:21" ht="19.899999999999999" customHeight="1" x14ac:dyDescent="0.2">
      <c r="B747" s="1039" t="s">
        <v>219</v>
      </c>
      <c r="C747" s="1040"/>
      <c r="D747" s="1041"/>
      <c r="E747" s="126"/>
      <c r="F747" s="10"/>
      <c r="G747" s="10"/>
      <c r="H747" s="10"/>
      <c r="I747" s="10"/>
      <c r="J747" s="10"/>
      <c r="K747" s="126"/>
      <c r="L747" s="127"/>
      <c r="M747" s="142"/>
      <c r="N747" s="142">
        <f>SUM(N712:N745)</f>
        <v>5668060</v>
      </c>
      <c r="O747" s="142"/>
      <c r="P747" s="142">
        <f>SUM(P712:P745)</f>
        <v>6737840</v>
      </c>
      <c r="Q747" s="142"/>
      <c r="R747" s="142">
        <f>SUM(R712:R745)</f>
        <v>6800780</v>
      </c>
      <c r="S747" s="142"/>
      <c r="T747" s="155"/>
      <c r="U747" s="118"/>
    </row>
    <row r="748" spans="1:21" ht="19.899999999999999" customHeight="1" thickBot="1" x14ac:dyDescent="0.25">
      <c r="B748" s="148"/>
      <c r="C748" s="149"/>
      <c r="D748" s="149"/>
      <c r="E748" s="150"/>
      <c r="F748" s="149"/>
      <c r="G748" s="149"/>
      <c r="H748" s="149"/>
      <c r="I748" s="149"/>
      <c r="J748" s="149"/>
      <c r="K748" s="150"/>
      <c r="L748" s="151"/>
      <c r="M748" s="152"/>
      <c r="N748" s="152"/>
      <c r="O748" s="152"/>
      <c r="P748" s="152"/>
      <c r="Q748" s="152"/>
      <c r="R748" s="152"/>
      <c r="S748" s="156"/>
      <c r="T748" s="154"/>
      <c r="U748" s="118"/>
    </row>
    <row r="750" spans="1:21" x14ac:dyDescent="0.2">
      <c r="B750" s="25" t="e">
        <f>B706</f>
        <v>#REF!</v>
      </c>
      <c r="T750" s="43" t="s">
        <v>216</v>
      </c>
    </row>
    <row r="751" spans="1:21" ht="42" x14ac:dyDescent="0.4">
      <c r="A751" s="106"/>
      <c r="M751" s="107" t="s">
        <v>18</v>
      </c>
    </row>
    <row r="752" spans="1:21" ht="21.75" thickBot="1" x14ac:dyDescent="0.25">
      <c r="B752" s="108"/>
      <c r="C752" s="109"/>
      <c r="D752" s="109"/>
      <c r="E752" s="109"/>
      <c r="F752" s="109"/>
      <c r="G752" s="109"/>
      <c r="H752" s="109"/>
      <c r="I752" s="109"/>
      <c r="J752" s="109"/>
      <c r="K752" s="109"/>
      <c r="L752" s="110"/>
      <c r="M752" s="109"/>
      <c r="N752" s="109"/>
      <c r="O752" s="109"/>
      <c r="P752" s="109"/>
      <c r="Q752" s="109"/>
      <c r="R752" s="109"/>
      <c r="S752" s="111"/>
      <c r="T752" s="112"/>
    </row>
    <row r="753" spans="2:21" ht="19.899999999999999" customHeight="1" x14ac:dyDescent="0.2">
      <c r="B753" s="113"/>
      <c r="C753" s="114"/>
      <c r="D753" s="114"/>
      <c r="E753" s="115"/>
      <c r="F753" s="114"/>
      <c r="G753" s="114"/>
      <c r="H753" s="114"/>
      <c r="I753" s="114"/>
      <c r="J753" s="114"/>
      <c r="K753" s="115"/>
      <c r="L753" s="116"/>
      <c r="M753" s="1042" t="s">
        <v>19</v>
      </c>
      <c r="N753" s="1043"/>
      <c r="O753" s="1042" t="s">
        <v>19</v>
      </c>
      <c r="P753" s="1043"/>
      <c r="Q753" s="1042" t="s">
        <v>19</v>
      </c>
      <c r="R753" s="1043"/>
      <c r="S753" s="116" t="s">
        <v>20</v>
      </c>
      <c r="T753" s="117"/>
      <c r="U753" s="118"/>
    </row>
    <row r="754" spans="2:21" ht="19.899999999999999" customHeight="1" x14ac:dyDescent="0.2">
      <c r="B754" s="1044" t="s">
        <v>21</v>
      </c>
      <c r="C754" s="1045"/>
      <c r="D754" s="1046"/>
      <c r="E754" s="1047" t="s">
        <v>22</v>
      </c>
      <c r="F754" s="1045"/>
      <c r="G754" s="1045"/>
      <c r="H754" s="1045"/>
      <c r="I754" s="1045"/>
      <c r="J754" s="1046"/>
      <c r="K754" s="119" t="s">
        <v>23</v>
      </c>
      <c r="L754" s="119" t="s">
        <v>5</v>
      </c>
      <c r="M754" s="1048" t="s">
        <v>480</v>
      </c>
      <c r="N754" s="1049"/>
      <c r="O754" s="1048" t="s">
        <v>510</v>
      </c>
      <c r="P754" s="1049"/>
      <c r="Q754" s="1048" t="s">
        <v>516</v>
      </c>
      <c r="R754" s="1049"/>
      <c r="S754" s="119" t="s">
        <v>24</v>
      </c>
      <c r="T754" s="120" t="s">
        <v>25</v>
      </c>
      <c r="U754" s="118"/>
    </row>
    <row r="755" spans="2:21" ht="19.899999999999999" customHeight="1" thickBot="1" x14ac:dyDescent="0.25">
      <c r="B755" s="121"/>
      <c r="C755" s="111"/>
      <c r="D755" s="111"/>
      <c r="E755" s="122"/>
      <c r="F755" s="111"/>
      <c r="G755" s="111"/>
      <c r="H755" s="111"/>
      <c r="I755" s="111"/>
      <c r="J755" s="111"/>
      <c r="K755" s="122"/>
      <c r="L755" s="123"/>
      <c r="M755" s="123" t="s">
        <v>26</v>
      </c>
      <c r="N755" s="123" t="s">
        <v>27</v>
      </c>
      <c r="O755" s="123" t="s">
        <v>26</v>
      </c>
      <c r="P755" s="123" t="s">
        <v>27</v>
      </c>
      <c r="Q755" s="123" t="s">
        <v>26</v>
      </c>
      <c r="R755" s="123" t="s">
        <v>27</v>
      </c>
      <c r="S755" s="123"/>
      <c r="T755" s="124"/>
      <c r="U755" s="118"/>
    </row>
    <row r="756" spans="2:21" ht="21.95" customHeight="1" x14ac:dyDescent="0.2">
      <c r="B756" s="125"/>
      <c r="C756" s="10"/>
      <c r="D756" s="10"/>
      <c r="E756" s="126"/>
      <c r="F756" s="10"/>
      <c r="G756" s="10"/>
      <c r="H756" s="10"/>
      <c r="I756" s="10"/>
      <c r="J756" s="10"/>
      <c r="K756" s="126"/>
      <c r="L756" s="127"/>
      <c r="M756" s="128"/>
      <c r="N756" s="126"/>
      <c r="O756" s="128"/>
      <c r="P756" s="126"/>
      <c r="Q756" s="128"/>
      <c r="R756" s="126"/>
      <c r="S756" s="129"/>
      <c r="T756" s="130"/>
      <c r="U756" s="118"/>
    </row>
    <row r="757" spans="2:21" ht="21.95" customHeight="1" x14ac:dyDescent="0.2">
      <c r="B757" s="131"/>
      <c r="C757" s="132" t="s">
        <v>273</v>
      </c>
      <c r="D757" s="133"/>
      <c r="E757" s="134"/>
      <c r="F757" s="132" t="s">
        <v>280</v>
      </c>
      <c r="G757" s="133"/>
      <c r="H757" s="133"/>
      <c r="I757" s="133"/>
      <c r="J757" s="133"/>
      <c r="K757" s="135">
        <v>6</v>
      </c>
      <c r="L757" s="135" t="s">
        <v>125</v>
      </c>
      <c r="M757" s="136">
        <v>25830</v>
      </c>
      <c r="N757" s="137">
        <f>SUM(K757*M757)</f>
        <v>154980</v>
      </c>
      <c r="O757" s="136">
        <v>39190</v>
      </c>
      <c r="P757" s="137">
        <f>SUM(K757*O757)</f>
        <v>235140</v>
      </c>
      <c r="Q757" s="138">
        <v>39190</v>
      </c>
      <c r="R757" s="174">
        <f>SUM(K757*Q757)</f>
        <v>235140</v>
      </c>
      <c r="S757" s="139">
        <f>M757</f>
        <v>25830</v>
      </c>
      <c r="T757" s="140" t="str">
        <f>M754</f>
        <v>大里総合建材㈱</v>
      </c>
      <c r="U757" s="118"/>
    </row>
    <row r="758" spans="2:21" ht="21.95" customHeight="1" x14ac:dyDescent="0.2">
      <c r="B758" s="125"/>
      <c r="C758" s="10"/>
      <c r="D758" s="10"/>
      <c r="E758" s="126"/>
      <c r="F758" s="10"/>
      <c r="G758" s="10"/>
      <c r="H758" s="10"/>
      <c r="I758" s="10"/>
      <c r="J758" s="10"/>
      <c r="K758" s="126"/>
      <c r="L758" s="127"/>
      <c r="M758" s="128"/>
      <c r="N758" s="126"/>
      <c r="O758" s="128"/>
      <c r="P758" s="126"/>
      <c r="Q758" s="128"/>
      <c r="R758" s="126"/>
      <c r="S758" s="129"/>
      <c r="T758" s="130"/>
      <c r="U758" s="118"/>
    </row>
    <row r="759" spans="2:21" ht="21.95" customHeight="1" x14ac:dyDescent="0.2">
      <c r="B759" s="131"/>
      <c r="C759" s="132" t="s">
        <v>274</v>
      </c>
      <c r="D759" s="133"/>
      <c r="E759" s="134"/>
      <c r="F759" s="132" t="s">
        <v>281</v>
      </c>
      <c r="G759" s="133"/>
      <c r="H759" s="133"/>
      <c r="I759" s="133"/>
      <c r="J759" s="133"/>
      <c r="K759" s="135">
        <v>1</v>
      </c>
      <c r="L759" s="135" t="s">
        <v>125</v>
      </c>
      <c r="M759" s="136">
        <v>22930</v>
      </c>
      <c r="N759" s="137">
        <f>SUM(K759*M759)</f>
        <v>22930</v>
      </c>
      <c r="O759" s="136">
        <v>29970</v>
      </c>
      <c r="P759" s="137">
        <f>SUM(K759*O759)</f>
        <v>29970</v>
      </c>
      <c r="Q759" s="138">
        <v>40670</v>
      </c>
      <c r="R759" s="174">
        <f>SUM(K759*Q759)</f>
        <v>40670</v>
      </c>
      <c r="S759" s="139">
        <f>M759</f>
        <v>22930</v>
      </c>
      <c r="T759" s="140" t="str">
        <f>T757</f>
        <v>大里総合建材㈱</v>
      </c>
      <c r="U759" s="118"/>
    </row>
    <row r="760" spans="2:21" ht="21.95" customHeight="1" x14ac:dyDescent="0.2">
      <c r="B760" s="125"/>
      <c r="C760" s="10"/>
      <c r="D760" s="10"/>
      <c r="E760" s="126"/>
      <c r="F760" s="10"/>
      <c r="G760" s="10"/>
      <c r="H760" s="10"/>
      <c r="I760" s="10"/>
      <c r="J760" s="10"/>
      <c r="K760" s="126"/>
      <c r="L760" s="127"/>
      <c r="M760" s="128"/>
      <c r="N760" s="126"/>
      <c r="O760" s="128"/>
      <c r="P760" s="126"/>
      <c r="Q760" s="165"/>
      <c r="R760" s="167"/>
      <c r="S760" s="173"/>
      <c r="T760" s="184"/>
      <c r="U760" s="118"/>
    </row>
    <row r="761" spans="2:21" ht="21.95" customHeight="1" x14ac:dyDescent="0.2">
      <c r="B761" s="131"/>
      <c r="C761" s="132" t="s">
        <v>275</v>
      </c>
      <c r="D761" s="133"/>
      <c r="E761" s="134"/>
      <c r="F761" s="132" t="s">
        <v>282</v>
      </c>
      <c r="G761" s="133"/>
      <c r="H761" s="133"/>
      <c r="I761" s="133"/>
      <c r="J761" s="133"/>
      <c r="K761" s="135">
        <v>1</v>
      </c>
      <c r="L761" s="135" t="s">
        <v>125</v>
      </c>
      <c r="M761" s="136">
        <v>117110</v>
      </c>
      <c r="N761" s="137">
        <f>SUM(K761*M761)</f>
        <v>117110</v>
      </c>
      <c r="O761" s="136">
        <v>166320</v>
      </c>
      <c r="P761" s="137">
        <f>SUM(K761*O761)</f>
        <v>166320</v>
      </c>
      <c r="Q761" s="138">
        <v>166320</v>
      </c>
      <c r="R761" s="174">
        <f>SUM(K761*Q761)</f>
        <v>166320</v>
      </c>
      <c r="S761" s="139">
        <f>M761</f>
        <v>117110</v>
      </c>
      <c r="T761" s="140" t="str">
        <f>T759</f>
        <v>大里総合建材㈱</v>
      </c>
      <c r="U761" s="118"/>
    </row>
    <row r="762" spans="2:21" ht="21.95" customHeight="1" x14ac:dyDescent="0.2">
      <c r="B762" s="125"/>
      <c r="C762" s="10"/>
      <c r="D762" s="10"/>
      <c r="E762" s="126"/>
      <c r="F762" s="10"/>
      <c r="G762" s="10"/>
      <c r="H762" s="10"/>
      <c r="I762" s="10"/>
      <c r="J762" s="10"/>
      <c r="K762" s="126"/>
      <c r="L762" s="127"/>
      <c r="M762" s="128"/>
      <c r="N762" s="126"/>
      <c r="O762" s="128"/>
      <c r="P762" s="126"/>
      <c r="Q762" s="128"/>
      <c r="R762" s="175"/>
      <c r="S762" s="129"/>
      <c r="T762" s="130"/>
      <c r="U762" s="118"/>
    </row>
    <row r="763" spans="2:21" ht="21.95" customHeight="1" x14ac:dyDescent="0.2">
      <c r="B763" s="131"/>
      <c r="C763" s="132" t="s">
        <v>276</v>
      </c>
      <c r="D763" s="133"/>
      <c r="E763" s="134"/>
      <c r="F763" s="132" t="s">
        <v>283</v>
      </c>
      <c r="G763" s="133"/>
      <c r="H763" s="133"/>
      <c r="I763" s="133"/>
      <c r="J763" s="133"/>
      <c r="K763" s="135">
        <v>1</v>
      </c>
      <c r="L763" s="135" t="s">
        <v>125</v>
      </c>
      <c r="M763" s="136">
        <v>608730</v>
      </c>
      <c r="N763" s="137">
        <f>SUM(K763*M763)</f>
        <v>608730</v>
      </c>
      <c r="O763" s="136">
        <v>517250</v>
      </c>
      <c r="P763" s="137">
        <f>SUM(K763*O763)</f>
        <v>517250</v>
      </c>
      <c r="Q763" s="138">
        <v>523410</v>
      </c>
      <c r="R763" s="174">
        <f>SUM(K763*Q763)</f>
        <v>523410</v>
      </c>
      <c r="S763" s="139">
        <f>M763</f>
        <v>608730</v>
      </c>
      <c r="T763" s="140" t="str">
        <f>T761</f>
        <v>大里総合建材㈱</v>
      </c>
      <c r="U763" s="118"/>
    </row>
    <row r="764" spans="2:21" ht="21.95" customHeight="1" x14ac:dyDescent="0.2">
      <c r="B764" s="125"/>
      <c r="C764" s="10"/>
      <c r="D764" s="10"/>
      <c r="E764" s="126"/>
      <c r="F764" s="10"/>
      <c r="G764" s="10"/>
      <c r="H764" s="10"/>
      <c r="I764" s="10"/>
      <c r="J764" s="10"/>
      <c r="K764" s="126"/>
      <c r="L764" s="127"/>
      <c r="M764" s="128"/>
      <c r="N764" s="126"/>
      <c r="O764" s="128"/>
      <c r="P764" s="126"/>
      <c r="Q764" s="128"/>
      <c r="R764" s="175"/>
      <c r="S764" s="129"/>
      <c r="T764" s="130"/>
      <c r="U764" s="118"/>
    </row>
    <row r="765" spans="2:21" ht="21.95" customHeight="1" x14ac:dyDescent="0.2">
      <c r="B765" s="131"/>
      <c r="C765" s="132" t="s">
        <v>277</v>
      </c>
      <c r="D765" s="133"/>
      <c r="E765" s="134"/>
      <c r="F765" s="132" t="s">
        <v>284</v>
      </c>
      <c r="G765" s="133"/>
      <c r="H765" s="133"/>
      <c r="I765" s="133"/>
      <c r="J765" s="133"/>
      <c r="K765" s="135">
        <v>1</v>
      </c>
      <c r="L765" s="135" t="s">
        <v>125</v>
      </c>
      <c r="M765" s="136">
        <v>28630</v>
      </c>
      <c r="N765" s="137">
        <f>SUM(K765*M765)</f>
        <v>28630</v>
      </c>
      <c r="O765" s="136">
        <v>35750</v>
      </c>
      <c r="P765" s="137">
        <f>SUM(K765*O765)</f>
        <v>35750</v>
      </c>
      <c r="Q765" s="138">
        <v>35750</v>
      </c>
      <c r="R765" s="174">
        <f>SUM(K765*Q765)</f>
        <v>35750</v>
      </c>
      <c r="S765" s="139">
        <f>M765</f>
        <v>28630</v>
      </c>
      <c r="T765" s="140" t="str">
        <f>T763</f>
        <v>大里総合建材㈱</v>
      </c>
      <c r="U765" s="118"/>
    </row>
    <row r="766" spans="2:21" ht="21.95" customHeight="1" x14ac:dyDescent="0.2">
      <c r="B766" s="125"/>
      <c r="C766" s="10"/>
      <c r="D766" s="10"/>
      <c r="E766" s="126"/>
      <c r="F766" s="10"/>
      <c r="G766" s="10"/>
      <c r="H766" s="10"/>
      <c r="I766" s="10"/>
      <c r="J766" s="10"/>
      <c r="K766" s="126"/>
      <c r="L766" s="127"/>
      <c r="M766" s="128"/>
      <c r="N766" s="126"/>
      <c r="O766" s="128"/>
      <c r="P766" s="126"/>
      <c r="Q766" s="128"/>
      <c r="R766" s="175"/>
      <c r="S766" s="129"/>
      <c r="T766" s="130"/>
      <c r="U766" s="118"/>
    </row>
    <row r="767" spans="2:21" ht="21.95" customHeight="1" x14ac:dyDescent="0.2">
      <c r="B767" s="131"/>
      <c r="C767" s="132" t="s">
        <v>278</v>
      </c>
      <c r="D767" s="133"/>
      <c r="E767" s="134"/>
      <c r="F767" s="132" t="s">
        <v>285</v>
      </c>
      <c r="G767" s="133"/>
      <c r="H767" s="133"/>
      <c r="I767" s="133"/>
      <c r="J767" s="133"/>
      <c r="K767" s="135">
        <v>1</v>
      </c>
      <c r="L767" s="135" t="s">
        <v>125</v>
      </c>
      <c r="M767" s="136">
        <v>1193740</v>
      </c>
      <c r="N767" s="137">
        <f>SUM(K767*M767)</f>
        <v>1193740</v>
      </c>
      <c r="O767" s="136">
        <v>1036940</v>
      </c>
      <c r="P767" s="137">
        <f>SUM(K767*O767)</f>
        <v>1036940</v>
      </c>
      <c r="Q767" s="138">
        <v>1051020</v>
      </c>
      <c r="R767" s="174">
        <f>SUM(K767*Q767)</f>
        <v>1051020</v>
      </c>
      <c r="S767" s="139">
        <f>M767</f>
        <v>1193740</v>
      </c>
      <c r="T767" s="140" t="str">
        <f>T765</f>
        <v>大里総合建材㈱</v>
      </c>
      <c r="U767" s="118"/>
    </row>
    <row r="768" spans="2:21" ht="21.95" customHeight="1" x14ac:dyDescent="0.2">
      <c r="B768" s="125"/>
      <c r="C768" s="10"/>
      <c r="D768" s="10"/>
      <c r="E768" s="126"/>
      <c r="F768" s="10"/>
      <c r="G768" s="10"/>
      <c r="H768" s="10"/>
      <c r="I768" s="10"/>
      <c r="J768" s="10"/>
      <c r="K768" s="126"/>
      <c r="L768" s="127"/>
      <c r="M768" s="128"/>
      <c r="N768" s="126"/>
      <c r="O768" s="128"/>
      <c r="P768" s="126"/>
      <c r="Q768" s="128"/>
      <c r="R768" s="175"/>
      <c r="S768" s="129"/>
      <c r="T768" s="130"/>
      <c r="U768" s="118"/>
    </row>
    <row r="769" spans="2:21" ht="21.95" customHeight="1" x14ac:dyDescent="0.2">
      <c r="B769" s="131"/>
      <c r="C769" s="132" t="s">
        <v>279</v>
      </c>
      <c r="D769" s="133"/>
      <c r="E769" s="134"/>
      <c r="F769" s="132" t="s">
        <v>286</v>
      </c>
      <c r="G769" s="133"/>
      <c r="H769" s="133"/>
      <c r="I769" s="133"/>
      <c r="J769" s="133"/>
      <c r="K769" s="135">
        <v>1</v>
      </c>
      <c r="L769" s="135" t="s">
        <v>125</v>
      </c>
      <c r="M769" s="136">
        <v>179350</v>
      </c>
      <c r="N769" s="137">
        <f>SUM(K769*M769)</f>
        <v>179350</v>
      </c>
      <c r="O769" s="136">
        <v>321670</v>
      </c>
      <c r="P769" s="137">
        <f>SUM(K769*O769)</f>
        <v>321670</v>
      </c>
      <c r="Q769" s="138">
        <v>344430</v>
      </c>
      <c r="R769" s="174">
        <f>SUM(K769*Q769)</f>
        <v>344430</v>
      </c>
      <c r="S769" s="139">
        <f>M769</f>
        <v>179350</v>
      </c>
      <c r="T769" s="140" t="str">
        <f>T767</f>
        <v>大里総合建材㈱</v>
      </c>
      <c r="U769" s="118"/>
    </row>
    <row r="770" spans="2:21" ht="21.95" customHeight="1" x14ac:dyDescent="0.2">
      <c r="B770" s="125"/>
      <c r="C770" s="10"/>
      <c r="D770" s="10"/>
      <c r="E770" s="126"/>
      <c r="F770" s="10"/>
      <c r="G770" s="10"/>
      <c r="H770" s="10"/>
      <c r="I770" s="10"/>
      <c r="J770" s="10"/>
      <c r="K770" s="126"/>
      <c r="L770" s="127"/>
      <c r="M770" s="128"/>
      <c r="N770" s="126"/>
      <c r="O770" s="128"/>
      <c r="P770" s="126"/>
      <c r="Q770" s="128"/>
      <c r="R770" s="175"/>
      <c r="S770" s="129"/>
      <c r="T770" s="130"/>
      <c r="U770" s="118"/>
    </row>
    <row r="771" spans="2:21" ht="21.95" customHeight="1" x14ac:dyDescent="0.2">
      <c r="B771" s="131"/>
      <c r="C771" s="132" t="s">
        <v>287</v>
      </c>
      <c r="D771" s="133"/>
      <c r="E771" s="134"/>
      <c r="F771" s="132" t="s">
        <v>295</v>
      </c>
      <c r="G771" s="133"/>
      <c r="H771" s="133"/>
      <c r="I771" s="133"/>
      <c r="J771" s="133"/>
      <c r="K771" s="135">
        <v>1</v>
      </c>
      <c r="L771" s="135" t="s">
        <v>125</v>
      </c>
      <c r="M771" s="136">
        <v>874680</v>
      </c>
      <c r="N771" s="137">
        <f>SUM(K771*M771)</f>
        <v>874680</v>
      </c>
      <c r="O771" s="136">
        <v>505290</v>
      </c>
      <c r="P771" s="137">
        <f>SUM(K771*O771)</f>
        <v>505290</v>
      </c>
      <c r="Q771" s="138">
        <v>519120</v>
      </c>
      <c r="R771" s="174">
        <f>SUM(K771*Q771)</f>
        <v>519120</v>
      </c>
      <c r="S771" s="139">
        <f>M771</f>
        <v>874680</v>
      </c>
      <c r="T771" s="140" t="str">
        <f>T769</f>
        <v>大里総合建材㈱</v>
      </c>
      <c r="U771" s="118"/>
    </row>
    <row r="772" spans="2:21" ht="21.95" customHeight="1" x14ac:dyDescent="0.2">
      <c r="B772" s="125"/>
      <c r="C772" s="10"/>
      <c r="D772" s="10"/>
      <c r="E772" s="126"/>
      <c r="F772" s="10"/>
      <c r="G772" s="10"/>
      <c r="H772" s="10"/>
      <c r="I772" s="10"/>
      <c r="J772" s="10"/>
      <c r="K772" s="126"/>
      <c r="L772" s="127"/>
      <c r="M772" s="128"/>
      <c r="N772" s="126"/>
      <c r="O772" s="128"/>
      <c r="P772" s="126"/>
      <c r="Q772" s="128"/>
      <c r="R772" s="175"/>
      <c r="S772" s="129"/>
      <c r="T772" s="130"/>
      <c r="U772" s="118"/>
    </row>
    <row r="773" spans="2:21" ht="21.95" customHeight="1" x14ac:dyDescent="0.2">
      <c r="B773" s="131"/>
      <c r="C773" s="132" t="s">
        <v>288</v>
      </c>
      <c r="D773" s="133"/>
      <c r="E773" s="134"/>
      <c r="F773" s="132" t="s">
        <v>296</v>
      </c>
      <c r="G773" s="133"/>
      <c r="H773" s="133"/>
      <c r="I773" s="133"/>
      <c r="J773" s="133"/>
      <c r="K773" s="135">
        <v>1</v>
      </c>
      <c r="L773" s="135" t="s">
        <v>125</v>
      </c>
      <c r="M773" s="136">
        <v>47580</v>
      </c>
      <c r="N773" s="137">
        <f>SUM(K773*M773)</f>
        <v>47580</v>
      </c>
      <c r="O773" s="136">
        <v>71080</v>
      </c>
      <c r="P773" s="137">
        <f>SUM(K773*O773)</f>
        <v>71080</v>
      </c>
      <c r="Q773" s="138">
        <v>71080</v>
      </c>
      <c r="R773" s="174">
        <f>SUM(K773*Q773)</f>
        <v>71080</v>
      </c>
      <c r="S773" s="139">
        <f>M773</f>
        <v>47580</v>
      </c>
      <c r="T773" s="140" t="str">
        <f>T771</f>
        <v>大里総合建材㈱</v>
      </c>
      <c r="U773" s="118"/>
    </row>
    <row r="774" spans="2:21" ht="21.95" customHeight="1" x14ac:dyDescent="0.2">
      <c r="B774" s="125"/>
      <c r="C774" s="10"/>
      <c r="D774" s="10"/>
      <c r="E774" s="126"/>
      <c r="F774" s="10"/>
      <c r="G774" s="10"/>
      <c r="H774" s="10"/>
      <c r="I774" s="10"/>
      <c r="J774" s="10"/>
      <c r="K774" s="126"/>
      <c r="L774" s="127"/>
      <c r="M774" s="128"/>
      <c r="N774" s="126"/>
      <c r="O774" s="128"/>
      <c r="P774" s="126"/>
      <c r="Q774" s="128"/>
      <c r="R774" s="175"/>
      <c r="S774" s="129"/>
      <c r="T774" s="130"/>
      <c r="U774" s="118"/>
    </row>
    <row r="775" spans="2:21" ht="21.95" customHeight="1" x14ac:dyDescent="0.2">
      <c r="B775" s="131"/>
      <c r="C775" s="132" t="s">
        <v>289</v>
      </c>
      <c r="D775" s="133"/>
      <c r="E775" s="134"/>
      <c r="F775" s="132" t="s">
        <v>297</v>
      </c>
      <c r="G775" s="133"/>
      <c r="H775" s="133"/>
      <c r="I775" s="133"/>
      <c r="J775" s="133"/>
      <c r="K775" s="135">
        <v>1</v>
      </c>
      <c r="L775" s="135" t="s">
        <v>125</v>
      </c>
      <c r="M775" s="136">
        <v>25370</v>
      </c>
      <c r="N775" s="137">
        <f>SUM(K775*M775)</f>
        <v>25370</v>
      </c>
      <c r="O775" s="136">
        <v>32730</v>
      </c>
      <c r="P775" s="137">
        <f>SUM(K775*O775)</f>
        <v>32730</v>
      </c>
      <c r="Q775" s="138">
        <v>32730</v>
      </c>
      <c r="R775" s="174">
        <f>SUM(K775*Q775)</f>
        <v>32730</v>
      </c>
      <c r="S775" s="139">
        <f>M775</f>
        <v>25370</v>
      </c>
      <c r="T775" s="140" t="str">
        <f>T773</f>
        <v>大里総合建材㈱</v>
      </c>
      <c r="U775" s="118"/>
    </row>
    <row r="776" spans="2:21" ht="21.95" customHeight="1" x14ac:dyDescent="0.2">
      <c r="B776" s="125"/>
      <c r="C776" s="10"/>
      <c r="D776" s="10"/>
      <c r="E776" s="126"/>
      <c r="F776" s="10"/>
      <c r="G776" s="10"/>
      <c r="H776" s="10"/>
      <c r="I776" s="10"/>
      <c r="J776" s="10"/>
      <c r="K776" s="126"/>
      <c r="L776" s="127"/>
      <c r="M776" s="128"/>
      <c r="N776" s="126"/>
      <c r="O776" s="128"/>
      <c r="P776" s="126"/>
      <c r="Q776" s="128"/>
      <c r="R776" s="175"/>
      <c r="S776" s="129"/>
      <c r="T776" s="130"/>
      <c r="U776" s="118"/>
    </row>
    <row r="777" spans="2:21" ht="21.75" customHeight="1" x14ac:dyDescent="0.2">
      <c r="B777" s="131"/>
      <c r="C777" s="132" t="s">
        <v>290</v>
      </c>
      <c r="D777" s="133"/>
      <c r="E777" s="134"/>
      <c r="F777" s="132" t="s">
        <v>229</v>
      </c>
      <c r="G777" s="133"/>
      <c r="H777" s="133"/>
      <c r="I777" s="133"/>
      <c r="J777" s="133"/>
      <c r="K777" s="135">
        <v>1</v>
      </c>
      <c r="L777" s="135" t="s">
        <v>125</v>
      </c>
      <c r="M777" s="136">
        <v>95420</v>
      </c>
      <c r="N777" s="137">
        <f>SUM(K777*M777)</f>
        <v>95420</v>
      </c>
      <c r="O777" s="136">
        <v>112160</v>
      </c>
      <c r="P777" s="137">
        <f>SUM(K777*O777)</f>
        <v>112160</v>
      </c>
      <c r="Q777" s="138">
        <v>123400</v>
      </c>
      <c r="R777" s="174">
        <f>SUM(K777*Q777)</f>
        <v>123400</v>
      </c>
      <c r="S777" s="139">
        <f>M777</f>
        <v>95420</v>
      </c>
      <c r="T777" s="140" t="str">
        <f>T775</f>
        <v>大里総合建材㈱</v>
      </c>
      <c r="U777" s="118"/>
    </row>
    <row r="778" spans="2:21" ht="23.25" customHeight="1" x14ac:dyDescent="0.2">
      <c r="B778" s="125"/>
      <c r="C778" s="10"/>
      <c r="D778" s="10"/>
      <c r="E778" s="126"/>
      <c r="F778" s="10"/>
      <c r="G778" s="10"/>
      <c r="H778" s="10"/>
      <c r="I778" s="10"/>
      <c r="J778" s="10"/>
      <c r="K778" s="126"/>
      <c r="L778" s="127"/>
      <c r="M778" s="128"/>
      <c r="N778" s="126"/>
      <c r="O778" s="128"/>
      <c r="P778" s="126"/>
      <c r="Q778" s="128"/>
      <c r="R778" s="175"/>
      <c r="S778" s="129"/>
      <c r="T778" s="130"/>
      <c r="U778" s="118"/>
    </row>
    <row r="779" spans="2:21" ht="21.95" customHeight="1" x14ac:dyDescent="0.2">
      <c r="B779" s="131"/>
      <c r="C779" s="132" t="s">
        <v>291</v>
      </c>
      <c r="D779" s="133"/>
      <c r="E779" s="134"/>
      <c r="F779" s="132" t="s">
        <v>298</v>
      </c>
      <c r="G779" s="133"/>
      <c r="H779" s="133"/>
      <c r="I779" s="133"/>
      <c r="J779" s="133"/>
      <c r="K779" s="135">
        <v>1</v>
      </c>
      <c r="L779" s="135" t="s">
        <v>125</v>
      </c>
      <c r="M779" s="136">
        <v>24860</v>
      </c>
      <c r="N779" s="137">
        <f>SUM(K779*M779)</f>
        <v>24860</v>
      </c>
      <c r="O779" s="136">
        <v>52160</v>
      </c>
      <c r="P779" s="137">
        <f>SUM(K779*O779)</f>
        <v>52160</v>
      </c>
      <c r="Q779" s="138">
        <v>52160</v>
      </c>
      <c r="R779" s="174">
        <f>SUM(K779*Q779)</f>
        <v>52160</v>
      </c>
      <c r="S779" s="139">
        <f>M779</f>
        <v>24860</v>
      </c>
      <c r="T779" s="140" t="str">
        <f>T777</f>
        <v>大里総合建材㈱</v>
      </c>
      <c r="U779" s="118"/>
    </row>
    <row r="780" spans="2:21" ht="21.95" customHeight="1" x14ac:dyDescent="0.2">
      <c r="B780" s="125"/>
      <c r="C780" s="10"/>
      <c r="D780" s="10"/>
      <c r="E780" s="126"/>
      <c r="F780" s="10"/>
      <c r="G780" s="10"/>
      <c r="H780" s="10"/>
      <c r="I780" s="10"/>
      <c r="J780" s="10"/>
      <c r="K780" s="126"/>
      <c r="L780" s="127"/>
      <c r="M780" s="128"/>
      <c r="N780" s="126"/>
      <c r="O780" s="128"/>
      <c r="P780" s="126"/>
      <c r="Q780" s="128"/>
      <c r="R780" s="175"/>
      <c r="S780" s="129"/>
      <c r="T780" s="130"/>
      <c r="U780" s="118"/>
    </row>
    <row r="781" spans="2:21" ht="21.95" customHeight="1" x14ac:dyDescent="0.2">
      <c r="B781" s="131"/>
      <c r="C781" s="132" t="s">
        <v>292</v>
      </c>
      <c r="D781" s="133"/>
      <c r="E781" s="134"/>
      <c r="F781" s="132" t="s">
        <v>229</v>
      </c>
      <c r="G781" s="133"/>
      <c r="H781" s="133"/>
      <c r="I781" s="133"/>
      <c r="J781" s="133"/>
      <c r="K781" s="135">
        <v>1</v>
      </c>
      <c r="L781" s="135" t="s">
        <v>125</v>
      </c>
      <c r="M781" s="136">
        <v>95420</v>
      </c>
      <c r="N781" s="137">
        <f>SUM(K781*M781)</f>
        <v>95420</v>
      </c>
      <c r="O781" s="136">
        <v>112160</v>
      </c>
      <c r="P781" s="137">
        <f>SUM(K781*O781)</f>
        <v>112160</v>
      </c>
      <c r="Q781" s="138">
        <v>123400</v>
      </c>
      <c r="R781" s="174">
        <f>SUM(K781*Q781)</f>
        <v>123400</v>
      </c>
      <c r="S781" s="139">
        <f>M781</f>
        <v>95420</v>
      </c>
      <c r="T781" s="140" t="str">
        <f>T779</f>
        <v>大里総合建材㈱</v>
      </c>
      <c r="U781" s="118"/>
    </row>
    <row r="782" spans="2:21" ht="21.95" customHeight="1" x14ac:dyDescent="0.2">
      <c r="B782" s="125"/>
      <c r="C782" s="10"/>
      <c r="D782" s="10"/>
      <c r="E782" s="126"/>
      <c r="F782" s="10"/>
      <c r="G782" s="10"/>
      <c r="H782" s="10"/>
      <c r="I782" s="10"/>
      <c r="J782" s="10"/>
      <c r="K782" s="126"/>
      <c r="L782" s="127"/>
      <c r="M782" s="128"/>
      <c r="N782" s="126"/>
      <c r="O782" s="128"/>
      <c r="P782" s="126"/>
      <c r="Q782" s="128"/>
      <c r="R782" s="175"/>
      <c r="S782" s="129"/>
      <c r="T782" s="130"/>
      <c r="U782" s="118"/>
    </row>
    <row r="783" spans="2:21" ht="21.95" customHeight="1" x14ac:dyDescent="0.2">
      <c r="B783" s="131"/>
      <c r="C783" s="132" t="s">
        <v>293</v>
      </c>
      <c r="D783" s="133"/>
      <c r="E783" s="134"/>
      <c r="F783" s="132" t="s">
        <v>229</v>
      </c>
      <c r="G783" s="133"/>
      <c r="H783" s="133"/>
      <c r="I783" s="133"/>
      <c r="J783" s="133"/>
      <c r="K783" s="135">
        <v>1</v>
      </c>
      <c r="L783" s="135" t="s">
        <v>125</v>
      </c>
      <c r="M783" s="136">
        <v>95420</v>
      </c>
      <c r="N783" s="137">
        <f>SUM(K783*M783)</f>
        <v>95420</v>
      </c>
      <c r="O783" s="136">
        <v>112160</v>
      </c>
      <c r="P783" s="137">
        <f>SUM(K783*O783)</f>
        <v>112160</v>
      </c>
      <c r="Q783" s="138">
        <v>123400</v>
      </c>
      <c r="R783" s="174">
        <f>SUM(K783*Q783)</f>
        <v>123400</v>
      </c>
      <c r="S783" s="139">
        <f>M783</f>
        <v>95420</v>
      </c>
      <c r="T783" s="140" t="str">
        <f>T781</f>
        <v>大里総合建材㈱</v>
      </c>
      <c r="U783" s="118"/>
    </row>
    <row r="784" spans="2:21" ht="21.95" customHeight="1" x14ac:dyDescent="0.2">
      <c r="B784" s="125"/>
      <c r="C784" s="10"/>
      <c r="D784" s="10"/>
      <c r="E784" s="126"/>
      <c r="F784" s="10"/>
      <c r="G784" s="10"/>
      <c r="H784" s="10"/>
      <c r="I784" s="10"/>
      <c r="J784" s="10"/>
      <c r="K784" s="126"/>
      <c r="L784" s="127"/>
      <c r="M784" s="128"/>
      <c r="N784" s="126"/>
      <c r="O784" s="128"/>
      <c r="P784" s="126"/>
      <c r="Q784" s="128"/>
      <c r="R784" s="175"/>
      <c r="S784" s="129"/>
      <c r="T784" s="130"/>
      <c r="U784" s="118"/>
    </row>
    <row r="785" spans="1:21" ht="21.95" customHeight="1" x14ac:dyDescent="0.2">
      <c r="B785" s="131"/>
      <c r="C785" s="132" t="s">
        <v>217</v>
      </c>
      <c r="D785" s="133"/>
      <c r="E785" s="134"/>
      <c r="F785" s="132"/>
      <c r="G785" s="133"/>
      <c r="H785" s="133"/>
      <c r="I785" s="133"/>
      <c r="J785" s="133"/>
      <c r="K785" s="135">
        <v>1</v>
      </c>
      <c r="L785" s="135" t="s">
        <v>44</v>
      </c>
      <c r="M785" s="136">
        <v>276970</v>
      </c>
      <c r="N785" s="137">
        <f>SUM(K785*M785)</f>
        <v>276970</v>
      </c>
      <c r="O785" s="136">
        <v>431970</v>
      </c>
      <c r="P785" s="137">
        <f>SUM(K785*O785)</f>
        <v>431970</v>
      </c>
      <c r="Q785" s="138">
        <v>432920</v>
      </c>
      <c r="R785" s="174">
        <f>SUM(K785*Q785)</f>
        <v>432920</v>
      </c>
      <c r="S785" s="139">
        <f>M785</f>
        <v>276970</v>
      </c>
      <c r="T785" s="140" t="str">
        <f>T783</f>
        <v>大里総合建材㈱</v>
      </c>
      <c r="U785" s="118"/>
    </row>
    <row r="786" spans="1:21" ht="21.95" customHeight="1" x14ac:dyDescent="0.2">
      <c r="B786" s="125"/>
      <c r="C786" s="10"/>
      <c r="D786" s="10"/>
      <c r="E786" s="126"/>
      <c r="F786" s="10"/>
      <c r="G786" s="10"/>
      <c r="H786" s="10"/>
      <c r="I786" s="10"/>
      <c r="J786" s="10"/>
      <c r="K786" s="126"/>
      <c r="L786" s="127"/>
      <c r="M786" s="128"/>
      <c r="N786" s="126"/>
      <c r="O786" s="128"/>
      <c r="P786" s="126"/>
      <c r="Q786" s="128"/>
      <c r="R786" s="175"/>
      <c r="S786" s="129"/>
      <c r="T786" s="130"/>
      <c r="U786" s="118"/>
    </row>
    <row r="787" spans="1:21" ht="21.95" customHeight="1" thickBot="1" x14ac:dyDescent="0.25">
      <c r="B787" s="125"/>
      <c r="C787" s="176" t="s">
        <v>294</v>
      </c>
      <c r="D787" s="10"/>
      <c r="E787" s="126"/>
      <c r="F787" s="176"/>
      <c r="G787" s="10"/>
      <c r="H787" s="10"/>
      <c r="I787" s="10"/>
      <c r="J787" s="10"/>
      <c r="K787" s="127">
        <v>1</v>
      </c>
      <c r="L787" s="127" t="s">
        <v>44</v>
      </c>
      <c r="M787" s="128">
        <v>676220</v>
      </c>
      <c r="N787" s="143">
        <f>SUM(K787*M787)</f>
        <v>676220</v>
      </c>
      <c r="O787" s="128">
        <v>732520</v>
      </c>
      <c r="P787" s="143">
        <f>SUM(K787*O787)</f>
        <v>732520</v>
      </c>
      <c r="Q787" s="169">
        <v>732520</v>
      </c>
      <c r="R787" s="170">
        <f>SUM(K787*Q787)</f>
        <v>732520</v>
      </c>
      <c r="S787" s="153">
        <f>M787</f>
        <v>676220</v>
      </c>
      <c r="T787" s="171" t="str">
        <f>T785</f>
        <v>大里総合建材㈱</v>
      </c>
      <c r="U787" s="118"/>
    </row>
    <row r="788" spans="1:21" ht="20.100000000000001" customHeight="1" x14ac:dyDescent="0.2">
      <c r="B788" s="177"/>
      <c r="C788" s="178"/>
      <c r="D788" s="178"/>
      <c r="E788" s="179"/>
      <c r="F788" s="178"/>
      <c r="G788" s="178"/>
      <c r="H788" s="178"/>
      <c r="I788" s="178"/>
      <c r="J788" s="178"/>
      <c r="K788" s="179"/>
      <c r="L788" s="180"/>
      <c r="M788" s="181"/>
      <c r="N788" s="181"/>
      <c r="O788" s="181"/>
      <c r="P788" s="181"/>
      <c r="Q788" s="181"/>
      <c r="R788" s="181"/>
      <c r="S788" s="182"/>
      <c r="T788" s="183"/>
      <c r="U788" s="118"/>
    </row>
    <row r="789" spans="1:21" ht="20.100000000000001" customHeight="1" x14ac:dyDescent="0.2">
      <c r="B789" s="1039" t="s">
        <v>481</v>
      </c>
      <c r="C789" s="1040"/>
      <c r="D789" s="1041"/>
      <c r="E789" s="126"/>
      <c r="F789" s="10"/>
      <c r="G789" s="10"/>
      <c r="H789" s="10"/>
      <c r="I789" s="10"/>
      <c r="J789" s="10"/>
      <c r="K789" s="127"/>
      <c r="L789" s="127"/>
      <c r="M789" s="142"/>
      <c r="N789" s="142">
        <f>SUM(N756:N787)</f>
        <v>4517410</v>
      </c>
      <c r="O789" s="142"/>
      <c r="P789" s="142">
        <f>SUM(P756:P787)</f>
        <v>4505270</v>
      </c>
      <c r="Q789" s="142"/>
      <c r="R789" s="142">
        <f>SUM(R756:R787)</f>
        <v>4607470</v>
      </c>
      <c r="S789" s="144"/>
      <c r="T789" s="145"/>
      <c r="U789" s="118"/>
    </row>
    <row r="790" spans="1:21" ht="20.100000000000001" customHeight="1" thickBot="1" x14ac:dyDescent="0.25">
      <c r="B790" s="148"/>
      <c r="C790" s="149"/>
      <c r="D790" s="149"/>
      <c r="E790" s="150"/>
      <c r="F790" s="149"/>
      <c r="G790" s="149"/>
      <c r="H790" s="149"/>
      <c r="I790" s="149"/>
      <c r="J790" s="149"/>
      <c r="K790" s="151"/>
      <c r="L790" s="151"/>
      <c r="M790" s="152"/>
      <c r="N790" s="152"/>
      <c r="O790" s="152"/>
      <c r="P790" s="152"/>
      <c r="Q790" s="152"/>
      <c r="R790" s="152"/>
      <c r="S790" s="153"/>
      <c r="T790" s="154"/>
      <c r="U790" s="118"/>
    </row>
    <row r="791" spans="1:21" ht="20.100000000000001" customHeight="1" x14ac:dyDescent="0.2">
      <c r="B791" s="125"/>
      <c r="C791" s="10"/>
      <c r="D791" s="10"/>
      <c r="E791" s="126"/>
      <c r="F791" s="10"/>
      <c r="G791" s="10"/>
      <c r="H791" s="10"/>
      <c r="I791" s="10"/>
      <c r="J791" s="10"/>
      <c r="K791" s="126"/>
      <c r="L791" s="127"/>
      <c r="M791" s="142"/>
      <c r="N791" s="142"/>
      <c r="O791" s="142"/>
      <c r="P791" s="142"/>
      <c r="Q791" s="142"/>
      <c r="R791" s="142"/>
      <c r="S791" s="143"/>
      <c r="T791" s="145"/>
      <c r="U791" s="118"/>
    </row>
    <row r="792" spans="1:21" ht="19.899999999999999" customHeight="1" x14ac:dyDescent="0.2">
      <c r="B792" s="1039" t="s">
        <v>3</v>
      </c>
      <c r="C792" s="1040"/>
      <c r="D792" s="1041"/>
      <c r="E792" s="126"/>
      <c r="F792" s="10"/>
      <c r="G792" s="10"/>
      <c r="H792" s="10"/>
      <c r="I792" s="10"/>
      <c r="J792" s="10"/>
      <c r="K792" s="126"/>
      <c r="L792" s="127"/>
      <c r="M792" s="142"/>
      <c r="N792" s="142">
        <f>SUM(N747,N789)</f>
        <v>10185470</v>
      </c>
      <c r="O792" s="142"/>
      <c r="P792" s="142">
        <f>SUM(P747,P789)</f>
        <v>11243110</v>
      </c>
      <c r="Q792" s="142"/>
      <c r="R792" s="142">
        <f>SUM(R747,R789)</f>
        <v>11408250</v>
      </c>
      <c r="S792" s="142"/>
      <c r="T792" s="155"/>
      <c r="U792" s="118"/>
    </row>
    <row r="793" spans="1:21" ht="19.899999999999999" customHeight="1" thickBot="1" x14ac:dyDescent="0.25">
      <c r="B793" s="148"/>
      <c r="C793" s="149"/>
      <c r="D793" s="149"/>
      <c r="E793" s="150"/>
      <c r="F793" s="149"/>
      <c r="G793" s="149"/>
      <c r="H793" s="149"/>
      <c r="I793" s="149"/>
      <c r="J793" s="149"/>
      <c r="K793" s="150"/>
      <c r="L793" s="151"/>
      <c r="M793" s="152"/>
      <c r="N793" s="152"/>
      <c r="O793" s="152"/>
      <c r="P793" s="152"/>
      <c r="Q793" s="152"/>
      <c r="R793" s="152"/>
      <c r="S793" s="156"/>
      <c r="T793" s="154"/>
      <c r="U793" s="118"/>
    </row>
    <row r="795" spans="1:21" x14ac:dyDescent="0.2">
      <c r="B795" s="25" t="e">
        <f>B750</f>
        <v>#REF!</v>
      </c>
      <c r="T795" s="43" t="s">
        <v>216</v>
      </c>
    </row>
    <row r="796" spans="1:21" ht="42" x14ac:dyDescent="0.4">
      <c r="A796" s="106"/>
      <c r="M796" s="107" t="s">
        <v>18</v>
      </c>
    </row>
    <row r="797" spans="1:21" ht="21.75" thickBot="1" x14ac:dyDescent="0.25">
      <c r="B797" s="108"/>
      <c r="C797" s="109"/>
      <c r="D797" s="109"/>
      <c r="E797" s="109"/>
      <c r="F797" s="109"/>
      <c r="G797" s="109"/>
      <c r="H797" s="109"/>
      <c r="I797" s="109"/>
      <c r="J797" s="109"/>
      <c r="K797" s="109"/>
      <c r="L797" s="110"/>
      <c r="M797" s="109"/>
      <c r="N797" s="109"/>
      <c r="O797" s="109"/>
      <c r="P797" s="109"/>
      <c r="Q797" s="109"/>
      <c r="R797" s="109"/>
      <c r="S797" s="111"/>
      <c r="T797" s="112"/>
    </row>
    <row r="798" spans="1:21" ht="19.899999999999999" customHeight="1" x14ac:dyDescent="0.2">
      <c r="B798" s="113"/>
      <c r="C798" s="114"/>
      <c r="D798" s="114"/>
      <c r="E798" s="115"/>
      <c r="F798" s="114"/>
      <c r="G798" s="114"/>
      <c r="H798" s="114"/>
      <c r="I798" s="114"/>
      <c r="J798" s="114"/>
      <c r="K798" s="115"/>
      <c r="L798" s="116"/>
      <c r="M798" s="1042" t="s">
        <v>19</v>
      </c>
      <c r="N798" s="1043"/>
      <c r="O798" s="1042" t="s">
        <v>19</v>
      </c>
      <c r="P798" s="1043"/>
      <c r="Q798" s="1042" t="s">
        <v>19</v>
      </c>
      <c r="R798" s="1043"/>
      <c r="S798" s="116" t="s">
        <v>20</v>
      </c>
      <c r="T798" s="117"/>
      <c r="U798" s="118"/>
    </row>
    <row r="799" spans="1:21" ht="19.899999999999999" customHeight="1" x14ac:dyDescent="0.2">
      <c r="B799" s="1044" t="s">
        <v>21</v>
      </c>
      <c r="C799" s="1045"/>
      <c r="D799" s="1046"/>
      <c r="E799" s="1047" t="s">
        <v>22</v>
      </c>
      <c r="F799" s="1045"/>
      <c r="G799" s="1045"/>
      <c r="H799" s="1045"/>
      <c r="I799" s="1045"/>
      <c r="J799" s="1046"/>
      <c r="K799" s="119" t="s">
        <v>23</v>
      </c>
      <c r="L799" s="119" t="s">
        <v>5</v>
      </c>
      <c r="M799" s="1048" t="s">
        <v>480</v>
      </c>
      <c r="N799" s="1049"/>
      <c r="O799" s="1048" t="s">
        <v>510</v>
      </c>
      <c r="P799" s="1049"/>
      <c r="Q799" s="1048" t="s">
        <v>516</v>
      </c>
      <c r="R799" s="1049"/>
      <c r="S799" s="119" t="s">
        <v>24</v>
      </c>
      <c r="T799" s="120" t="s">
        <v>25</v>
      </c>
      <c r="U799" s="118"/>
    </row>
    <row r="800" spans="1:21" ht="19.899999999999999" customHeight="1" thickBot="1" x14ac:dyDescent="0.25">
      <c r="B800" s="121"/>
      <c r="C800" s="111"/>
      <c r="D800" s="111"/>
      <c r="E800" s="122"/>
      <c r="F800" s="111"/>
      <c r="G800" s="111"/>
      <c r="H800" s="111"/>
      <c r="I800" s="111"/>
      <c r="J800" s="111"/>
      <c r="K800" s="122"/>
      <c r="L800" s="123"/>
      <c r="M800" s="123" t="s">
        <v>26</v>
      </c>
      <c r="N800" s="123" t="s">
        <v>27</v>
      </c>
      <c r="O800" s="123" t="s">
        <v>26</v>
      </c>
      <c r="P800" s="123" t="s">
        <v>27</v>
      </c>
      <c r="Q800" s="123" t="s">
        <v>26</v>
      </c>
      <c r="R800" s="123" t="s">
        <v>27</v>
      </c>
      <c r="S800" s="123"/>
      <c r="T800" s="124"/>
      <c r="U800" s="118"/>
    </row>
    <row r="801" spans="2:21" ht="21.95" customHeight="1" x14ac:dyDescent="0.2">
      <c r="B801" s="125"/>
      <c r="C801" s="10"/>
      <c r="D801" s="10"/>
      <c r="E801" s="126"/>
      <c r="F801" s="10"/>
      <c r="G801" s="10"/>
      <c r="H801" s="10"/>
      <c r="I801" s="10"/>
      <c r="J801" s="10"/>
      <c r="K801" s="126"/>
      <c r="L801" s="127"/>
      <c r="M801" s="128"/>
      <c r="N801" s="126"/>
      <c r="O801" s="128"/>
      <c r="P801" s="126"/>
      <c r="Q801" s="128"/>
      <c r="R801" s="126"/>
      <c r="S801" s="129"/>
      <c r="T801" s="130"/>
      <c r="U801" s="118"/>
    </row>
    <row r="802" spans="2:21" ht="21.95" customHeight="1" x14ac:dyDescent="0.2">
      <c r="B802" s="131"/>
      <c r="C802" s="132" t="s">
        <v>299</v>
      </c>
      <c r="D802" s="133"/>
      <c r="E802" s="134"/>
      <c r="F802" s="132" t="s">
        <v>300</v>
      </c>
      <c r="G802" s="133"/>
      <c r="H802" s="133"/>
      <c r="I802" s="133"/>
      <c r="J802" s="133"/>
      <c r="K802" s="135">
        <v>1</v>
      </c>
      <c r="L802" s="135" t="s">
        <v>125</v>
      </c>
      <c r="M802" s="136">
        <v>450000</v>
      </c>
      <c r="N802" s="137">
        <f>SUM(K802*M802)</f>
        <v>450000</v>
      </c>
      <c r="O802" s="136">
        <v>415540</v>
      </c>
      <c r="P802" s="137">
        <f>SUM(K802*O802)</f>
        <v>415540</v>
      </c>
      <c r="Q802" s="138">
        <f>SUM(404000,20200,33200)</f>
        <v>457400</v>
      </c>
      <c r="R802" s="174">
        <f>SUM(K802*Q802)</f>
        <v>457400</v>
      </c>
      <c r="S802" s="139">
        <f>O802</f>
        <v>415540</v>
      </c>
      <c r="T802" s="140" t="str">
        <f>O799</f>
        <v>金秀アルミ工業㈱</v>
      </c>
      <c r="U802" s="118"/>
    </row>
    <row r="803" spans="2:21" ht="21.95" customHeight="1" x14ac:dyDescent="0.2">
      <c r="B803" s="125"/>
      <c r="C803" s="10"/>
      <c r="D803" s="10"/>
      <c r="E803" s="126"/>
      <c r="F803" s="10"/>
      <c r="G803" s="10"/>
      <c r="H803" s="10"/>
      <c r="I803" s="10"/>
      <c r="J803" s="10"/>
      <c r="K803" s="126"/>
      <c r="L803" s="127"/>
      <c r="M803" s="128"/>
      <c r="N803" s="126"/>
      <c r="O803" s="128"/>
      <c r="P803" s="126"/>
      <c r="Q803" s="128"/>
      <c r="R803" s="126"/>
      <c r="S803" s="129"/>
      <c r="T803" s="130"/>
      <c r="U803" s="118"/>
    </row>
    <row r="804" spans="2:21" ht="21.95" customHeight="1" x14ac:dyDescent="0.2">
      <c r="B804" s="131"/>
      <c r="C804" s="132" t="s">
        <v>217</v>
      </c>
      <c r="D804" s="133"/>
      <c r="E804" s="134"/>
      <c r="F804" s="132"/>
      <c r="G804" s="133"/>
      <c r="H804" s="133"/>
      <c r="I804" s="133"/>
      <c r="J804" s="133"/>
      <c r="K804" s="135">
        <v>1</v>
      </c>
      <c r="L804" s="135" t="s">
        <v>44</v>
      </c>
      <c r="M804" s="136"/>
      <c r="N804" s="185" t="s">
        <v>482</v>
      </c>
      <c r="O804" s="136"/>
      <c r="P804" s="185" t="s">
        <v>482</v>
      </c>
      <c r="Q804" s="138"/>
      <c r="R804" s="185" t="s">
        <v>482</v>
      </c>
      <c r="S804" s="139"/>
      <c r="T804" s="140"/>
      <c r="U804" s="118"/>
    </row>
    <row r="805" spans="2:21" ht="21.95" customHeight="1" x14ac:dyDescent="0.2">
      <c r="B805" s="125"/>
      <c r="C805" s="10"/>
      <c r="D805" s="10"/>
      <c r="E805" s="126"/>
      <c r="F805" s="10"/>
      <c r="G805" s="10"/>
      <c r="H805" s="10"/>
      <c r="I805" s="10"/>
      <c r="J805" s="10"/>
      <c r="K805" s="126"/>
      <c r="L805" s="127"/>
      <c r="M805" s="141"/>
      <c r="N805" s="142"/>
      <c r="O805" s="141"/>
      <c r="P805" s="142"/>
      <c r="Q805" s="141"/>
      <c r="R805" s="142"/>
      <c r="S805" s="129"/>
      <c r="T805" s="130"/>
      <c r="U805" s="118"/>
    </row>
    <row r="806" spans="2:21" ht="21.95" customHeight="1" x14ac:dyDescent="0.2">
      <c r="B806" s="131"/>
      <c r="C806" s="132" t="s">
        <v>294</v>
      </c>
      <c r="D806" s="133"/>
      <c r="E806" s="134"/>
      <c r="F806" s="132"/>
      <c r="G806" s="133"/>
      <c r="H806" s="133"/>
      <c r="I806" s="133"/>
      <c r="J806" s="133"/>
      <c r="K806" s="135">
        <v>1</v>
      </c>
      <c r="L806" s="135" t="s">
        <v>44</v>
      </c>
      <c r="M806" s="136"/>
      <c r="N806" s="185" t="s">
        <v>482</v>
      </c>
      <c r="O806" s="136"/>
      <c r="P806" s="185" t="s">
        <v>482</v>
      </c>
      <c r="Q806" s="138"/>
      <c r="R806" s="185" t="s">
        <v>482</v>
      </c>
      <c r="S806" s="139"/>
      <c r="T806" s="140"/>
      <c r="U806" s="118"/>
    </row>
    <row r="807" spans="2:21" ht="21.95" customHeight="1" x14ac:dyDescent="0.2">
      <c r="B807" s="125"/>
      <c r="C807" s="10"/>
      <c r="D807" s="10"/>
      <c r="E807" s="126"/>
      <c r="F807" s="10"/>
      <c r="G807" s="10"/>
      <c r="H807" s="10"/>
      <c r="I807" s="10"/>
      <c r="J807" s="10"/>
      <c r="K807" s="126"/>
      <c r="L807" s="127"/>
      <c r="M807" s="141"/>
      <c r="N807" s="142"/>
      <c r="O807" s="141"/>
      <c r="P807" s="142"/>
      <c r="Q807" s="141"/>
      <c r="R807" s="142"/>
      <c r="S807" s="129"/>
      <c r="T807" s="130"/>
      <c r="U807" s="118"/>
    </row>
    <row r="808" spans="2:21" ht="21.95" customHeight="1" x14ac:dyDescent="0.2">
      <c r="B808" s="131"/>
      <c r="C808" s="132"/>
      <c r="D808" s="133"/>
      <c r="E808" s="134"/>
      <c r="F808" s="132"/>
      <c r="G808" s="133"/>
      <c r="H808" s="133"/>
      <c r="I808" s="133"/>
      <c r="J808" s="133"/>
      <c r="K808" s="135"/>
      <c r="L808" s="135"/>
      <c r="M808" s="136"/>
      <c r="N808" s="137"/>
      <c r="O808" s="136"/>
      <c r="P808" s="137"/>
      <c r="Q808" s="138"/>
      <c r="R808" s="137"/>
      <c r="S808" s="139"/>
      <c r="T808" s="140"/>
      <c r="U808" s="118"/>
    </row>
    <row r="809" spans="2:21" ht="21.95" customHeight="1" x14ac:dyDescent="0.2">
      <c r="B809" s="125"/>
      <c r="C809" s="10"/>
      <c r="D809" s="10"/>
      <c r="E809" s="126"/>
      <c r="F809" s="10"/>
      <c r="G809" s="10"/>
      <c r="H809" s="10"/>
      <c r="I809" s="10"/>
      <c r="J809" s="10"/>
      <c r="K809" s="126"/>
      <c r="L809" s="127"/>
      <c r="M809" s="141"/>
      <c r="N809" s="142"/>
      <c r="O809" s="141"/>
      <c r="P809" s="142"/>
      <c r="Q809" s="141"/>
      <c r="R809" s="142"/>
      <c r="S809" s="129"/>
      <c r="T809" s="130"/>
      <c r="U809" s="118"/>
    </row>
    <row r="810" spans="2:21" ht="21.95" customHeight="1" x14ac:dyDescent="0.2">
      <c r="B810" s="131"/>
      <c r="C810" s="132"/>
      <c r="D810" s="133"/>
      <c r="E810" s="134"/>
      <c r="F810" s="132"/>
      <c r="G810" s="133"/>
      <c r="H810" s="133"/>
      <c r="I810" s="133"/>
      <c r="J810" s="133"/>
      <c r="K810" s="135"/>
      <c r="L810" s="135"/>
      <c r="M810" s="136"/>
      <c r="N810" s="137"/>
      <c r="O810" s="136"/>
      <c r="P810" s="137"/>
      <c r="Q810" s="138"/>
      <c r="R810" s="137"/>
      <c r="S810" s="139"/>
      <c r="T810" s="140"/>
      <c r="U810" s="118"/>
    </row>
    <row r="811" spans="2:21" ht="21.95" customHeight="1" x14ac:dyDescent="0.2">
      <c r="B811" s="125"/>
      <c r="C811" s="10"/>
      <c r="D811" s="10"/>
      <c r="E811" s="126"/>
      <c r="F811" s="10"/>
      <c r="G811" s="10"/>
      <c r="H811" s="10"/>
      <c r="I811" s="10"/>
      <c r="J811" s="10"/>
      <c r="K811" s="126"/>
      <c r="L811" s="127"/>
      <c r="M811" s="141"/>
      <c r="N811" s="142"/>
      <c r="O811" s="141"/>
      <c r="P811" s="142"/>
      <c r="Q811" s="141"/>
      <c r="R811" s="142"/>
      <c r="S811" s="129"/>
      <c r="T811" s="130"/>
      <c r="U811" s="118"/>
    </row>
    <row r="812" spans="2:21" ht="21.95" customHeight="1" x14ac:dyDescent="0.2">
      <c r="B812" s="131"/>
      <c r="C812" s="132"/>
      <c r="D812" s="133"/>
      <c r="E812" s="134"/>
      <c r="F812" s="132"/>
      <c r="G812" s="133"/>
      <c r="H812" s="133"/>
      <c r="I812" s="133"/>
      <c r="J812" s="133"/>
      <c r="K812" s="135"/>
      <c r="L812" s="135"/>
      <c r="M812" s="136"/>
      <c r="N812" s="137"/>
      <c r="O812" s="136"/>
      <c r="P812" s="137"/>
      <c r="Q812" s="138"/>
      <c r="R812" s="137"/>
      <c r="S812" s="139"/>
      <c r="T812" s="140"/>
      <c r="U812" s="118"/>
    </row>
    <row r="813" spans="2:21" ht="21.95" customHeight="1" x14ac:dyDescent="0.2">
      <c r="B813" s="125"/>
      <c r="C813" s="10"/>
      <c r="D813" s="10"/>
      <c r="E813" s="126"/>
      <c r="F813" s="10"/>
      <c r="G813" s="10"/>
      <c r="H813" s="10"/>
      <c r="I813" s="10"/>
      <c r="J813" s="10"/>
      <c r="K813" s="126"/>
      <c r="L813" s="127"/>
      <c r="M813" s="141"/>
      <c r="N813" s="142"/>
      <c r="O813" s="141"/>
      <c r="P813" s="142"/>
      <c r="Q813" s="141"/>
      <c r="R813" s="142"/>
      <c r="S813" s="129"/>
      <c r="T813" s="130"/>
      <c r="U813" s="118"/>
    </row>
    <row r="814" spans="2:21" ht="21.95" customHeight="1" x14ac:dyDescent="0.2">
      <c r="B814" s="131"/>
      <c r="C814" s="132"/>
      <c r="D814" s="133"/>
      <c r="E814" s="134"/>
      <c r="F814" s="132"/>
      <c r="G814" s="133"/>
      <c r="H814" s="133"/>
      <c r="I814" s="133"/>
      <c r="J814" s="133"/>
      <c r="K814" s="135"/>
      <c r="L814" s="135"/>
      <c r="M814" s="136"/>
      <c r="N814" s="137"/>
      <c r="O814" s="136"/>
      <c r="P814" s="137"/>
      <c r="Q814" s="138"/>
      <c r="R814" s="137"/>
      <c r="S814" s="139"/>
      <c r="T814" s="140"/>
      <c r="U814" s="118"/>
    </row>
    <row r="815" spans="2:21" ht="21.95" customHeight="1" x14ac:dyDescent="0.2">
      <c r="B815" s="125"/>
      <c r="C815" s="10"/>
      <c r="D815" s="10"/>
      <c r="E815" s="126"/>
      <c r="F815" s="10"/>
      <c r="G815" s="10"/>
      <c r="H815" s="10"/>
      <c r="I815" s="10"/>
      <c r="J815" s="10"/>
      <c r="K815" s="126"/>
      <c r="L815" s="127"/>
      <c r="M815" s="141"/>
      <c r="N815" s="142"/>
      <c r="O815" s="141"/>
      <c r="P815" s="142"/>
      <c r="Q815" s="141"/>
      <c r="R815" s="142"/>
      <c r="S815" s="143"/>
      <c r="T815" s="130"/>
      <c r="U815" s="118"/>
    </row>
    <row r="816" spans="2:21" ht="21.95" customHeight="1" x14ac:dyDescent="0.2">
      <c r="B816" s="131"/>
      <c r="C816" s="132"/>
      <c r="D816" s="133"/>
      <c r="E816" s="134"/>
      <c r="F816" s="132"/>
      <c r="G816" s="133"/>
      <c r="H816" s="133"/>
      <c r="I816" s="133"/>
      <c r="J816" s="133"/>
      <c r="K816" s="135"/>
      <c r="L816" s="135"/>
      <c r="M816" s="136"/>
      <c r="N816" s="137"/>
      <c r="O816" s="136"/>
      <c r="P816" s="137"/>
      <c r="Q816" s="138"/>
      <c r="R816" s="137"/>
      <c r="S816" s="139"/>
      <c r="T816" s="140"/>
      <c r="U816" s="118"/>
    </row>
    <row r="817" spans="2:21" ht="21.95" customHeight="1" x14ac:dyDescent="0.2">
      <c r="B817" s="125"/>
      <c r="C817" s="10"/>
      <c r="D817" s="10"/>
      <c r="E817" s="126"/>
      <c r="F817" s="10"/>
      <c r="G817" s="10"/>
      <c r="H817" s="10"/>
      <c r="I817" s="10"/>
      <c r="J817" s="10"/>
      <c r="K817" s="126"/>
      <c r="L817" s="127"/>
      <c r="M817" s="141"/>
      <c r="N817" s="142"/>
      <c r="O817" s="141"/>
      <c r="P817" s="142"/>
      <c r="Q817" s="141"/>
      <c r="R817" s="142"/>
      <c r="S817" s="143"/>
      <c r="T817" s="130"/>
      <c r="U817" s="118"/>
    </row>
    <row r="818" spans="2:21" ht="21.95" customHeight="1" x14ac:dyDescent="0.2">
      <c r="B818" s="131"/>
      <c r="C818" s="132"/>
      <c r="D818" s="133"/>
      <c r="E818" s="134"/>
      <c r="F818" s="132"/>
      <c r="G818" s="133"/>
      <c r="H818" s="133"/>
      <c r="I818" s="133"/>
      <c r="J818" s="133"/>
      <c r="K818" s="135"/>
      <c r="L818" s="135"/>
      <c r="M818" s="136"/>
      <c r="N818" s="137"/>
      <c r="O818" s="136"/>
      <c r="P818" s="137"/>
      <c r="Q818" s="138"/>
      <c r="R818" s="137"/>
      <c r="S818" s="139"/>
      <c r="T818" s="140"/>
      <c r="U818" s="118"/>
    </row>
    <row r="819" spans="2:21" ht="21.95" customHeight="1" x14ac:dyDescent="0.2">
      <c r="B819" s="125"/>
      <c r="C819" s="10"/>
      <c r="D819" s="10"/>
      <c r="E819" s="126"/>
      <c r="F819" s="10"/>
      <c r="G819" s="10"/>
      <c r="H819" s="10"/>
      <c r="I819" s="10"/>
      <c r="J819" s="10"/>
      <c r="K819" s="126"/>
      <c r="L819" s="127"/>
      <c r="M819" s="141"/>
      <c r="N819" s="142"/>
      <c r="O819" s="141"/>
      <c r="P819" s="142"/>
      <c r="Q819" s="141"/>
      <c r="R819" s="142"/>
      <c r="S819" s="144"/>
      <c r="T819" s="130"/>
      <c r="U819" s="118"/>
    </row>
    <row r="820" spans="2:21" ht="21.95" customHeight="1" x14ac:dyDescent="0.2">
      <c r="B820" s="131"/>
      <c r="C820" s="132"/>
      <c r="D820" s="133"/>
      <c r="E820" s="134"/>
      <c r="F820" s="132"/>
      <c r="G820" s="133"/>
      <c r="H820" s="133"/>
      <c r="I820" s="133"/>
      <c r="J820" s="133"/>
      <c r="K820" s="135"/>
      <c r="L820" s="135"/>
      <c r="M820" s="136"/>
      <c r="N820" s="137"/>
      <c r="O820" s="136"/>
      <c r="P820" s="137"/>
      <c r="Q820" s="138"/>
      <c r="R820" s="137"/>
      <c r="S820" s="139"/>
      <c r="T820" s="140"/>
      <c r="U820" s="118"/>
    </row>
    <row r="821" spans="2:21" ht="21.95" customHeight="1" x14ac:dyDescent="0.2">
      <c r="B821" s="125"/>
      <c r="C821" s="10"/>
      <c r="D821" s="10"/>
      <c r="E821" s="126"/>
      <c r="F821" s="10"/>
      <c r="G821" s="10"/>
      <c r="H821" s="10"/>
      <c r="I821" s="10"/>
      <c r="J821" s="10"/>
      <c r="K821" s="126"/>
      <c r="L821" s="127"/>
      <c r="M821" s="141"/>
      <c r="N821" s="142"/>
      <c r="O821" s="141"/>
      <c r="P821" s="142"/>
      <c r="Q821" s="141"/>
      <c r="R821" s="142"/>
      <c r="S821" s="143"/>
      <c r="T821" s="130"/>
      <c r="U821" s="118"/>
    </row>
    <row r="822" spans="2:21" ht="21.75" customHeight="1" x14ac:dyDescent="0.2">
      <c r="B822" s="131"/>
      <c r="C822" s="132"/>
      <c r="D822" s="133"/>
      <c r="E822" s="134"/>
      <c r="F822" s="132"/>
      <c r="G822" s="133"/>
      <c r="H822" s="133"/>
      <c r="I822" s="133"/>
      <c r="J822" s="133"/>
      <c r="K822" s="135"/>
      <c r="L822" s="135"/>
      <c r="M822" s="136"/>
      <c r="N822" s="137"/>
      <c r="O822" s="136"/>
      <c r="P822" s="137"/>
      <c r="Q822" s="138"/>
      <c r="R822" s="137"/>
      <c r="S822" s="139"/>
      <c r="T822" s="140"/>
      <c r="U822" s="118"/>
    </row>
    <row r="823" spans="2:21" ht="23.25" customHeight="1" x14ac:dyDescent="0.2">
      <c r="B823" s="125"/>
      <c r="C823" s="10"/>
      <c r="D823" s="10"/>
      <c r="E823" s="126"/>
      <c r="F823" s="10"/>
      <c r="G823" s="10"/>
      <c r="H823" s="10"/>
      <c r="I823" s="10"/>
      <c r="J823" s="10"/>
      <c r="K823" s="126"/>
      <c r="L823" s="127"/>
      <c r="M823" s="141"/>
      <c r="N823" s="142"/>
      <c r="O823" s="141"/>
      <c r="P823" s="142"/>
      <c r="Q823" s="141"/>
      <c r="R823" s="142"/>
      <c r="S823" s="144"/>
      <c r="T823" s="130"/>
      <c r="U823" s="118"/>
    </row>
    <row r="824" spans="2:21" ht="21.95" customHeight="1" x14ac:dyDescent="0.2">
      <c r="B824" s="131"/>
      <c r="C824" s="132"/>
      <c r="D824" s="133"/>
      <c r="E824" s="134"/>
      <c r="F824" s="132"/>
      <c r="G824" s="133"/>
      <c r="H824" s="133"/>
      <c r="I824" s="133"/>
      <c r="J824" s="133"/>
      <c r="K824" s="135"/>
      <c r="L824" s="135"/>
      <c r="M824" s="136"/>
      <c r="N824" s="137"/>
      <c r="O824" s="136"/>
      <c r="P824" s="137"/>
      <c r="Q824" s="138"/>
      <c r="R824" s="137"/>
      <c r="S824" s="139"/>
      <c r="T824" s="140"/>
      <c r="U824" s="118"/>
    </row>
    <row r="825" spans="2:21" ht="21.95" customHeight="1" x14ac:dyDescent="0.2">
      <c r="B825" s="125"/>
      <c r="C825" s="10"/>
      <c r="D825" s="10"/>
      <c r="E825" s="126"/>
      <c r="F825" s="10"/>
      <c r="G825" s="10"/>
      <c r="H825" s="10"/>
      <c r="I825" s="10"/>
      <c r="J825" s="10"/>
      <c r="K825" s="126"/>
      <c r="L825" s="127"/>
      <c r="M825" s="142"/>
      <c r="N825" s="142"/>
      <c r="O825" s="142"/>
      <c r="P825" s="142"/>
      <c r="Q825" s="141"/>
      <c r="R825" s="142"/>
      <c r="S825" s="143"/>
      <c r="T825" s="145"/>
      <c r="U825" s="118"/>
    </row>
    <row r="826" spans="2:21" ht="21.95" customHeight="1" x14ac:dyDescent="0.2">
      <c r="B826" s="131"/>
      <c r="C826" s="132"/>
      <c r="D826" s="133"/>
      <c r="E826" s="134"/>
      <c r="F826" s="132"/>
      <c r="G826" s="133"/>
      <c r="H826" s="133"/>
      <c r="I826" s="133"/>
      <c r="J826" s="133"/>
      <c r="K826" s="135"/>
      <c r="L826" s="135"/>
      <c r="M826" s="134"/>
      <c r="N826" s="137"/>
      <c r="O826" s="134"/>
      <c r="P826" s="137"/>
      <c r="Q826" s="146"/>
      <c r="R826" s="137"/>
      <c r="S826" s="139"/>
      <c r="T826" s="147"/>
      <c r="U826" s="118"/>
    </row>
    <row r="827" spans="2:21" ht="21.95" customHeight="1" x14ac:dyDescent="0.2">
      <c r="B827" s="125"/>
      <c r="C827" s="10"/>
      <c r="D827" s="10"/>
      <c r="E827" s="126"/>
      <c r="F827" s="10"/>
      <c r="G827" s="10"/>
      <c r="H827" s="10"/>
      <c r="I827" s="10"/>
      <c r="J827" s="10"/>
      <c r="K827" s="126"/>
      <c r="L827" s="127"/>
      <c r="M827" s="142"/>
      <c r="N827" s="142"/>
      <c r="O827" s="142"/>
      <c r="P827" s="142"/>
      <c r="Q827" s="142"/>
      <c r="R827" s="142"/>
      <c r="S827" s="144"/>
      <c r="T827" s="145"/>
      <c r="U827" s="118"/>
    </row>
    <row r="828" spans="2:21" ht="21.95" customHeight="1" x14ac:dyDescent="0.2">
      <c r="B828" s="131"/>
      <c r="C828" s="132"/>
      <c r="D828" s="133"/>
      <c r="E828" s="134"/>
      <c r="F828" s="132"/>
      <c r="G828" s="133"/>
      <c r="H828" s="133"/>
      <c r="I828" s="133"/>
      <c r="J828" s="133"/>
      <c r="K828" s="135"/>
      <c r="L828" s="135"/>
      <c r="M828" s="134"/>
      <c r="N828" s="137"/>
      <c r="O828" s="134"/>
      <c r="P828" s="137"/>
      <c r="Q828" s="146"/>
      <c r="R828" s="137"/>
      <c r="S828" s="139"/>
      <c r="T828" s="147"/>
      <c r="U828" s="118"/>
    </row>
    <row r="829" spans="2:21" ht="21.95" customHeight="1" x14ac:dyDescent="0.2">
      <c r="B829" s="125"/>
      <c r="C829" s="10"/>
      <c r="D829" s="10"/>
      <c r="E829" s="126"/>
      <c r="F829" s="10"/>
      <c r="G829" s="10"/>
      <c r="H829" s="10"/>
      <c r="I829" s="10"/>
      <c r="J829" s="10"/>
      <c r="K829" s="126"/>
      <c r="L829" s="127"/>
      <c r="M829" s="142"/>
      <c r="N829" s="142"/>
      <c r="O829" s="142"/>
      <c r="P829" s="142"/>
      <c r="Q829" s="142"/>
      <c r="R829" s="142"/>
      <c r="S829" s="144"/>
      <c r="T829" s="145"/>
      <c r="U829" s="118"/>
    </row>
    <row r="830" spans="2:21" ht="21.95" customHeight="1" x14ac:dyDescent="0.2">
      <c r="B830" s="131"/>
      <c r="C830" s="132"/>
      <c r="D830" s="133"/>
      <c r="E830" s="134"/>
      <c r="F830" s="132"/>
      <c r="G830" s="133"/>
      <c r="H830" s="133"/>
      <c r="I830" s="133"/>
      <c r="J830" s="133"/>
      <c r="K830" s="135"/>
      <c r="L830" s="135"/>
      <c r="M830" s="146"/>
      <c r="N830" s="146"/>
      <c r="O830" s="146"/>
      <c r="P830" s="146"/>
      <c r="Q830" s="146"/>
      <c r="R830" s="146"/>
      <c r="S830" s="139"/>
      <c r="T830" s="147"/>
      <c r="U830" s="118"/>
    </row>
    <row r="831" spans="2:21" ht="21.95" customHeight="1" x14ac:dyDescent="0.2">
      <c r="B831" s="125"/>
      <c r="C831" s="10"/>
      <c r="D831" s="10"/>
      <c r="E831" s="126"/>
      <c r="F831" s="10"/>
      <c r="G831" s="10"/>
      <c r="H831" s="10"/>
      <c r="I831" s="10"/>
      <c r="J831" s="10"/>
      <c r="K831" s="126"/>
      <c r="L831" s="127"/>
      <c r="M831" s="142"/>
      <c r="N831" s="142"/>
      <c r="O831" s="142"/>
      <c r="P831" s="142"/>
      <c r="Q831" s="142"/>
      <c r="R831" s="142"/>
      <c r="S831" s="144"/>
      <c r="T831" s="145"/>
      <c r="U831" s="118"/>
    </row>
    <row r="832" spans="2:21" ht="21.95" customHeight="1" x14ac:dyDescent="0.2">
      <c r="B832" s="131"/>
      <c r="C832" s="132"/>
      <c r="D832" s="133"/>
      <c r="E832" s="134"/>
      <c r="F832" s="132"/>
      <c r="G832" s="133"/>
      <c r="H832" s="133"/>
      <c r="I832" s="133"/>
      <c r="J832" s="133"/>
      <c r="K832" s="135"/>
      <c r="L832" s="135"/>
      <c r="M832" s="146"/>
      <c r="N832" s="146"/>
      <c r="O832" s="146"/>
      <c r="P832" s="146"/>
      <c r="Q832" s="146"/>
      <c r="R832" s="146"/>
      <c r="S832" s="139"/>
      <c r="T832" s="147"/>
      <c r="U832" s="118"/>
    </row>
    <row r="833" spans="1:21" ht="21.95" customHeight="1" x14ac:dyDescent="0.2">
      <c r="B833" s="125"/>
      <c r="C833" s="10"/>
      <c r="D833" s="10"/>
      <c r="E833" s="126"/>
      <c r="F833" s="10"/>
      <c r="G833" s="10"/>
      <c r="H833" s="10"/>
      <c r="I833" s="10"/>
      <c r="J833" s="10"/>
      <c r="K833" s="126"/>
      <c r="L833" s="127"/>
      <c r="M833" s="142"/>
      <c r="N833" s="142"/>
      <c r="O833" s="142"/>
      <c r="P833" s="142"/>
      <c r="Q833" s="142"/>
      <c r="R833" s="142"/>
      <c r="S833" s="144"/>
      <c r="T833" s="145"/>
      <c r="U833" s="118"/>
    </row>
    <row r="834" spans="1:21" ht="21.95" customHeight="1" thickBot="1" x14ac:dyDescent="0.25">
      <c r="B834" s="148"/>
      <c r="C834" s="149"/>
      <c r="D834" s="149"/>
      <c r="E834" s="150"/>
      <c r="F834" s="149"/>
      <c r="G834" s="149"/>
      <c r="H834" s="149"/>
      <c r="I834" s="149"/>
      <c r="J834" s="149"/>
      <c r="K834" s="151"/>
      <c r="L834" s="151"/>
      <c r="M834" s="152"/>
      <c r="N834" s="152"/>
      <c r="O834" s="152"/>
      <c r="P834" s="152"/>
      <c r="Q834" s="152"/>
      <c r="R834" s="152"/>
      <c r="S834" s="153"/>
      <c r="T834" s="154"/>
      <c r="U834" s="118"/>
    </row>
    <row r="835" spans="1:21" ht="19.899999999999999" customHeight="1" x14ac:dyDescent="0.2">
      <c r="B835" s="125"/>
      <c r="C835" s="10"/>
      <c r="D835" s="10"/>
      <c r="E835" s="126"/>
      <c r="F835" s="10"/>
      <c r="G835" s="10"/>
      <c r="H835" s="10"/>
      <c r="I835" s="10"/>
      <c r="J835" s="10"/>
      <c r="K835" s="126"/>
      <c r="L835" s="127"/>
      <c r="M835" s="142"/>
      <c r="N835" s="142"/>
      <c r="O835" s="142"/>
      <c r="P835" s="142"/>
      <c r="Q835" s="142"/>
      <c r="R835" s="142"/>
      <c r="S835" s="143"/>
      <c r="T835" s="145"/>
      <c r="U835" s="118"/>
    </row>
    <row r="836" spans="1:21" ht="19.899999999999999" customHeight="1" x14ac:dyDescent="0.2">
      <c r="B836" s="1039" t="s">
        <v>3</v>
      </c>
      <c r="C836" s="1040"/>
      <c r="D836" s="1041"/>
      <c r="E836" s="126"/>
      <c r="F836" s="10"/>
      <c r="G836" s="10"/>
      <c r="H836" s="10"/>
      <c r="I836" s="10"/>
      <c r="J836" s="10"/>
      <c r="K836" s="126"/>
      <c r="L836" s="127"/>
      <c r="M836" s="142"/>
      <c r="N836" s="142">
        <f>SUM(N802)</f>
        <v>450000</v>
      </c>
      <c r="O836" s="142"/>
      <c r="P836" s="142">
        <f>SUM(P801:P834)</f>
        <v>415540</v>
      </c>
      <c r="Q836" s="142"/>
      <c r="R836" s="142">
        <f>SUM(R801:R834)</f>
        <v>457400</v>
      </c>
      <c r="S836" s="142"/>
      <c r="T836" s="155"/>
      <c r="U836" s="118"/>
    </row>
    <row r="837" spans="1:21" ht="19.899999999999999" customHeight="1" thickBot="1" x14ac:dyDescent="0.25">
      <c r="B837" s="148"/>
      <c r="C837" s="149"/>
      <c r="D837" s="149"/>
      <c r="E837" s="150"/>
      <c r="F837" s="149"/>
      <c r="G837" s="149"/>
      <c r="H837" s="149"/>
      <c r="I837" s="149"/>
      <c r="J837" s="149"/>
      <c r="K837" s="150"/>
      <c r="L837" s="151"/>
      <c r="M837" s="152"/>
      <c r="N837" s="152"/>
      <c r="O837" s="152"/>
      <c r="P837" s="152"/>
      <c r="Q837" s="152"/>
      <c r="R837" s="152"/>
      <c r="S837" s="156"/>
      <c r="T837" s="154"/>
      <c r="U837" s="118"/>
    </row>
    <row r="839" spans="1:21" x14ac:dyDescent="0.2">
      <c r="B839" s="25" t="e">
        <f>B795</f>
        <v>#REF!</v>
      </c>
      <c r="T839" s="43" t="s">
        <v>220</v>
      </c>
    </row>
    <row r="840" spans="1:21" ht="42" x14ac:dyDescent="0.4">
      <c r="A840" s="106"/>
      <c r="M840" s="107" t="s">
        <v>18</v>
      </c>
    </row>
    <row r="841" spans="1:21" ht="21.75" thickBot="1" x14ac:dyDescent="0.25">
      <c r="B841" s="108"/>
      <c r="C841" s="109"/>
      <c r="D841" s="109"/>
      <c r="E841" s="109"/>
      <c r="F841" s="109"/>
      <c r="G841" s="109"/>
      <c r="H841" s="109"/>
      <c r="I841" s="109"/>
      <c r="J841" s="109"/>
      <c r="K841" s="109"/>
      <c r="L841" s="110"/>
      <c r="M841" s="109"/>
      <c r="N841" s="109"/>
      <c r="O841" s="109"/>
      <c r="P841" s="109"/>
      <c r="Q841" s="109"/>
      <c r="R841" s="109"/>
      <c r="S841" s="111"/>
      <c r="T841" s="112"/>
    </row>
    <row r="842" spans="1:21" ht="19.899999999999999" customHeight="1" x14ac:dyDescent="0.2">
      <c r="B842" s="113"/>
      <c r="C842" s="114"/>
      <c r="D842" s="114"/>
      <c r="E842" s="115"/>
      <c r="F842" s="114"/>
      <c r="G842" s="114"/>
      <c r="H842" s="114"/>
      <c r="I842" s="114"/>
      <c r="J842" s="114"/>
      <c r="K842" s="115"/>
      <c r="L842" s="116"/>
      <c r="M842" s="1042" t="s">
        <v>19</v>
      </c>
      <c r="N842" s="1043"/>
      <c r="O842" s="1042" t="s">
        <v>19</v>
      </c>
      <c r="P842" s="1043"/>
      <c r="Q842" s="1042" t="s">
        <v>19</v>
      </c>
      <c r="R842" s="1043"/>
      <c r="S842" s="116" t="s">
        <v>20</v>
      </c>
      <c r="T842" s="117"/>
      <c r="U842" s="118"/>
    </row>
    <row r="843" spans="1:21" ht="19.899999999999999" customHeight="1" x14ac:dyDescent="0.2">
      <c r="B843" s="1044" t="s">
        <v>21</v>
      </c>
      <c r="C843" s="1045"/>
      <c r="D843" s="1046"/>
      <c r="E843" s="1047" t="s">
        <v>22</v>
      </c>
      <c r="F843" s="1045"/>
      <c r="G843" s="1045"/>
      <c r="H843" s="1045"/>
      <c r="I843" s="1045"/>
      <c r="J843" s="1046"/>
      <c r="K843" s="119" t="s">
        <v>23</v>
      </c>
      <c r="L843" s="119" t="s">
        <v>5</v>
      </c>
      <c r="M843" s="1048" t="s">
        <v>480</v>
      </c>
      <c r="N843" s="1049"/>
      <c r="O843" s="1048" t="s">
        <v>510</v>
      </c>
      <c r="P843" s="1049"/>
      <c r="Q843" s="1048" t="s">
        <v>516</v>
      </c>
      <c r="R843" s="1049"/>
      <c r="S843" s="119" t="s">
        <v>24</v>
      </c>
      <c r="T843" s="120" t="s">
        <v>25</v>
      </c>
      <c r="U843" s="118"/>
    </row>
    <row r="844" spans="1:21" ht="19.899999999999999" customHeight="1" thickBot="1" x14ac:dyDescent="0.25">
      <c r="B844" s="121"/>
      <c r="C844" s="111"/>
      <c r="D844" s="111"/>
      <c r="E844" s="122"/>
      <c r="F844" s="111"/>
      <c r="G844" s="111"/>
      <c r="H844" s="111"/>
      <c r="I844" s="111"/>
      <c r="J844" s="111"/>
      <c r="K844" s="122"/>
      <c r="L844" s="123"/>
      <c r="M844" s="123" t="s">
        <v>26</v>
      </c>
      <c r="N844" s="123" t="s">
        <v>27</v>
      </c>
      <c r="O844" s="123" t="s">
        <v>26</v>
      </c>
      <c r="P844" s="123" t="s">
        <v>27</v>
      </c>
      <c r="Q844" s="123" t="s">
        <v>26</v>
      </c>
      <c r="R844" s="123" t="s">
        <v>27</v>
      </c>
      <c r="S844" s="123"/>
      <c r="T844" s="124"/>
      <c r="U844" s="118"/>
    </row>
    <row r="845" spans="1:21" ht="21.95" customHeight="1" x14ac:dyDescent="0.2">
      <c r="B845" s="125"/>
      <c r="C845" s="10"/>
      <c r="D845" s="10"/>
      <c r="E845" s="126"/>
      <c r="F845" s="10"/>
      <c r="G845" s="10"/>
      <c r="H845" s="10"/>
      <c r="I845" s="10"/>
      <c r="J845" s="10"/>
      <c r="K845" s="126"/>
      <c r="L845" s="127"/>
      <c r="M845" s="128"/>
      <c r="N845" s="126"/>
      <c r="O845" s="128"/>
      <c r="P845" s="126"/>
      <c r="Q845" s="128"/>
      <c r="R845" s="126"/>
      <c r="S845" s="129"/>
      <c r="T845" s="130"/>
      <c r="U845" s="118"/>
    </row>
    <row r="846" spans="1:21" ht="21.95" customHeight="1" x14ac:dyDescent="0.2">
      <c r="B846" s="131"/>
      <c r="C846" s="132" t="s">
        <v>301</v>
      </c>
      <c r="D846" s="133"/>
      <c r="E846" s="134"/>
      <c r="F846" s="132" t="s">
        <v>193</v>
      </c>
      <c r="G846" s="133"/>
      <c r="H846" s="133"/>
      <c r="I846" s="133"/>
      <c r="J846" s="133"/>
      <c r="K846" s="135">
        <v>1</v>
      </c>
      <c r="L846" s="135" t="s">
        <v>125</v>
      </c>
      <c r="M846" s="136">
        <v>238270</v>
      </c>
      <c r="N846" s="137">
        <f>SUM(K846*M846)</f>
        <v>238270</v>
      </c>
      <c r="O846" s="136">
        <v>407050</v>
      </c>
      <c r="P846" s="137">
        <f>SUM(K846*O846)</f>
        <v>407050</v>
      </c>
      <c r="Q846" s="138">
        <v>410430</v>
      </c>
      <c r="R846" s="174">
        <f>SUM(K846*Q846)</f>
        <v>410430</v>
      </c>
      <c r="S846" s="139">
        <f>M846</f>
        <v>238270</v>
      </c>
      <c r="T846" s="140" t="str">
        <f>M843</f>
        <v>大里総合建材㈱</v>
      </c>
      <c r="U846" s="118"/>
    </row>
    <row r="847" spans="1:21" ht="21.95" customHeight="1" x14ac:dyDescent="0.2">
      <c r="B847" s="125"/>
      <c r="C847" s="10"/>
      <c r="D847" s="10"/>
      <c r="E847" s="126"/>
      <c r="F847" s="10"/>
      <c r="G847" s="10"/>
      <c r="H847" s="10"/>
      <c r="I847" s="10"/>
      <c r="J847" s="10"/>
      <c r="K847" s="126"/>
      <c r="L847" s="127"/>
      <c r="M847" s="128"/>
      <c r="N847" s="126"/>
      <c r="O847" s="128"/>
      <c r="P847" s="126"/>
      <c r="Q847" s="128"/>
      <c r="R847" s="126"/>
      <c r="S847" s="129"/>
      <c r="T847" s="130"/>
      <c r="U847" s="118"/>
    </row>
    <row r="848" spans="1:21" ht="21.95" customHeight="1" x14ac:dyDescent="0.2">
      <c r="B848" s="131"/>
      <c r="C848" s="132" t="s">
        <v>302</v>
      </c>
      <c r="D848" s="133"/>
      <c r="E848" s="134"/>
      <c r="F848" s="132" t="s">
        <v>313</v>
      </c>
      <c r="G848" s="133"/>
      <c r="H848" s="133"/>
      <c r="I848" s="133"/>
      <c r="J848" s="133"/>
      <c r="K848" s="135">
        <v>2</v>
      </c>
      <c r="L848" s="135" t="s">
        <v>125</v>
      </c>
      <c r="M848" s="136">
        <v>115770</v>
      </c>
      <c r="N848" s="137">
        <f>SUM(K848*M848)</f>
        <v>231540</v>
      </c>
      <c r="O848" s="136">
        <v>212250</v>
      </c>
      <c r="P848" s="137">
        <f>SUM(K848*O848)</f>
        <v>424500</v>
      </c>
      <c r="Q848" s="138">
        <v>212380</v>
      </c>
      <c r="R848" s="174">
        <f>SUM(K848*Q848)</f>
        <v>424760</v>
      </c>
      <c r="S848" s="139">
        <f>M848</f>
        <v>115770</v>
      </c>
      <c r="T848" s="140" t="str">
        <f>T846</f>
        <v>大里総合建材㈱</v>
      </c>
      <c r="U848" s="118"/>
    </row>
    <row r="849" spans="2:21" ht="21.95" customHeight="1" x14ac:dyDescent="0.2">
      <c r="B849" s="125"/>
      <c r="C849" s="10"/>
      <c r="D849" s="10"/>
      <c r="E849" s="126"/>
      <c r="F849" s="10"/>
      <c r="G849" s="10"/>
      <c r="H849" s="10"/>
      <c r="I849" s="10"/>
      <c r="J849" s="10"/>
      <c r="K849" s="126"/>
      <c r="L849" s="127"/>
      <c r="M849" s="128"/>
      <c r="N849" s="126"/>
      <c r="O849" s="128"/>
      <c r="P849" s="126"/>
      <c r="Q849" s="128"/>
      <c r="R849" s="126"/>
      <c r="S849" s="129"/>
      <c r="T849" s="130"/>
      <c r="U849" s="118"/>
    </row>
    <row r="850" spans="2:21" ht="21.95" customHeight="1" x14ac:dyDescent="0.2">
      <c r="B850" s="131"/>
      <c r="C850" s="132" t="s">
        <v>303</v>
      </c>
      <c r="D850" s="133"/>
      <c r="E850" s="134"/>
      <c r="F850" s="132" t="s">
        <v>314</v>
      </c>
      <c r="G850" s="133"/>
      <c r="H850" s="133"/>
      <c r="I850" s="133"/>
      <c r="J850" s="133"/>
      <c r="K850" s="135">
        <v>1</v>
      </c>
      <c r="L850" s="135" t="s">
        <v>125</v>
      </c>
      <c r="M850" s="136">
        <v>145040</v>
      </c>
      <c r="N850" s="137">
        <f>SUM(K850*M850)</f>
        <v>145040</v>
      </c>
      <c r="O850" s="136">
        <v>159910</v>
      </c>
      <c r="P850" s="137">
        <f>SUM(K850*O850)</f>
        <v>159910</v>
      </c>
      <c r="Q850" s="138">
        <v>162110</v>
      </c>
      <c r="R850" s="174">
        <f>SUM(K850*Q850)</f>
        <v>162110</v>
      </c>
      <c r="S850" s="139">
        <f>M850</f>
        <v>145040</v>
      </c>
      <c r="T850" s="140" t="str">
        <f>T848</f>
        <v>大里総合建材㈱</v>
      </c>
      <c r="U850" s="118"/>
    </row>
    <row r="851" spans="2:21" ht="21.95" customHeight="1" x14ac:dyDescent="0.2">
      <c r="B851" s="125"/>
      <c r="C851" s="10"/>
      <c r="D851" s="10"/>
      <c r="E851" s="126"/>
      <c r="F851" s="10"/>
      <c r="G851" s="10"/>
      <c r="H851" s="10"/>
      <c r="I851" s="10"/>
      <c r="J851" s="10"/>
      <c r="K851" s="126"/>
      <c r="L851" s="127"/>
      <c r="M851" s="128"/>
      <c r="N851" s="126"/>
      <c r="O851" s="128"/>
      <c r="P851" s="126"/>
      <c r="Q851" s="128"/>
      <c r="R851" s="126"/>
      <c r="S851" s="129"/>
      <c r="T851" s="130"/>
      <c r="U851" s="118"/>
    </row>
    <row r="852" spans="2:21" ht="21.95" customHeight="1" x14ac:dyDescent="0.2">
      <c r="B852" s="131"/>
      <c r="C852" s="132" t="s">
        <v>304</v>
      </c>
      <c r="D852" s="133"/>
      <c r="E852" s="134"/>
      <c r="F852" s="132" t="s">
        <v>315</v>
      </c>
      <c r="G852" s="133"/>
      <c r="H852" s="133"/>
      <c r="I852" s="133"/>
      <c r="J852" s="133"/>
      <c r="K852" s="135">
        <v>1</v>
      </c>
      <c r="L852" s="135" t="s">
        <v>125</v>
      </c>
      <c r="M852" s="136">
        <v>90290</v>
      </c>
      <c r="N852" s="137">
        <f>SUM(K852*M852)</f>
        <v>90290</v>
      </c>
      <c r="O852" s="136">
        <v>154650</v>
      </c>
      <c r="P852" s="137">
        <f>SUM(K852*O852)</f>
        <v>154650</v>
      </c>
      <c r="Q852" s="138">
        <v>157020</v>
      </c>
      <c r="R852" s="174">
        <f>SUM(K852*Q852)</f>
        <v>157020</v>
      </c>
      <c r="S852" s="139">
        <f>M852</f>
        <v>90290</v>
      </c>
      <c r="T852" s="140" t="str">
        <f>T850</f>
        <v>大里総合建材㈱</v>
      </c>
      <c r="U852" s="118"/>
    </row>
    <row r="853" spans="2:21" ht="21.95" customHeight="1" x14ac:dyDescent="0.2">
      <c r="B853" s="125"/>
      <c r="C853" s="10"/>
      <c r="D853" s="10"/>
      <c r="E853" s="126"/>
      <c r="F853" s="10"/>
      <c r="G853" s="10"/>
      <c r="H853" s="10"/>
      <c r="I853" s="10"/>
      <c r="J853" s="10"/>
      <c r="K853" s="126"/>
      <c r="L853" s="127"/>
      <c r="M853" s="128"/>
      <c r="N853" s="126"/>
      <c r="O853" s="128"/>
      <c r="P853" s="126"/>
      <c r="Q853" s="128"/>
      <c r="R853" s="126"/>
      <c r="S853" s="129"/>
      <c r="T853" s="130"/>
      <c r="U853" s="118"/>
    </row>
    <row r="854" spans="2:21" ht="21.95" customHeight="1" x14ac:dyDescent="0.2">
      <c r="B854" s="131"/>
      <c r="C854" s="132" t="s">
        <v>305</v>
      </c>
      <c r="D854" s="133"/>
      <c r="E854" s="134"/>
      <c r="F854" s="132" t="s">
        <v>316</v>
      </c>
      <c r="G854" s="133"/>
      <c r="H854" s="133"/>
      <c r="I854" s="133"/>
      <c r="J854" s="133"/>
      <c r="K854" s="135">
        <v>1</v>
      </c>
      <c r="L854" s="135" t="s">
        <v>125</v>
      </c>
      <c r="M854" s="136">
        <v>144270</v>
      </c>
      <c r="N854" s="137">
        <f>SUM(K854*M854)</f>
        <v>144270</v>
      </c>
      <c r="O854" s="136">
        <v>239330</v>
      </c>
      <c r="P854" s="137">
        <f>SUM(K854*O854)</f>
        <v>239330</v>
      </c>
      <c r="Q854" s="138">
        <v>241930</v>
      </c>
      <c r="R854" s="174">
        <f>SUM(K854*Q854)</f>
        <v>241930</v>
      </c>
      <c r="S854" s="139">
        <f>M854</f>
        <v>144270</v>
      </c>
      <c r="T854" s="140" t="str">
        <f>T852</f>
        <v>大里総合建材㈱</v>
      </c>
      <c r="U854" s="118"/>
    </row>
    <row r="855" spans="2:21" ht="21.95" customHeight="1" x14ac:dyDescent="0.2">
      <c r="B855" s="125"/>
      <c r="C855" s="10"/>
      <c r="D855" s="10"/>
      <c r="E855" s="126"/>
      <c r="F855" s="10"/>
      <c r="G855" s="10"/>
      <c r="H855" s="10"/>
      <c r="I855" s="10"/>
      <c r="J855" s="10"/>
      <c r="K855" s="126"/>
      <c r="L855" s="127"/>
      <c r="M855" s="128"/>
      <c r="N855" s="126"/>
      <c r="O855" s="128"/>
      <c r="P855" s="126"/>
      <c r="Q855" s="128"/>
      <c r="R855" s="126"/>
      <c r="S855" s="129"/>
      <c r="T855" s="130"/>
      <c r="U855" s="118"/>
    </row>
    <row r="856" spans="2:21" ht="21.95" customHeight="1" x14ac:dyDescent="0.2">
      <c r="B856" s="131"/>
      <c r="C856" s="132" t="s">
        <v>306</v>
      </c>
      <c r="D856" s="133"/>
      <c r="E856" s="134"/>
      <c r="F856" s="132" t="s">
        <v>199</v>
      </c>
      <c r="G856" s="133"/>
      <c r="H856" s="133"/>
      <c r="I856" s="133"/>
      <c r="J856" s="133"/>
      <c r="K856" s="135">
        <v>2</v>
      </c>
      <c r="L856" s="135" t="s">
        <v>125</v>
      </c>
      <c r="M856" s="136">
        <v>140360</v>
      </c>
      <c r="N856" s="137">
        <f>SUM(K856*M856)</f>
        <v>280720</v>
      </c>
      <c r="O856" s="136">
        <v>171400</v>
      </c>
      <c r="P856" s="137">
        <f>SUM(K856*O856)</f>
        <v>342800</v>
      </c>
      <c r="Q856" s="138">
        <v>171860</v>
      </c>
      <c r="R856" s="174">
        <f>SUM(K856*Q856)</f>
        <v>343720</v>
      </c>
      <c r="S856" s="139">
        <f>M856</f>
        <v>140360</v>
      </c>
      <c r="T856" s="140" t="str">
        <f>T854</f>
        <v>大里総合建材㈱</v>
      </c>
      <c r="U856" s="118"/>
    </row>
    <row r="857" spans="2:21" ht="21.95" customHeight="1" x14ac:dyDescent="0.2">
      <c r="B857" s="125"/>
      <c r="C857" s="10"/>
      <c r="D857" s="10"/>
      <c r="E857" s="126"/>
      <c r="F857" s="10"/>
      <c r="G857" s="10"/>
      <c r="H857" s="10"/>
      <c r="I857" s="10"/>
      <c r="J857" s="10"/>
      <c r="K857" s="126"/>
      <c r="L857" s="127"/>
      <c r="M857" s="128"/>
      <c r="N857" s="126"/>
      <c r="O857" s="128"/>
      <c r="P857" s="126"/>
      <c r="Q857" s="128"/>
      <c r="R857" s="126"/>
      <c r="S857" s="129"/>
      <c r="T857" s="130"/>
      <c r="U857" s="118"/>
    </row>
    <row r="858" spans="2:21" ht="21.95" customHeight="1" x14ac:dyDescent="0.2">
      <c r="B858" s="131"/>
      <c r="C858" s="132" t="s">
        <v>307</v>
      </c>
      <c r="D858" s="133"/>
      <c r="E858" s="134"/>
      <c r="F858" s="132" t="s">
        <v>317</v>
      </c>
      <c r="G858" s="133"/>
      <c r="H858" s="133"/>
      <c r="I858" s="133"/>
      <c r="J858" s="133"/>
      <c r="K858" s="135">
        <v>1</v>
      </c>
      <c r="L858" s="135" t="s">
        <v>125</v>
      </c>
      <c r="M858" s="136">
        <v>143690</v>
      </c>
      <c r="N858" s="137">
        <f>SUM(K858*M858)</f>
        <v>143690</v>
      </c>
      <c r="O858" s="136">
        <v>228970</v>
      </c>
      <c r="P858" s="137">
        <f>SUM(K858*O858)</f>
        <v>228970</v>
      </c>
      <c r="Q858" s="138">
        <v>223570</v>
      </c>
      <c r="R858" s="174">
        <f>SUM(K858*Q858)</f>
        <v>223570</v>
      </c>
      <c r="S858" s="139">
        <f>M858</f>
        <v>143690</v>
      </c>
      <c r="T858" s="140" t="str">
        <f>T856</f>
        <v>大里総合建材㈱</v>
      </c>
      <c r="U858" s="118"/>
    </row>
    <row r="859" spans="2:21" ht="21.95" customHeight="1" x14ac:dyDescent="0.2">
      <c r="B859" s="125"/>
      <c r="C859" s="10"/>
      <c r="D859" s="10"/>
      <c r="E859" s="126"/>
      <c r="F859" s="10" t="s">
        <v>318</v>
      </c>
      <c r="G859" s="10"/>
      <c r="H859" s="10"/>
      <c r="I859" s="10"/>
      <c r="J859" s="10"/>
      <c r="K859" s="126"/>
      <c r="L859" s="127"/>
      <c r="M859" s="128"/>
      <c r="N859" s="126"/>
      <c r="O859" s="128"/>
      <c r="P859" s="126"/>
      <c r="Q859" s="128"/>
      <c r="R859" s="126"/>
      <c r="S859" s="129"/>
      <c r="T859" s="130"/>
      <c r="U859" s="118"/>
    </row>
    <row r="860" spans="2:21" ht="21.95" customHeight="1" x14ac:dyDescent="0.2">
      <c r="B860" s="131"/>
      <c r="C860" s="132" t="s">
        <v>308</v>
      </c>
      <c r="D860" s="133"/>
      <c r="E860" s="134"/>
      <c r="F860" s="132" t="s">
        <v>193</v>
      </c>
      <c r="G860" s="133"/>
      <c r="H860" s="133"/>
      <c r="I860" s="133"/>
      <c r="J860" s="133"/>
      <c r="K860" s="135">
        <v>1</v>
      </c>
      <c r="L860" s="135" t="s">
        <v>125</v>
      </c>
      <c r="M860" s="136">
        <v>140350</v>
      </c>
      <c r="N860" s="137">
        <f>SUM(K860*M860)</f>
        <v>140350</v>
      </c>
      <c r="O860" s="136">
        <v>201710</v>
      </c>
      <c r="P860" s="137">
        <f>SUM(K860*O860)</f>
        <v>201710</v>
      </c>
      <c r="Q860" s="138">
        <v>193610</v>
      </c>
      <c r="R860" s="174">
        <f>SUM(K860*Q860)</f>
        <v>193610</v>
      </c>
      <c r="S860" s="139">
        <f>M860</f>
        <v>140350</v>
      </c>
      <c r="T860" s="140" t="str">
        <f>T858</f>
        <v>大里総合建材㈱</v>
      </c>
      <c r="U860" s="118"/>
    </row>
    <row r="861" spans="2:21" ht="21.95" customHeight="1" x14ac:dyDescent="0.2">
      <c r="B861" s="125"/>
      <c r="C861" s="10"/>
      <c r="D861" s="10"/>
      <c r="E861" s="126"/>
      <c r="F861" s="10"/>
      <c r="G861" s="10"/>
      <c r="H861" s="10"/>
      <c r="I861" s="10"/>
      <c r="J861" s="10"/>
      <c r="K861" s="126"/>
      <c r="L861" s="127"/>
      <c r="M861" s="128"/>
      <c r="N861" s="126"/>
      <c r="O861" s="128"/>
      <c r="P861" s="126"/>
      <c r="Q861" s="128"/>
      <c r="R861" s="126"/>
      <c r="S861" s="129"/>
      <c r="T861" s="130"/>
      <c r="U861" s="118"/>
    </row>
    <row r="862" spans="2:21" ht="21.95" customHeight="1" x14ac:dyDescent="0.2">
      <c r="B862" s="131"/>
      <c r="C862" s="132" t="s">
        <v>309</v>
      </c>
      <c r="D862" s="133"/>
      <c r="E862" s="134"/>
      <c r="F862" s="132" t="s">
        <v>319</v>
      </c>
      <c r="G862" s="133"/>
      <c r="H862" s="133"/>
      <c r="I862" s="133"/>
      <c r="J862" s="133"/>
      <c r="K862" s="135">
        <v>2</v>
      </c>
      <c r="L862" s="135" t="s">
        <v>125</v>
      </c>
      <c r="M862" s="136">
        <v>39610</v>
      </c>
      <c r="N862" s="137">
        <f>SUM(K862*M862)</f>
        <v>79220</v>
      </c>
      <c r="O862" s="136">
        <v>34560</v>
      </c>
      <c r="P862" s="137">
        <f>SUM(K862*O862)</f>
        <v>69120</v>
      </c>
      <c r="Q862" s="138">
        <v>34560</v>
      </c>
      <c r="R862" s="174">
        <f>SUM(K862*Q862)</f>
        <v>69120</v>
      </c>
      <c r="S862" s="139">
        <f>M862</f>
        <v>39610</v>
      </c>
      <c r="T862" s="140" t="str">
        <f>T860</f>
        <v>大里総合建材㈱</v>
      </c>
      <c r="U862" s="118"/>
    </row>
    <row r="863" spans="2:21" ht="21.95" customHeight="1" x14ac:dyDescent="0.2">
      <c r="B863" s="125"/>
      <c r="C863" s="10"/>
      <c r="D863" s="10"/>
      <c r="E863" s="126"/>
      <c r="F863" s="10"/>
      <c r="G863" s="10"/>
      <c r="H863" s="10"/>
      <c r="I863" s="10"/>
      <c r="J863" s="10"/>
      <c r="K863" s="126"/>
      <c r="L863" s="127"/>
      <c r="M863" s="128"/>
      <c r="N863" s="126"/>
      <c r="O863" s="128"/>
      <c r="P863" s="126"/>
      <c r="Q863" s="128"/>
      <c r="R863" s="126"/>
      <c r="S863" s="129"/>
      <c r="T863" s="130"/>
      <c r="U863" s="118"/>
    </row>
    <row r="864" spans="2:21" ht="21.95" customHeight="1" x14ac:dyDescent="0.2">
      <c r="B864" s="131"/>
      <c r="C864" s="132" t="s">
        <v>310</v>
      </c>
      <c r="D864" s="133"/>
      <c r="E864" s="134"/>
      <c r="F864" s="132" t="s">
        <v>320</v>
      </c>
      <c r="G864" s="133"/>
      <c r="H864" s="133"/>
      <c r="I864" s="133"/>
      <c r="J864" s="133"/>
      <c r="K864" s="135">
        <v>2</v>
      </c>
      <c r="L864" s="135" t="s">
        <v>125</v>
      </c>
      <c r="M864" s="136">
        <v>86280</v>
      </c>
      <c r="N864" s="137">
        <f>SUM(K864*M864)</f>
        <v>172560</v>
      </c>
      <c r="O864" s="136">
        <v>137710</v>
      </c>
      <c r="P864" s="137">
        <f>SUM(K864*O864)</f>
        <v>275420</v>
      </c>
      <c r="Q864" s="138">
        <v>148650</v>
      </c>
      <c r="R864" s="174">
        <f>SUM(K864*Q864)</f>
        <v>297300</v>
      </c>
      <c r="S864" s="139">
        <f>M864</f>
        <v>86280</v>
      </c>
      <c r="T864" s="140" t="str">
        <f>T862</f>
        <v>大里総合建材㈱</v>
      </c>
      <c r="U864" s="118"/>
    </row>
    <row r="865" spans="2:21" ht="21.95" customHeight="1" x14ac:dyDescent="0.2">
      <c r="B865" s="125"/>
      <c r="C865" s="10"/>
      <c r="D865" s="10"/>
      <c r="E865" s="126"/>
      <c r="F865" s="10"/>
      <c r="G865" s="10"/>
      <c r="H865" s="10"/>
      <c r="I865" s="10"/>
      <c r="J865" s="10"/>
      <c r="K865" s="126"/>
      <c r="L865" s="127"/>
      <c r="M865" s="128"/>
      <c r="N865" s="126"/>
      <c r="O865" s="128"/>
      <c r="P865" s="126"/>
      <c r="Q865" s="128"/>
      <c r="R865" s="126"/>
      <c r="S865" s="129"/>
      <c r="T865" s="130"/>
      <c r="U865" s="118"/>
    </row>
    <row r="866" spans="2:21" ht="21.75" customHeight="1" x14ac:dyDescent="0.2">
      <c r="B866" s="131"/>
      <c r="C866" s="132" t="s">
        <v>311</v>
      </c>
      <c r="D866" s="133"/>
      <c r="E866" s="134"/>
      <c r="F866" s="132" t="s">
        <v>321</v>
      </c>
      <c r="G866" s="133"/>
      <c r="H866" s="133"/>
      <c r="I866" s="133"/>
      <c r="J866" s="133"/>
      <c r="K866" s="135">
        <v>1</v>
      </c>
      <c r="L866" s="135" t="s">
        <v>125</v>
      </c>
      <c r="M866" s="136">
        <v>41150</v>
      </c>
      <c r="N866" s="137">
        <f>SUM(K866*M866)</f>
        <v>41150</v>
      </c>
      <c r="O866" s="136">
        <v>60330</v>
      </c>
      <c r="P866" s="137">
        <f>SUM(K866*O866)</f>
        <v>60330</v>
      </c>
      <c r="Q866" s="138">
        <v>60330</v>
      </c>
      <c r="R866" s="174">
        <f>SUM(K866*Q866)</f>
        <v>60330</v>
      </c>
      <c r="S866" s="139">
        <f>M866</f>
        <v>41150</v>
      </c>
      <c r="T866" s="140" t="str">
        <f>T864</f>
        <v>大里総合建材㈱</v>
      </c>
      <c r="U866" s="118"/>
    </row>
    <row r="867" spans="2:21" ht="23.25" customHeight="1" x14ac:dyDescent="0.2">
      <c r="B867" s="125"/>
      <c r="C867" s="10"/>
      <c r="D867" s="10"/>
      <c r="E867" s="126"/>
      <c r="F867" s="10"/>
      <c r="G867" s="10"/>
      <c r="H867" s="10"/>
      <c r="I867" s="10"/>
      <c r="J867" s="10"/>
      <c r="K867" s="126"/>
      <c r="L867" s="127"/>
      <c r="M867" s="128"/>
      <c r="N867" s="126"/>
      <c r="O867" s="128"/>
      <c r="P867" s="126"/>
      <c r="Q867" s="128"/>
      <c r="R867" s="126"/>
      <c r="S867" s="129"/>
      <c r="T867" s="130"/>
      <c r="U867" s="118"/>
    </row>
    <row r="868" spans="2:21" ht="21.95" customHeight="1" x14ac:dyDescent="0.2">
      <c r="B868" s="131"/>
      <c r="C868" s="132" t="s">
        <v>312</v>
      </c>
      <c r="D868" s="133"/>
      <c r="E868" s="134"/>
      <c r="F868" s="132" t="s">
        <v>322</v>
      </c>
      <c r="G868" s="133"/>
      <c r="H868" s="133"/>
      <c r="I868" s="133"/>
      <c r="J868" s="133"/>
      <c r="K868" s="135">
        <v>1</v>
      </c>
      <c r="L868" s="135" t="s">
        <v>125</v>
      </c>
      <c r="M868" s="136">
        <v>56210</v>
      </c>
      <c r="N868" s="137">
        <f>SUM(K868*M868)</f>
        <v>56210</v>
      </c>
      <c r="O868" s="136">
        <v>85690</v>
      </c>
      <c r="P868" s="137">
        <f>SUM(K868*O868)</f>
        <v>85690</v>
      </c>
      <c r="Q868" s="138">
        <v>85690</v>
      </c>
      <c r="R868" s="174">
        <f>SUM(K868*Q868)</f>
        <v>85690</v>
      </c>
      <c r="S868" s="139">
        <f>M868</f>
        <v>56210</v>
      </c>
      <c r="T868" s="140" t="str">
        <f>T866</f>
        <v>大里総合建材㈱</v>
      </c>
      <c r="U868" s="118"/>
    </row>
    <row r="869" spans="2:21" ht="21.95" customHeight="1" x14ac:dyDescent="0.2">
      <c r="B869" s="125"/>
      <c r="C869" s="10"/>
      <c r="D869" s="10"/>
      <c r="E869" s="126"/>
      <c r="F869" s="10"/>
      <c r="G869" s="10"/>
      <c r="H869" s="10"/>
      <c r="I869" s="10"/>
      <c r="J869" s="10"/>
      <c r="K869" s="126"/>
      <c r="L869" s="127"/>
      <c r="M869" s="128"/>
      <c r="N869" s="126"/>
      <c r="O869" s="128"/>
      <c r="P869" s="126"/>
      <c r="Q869" s="128"/>
      <c r="R869" s="126"/>
      <c r="S869" s="129"/>
      <c r="T869" s="130"/>
      <c r="U869" s="118"/>
    </row>
    <row r="870" spans="2:21" ht="21.95" customHeight="1" x14ac:dyDescent="0.2">
      <c r="B870" s="131"/>
      <c r="C870" s="132" t="s">
        <v>323</v>
      </c>
      <c r="D870" s="133"/>
      <c r="E870" s="134"/>
      <c r="F870" s="132" t="s">
        <v>324</v>
      </c>
      <c r="G870" s="133"/>
      <c r="H870" s="133"/>
      <c r="I870" s="133"/>
      <c r="J870" s="133"/>
      <c r="K870" s="135">
        <v>1</v>
      </c>
      <c r="L870" s="135" t="s">
        <v>125</v>
      </c>
      <c r="M870" s="136">
        <v>229330</v>
      </c>
      <c r="N870" s="137">
        <f>SUM(K870*M870)</f>
        <v>229330</v>
      </c>
      <c r="O870" s="136">
        <v>230160</v>
      </c>
      <c r="P870" s="137">
        <f>SUM(K870*O870)</f>
        <v>230160</v>
      </c>
      <c r="Q870" s="138">
        <v>256030</v>
      </c>
      <c r="R870" s="174">
        <f>SUM(K870*Q870)</f>
        <v>256030</v>
      </c>
      <c r="S870" s="139">
        <f>M870</f>
        <v>229330</v>
      </c>
      <c r="T870" s="140" t="str">
        <f>T868</f>
        <v>大里総合建材㈱</v>
      </c>
      <c r="U870" s="118"/>
    </row>
    <row r="871" spans="2:21" ht="21.95" customHeight="1" x14ac:dyDescent="0.2">
      <c r="B871" s="125"/>
      <c r="C871" s="10"/>
      <c r="D871" s="10"/>
      <c r="E871" s="126"/>
      <c r="F871" s="10"/>
      <c r="G871" s="10"/>
      <c r="H871" s="10"/>
      <c r="I871" s="10"/>
      <c r="J871" s="10"/>
      <c r="K871" s="126"/>
      <c r="L871" s="127"/>
      <c r="M871" s="128"/>
      <c r="N871" s="126"/>
      <c r="O871" s="128"/>
      <c r="P871" s="126"/>
      <c r="Q871" s="128"/>
      <c r="R871" s="126"/>
      <c r="S871" s="129"/>
      <c r="T871" s="130"/>
      <c r="U871" s="118"/>
    </row>
    <row r="872" spans="2:21" ht="21.95" customHeight="1" x14ac:dyDescent="0.2">
      <c r="B872" s="131"/>
      <c r="C872" s="132" t="s">
        <v>217</v>
      </c>
      <c r="D872" s="133"/>
      <c r="E872" s="134"/>
      <c r="F872" s="132"/>
      <c r="G872" s="133"/>
      <c r="H872" s="133"/>
      <c r="I872" s="133"/>
      <c r="J872" s="133"/>
      <c r="K872" s="135">
        <v>1</v>
      </c>
      <c r="L872" s="135" t="s">
        <v>44</v>
      </c>
      <c r="M872" s="136">
        <v>55570</v>
      </c>
      <c r="N872" s="137">
        <f>SUM(K872*M872)</f>
        <v>55570</v>
      </c>
      <c r="O872" s="136">
        <v>133370</v>
      </c>
      <c r="P872" s="137">
        <f>SUM(K872*O872)</f>
        <v>133370</v>
      </c>
      <c r="Q872" s="138">
        <v>134550</v>
      </c>
      <c r="R872" s="174">
        <f>SUM(K872*Q872)</f>
        <v>134550</v>
      </c>
      <c r="S872" s="139">
        <f>M872</f>
        <v>55570</v>
      </c>
      <c r="T872" s="140" t="str">
        <f>T870</f>
        <v>大里総合建材㈱</v>
      </c>
      <c r="U872" s="118"/>
    </row>
    <row r="873" spans="2:21" ht="21.95" customHeight="1" x14ac:dyDescent="0.2">
      <c r="B873" s="125"/>
      <c r="C873" s="10"/>
      <c r="D873" s="10"/>
      <c r="E873" s="126"/>
      <c r="F873" s="10"/>
      <c r="G873" s="10"/>
      <c r="H873" s="10"/>
      <c r="I873" s="10"/>
      <c r="J873" s="10"/>
      <c r="K873" s="126"/>
      <c r="L873" s="127"/>
      <c r="M873" s="128"/>
      <c r="N873" s="126"/>
      <c r="O873" s="128"/>
      <c r="P873" s="126"/>
      <c r="Q873" s="128"/>
      <c r="R873" s="126"/>
      <c r="S873" s="129"/>
      <c r="T873" s="130"/>
      <c r="U873" s="118"/>
    </row>
    <row r="874" spans="2:21" ht="21.95" customHeight="1" x14ac:dyDescent="0.2">
      <c r="B874" s="131"/>
      <c r="C874" s="132" t="s">
        <v>294</v>
      </c>
      <c r="D874" s="133"/>
      <c r="E874" s="134"/>
      <c r="F874" s="132"/>
      <c r="G874" s="133"/>
      <c r="H874" s="133"/>
      <c r="I874" s="133"/>
      <c r="J874" s="133"/>
      <c r="K874" s="135">
        <v>1</v>
      </c>
      <c r="L874" s="135" t="s">
        <v>44</v>
      </c>
      <c r="M874" s="136">
        <v>206630</v>
      </c>
      <c r="N874" s="137">
        <f>SUM(K874*M874)</f>
        <v>206630</v>
      </c>
      <c r="O874" s="136">
        <v>143280</v>
      </c>
      <c r="P874" s="137">
        <f>SUM(K874*O874)</f>
        <v>143280</v>
      </c>
      <c r="Q874" s="138">
        <v>143280</v>
      </c>
      <c r="R874" s="174">
        <f>SUM(K874*Q874)</f>
        <v>143280</v>
      </c>
      <c r="S874" s="139">
        <f>M874</f>
        <v>206630</v>
      </c>
      <c r="T874" s="140" t="str">
        <f>T872</f>
        <v>大里総合建材㈱</v>
      </c>
      <c r="U874" s="118"/>
    </row>
    <row r="875" spans="2:21" ht="21.95" customHeight="1" x14ac:dyDescent="0.2">
      <c r="B875" s="125"/>
      <c r="C875" s="10"/>
      <c r="D875" s="10"/>
      <c r="E875" s="126"/>
      <c r="F875" s="10"/>
      <c r="G875" s="10"/>
      <c r="H875" s="10"/>
      <c r="I875" s="10"/>
      <c r="J875" s="10"/>
      <c r="K875" s="126"/>
      <c r="L875" s="127"/>
      <c r="M875" s="142"/>
      <c r="N875" s="142"/>
      <c r="O875" s="142"/>
      <c r="P875" s="142"/>
      <c r="Q875" s="142"/>
      <c r="R875" s="142"/>
      <c r="S875" s="144"/>
      <c r="T875" s="145"/>
      <c r="U875" s="118"/>
    </row>
    <row r="876" spans="2:21" ht="21.95" customHeight="1" x14ac:dyDescent="0.2">
      <c r="B876" s="131"/>
      <c r="C876" s="132"/>
      <c r="D876" s="133"/>
      <c r="E876" s="134"/>
      <c r="F876" s="132"/>
      <c r="G876" s="133"/>
      <c r="H876" s="133"/>
      <c r="I876" s="133"/>
      <c r="J876" s="133"/>
      <c r="K876" s="135"/>
      <c r="L876" s="135"/>
      <c r="M876" s="146"/>
      <c r="N876" s="146"/>
      <c r="O876" s="146"/>
      <c r="P876" s="146"/>
      <c r="Q876" s="146"/>
      <c r="R876" s="146"/>
      <c r="S876" s="139"/>
      <c r="T876" s="147"/>
      <c r="U876" s="118"/>
    </row>
    <row r="877" spans="2:21" ht="21.95" customHeight="1" x14ac:dyDescent="0.2">
      <c r="B877" s="125"/>
      <c r="C877" s="10"/>
      <c r="D877" s="10"/>
      <c r="E877" s="126"/>
      <c r="F877" s="10"/>
      <c r="G877" s="10"/>
      <c r="H877" s="10"/>
      <c r="I877" s="10"/>
      <c r="J877" s="10"/>
      <c r="K877" s="126"/>
      <c r="L877" s="127"/>
      <c r="M877" s="142"/>
      <c r="N877" s="142"/>
      <c r="O877" s="142"/>
      <c r="P877" s="142"/>
      <c r="Q877" s="142"/>
      <c r="R877" s="142"/>
      <c r="S877" s="144"/>
      <c r="T877" s="145"/>
      <c r="U877" s="118"/>
    </row>
    <row r="878" spans="2:21" ht="21.95" customHeight="1" thickBot="1" x14ac:dyDescent="0.25">
      <c r="B878" s="148"/>
      <c r="C878" s="149"/>
      <c r="D878" s="149"/>
      <c r="E878" s="150"/>
      <c r="F878" s="149"/>
      <c r="G878" s="149"/>
      <c r="H878" s="149"/>
      <c r="I878" s="149"/>
      <c r="J878" s="149"/>
      <c r="K878" s="151"/>
      <c r="L878" s="151"/>
      <c r="M878" s="152"/>
      <c r="N878" s="152"/>
      <c r="O878" s="152"/>
      <c r="P878" s="152"/>
      <c r="Q878" s="152"/>
      <c r="R878" s="152"/>
      <c r="S878" s="153"/>
      <c r="T878" s="154"/>
      <c r="U878" s="118"/>
    </row>
    <row r="879" spans="2:21" ht="19.899999999999999" customHeight="1" x14ac:dyDescent="0.2">
      <c r="B879" s="125"/>
      <c r="C879" s="10"/>
      <c r="D879" s="10"/>
      <c r="E879" s="126"/>
      <c r="F879" s="10"/>
      <c r="G879" s="10"/>
      <c r="H879" s="10"/>
      <c r="I879" s="10"/>
      <c r="J879" s="10"/>
      <c r="K879" s="126"/>
      <c r="L879" s="127"/>
      <c r="M879" s="142"/>
      <c r="N879" s="142"/>
      <c r="O879" s="142"/>
      <c r="P879" s="142"/>
      <c r="Q879" s="142"/>
      <c r="R879" s="142"/>
      <c r="S879" s="143"/>
      <c r="T879" s="145"/>
      <c r="U879" s="118"/>
    </row>
    <row r="880" spans="2:21" ht="19.899999999999999" customHeight="1" x14ac:dyDescent="0.2">
      <c r="B880" s="1039" t="s">
        <v>3</v>
      </c>
      <c r="C880" s="1040"/>
      <c r="D880" s="1041"/>
      <c r="E880" s="126"/>
      <c r="F880" s="10"/>
      <c r="G880" s="10"/>
      <c r="H880" s="10"/>
      <c r="I880" s="10"/>
      <c r="J880" s="10"/>
      <c r="K880" s="126"/>
      <c r="L880" s="127"/>
      <c r="M880" s="142"/>
      <c r="N880" s="142">
        <f>SUM(N845:N878)</f>
        <v>2254840</v>
      </c>
      <c r="O880" s="142"/>
      <c r="P880" s="142">
        <f>SUM(P845:P878)</f>
        <v>3156290</v>
      </c>
      <c r="Q880" s="142"/>
      <c r="R880" s="142">
        <f>SUM(R845:R878)</f>
        <v>3203450</v>
      </c>
      <c r="S880" s="142"/>
      <c r="T880" s="155"/>
      <c r="U880" s="118"/>
    </row>
    <row r="881" spans="1:21" ht="19.899999999999999" customHeight="1" thickBot="1" x14ac:dyDescent="0.25">
      <c r="B881" s="148"/>
      <c r="C881" s="149"/>
      <c r="D881" s="149"/>
      <c r="E881" s="150"/>
      <c r="F881" s="149"/>
      <c r="G881" s="149"/>
      <c r="H881" s="149"/>
      <c r="I881" s="149"/>
      <c r="J881" s="149"/>
      <c r="K881" s="150"/>
      <c r="L881" s="151"/>
      <c r="M881" s="152"/>
      <c r="N881" s="152"/>
      <c r="O881" s="152"/>
      <c r="P881" s="152"/>
      <c r="Q881" s="152"/>
      <c r="R881" s="152"/>
      <c r="S881" s="156"/>
      <c r="T881" s="154"/>
      <c r="U881" s="118"/>
    </row>
    <row r="883" spans="1:21" x14ac:dyDescent="0.2">
      <c r="B883" s="25" t="e">
        <f>B839</f>
        <v>#REF!</v>
      </c>
      <c r="T883" s="43"/>
    </row>
    <row r="884" spans="1:21" ht="42" x14ac:dyDescent="0.4">
      <c r="A884" s="106"/>
      <c r="M884" s="107" t="s">
        <v>18</v>
      </c>
    </row>
    <row r="885" spans="1:21" ht="21.75" thickBot="1" x14ac:dyDescent="0.25">
      <c r="B885" s="108"/>
      <c r="C885" s="109"/>
      <c r="D885" s="109"/>
      <c r="E885" s="109"/>
      <c r="F885" s="109"/>
      <c r="G885" s="109"/>
      <c r="H885" s="109"/>
      <c r="I885" s="109"/>
      <c r="J885" s="109"/>
      <c r="K885" s="109"/>
      <c r="L885" s="110"/>
      <c r="M885" s="109"/>
      <c r="N885" s="109"/>
      <c r="O885" s="109"/>
      <c r="P885" s="109"/>
      <c r="Q885" s="109"/>
      <c r="R885" s="109"/>
      <c r="S885" s="111"/>
      <c r="T885" s="112"/>
    </row>
    <row r="886" spans="1:21" ht="19.899999999999999" customHeight="1" x14ac:dyDescent="0.2">
      <c r="B886" s="113"/>
      <c r="C886" s="114"/>
      <c r="D886" s="114"/>
      <c r="E886" s="115"/>
      <c r="F886" s="114"/>
      <c r="G886" s="114"/>
      <c r="H886" s="114"/>
      <c r="I886" s="114"/>
      <c r="J886" s="114"/>
      <c r="K886" s="115"/>
      <c r="L886" s="116"/>
      <c r="M886" s="1042" t="s">
        <v>19</v>
      </c>
      <c r="N886" s="1043"/>
      <c r="O886" s="1042" t="s">
        <v>19</v>
      </c>
      <c r="P886" s="1043"/>
      <c r="Q886" s="1042" t="s">
        <v>19</v>
      </c>
      <c r="R886" s="1043"/>
      <c r="S886" s="116" t="s">
        <v>20</v>
      </c>
      <c r="T886" s="117"/>
      <c r="U886" s="118"/>
    </row>
    <row r="887" spans="1:21" ht="19.899999999999999" customHeight="1" x14ac:dyDescent="0.2">
      <c r="B887" s="1044" t="s">
        <v>21</v>
      </c>
      <c r="C887" s="1045"/>
      <c r="D887" s="1046"/>
      <c r="E887" s="1047" t="s">
        <v>22</v>
      </c>
      <c r="F887" s="1045"/>
      <c r="G887" s="1045"/>
      <c r="H887" s="1045"/>
      <c r="I887" s="1045"/>
      <c r="J887" s="1046"/>
      <c r="K887" s="119" t="s">
        <v>23</v>
      </c>
      <c r="L887" s="119" t="s">
        <v>5</v>
      </c>
      <c r="M887" s="1048" t="s">
        <v>511</v>
      </c>
      <c r="N887" s="1049"/>
      <c r="O887" s="1048" t="s">
        <v>479</v>
      </c>
      <c r="P887" s="1049"/>
      <c r="Q887" s="1048" t="s">
        <v>515</v>
      </c>
      <c r="R887" s="1049"/>
      <c r="S887" s="119" t="s">
        <v>24</v>
      </c>
      <c r="T887" s="120" t="s">
        <v>25</v>
      </c>
      <c r="U887" s="118"/>
    </row>
    <row r="888" spans="1:21" ht="19.899999999999999" customHeight="1" thickBot="1" x14ac:dyDescent="0.25">
      <c r="B888" s="121"/>
      <c r="C888" s="111"/>
      <c r="D888" s="111"/>
      <c r="E888" s="122"/>
      <c r="F888" s="111"/>
      <c r="G888" s="111"/>
      <c r="H888" s="111"/>
      <c r="I888" s="111"/>
      <c r="J888" s="111"/>
      <c r="K888" s="122"/>
      <c r="L888" s="123"/>
      <c r="M888" s="123" t="s">
        <v>26</v>
      </c>
      <c r="N888" s="123" t="s">
        <v>27</v>
      </c>
      <c r="O888" s="123" t="s">
        <v>26</v>
      </c>
      <c r="P888" s="123" t="s">
        <v>27</v>
      </c>
      <c r="Q888" s="123" t="s">
        <v>26</v>
      </c>
      <c r="R888" s="123" t="s">
        <v>27</v>
      </c>
      <c r="S888" s="123"/>
      <c r="T888" s="124"/>
      <c r="U888" s="118"/>
    </row>
    <row r="889" spans="1:21" ht="21.95" customHeight="1" x14ac:dyDescent="0.2">
      <c r="B889" s="125"/>
      <c r="C889" s="10"/>
      <c r="D889" s="10"/>
      <c r="E889" s="126"/>
      <c r="F889" s="10"/>
      <c r="G889" s="10"/>
      <c r="H889" s="10"/>
      <c r="I889" s="10"/>
      <c r="J889" s="10"/>
      <c r="K889" s="126"/>
      <c r="L889" s="127"/>
      <c r="M889" s="128"/>
      <c r="N889" s="126"/>
      <c r="O889" s="128"/>
      <c r="P889" s="126"/>
      <c r="Q889" s="128"/>
      <c r="R889" s="126"/>
      <c r="S889" s="129"/>
      <c r="T889" s="130"/>
      <c r="U889" s="118"/>
    </row>
    <row r="890" spans="1:21" ht="21.95" customHeight="1" x14ac:dyDescent="0.2">
      <c r="B890" s="131"/>
      <c r="C890" s="132" t="s">
        <v>325</v>
      </c>
      <c r="D890" s="133"/>
      <c r="E890" s="134"/>
      <c r="F890" s="132" t="s">
        <v>326</v>
      </c>
      <c r="G890" s="133"/>
      <c r="H890" s="133"/>
      <c r="I890" s="133"/>
      <c r="J890" s="133"/>
      <c r="K890" s="135">
        <v>1</v>
      </c>
      <c r="L890" s="135" t="s">
        <v>0</v>
      </c>
      <c r="M890" s="136">
        <v>16000</v>
      </c>
      <c r="N890" s="137">
        <f>SUM(K890*M890)</f>
        <v>16000</v>
      </c>
      <c r="O890" s="136">
        <f>ROUNDDOWN(M890*1.4,2)</f>
        <v>22400</v>
      </c>
      <c r="P890" s="137">
        <f>SUM(K890*O890)</f>
        <v>22400</v>
      </c>
      <c r="Q890" s="138">
        <f>ROUNDDOWN(M890*1.23,-2)</f>
        <v>19600</v>
      </c>
      <c r="R890" s="174">
        <f>SUM(K890*Q890)</f>
        <v>19600</v>
      </c>
      <c r="S890" s="139">
        <f>M890</f>
        <v>16000</v>
      </c>
      <c r="T890" s="140" t="str">
        <f>M887</f>
        <v>松川ガラス店</v>
      </c>
      <c r="U890" s="118"/>
    </row>
    <row r="891" spans="1:21" ht="21.95" customHeight="1" x14ac:dyDescent="0.2">
      <c r="B891" s="125"/>
      <c r="C891" s="10"/>
      <c r="D891" s="10"/>
      <c r="E891" s="126"/>
      <c r="F891" s="10"/>
      <c r="G891" s="10"/>
      <c r="H891" s="10"/>
      <c r="I891" s="10"/>
      <c r="J891" s="10"/>
      <c r="K891" s="126"/>
      <c r="L891" s="127"/>
      <c r="M891" s="128"/>
      <c r="N891" s="126"/>
      <c r="O891" s="128"/>
      <c r="P891" s="126"/>
      <c r="Q891" s="128"/>
      <c r="R891" s="126"/>
      <c r="S891" s="129"/>
      <c r="T891" s="130"/>
      <c r="U891" s="118"/>
    </row>
    <row r="892" spans="1:21" ht="21.95" customHeight="1" x14ac:dyDescent="0.2">
      <c r="B892" s="131"/>
      <c r="C892" s="132" t="s">
        <v>327</v>
      </c>
      <c r="D892" s="133"/>
      <c r="E892" s="134"/>
      <c r="F892" s="132" t="s">
        <v>328</v>
      </c>
      <c r="G892" s="133"/>
      <c r="H892" s="133"/>
      <c r="I892" s="133"/>
      <c r="J892" s="133"/>
      <c r="K892" s="135">
        <v>1</v>
      </c>
      <c r="L892" s="135" t="s">
        <v>125</v>
      </c>
      <c r="M892" s="136">
        <v>16000</v>
      </c>
      <c r="N892" s="137">
        <f>SUM(K892*M892)</f>
        <v>16000</v>
      </c>
      <c r="O892" s="136">
        <f>ROUNDDOWN(M892*1.4,2)</f>
        <v>22400</v>
      </c>
      <c r="P892" s="137">
        <f>SUM(K892*O892)</f>
        <v>22400</v>
      </c>
      <c r="Q892" s="138">
        <f>ROUNDDOWN(M892*1.23,-2)</f>
        <v>19600</v>
      </c>
      <c r="R892" s="174">
        <f>SUM(K892*Q892)</f>
        <v>19600</v>
      </c>
      <c r="S892" s="139">
        <f>M892</f>
        <v>16000</v>
      </c>
      <c r="T892" s="140" t="str">
        <f>M887</f>
        <v>松川ガラス店</v>
      </c>
      <c r="U892" s="118"/>
    </row>
    <row r="893" spans="1:21" ht="21.95" customHeight="1" x14ac:dyDescent="0.2">
      <c r="B893" s="125"/>
      <c r="C893" s="10"/>
      <c r="D893" s="10"/>
      <c r="E893" s="126"/>
      <c r="F893" s="10"/>
      <c r="G893" s="10"/>
      <c r="H893" s="10"/>
      <c r="I893" s="10"/>
      <c r="J893" s="10"/>
      <c r="K893" s="126"/>
      <c r="L893" s="127"/>
      <c r="M893" s="141"/>
      <c r="N893" s="142"/>
      <c r="O893" s="141"/>
      <c r="P893" s="142"/>
      <c r="Q893" s="141"/>
      <c r="R893" s="142"/>
      <c r="S893" s="129"/>
      <c r="T893" s="130"/>
      <c r="U893" s="118"/>
    </row>
    <row r="894" spans="1:21" ht="21.95" customHeight="1" x14ac:dyDescent="0.2">
      <c r="B894" s="131"/>
      <c r="C894" s="132"/>
      <c r="D894" s="133"/>
      <c r="E894" s="134"/>
      <c r="F894" s="132"/>
      <c r="G894" s="133"/>
      <c r="H894" s="133"/>
      <c r="I894" s="133"/>
      <c r="J894" s="133"/>
      <c r="K894" s="135"/>
      <c r="L894" s="135"/>
      <c r="M894" s="136"/>
      <c r="N894" s="137"/>
      <c r="O894" s="136"/>
      <c r="P894" s="137"/>
      <c r="Q894" s="138"/>
      <c r="R894" s="137"/>
      <c r="S894" s="139"/>
      <c r="T894" s="140"/>
      <c r="U894" s="118"/>
    </row>
    <row r="895" spans="1:21" ht="21.95" customHeight="1" x14ac:dyDescent="0.2">
      <c r="B895" s="125"/>
      <c r="C895" s="10"/>
      <c r="D895" s="10"/>
      <c r="E895" s="126"/>
      <c r="F895" s="10"/>
      <c r="G895" s="10"/>
      <c r="H895" s="10"/>
      <c r="I895" s="10"/>
      <c r="J895" s="10"/>
      <c r="K895" s="126"/>
      <c r="L895" s="127"/>
      <c r="M895" s="141"/>
      <c r="N895" s="142"/>
      <c r="O895" s="141"/>
      <c r="P895" s="142"/>
      <c r="Q895" s="141"/>
      <c r="R895" s="142"/>
      <c r="S895" s="129"/>
      <c r="T895" s="130"/>
      <c r="U895" s="118"/>
    </row>
    <row r="896" spans="1:21" ht="21.95" customHeight="1" x14ac:dyDescent="0.2">
      <c r="B896" s="131"/>
      <c r="C896" s="132"/>
      <c r="D896" s="133"/>
      <c r="E896" s="134"/>
      <c r="F896" s="132"/>
      <c r="G896" s="133"/>
      <c r="H896" s="133"/>
      <c r="I896" s="133"/>
      <c r="J896" s="133"/>
      <c r="K896" s="135"/>
      <c r="L896" s="135"/>
      <c r="M896" s="136"/>
      <c r="N896" s="137"/>
      <c r="O896" s="136"/>
      <c r="P896" s="137"/>
      <c r="Q896" s="138"/>
      <c r="R896" s="137"/>
      <c r="S896" s="139"/>
      <c r="T896" s="140"/>
      <c r="U896" s="118"/>
    </row>
    <row r="897" spans="2:21" ht="21.95" customHeight="1" x14ac:dyDescent="0.2">
      <c r="B897" s="125"/>
      <c r="C897" s="10"/>
      <c r="D897" s="10"/>
      <c r="E897" s="126"/>
      <c r="F897" s="10"/>
      <c r="G897" s="10"/>
      <c r="H897" s="10"/>
      <c r="I897" s="10"/>
      <c r="J897" s="10"/>
      <c r="K897" s="126"/>
      <c r="L897" s="127"/>
      <c r="M897" s="141"/>
      <c r="N897" s="142"/>
      <c r="O897" s="141"/>
      <c r="P897" s="142"/>
      <c r="Q897" s="141"/>
      <c r="R897" s="142"/>
      <c r="S897" s="129"/>
      <c r="T897" s="130"/>
      <c r="U897" s="118"/>
    </row>
    <row r="898" spans="2:21" ht="21.95" customHeight="1" x14ac:dyDescent="0.2">
      <c r="B898" s="131"/>
      <c r="C898" s="132"/>
      <c r="D898" s="133"/>
      <c r="E898" s="134"/>
      <c r="F898" s="132"/>
      <c r="G898" s="133"/>
      <c r="H898" s="133"/>
      <c r="I898" s="133"/>
      <c r="J898" s="133"/>
      <c r="K898" s="135"/>
      <c r="L898" s="135"/>
      <c r="M898" s="136"/>
      <c r="N898" s="137"/>
      <c r="O898" s="136"/>
      <c r="P898" s="137"/>
      <c r="Q898" s="138"/>
      <c r="R898" s="137"/>
      <c r="S898" s="139"/>
      <c r="T898" s="140"/>
      <c r="U898" s="118"/>
    </row>
    <row r="899" spans="2:21" ht="21.95" customHeight="1" x14ac:dyDescent="0.2">
      <c r="B899" s="125"/>
      <c r="C899" s="10"/>
      <c r="D899" s="10"/>
      <c r="E899" s="126"/>
      <c r="F899" s="10"/>
      <c r="G899" s="10"/>
      <c r="H899" s="10"/>
      <c r="I899" s="10"/>
      <c r="J899" s="10"/>
      <c r="K899" s="126"/>
      <c r="L899" s="127"/>
      <c r="M899" s="141"/>
      <c r="N899" s="142"/>
      <c r="O899" s="141"/>
      <c r="P899" s="142"/>
      <c r="Q899" s="141"/>
      <c r="R899" s="142"/>
      <c r="S899" s="129"/>
      <c r="T899" s="130"/>
      <c r="U899" s="118"/>
    </row>
    <row r="900" spans="2:21" ht="21.95" customHeight="1" x14ac:dyDescent="0.2">
      <c r="B900" s="131"/>
      <c r="C900" s="132"/>
      <c r="D900" s="133"/>
      <c r="E900" s="134"/>
      <c r="F900" s="132"/>
      <c r="G900" s="133"/>
      <c r="H900" s="133"/>
      <c r="I900" s="133"/>
      <c r="J900" s="133"/>
      <c r="K900" s="135"/>
      <c r="L900" s="135"/>
      <c r="M900" s="136"/>
      <c r="N900" s="137"/>
      <c r="O900" s="136"/>
      <c r="P900" s="137"/>
      <c r="Q900" s="138"/>
      <c r="R900" s="137"/>
      <c r="S900" s="139"/>
      <c r="T900" s="140"/>
      <c r="U900" s="118"/>
    </row>
    <row r="901" spans="2:21" ht="21.95" customHeight="1" x14ac:dyDescent="0.2">
      <c r="B901" s="125"/>
      <c r="C901" s="10"/>
      <c r="D901" s="10"/>
      <c r="E901" s="126"/>
      <c r="F901" s="10"/>
      <c r="G901" s="10"/>
      <c r="H901" s="10"/>
      <c r="I901" s="10"/>
      <c r="J901" s="10"/>
      <c r="K901" s="126"/>
      <c r="L901" s="127"/>
      <c r="M901" s="141"/>
      <c r="N901" s="142"/>
      <c r="O901" s="141"/>
      <c r="P901" s="142"/>
      <c r="Q901" s="141"/>
      <c r="R901" s="142"/>
      <c r="S901" s="129"/>
      <c r="T901" s="130"/>
      <c r="U901" s="118"/>
    </row>
    <row r="902" spans="2:21" ht="21.95" customHeight="1" x14ac:dyDescent="0.2">
      <c r="B902" s="131"/>
      <c r="C902" s="132"/>
      <c r="D902" s="133"/>
      <c r="E902" s="134"/>
      <c r="F902" s="132"/>
      <c r="G902" s="133"/>
      <c r="H902" s="133"/>
      <c r="I902" s="133"/>
      <c r="J902" s="133"/>
      <c r="K902" s="135"/>
      <c r="L902" s="135"/>
      <c r="M902" s="136"/>
      <c r="N902" s="137"/>
      <c r="O902" s="136"/>
      <c r="P902" s="137"/>
      <c r="Q902" s="138"/>
      <c r="R902" s="137"/>
      <c r="S902" s="139"/>
      <c r="T902" s="140"/>
      <c r="U902" s="118"/>
    </row>
    <row r="903" spans="2:21" ht="21.95" customHeight="1" x14ac:dyDescent="0.2">
      <c r="B903" s="125"/>
      <c r="C903" s="10"/>
      <c r="D903" s="10"/>
      <c r="E903" s="126"/>
      <c r="F903" s="10"/>
      <c r="G903" s="10"/>
      <c r="H903" s="10"/>
      <c r="I903" s="10"/>
      <c r="J903" s="10"/>
      <c r="K903" s="126"/>
      <c r="L903" s="127"/>
      <c r="M903" s="141"/>
      <c r="N903" s="142"/>
      <c r="O903" s="141"/>
      <c r="P903" s="142"/>
      <c r="Q903" s="141"/>
      <c r="R903" s="142"/>
      <c r="S903" s="143"/>
      <c r="T903" s="130"/>
      <c r="U903" s="118"/>
    </row>
    <row r="904" spans="2:21" ht="21.95" customHeight="1" x14ac:dyDescent="0.2">
      <c r="B904" s="131"/>
      <c r="C904" s="132"/>
      <c r="D904" s="133"/>
      <c r="E904" s="134"/>
      <c r="F904" s="132"/>
      <c r="G904" s="133"/>
      <c r="H904" s="133"/>
      <c r="I904" s="133"/>
      <c r="J904" s="133"/>
      <c r="K904" s="135"/>
      <c r="L904" s="135"/>
      <c r="M904" s="136"/>
      <c r="N904" s="137"/>
      <c r="O904" s="136"/>
      <c r="P904" s="137"/>
      <c r="Q904" s="138"/>
      <c r="R904" s="137"/>
      <c r="S904" s="139"/>
      <c r="T904" s="140"/>
      <c r="U904" s="118"/>
    </row>
    <row r="905" spans="2:21" ht="21.95" customHeight="1" x14ac:dyDescent="0.2">
      <c r="B905" s="125"/>
      <c r="C905" s="10"/>
      <c r="D905" s="10"/>
      <c r="E905" s="126"/>
      <c r="F905" s="10"/>
      <c r="G905" s="10"/>
      <c r="H905" s="10"/>
      <c r="I905" s="10"/>
      <c r="J905" s="10"/>
      <c r="K905" s="126"/>
      <c r="L905" s="127"/>
      <c r="M905" s="141"/>
      <c r="N905" s="142"/>
      <c r="O905" s="141"/>
      <c r="P905" s="142"/>
      <c r="Q905" s="141"/>
      <c r="R905" s="142"/>
      <c r="S905" s="143"/>
      <c r="T905" s="130"/>
      <c r="U905" s="118"/>
    </row>
    <row r="906" spans="2:21" ht="21.95" customHeight="1" x14ac:dyDescent="0.2">
      <c r="B906" s="131"/>
      <c r="C906" s="132"/>
      <c r="D906" s="133"/>
      <c r="E906" s="134"/>
      <c r="F906" s="132"/>
      <c r="G906" s="133"/>
      <c r="H906" s="133"/>
      <c r="I906" s="133"/>
      <c r="J906" s="133"/>
      <c r="K906" s="135"/>
      <c r="L906" s="135"/>
      <c r="M906" s="136"/>
      <c r="N906" s="137"/>
      <c r="O906" s="136"/>
      <c r="P906" s="137"/>
      <c r="Q906" s="138"/>
      <c r="R906" s="137"/>
      <c r="S906" s="139"/>
      <c r="T906" s="140"/>
      <c r="U906" s="118"/>
    </row>
    <row r="907" spans="2:21" ht="21.95" customHeight="1" x14ac:dyDescent="0.2">
      <c r="B907" s="125"/>
      <c r="C907" s="10"/>
      <c r="D907" s="10"/>
      <c r="E907" s="126"/>
      <c r="F907" s="10"/>
      <c r="G907" s="10"/>
      <c r="H907" s="10"/>
      <c r="I907" s="10"/>
      <c r="J907" s="10"/>
      <c r="K907" s="126"/>
      <c r="L907" s="127"/>
      <c r="M907" s="141"/>
      <c r="N907" s="142"/>
      <c r="O907" s="141"/>
      <c r="P907" s="142"/>
      <c r="Q907" s="141"/>
      <c r="R907" s="142"/>
      <c r="S907" s="144"/>
      <c r="T907" s="130"/>
      <c r="U907" s="118"/>
    </row>
    <row r="908" spans="2:21" ht="21.95" customHeight="1" x14ac:dyDescent="0.2">
      <c r="B908" s="131"/>
      <c r="C908" s="132"/>
      <c r="D908" s="133"/>
      <c r="E908" s="134"/>
      <c r="F908" s="132"/>
      <c r="G908" s="133"/>
      <c r="H908" s="133"/>
      <c r="I908" s="133"/>
      <c r="J908" s="133"/>
      <c r="K908" s="135"/>
      <c r="L908" s="135"/>
      <c r="M908" s="136"/>
      <c r="N908" s="137"/>
      <c r="O908" s="136"/>
      <c r="P908" s="137"/>
      <c r="Q908" s="138"/>
      <c r="R908" s="137"/>
      <c r="S908" s="139"/>
      <c r="T908" s="140"/>
      <c r="U908" s="118"/>
    </row>
    <row r="909" spans="2:21" ht="21.95" customHeight="1" x14ac:dyDescent="0.2">
      <c r="B909" s="125"/>
      <c r="C909" s="10"/>
      <c r="D909" s="10"/>
      <c r="E909" s="126"/>
      <c r="F909" s="10"/>
      <c r="G909" s="10"/>
      <c r="H909" s="10"/>
      <c r="I909" s="10"/>
      <c r="J909" s="10"/>
      <c r="K909" s="126"/>
      <c r="L909" s="127"/>
      <c r="M909" s="141"/>
      <c r="N909" s="142"/>
      <c r="O909" s="141"/>
      <c r="P909" s="142"/>
      <c r="Q909" s="141"/>
      <c r="R909" s="142"/>
      <c r="S909" s="143"/>
      <c r="T909" s="130"/>
      <c r="U909" s="118"/>
    </row>
    <row r="910" spans="2:21" ht="21.75" customHeight="1" x14ac:dyDescent="0.2">
      <c r="B910" s="131"/>
      <c r="C910" s="132"/>
      <c r="D910" s="133"/>
      <c r="E910" s="134"/>
      <c r="F910" s="132"/>
      <c r="G910" s="133"/>
      <c r="H910" s="133"/>
      <c r="I910" s="133"/>
      <c r="J910" s="133"/>
      <c r="K910" s="135"/>
      <c r="L910" s="135"/>
      <c r="M910" s="136"/>
      <c r="N910" s="137"/>
      <c r="O910" s="136"/>
      <c r="P910" s="137"/>
      <c r="Q910" s="138"/>
      <c r="R910" s="137"/>
      <c r="S910" s="139"/>
      <c r="T910" s="140"/>
      <c r="U910" s="118"/>
    </row>
    <row r="911" spans="2:21" ht="23.25" customHeight="1" x14ac:dyDescent="0.2">
      <c r="B911" s="125"/>
      <c r="C911" s="10"/>
      <c r="D911" s="10"/>
      <c r="E911" s="126"/>
      <c r="F911" s="10"/>
      <c r="G911" s="10"/>
      <c r="H911" s="10"/>
      <c r="I911" s="10"/>
      <c r="J911" s="10"/>
      <c r="K911" s="126"/>
      <c r="L911" s="127"/>
      <c r="M911" s="141"/>
      <c r="N911" s="142"/>
      <c r="O911" s="141"/>
      <c r="P911" s="142"/>
      <c r="Q911" s="141"/>
      <c r="R911" s="142"/>
      <c r="S911" s="144"/>
      <c r="T911" s="130"/>
      <c r="U911" s="118"/>
    </row>
    <row r="912" spans="2:21" ht="21.95" customHeight="1" x14ac:dyDescent="0.2">
      <c r="B912" s="131"/>
      <c r="C912" s="132"/>
      <c r="D912" s="133"/>
      <c r="E912" s="134"/>
      <c r="F912" s="132"/>
      <c r="G912" s="133"/>
      <c r="H912" s="133"/>
      <c r="I912" s="133"/>
      <c r="J912" s="133"/>
      <c r="K912" s="135"/>
      <c r="L912" s="135"/>
      <c r="M912" s="136"/>
      <c r="N912" s="137"/>
      <c r="O912" s="136"/>
      <c r="P912" s="137"/>
      <c r="Q912" s="138"/>
      <c r="R912" s="137"/>
      <c r="S912" s="139"/>
      <c r="T912" s="140"/>
      <c r="U912" s="118"/>
    </row>
    <row r="913" spans="1:21" ht="21.95" customHeight="1" x14ac:dyDescent="0.2">
      <c r="B913" s="125"/>
      <c r="C913" s="10"/>
      <c r="D913" s="10"/>
      <c r="E913" s="126"/>
      <c r="F913" s="10"/>
      <c r="G913" s="10"/>
      <c r="H913" s="10"/>
      <c r="I913" s="10"/>
      <c r="J913" s="10"/>
      <c r="K913" s="126"/>
      <c r="L913" s="127"/>
      <c r="M913" s="142"/>
      <c r="N913" s="142"/>
      <c r="O913" s="142"/>
      <c r="P913" s="142"/>
      <c r="Q913" s="141"/>
      <c r="R913" s="142"/>
      <c r="S913" s="143"/>
      <c r="T913" s="145"/>
      <c r="U913" s="118"/>
    </row>
    <row r="914" spans="1:21" ht="21.95" customHeight="1" x14ac:dyDescent="0.2">
      <c r="B914" s="131"/>
      <c r="C914" s="132"/>
      <c r="D914" s="133"/>
      <c r="E914" s="134"/>
      <c r="F914" s="132"/>
      <c r="G914" s="133"/>
      <c r="H914" s="133"/>
      <c r="I914" s="133"/>
      <c r="J914" s="133"/>
      <c r="K914" s="135"/>
      <c r="L914" s="135"/>
      <c r="M914" s="134"/>
      <c r="N914" s="137"/>
      <c r="O914" s="134"/>
      <c r="P914" s="137"/>
      <c r="Q914" s="146"/>
      <c r="R914" s="137"/>
      <c r="S914" s="139"/>
      <c r="T914" s="147"/>
      <c r="U914" s="118"/>
    </row>
    <row r="915" spans="1:21" ht="21.95" customHeight="1" x14ac:dyDescent="0.2">
      <c r="B915" s="125"/>
      <c r="C915" s="10"/>
      <c r="D915" s="10"/>
      <c r="E915" s="126"/>
      <c r="F915" s="10"/>
      <c r="G915" s="10"/>
      <c r="H915" s="10"/>
      <c r="I915" s="10"/>
      <c r="J915" s="10"/>
      <c r="K915" s="126"/>
      <c r="L915" s="127"/>
      <c r="M915" s="142"/>
      <c r="N915" s="142"/>
      <c r="O915" s="142"/>
      <c r="P915" s="142"/>
      <c r="Q915" s="142"/>
      <c r="R915" s="142"/>
      <c r="S915" s="144"/>
      <c r="T915" s="145"/>
      <c r="U915" s="118"/>
    </row>
    <row r="916" spans="1:21" ht="21.95" customHeight="1" x14ac:dyDescent="0.2">
      <c r="B916" s="131"/>
      <c r="C916" s="132"/>
      <c r="D916" s="133"/>
      <c r="E916" s="134"/>
      <c r="F916" s="132"/>
      <c r="G916" s="133"/>
      <c r="H916" s="133"/>
      <c r="I916" s="133"/>
      <c r="J916" s="133"/>
      <c r="K916" s="135"/>
      <c r="L916" s="135"/>
      <c r="M916" s="134"/>
      <c r="N916" s="137"/>
      <c r="O916" s="134"/>
      <c r="P916" s="137"/>
      <c r="Q916" s="146"/>
      <c r="R916" s="137"/>
      <c r="S916" s="139"/>
      <c r="T916" s="147"/>
      <c r="U916" s="118"/>
    </row>
    <row r="917" spans="1:21" ht="21.95" customHeight="1" x14ac:dyDescent="0.2">
      <c r="B917" s="125"/>
      <c r="C917" s="10"/>
      <c r="D917" s="10"/>
      <c r="E917" s="126"/>
      <c r="F917" s="10"/>
      <c r="G917" s="10"/>
      <c r="H917" s="10"/>
      <c r="I917" s="10"/>
      <c r="J917" s="10"/>
      <c r="K917" s="126"/>
      <c r="L917" s="127"/>
      <c r="M917" s="142"/>
      <c r="N917" s="142"/>
      <c r="O917" s="142"/>
      <c r="P917" s="142"/>
      <c r="Q917" s="142"/>
      <c r="R917" s="142"/>
      <c r="S917" s="144"/>
      <c r="T917" s="145"/>
      <c r="U917" s="118"/>
    </row>
    <row r="918" spans="1:21" ht="21.95" customHeight="1" x14ac:dyDescent="0.2">
      <c r="B918" s="131"/>
      <c r="C918" s="132"/>
      <c r="D918" s="133"/>
      <c r="E918" s="134"/>
      <c r="F918" s="132"/>
      <c r="G918" s="133"/>
      <c r="H918" s="133"/>
      <c r="I918" s="133"/>
      <c r="J918" s="133"/>
      <c r="K918" s="135"/>
      <c r="L918" s="135"/>
      <c r="M918" s="146"/>
      <c r="N918" s="146"/>
      <c r="O918" s="146"/>
      <c r="P918" s="146"/>
      <c r="Q918" s="146"/>
      <c r="R918" s="146"/>
      <c r="S918" s="139"/>
      <c r="T918" s="147"/>
      <c r="U918" s="118"/>
    </row>
    <row r="919" spans="1:21" ht="21.95" customHeight="1" x14ac:dyDescent="0.2">
      <c r="B919" s="125"/>
      <c r="C919" s="10"/>
      <c r="D919" s="10"/>
      <c r="E919" s="126"/>
      <c r="F919" s="10"/>
      <c r="G919" s="10"/>
      <c r="H919" s="10"/>
      <c r="I919" s="10"/>
      <c r="J919" s="10"/>
      <c r="K919" s="126"/>
      <c r="L919" s="127"/>
      <c r="M919" s="142"/>
      <c r="N919" s="142"/>
      <c r="O919" s="142"/>
      <c r="P919" s="142"/>
      <c r="Q919" s="142"/>
      <c r="R919" s="142"/>
      <c r="S919" s="144"/>
      <c r="T919" s="145"/>
      <c r="U919" s="118"/>
    </row>
    <row r="920" spans="1:21" ht="21.95" customHeight="1" x14ac:dyDescent="0.2">
      <c r="B920" s="131"/>
      <c r="C920" s="132"/>
      <c r="D920" s="133"/>
      <c r="E920" s="134"/>
      <c r="F920" s="132"/>
      <c r="G920" s="133"/>
      <c r="H920" s="133"/>
      <c r="I920" s="133"/>
      <c r="J920" s="133"/>
      <c r="K920" s="135"/>
      <c r="L920" s="135"/>
      <c r="M920" s="146"/>
      <c r="N920" s="146"/>
      <c r="O920" s="146"/>
      <c r="P920" s="146"/>
      <c r="Q920" s="146"/>
      <c r="R920" s="146"/>
      <c r="S920" s="139"/>
      <c r="T920" s="147"/>
      <c r="U920" s="118"/>
    </row>
    <row r="921" spans="1:21" ht="21.95" customHeight="1" x14ac:dyDescent="0.2">
      <c r="B921" s="125"/>
      <c r="C921" s="10"/>
      <c r="D921" s="10"/>
      <c r="E921" s="126"/>
      <c r="F921" s="10"/>
      <c r="G921" s="10"/>
      <c r="H921" s="10"/>
      <c r="I921" s="10"/>
      <c r="J921" s="10"/>
      <c r="K921" s="126"/>
      <c r="L921" s="127"/>
      <c r="M921" s="142"/>
      <c r="N921" s="142"/>
      <c r="O921" s="142"/>
      <c r="P921" s="142"/>
      <c r="Q921" s="142"/>
      <c r="R921" s="142"/>
      <c r="S921" s="144"/>
      <c r="T921" s="145"/>
      <c r="U921" s="118"/>
    </row>
    <row r="922" spans="1:21" ht="21.95" customHeight="1" thickBot="1" x14ac:dyDescent="0.25">
      <c r="B922" s="148"/>
      <c r="C922" s="149"/>
      <c r="D922" s="149"/>
      <c r="E922" s="150"/>
      <c r="F922" s="149"/>
      <c r="G922" s="149"/>
      <c r="H922" s="149"/>
      <c r="I922" s="149"/>
      <c r="J922" s="149"/>
      <c r="K922" s="151"/>
      <c r="L922" s="151"/>
      <c r="M922" s="152"/>
      <c r="N922" s="152"/>
      <c r="O922" s="152"/>
      <c r="P922" s="152"/>
      <c r="Q922" s="152"/>
      <c r="R922" s="152"/>
      <c r="S922" s="153"/>
      <c r="T922" s="154"/>
      <c r="U922" s="118"/>
    </row>
    <row r="923" spans="1:21" ht="19.899999999999999" customHeight="1" x14ac:dyDescent="0.2">
      <c r="B923" s="125"/>
      <c r="C923" s="10"/>
      <c r="D923" s="10"/>
      <c r="E923" s="126"/>
      <c r="F923" s="10"/>
      <c r="G923" s="10"/>
      <c r="H923" s="10"/>
      <c r="I923" s="10"/>
      <c r="J923" s="10"/>
      <c r="K923" s="126"/>
      <c r="L923" s="127"/>
      <c r="M923" s="142"/>
      <c r="N923" s="142"/>
      <c r="O923" s="142"/>
      <c r="P923" s="142"/>
      <c r="Q923" s="142"/>
      <c r="R923" s="142"/>
      <c r="S923" s="143"/>
      <c r="T923" s="145"/>
      <c r="U923" s="118"/>
    </row>
    <row r="924" spans="1:21" ht="19.899999999999999" customHeight="1" x14ac:dyDescent="0.2">
      <c r="B924" s="1039" t="s">
        <v>3</v>
      </c>
      <c r="C924" s="1040"/>
      <c r="D924" s="1041"/>
      <c r="E924" s="126"/>
      <c r="F924" s="10"/>
      <c r="G924" s="10"/>
      <c r="H924" s="10"/>
      <c r="I924" s="10"/>
      <c r="J924" s="10"/>
      <c r="K924" s="126"/>
      <c r="L924" s="127"/>
      <c r="M924" s="142"/>
      <c r="N924" s="142">
        <f>SUM(N889:N922)</f>
        <v>32000</v>
      </c>
      <c r="O924" s="142"/>
      <c r="P924" s="142">
        <f>SUM(P889:P922)</f>
        <v>44800</v>
      </c>
      <c r="Q924" s="142"/>
      <c r="R924" s="142">
        <f>SUM(R889:R922)</f>
        <v>39200</v>
      </c>
      <c r="S924" s="142"/>
      <c r="T924" s="155"/>
      <c r="U924" s="118"/>
    </row>
    <row r="925" spans="1:21" ht="19.899999999999999" customHeight="1" thickBot="1" x14ac:dyDescent="0.25">
      <c r="B925" s="148"/>
      <c r="C925" s="149"/>
      <c r="D925" s="149"/>
      <c r="E925" s="150"/>
      <c r="F925" s="149"/>
      <c r="G925" s="149"/>
      <c r="H925" s="149"/>
      <c r="I925" s="149"/>
      <c r="J925" s="149"/>
      <c r="K925" s="150"/>
      <c r="L925" s="151"/>
      <c r="M925" s="152"/>
      <c r="N925" s="152"/>
      <c r="O925" s="152"/>
      <c r="P925" s="152"/>
      <c r="Q925" s="152"/>
      <c r="R925" s="152"/>
      <c r="S925" s="156"/>
      <c r="T925" s="154"/>
      <c r="U925" s="118"/>
    </row>
    <row r="927" spans="1:21" x14ac:dyDescent="0.2">
      <c r="B927" s="25" t="e">
        <f>B883</f>
        <v>#REF!</v>
      </c>
      <c r="T927" s="43"/>
    </row>
    <row r="928" spans="1:21" ht="42" x14ac:dyDescent="0.4">
      <c r="A928" s="106"/>
      <c r="M928" s="107" t="s">
        <v>18</v>
      </c>
    </row>
    <row r="929" spans="2:21" ht="21.75" thickBot="1" x14ac:dyDescent="0.25">
      <c r="B929" s="108"/>
      <c r="C929" s="109"/>
      <c r="D929" s="109"/>
      <c r="E929" s="109"/>
      <c r="F929" s="109"/>
      <c r="G929" s="109"/>
      <c r="H929" s="109"/>
      <c r="I929" s="109"/>
      <c r="J929" s="109"/>
      <c r="K929" s="109"/>
      <c r="L929" s="110"/>
      <c r="M929" s="109"/>
      <c r="N929" s="109"/>
      <c r="O929" s="109"/>
      <c r="P929" s="109"/>
      <c r="Q929" s="109"/>
      <c r="R929" s="109"/>
      <c r="S929" s="111"/>
      <c r="T929" s="112"/>
    </row>
    <row r="930" spans="2:21" ht="19.899999999999999" customHeight="1" x14ac:dyDescent="0.2">
      <c r="B930" s="113"/>
      <c r="C930" s="114"/>
      <c r="D930" s="114"/>
      <c r="E930" s="115"/>
      <c r="F930" s="114"/>
      <c r="G930" s="114"/>
      <c r="H930" s="114"/>
      <c r="I930" s="114"/>
      <c r="J930" s="114"/>
      <c r="K930" s="115"/>
      <c r="L930" s="116"/>
      <c r="M930" s="1042" t="s">
        <v>19</v>
      </c>
      <c r="N930" s="1043"/>
      <c r="O930" s="1042" t="s">
        <v>19</v>
      </c>
      <c r="P930" s="1043"/>
      <c r="Q930" s="1042" t="s">
        <v>19</v>
      </c>
      <c r="R930" s="1043"/>
      <c r="S930" s="116" t="s">
        <v>20</v>
      </c>
      <c r="T930" s="117"/>
      <c r="U930" s="118"/>
    </row>
    <row r="931" spans="2:21" ht="19.899999999999999" customHeight="1" x14ac:dyDescent="0.2">
      <c r="B931" s="1044" t="s">
        <v>21</v>
      </c>
      <c r="C931" s="1045"/>
      <c r="D931" s="1046"/>
      <c r="E931" s="1047" t="s">
        <v>22</v>
      </c>
      <c r="F931" s="1045"/>
      <c r="G931" s="1045"/>
      <c r="H931" s="1045"/>
      <c r="I931" s="1045"/>
      <c r="J931" s="1046"/>
      <c r="K931" s="119" t="s">
        <v>23</v>
      </c>
      <c r="L931" s="119" t="s">
        <v>5</v>
      </c>
      <c r="M931" s="1048" t="s">
        <v>479</v>
      </c>
      <c r="N931" s="1049"/>
      <c r="O931" s="1048" t="s">
        <v>515</v>
      </c>
      <c r="P931" s="1049"/>
      <c r="Q931" s="1048" t="s">
        <v>569</v>
      </c>
      <c r="R931" s="1049"/>
      <c r="S931" s="119" t="s">
        <v>24</v>
      </c>
      <c r="T931" s="120" t="s">
        <v>25</v>
      </c>
      <c r="U931" s="118"/>
    </row>
    <row r="932" spans="2:21" ht="19.899999999999999" customHeight="1" thickBot="1" x14ac:dyDescent="0.25">
      <c r="B932" s="121"/>
      <c r="C932" s="111"/>
      <c r="D932" s="111"/>
      <c r="E932" s="122"/>
      <c r="F932" s="111"/>
      <c r="G932" s="111"/>
      <c r="H932" s="111"/>
      <c r="I932" s="111"/>
      <c r="J932" s="111"/>
      <c r="K932" s="122"/>
      <c r="L932" s="123"/>
      <c r="M932" s="123" t="s">
        <v>26</v>
      </c>
      <c r="N932" s="123" t="s">
        <v>27</v>
      </c>
      <c r="O932" s="123" t="s">
        <v>26</v>
      </c>
      <c r="P932" s="123" t="s">
        <v>27</v>
      </c>
      <c r="Q932" s="123" t="s">
        <v>26</v>
      </c>
      <c r="R932" s="123" t="s">
        <v>27</v>
      </c>
      <c r="S932" s="123"/>
      <c r="T932" s="124"/>
      <c r="U932" s="118"/>
    </row>
    <row r="933" spans="2:21" ht="21.95" customHeight="1" x14ac:dyDescent="0.2">
      <c r="B933" s="125"/>
      <c r="C933" s="10"/>
      <c r="D933" s="10"/>
      <c r="E933" s="126"/>
      <c r="F933" s="10" t="s">
        <v>330</v>
      </c>
      <c r="G933" s="10"/>
      <c r="H933" s="10"/>
      <c r="I933" s="10"/>
      <c r="J933" s="10"/>
      <c r="K933" s="126"/>
      <c r="L933" s="127"/>
      <c r="M933" s="128"/>
      <c r="N933" s="126"/>
      <c r="O933" s="128"/>
      <c r="P933" s="126"/>
      <c r="Q933" s="128"/>
      <c r="R933" s="126"/>
      <c r="S933" s="129"/>
      <c r="T933" s="130"/>
      <c r="U933" s="118"/>
    </row>
    <row r="934" spans="2:21" ht="21.95" customHeight="1" x14ac:dyDescent="0.2">
      <c r="B934" s="131"/>
      <c r="C934" s="132" t="s">
        <v>329</v>
      </c>
      <c r="D934" s="133"/>
      <c r="E934" s="134"/>
      <c r="F934" s="132" t="s">
        <v>331</v>
      </c>
      <c r="G934" s="133"/>
      <c r="H934" s="133"/>
      <c r="I934" s="133"/>
      <c r="J934" s="133"/>
      <c r="K934" s="135">
        <v>1</v>
      </c>
      <c r="L934" s="135" t="s">
        <v>35</v>
      </c>
      <c r="M934" s="136">
        <v>12000</v>
      </c>
      <c r="N934" s="137">
        <f>SUM(K934*M934)</f>
        <v>12000</v>
      </c>
      <c r="O934" s="136">
        <f>ROUNDDOWN(M934*1.14,2)</f>
        <v>13680</v>
      </c>
      <c r="P934" s="137">
        <f>SUM(K934*O934)</f>
        <v>13680</v>
      </c>
      <c r="Q934" s="136">
        <f>ROUNDDOWN(M934*1.3,2)</f>
        <v>15600</v>
      </c>
      <c r="R934" s="174">
        <f>SUM(K934*Q934)</f>
        <v>15600</v>
      </c>
      <c r="S934" s="139">
        <f>M934</f>
        <v>12000</v>
      </c>
      <c r="T934" s="140" t="str">
        <f>M931</f>
        <v>(有)建造</v>
      </c>
      <c r="U934" s="118"/>
    </row>
    <row r="935" spans="2:21" ht="21.95" customHeight="1" x14ac:dyDescent="0.2">
      <c r="B935" s="125"/>
      <c r="C935" s="10"/>
      <c r="D935" s="10"/>
      <c r="E935" s="126"/>
      <c r="F935" s="10"/>
      <c r="G935" s="10"/>
      <c r="H935" s="10"/>
      <c r="I935" s="10"/>
      <c r="J935" s="10"/>
      <c r="K935" s="126"/>
      <c r="L935" s="127"/>
      <c r="M935" s="128"/>
      <c r="N935" s="126"/>
      <c r="O935" s="128"/>
      <c r="P935" s="126"/>
      <c r="Q935" s="128"/>
      <c r="R935" s="126"/>
      <c r="S935" s="129"/>
      <c r="T935" s="130"/>
      <c r="U935" s="118"/>
    </row>
    <row r="936" spans="2:21" ht="21.95" customHeight="1" x14ac:dyDescent="0.2">
      <c r="B936" s="131"/>
      <c r="C936" s="132" t="s">
        <v>334</v>
      </c>
      <c r="D936" s="133"/>
      <c r="E936" s="134"/>
      <c r="F936" s="132" t="s">
        <v>335</v>
      </c>
      <c r="G936" s="133"/>
      <c r="H936" s="133"/>
      <c r="I936" s="133"/>
      <c r="J936" s="133"/>
      <c r="K936" s="135">
        <v>1</v>
      </c>
      <c r="L936" s="135" t="s">
        <v>106</v>
      </c>
      <c r="M936" s="136">
        <v>10000</v>
      </c>
      <c r="N936" s="137">
        <f>SUM(K936*M936)</f>
        <v>10000</v>
      </c>
      <c r="O936" s="136">
        <f>ROUNDDOWN(M936*1.14,2)</f>
        <v>11400</v>
      </c>
      <c r="P936" s="137">
        <f>SUM(K936*O936)</f>
        <v>11400</v>
      </c>
      <c r="Q936" s="136">
        <f>ROUNDDOWN(M936*1.3,2)</f>
        <v>13000</v>
      </c>
      <c r="R936" s="174">
        <f>SUM(K936*Q936)</f>
        <v>13000</v>
      </c>
      <c r="S936" s="139">
        <f>M936</f>
        <v>10000</v>
      </c>
      <c r="T936" s="140" t="str">
        <f>T934</f>
        <v>(有)建造</v>
      </c>
      <c r="U936" s="118"/>
    </row>
    <row r="937" spans="2:21" ht="21.95" customHeight="1" x14ac:dyDescent="0.2">
      <c r="B937" s="125"/>
      <c r="C937" s="10"/>
      <c r="D937" s="10"/>
      <c r="E937" s="126"/>
      <c r="F937" s="10"/>
      <c r="G937" s="10"/>
      <c r="H937" s="10"/>
      <c r="I937" s="10"/>
      <c r="J937" s="10"/>
      <c r="K937" s="126"/>
      <c r="L937" s="127"/>
      <c r="M937" s="141"/>
      <c r="N937" s="126"/>
      <c r="O937" s="128"/>
      <c r="P937" s="126"/>
      <c r="Q937" s="128"/>
      <c r="R937" s="126"/>
      <c r="S937" s="129"/>
      <c r="T937" s="130"/>
      <c r="U937" s="118"/>
    </row>
    <row r="938" spans="2:21" ht="21.95" customHeight="1" x14ac:dyDescent="0.2">
      <c r="B938" s="131"/>
      <c r="C938" s="132" t="s">
        <v>336</v>
      </c>
      <c r="D938" s="133"/>
      <c r="E938" s="134"/>
      <c r="F938" s="132" t="s">
        <v>337</v>
      </c>
      <c r="G938" s="133"/>
      <c r="H938" s="133"/>
      <c r="I938" s="133"/>
      <c r="J938" s="133"/>
      <c r="K938" s="135">
        <v>1</v>
      </c>
      <c r="L938" s="135" t="s">
        <v>106</v>
      </c>
      <c r="M938" s="136">
        <v>5000</v>
      </c>
      <c r="N938" s="137">
        <f>SUM(K938*M938)</f>
        <v>5000</v>
      </c>
      <c r="O938" s="136">
        <f>ROUNDDOWN(M938*1.14,2)</f>
        <v>5700</v>
      </c>
      <c r="P938" s="137">
        <f>SUM(K938*O938)</f>
        <v>5700</v>
      </c>
      <c r="Q938" s="136">
        <f>ROUNDDOWN(M938*1.3,2)</f>
        <v>6500</v>
      </c>
      <c r="R938" s="174">
        <f>SUM(K938*Q938)</f>
        <v>6500</v>
      </c>
      <c r="S938" s="139">
        <f>M938</f>
        <v>5000</v>
      </c>
      <c r="T938" s="140" t="str">
        <f>T936</f>
        <v>(有)建造</v>
      </c>
      <c r="U938" s="118"/>
    </row>
    <row r="939" spans="2:21" ht="21.95" customHeight="1" x14ac:dyDescent="0.2">
      <c r="B939" s="125"/>
      <c r="C939" s="10"/>
      <c r="D939" s="10"/>
      <c r="E939" s="126"/>
      <c r="F939" s="10" t="s">
        <v>339</v>
      </c>
      <c r="G939" s="10"/>
      <c r="H939" s="10"/>
      <c r="I939" s="10"/>
      <c r="J939" s="10"/>
      <c r="K939" s="126"/>
      <c r="L939" s="127"/>
      <c r="M939" s="141"/>
      <c r="N939" s="126"/>
      <c r="O939" s="128"/>
      <c r="P939" s="126"/>
      <c r="Q939" s="128"/>
      <c r="R939" s="126"/>
      <c r="S939" s="129"/>
      <c r="T939" s="130"/>
      <c r="U939" s="118"/>
    </row>
    <row r="940" spans="2:21" ht="21.95" customHeight="1" x14ac:dyDescent="0.2">
      <c r="B940" s="131"/>
      <c r="C940" s="132" t="s">
        <v>334</v>
      </c>
      <c r="D940" s="133"/>
      <c r="E940" s="134"/>
      <c r="F940" s="132" t="s">
        <v>338</v>
      </c>
      <c r="G940" s="133"/>
      <c r="H940" s="133"/>
      <c r="I940" s="133"/>
      <c r="J940" s="133"/>
      <c r="K940" s="135">
        <v>1</v>
      </c>
      <c r="L940" s="135" t="s">
        <v>106</v>
      </c>
      <c r="M940" s="136">
        <v>4000</v>
      </c>
      <c r="N940" s="137">
        <f>SUM(K940*M940)</f>
        <v>4000</v>
      </c>
      <c r="O940" s="136">
        <f>ROUNDDOWN(M940*1.14,2)</f>
        <v>4560</v>
      </c>
      <c r="P940" s="137">
        <f>SUM(K940*O940)</f>
        <v>4560</v>
      </c>
      <c r="Q940" s="136">
        <f>ROUNDDOWN(M940*1.3,2)</f>
        <v>5200</v>
      </c>
      <c r="R940" s="174">
        <f>SUM(K940*Q940)</f>
        <v>5200</v>
      </c>
      <c r="S940" s="139">
        <f>M940</f>
        <v>4000</v>
      </c>
      <c r="T940" s="140" t="str">
        <f>T938</f>
        <v>(有)建造</v>
      </c>
      <c r="U940" s="118"/>
    </row>
    <row r="941" spans="2:21" ht="21.95" customHeight="1" x14ac:dyDescent="0.2">
      <c r="B941" s="125"/>
      <c r="C941" s="10"/>
      <c r="D941" s="10"/>
      <c r="E941" s="126"/>
      <c r="F941" s="10"/>
      <c r="G941" s="10"/>
      <c r="H941" s="10"/>
      <c r="I941" s="10"/>
      <c r="J941" s="10"/>
      <c r="K941" s="126"/>
      <c r="L941" s="127"/>
      <c r="M941" s="141"/>
      <c r="N941" s="142"/>
      <c r="O941" s="141"/>
      <c r="P941" s="142"/>
      <c r="Q941" s="141"/>
      <c r="R941" s="142"/>
      <c r="S941" s="129"/>
      <c r="T941" s="130"/>
      <c r="U941" s="118"/>
    </row>
    <row r="942" spans="2:21" ht="21.95" customHeight="1" x14ac:dyDescent="0.2">
      <c r="B942" s="131"/>
      <c r="C942" s="132"/>
      <c r="D942" s="133"/>
      <c r="E942" s="134"/>
      <c r="F942" s="132"/>
      <c r="G942" s="133"/>
      <c r="H942" s="133"/>
      <c r="I942" s="133"/>
      <c r="J942" s="133"/>
      <c r="K942" s="135"/>
      <c r="L942" s="135"/>
      <c r="M942" s="136"/>
      <c r="N942" s="137"/>
      <c r="O942" s="136"/>
      <c r="P942" s="137"/>
      <c r="Q942" s="138"/>
      <c r="R942" s="137"/>
      <c r="S942" s="139"/>
      <c r="T942" s="140"/>
      <c r="U942" s="118"/>
    </row>
    <row r="943" spans="2:21" ht="21.95" customHeight="1" x14ac:dyDescent="0.2">
      <c r="B943" s="125"/>
      <c r="C943" s="10"/>
      <c r="D943" s="10"/>
      <c r="E943" s="126"/>
      <c r="F943" s="10"/>
      <c r="G943" s="10"/>
      <c r="H943" s="10"/>
      <c r="I943" s="10"/>
      <c r="J943" s="10"/>
      <c r="K943" s="126"/>
      <c r="L943" s="127"/>
      <c r="M943" s="141"/>
      <c r="N943" s="142"/>
      <c r="O943" s="141"/>
      <c r="P943" s="142"/>
      <c r="Q943" s="141"/>
      <c r="R943" s="142"/>
      <c r="S943" s="129"/>
      <c r="T943" s="130"/>
      <c r="U943" s="118"/>
    </row>
    <row r="944" spans="2:21" ht="21.95" customHeight="1" x14ac:dyDescent="0.2">
      <c r="B944" s="131"/>
      <c r="C944" s="132"/>
      <c r="D944" s="133"/>
      <c r="E944" s="134"/>
      <c r="F944" s="132"/>
      <c r="G944" s="133"/>
      <c r="H944" s="133"/>
      <c r="I944" s="133"/>
      <c r="J944" s="133"/>
      <c r="K944" s="135"/>
      <c r="L944" s="135"/>
      <c r="M944" s="136"/>
      <c r="N944" s="137"/>
      <c r="O944" s="136"/>
      <c r="P944" s="137"/>
      <c r="Q944" s="138"/>
      <c r="R944" s="137"/>
      <c r="S944" s="139"/>
      <c r="T944" s="140"/>
      <c r="U944" s="118"/>
    </row>
    <row r="945" spans="2:21" ht="21.95" customHeight="1" x14ac:dyDescent="0.2">
      <c r="B945" s="125"/>
      <c r="C945" s="10"/>
      <c r="D945" s="10"/>
      <c r="E945" s="126"/>
      <c r="F945" s="10"/>
      <c r="G945" s="10"/>
      <c r="H945" s="10"/>
      <c r="I945" s="10"/>
      <c r="J945" s="10"/>
      <c r="K945" s="126"/>
      <c r="L945" s="127"/>
      <c r="M945" s="141"/>
      <c r="N945" s="142"/>
      <c r="O945" s="141"/>
      <c r="P945" s="142"/>
      <c r="Q945" s="141"/>
      <c r="R945" s="142"/>
      <c r="S945" s="129"/>
      <c r="T945" s="130"/>
      <c r="U945" s="118"/>
    </row>
    <row r="946" spans="2:21" ht="21.95" customHeight="1" x14ac:dyDescent="0.2">
      <c r="B946" s="131"/>
      <c r="C946" s="132"/>
      <c r="D946" s="133"/>
      <c r="E946" s="134"/>
      <c r="F946" s="132"/>
      <c r="G946" s="133"/>
      <c r="H946" s="133"/>
      <c r="I946" s="133"/>
      <c r="J946" s="133"/>
      <c r="K946" s="135"/>
      <c r="L946" s="135"/>
      <c r="M946" s="136"/>
      <c r="N946" s="137"/>
      <c r="O946" s="136"/>
      <c r="P946" s="137"/>
      <c r="Q946" s="138"/>
      <c r="R946" s="137"/>
      <c r="S946" s="139"/>
      <c r="T946" s="140"/>
      <c r="U946" s="118"/>
    </row>
    <row r="947" spans="2:21" ht="21.95" customHeight="1" x14ac:dyDescent="0.2">
      <c r="B947" s="125"/>
      <c r="C947" s="10"/>
      <c r="D947" s="10"/>
      <c r="E947" s="126"/>
      <c r="F947" s="10"/>
      <c r="G947" s="10"/>
      <c r="H947" s="10"/>
      <c r="I947" s="10"/>
      <c r="J947" s="10"/>
      <c r="K947" s="126"/>
      <c r="L947" s="127"/>
      <c r="M947" s="141"/>
      <c r="N947" s="142"/>
      <c r="O947" s="141"/>
      <c r="P947" s="142"/>
      <c r="Q947" s="141"/>
      <c r="R947" s="142"/>
      <c r="S947" s="143"/>
      <c r="T947" s="130"/>
      <c r="U947" s="118"/>
    </row>
    <row r="948" spans="2:21" ht="21.95" customHeight="1" x14ac:dyDescent="0.2">
      <c r="B948" s="131"/>
      <c r="C948" s="132"/>
      <c r="D948" s="133"/>
      <c r="E948" s="134"/>
      <c r="F948" s="132"/>
      <c r="G948" s="133"/>
      <c r="H948" s="133"/>
      <c r="I948" s="133"/>
      <c r="J948" s="133"/>
      <c r="K948" s="135"/>
      <c r="L948" s="135"/>
      <c r="M948" s="136"/>
      <c r="N948" s="137"/>
      <c r="O948" s="136"/>
      <c r="P948" s="137"/>
      <c r="Q948" s="138"/>
      <c r="R948" s="137"/>
      <c r="S948" s="139"/>
      <c r="T948" s="140"/>
      <c r="U948" s="118"/>
    </row>
    <row r="949" spans="2:21" ht="21.95" customHeight="1" x14ac:dyDescent="0.2">
      <c r="B949" s="125"/>
      <c r="C949" s="10"/>
      <c r="D949" s="10"/>
      <c r="E949" s="126"/>
      <c r="F949" s="10"/>
      <c r="G949" s="10"/>
      <c r="H949" s="10"/>
      <c r="I949" s="10"/>
      <c r="J949" s="10"/>
      <c r="K949" s="126"/>
      <c r="L949" s="127"/>
      <c r="M949" s="141"/>
      <c r="N949" s="142"/>
      <c r="O949" s="141"/>
      <c r="P949" s="142"/>
      <c r="Q949" s="141"/>
      <c r="R949" s="142"/>
      <c r="S949" s="143"/>
      <c r="T949" s="130"/>
      <c r="U949" s="118"/>
    </row>
    <row r="950" spans="2:21" ht="21.95" customHeight="1" x14ac:dyDescent="0.2">
      <c r="B950" s="131"/>
      <c r="C950" s="132"/>
      <c r="D950" s="133"/>
      <c r="E950" s="134"/>
      <c r="F950" s="132"/>
      <c r="G950" s="133"/>
      <c r="H950" s="133"/>
      <c r="I950" s="133"/>
      <c r="J950" s="133"/>
      <c r="K950" s="135"/>
      <c r="L950" s="135"/>
      <c r="M950" s="136"/>
      <c r="N950" s="137"/>
      <c r="O950" s="136"/>
      <c r="P950" s="137"/>
      <c r="Q950" s="138"/>
      <c r="R950" s="137"/>
      <c r="S950" s="139"/>
      <c r="T950" s="140"/>
      <c r="U950" s="118"/>
    </row>
    <row r="951" spans="2:21" ht="21.95" customHeight="1" x14ac:dyDescent="0.2">
      <c r="B951" s="125"/>
      <c r="C951" s="10"/>
      <c r="D951" s="10"/>
      <c r="E951" s="126"/>
      <c r="F951" s="10"/>
      <c r="G951" s="10"/>
      <c r="H951" s="10"/>
      <c r="I951" s="10"/>
      <c r="J951" s="10"/>
      <c r="K951" s="126"/>
      <c r="L951" s="127"/>
      <c r="M951" s="141"/>
      <c r="N951" s="142"/>
      <c r="O951" s="141"/>
      <c r="P951" s="142"/>
      <c r="Q951" s="141"/>
      <c r="R951" s="142"/>
      <c r="S951" s="144"/>
      <c r="T951" s="130"/>
      <c r="U951" s="118"/>
    </row>
    <row r="952" spans="2:21" ht="21.95" customHeight="1" x14ac:dyDescent="0.2">
      <c r="B952" s="131"/>
      <c r="C952" s="132"/>
      <c r="D952" s="133"/>
      <c r="E952" s="134"/>
      <c r="F952" s="132"/>
      <c r="G952" s="133"/>
      <c r="H952" s="133"/>
      <c r="I952" s="133"/>
      <c r="J952" s="133"/>
      <c r="K952" s="135"/>
      <c r="L952" s="135"/>
      <c r="M952" s="136"/>
      <c r="N952" s="137"/>
      <c r="O952" s="136"/>
      <c r="P952" s="137"/>
      <c r="Q952" s="138"/>
      <c r="R952" s="137"/>
      <c r="S952" s="139"/>
      <c r="T952" s="140"/>
      <c r="U952" s="118"/>
    </row>
    <row r="953" spans="2:21" ht="21.95" customHeight="1" x14ac:dyDescent="0.2">
      <c r="B953" s="125"/>
      <c r="C953" s="10"/>
      <c r="D953" s="10"/>
      <c r="E953" s="126"/>
      <c r="F953" s="10"/>
      <c r="G953" s="10"/>
      <c r="H953" s="10"/>
      <c r="I953" s="10"/>
      <c r="J953" s="10"/>
      <c r="K953" s="126"/>
      <c r="L953" s="127"/>
      <c r="M953" s="141"/>
      <c r="N953" s="142"/>
      <c r="O953" s="141"/>
      <c r="P953" s="142"/>
      <c r="Q953" s="141"/>
      <c r="R953" s="142"/>
      <c r="S953" s="143"/>
      <c r="T953" s="130"/>
      <c r="U953" s="118"/>
    </row>
    <row r="954" spans="2:21" ht="21.75" customHeight="1" x14ac:dyDescent="0.2">
      <c r="B954" s="131"/>
      <c r="C954" s="132"/>
      <c r="D954" s="133"/>
      <c r="E954" s="134"/>
      <c r="F954" s="132"/>
      <c r="G954" s="133"/>
      <c r="H954" s="133"/>
      <c r="I954" s="133"/>
      <c r="J954" s="133"/>
      <c r="K954" s="135"/>
      <c r="L954" s="135"/>
      <c r="M954" s="136"/>
      <c r="N954" s="137"/>
      <c r="O954" s="136"/>
      <c r="P954" s="137"/>
      <c r="Q954" s="138"/>
      <c r="R954" s="137"/>
      <c r="S954" s="139"/>
      <c r="T954" s="140"/>
      <c r="U954" s="118"/>
    </row>
    <row r="955" spans="2:21" ht="23.25" customHeight="1" x14ac:dyDescent="0.2">
      <c r="B955" s="125"/>
      <c r="C955" s="10"/>
      <c r="D955" s="10"/>
      <c r="E955" s="126"/>
      <c r="F955" s="10"/>
      <c r="G955" s="10"/>
      <c r="H955" s="10"/>
      <c r="I955" s="10"/>
      <c r="J955" s="10"/>
      <c r="K955" s="126"/>
      <c r="L955" s="127"/>
      <c r="M955" s="141"/>
      <c r="N955" s="142"/>
      <c r="O955" s="141"/>
      <c r="P955" s="142"/>
      <c r="Q955" s="141"/>
      <c r="R955" s="142"/>
      <c r="S955" s="144"/>
      <c r="T955" s="130"/>
      <c r="U955" s="118"/>
    </row>
    <row r="956" spans="2:21" ht="21.95" customHeight="1" x14ac:dyDescent="0.2">
      <c r="B956" s="131"/>
      <c r="C956" s="132"/>
      <c r="D956" s="133"/>
      <c r="E956" s="134"/>
      <c r="F956" s="132"/>
      <c r="G956" s="133"/>
      <c r="H956" s="133"/>
      <c r="I956" s="133"/>
      <c r="J956" s="133"/>
      <c r="K956" s="135"/>
      <c r="L956" s="135"/>
      <c r="M956" s="136"/>
      <c r="N956" s="137"/>
      <c r="O956" s="136"/>
      <c r="P956" s="137"/>
      <c r="Q956" s="138"/>
      <c r="R956" s="137"/>
      <c r="S956" s="139"/>
      <c r="T956" s="140"/>
      <c r="U956" s="118"/>
    </row>
    <row r="957" spans="2:21" ht="21.95" customHeight="1" x14ac:dyDescent="0.2">
      <c r="B957" s="125"/>
      <c r="C957" s="10"/>
      <c r="D957" s="10"/>
      <c r="E957" s="126"/>
      <c r="F957" s="10"/>
      <c r="G957" s="10"/>
      <c r="H957" s="10"/>
      <c r="I957" s="10"/>
      <c r="J957" s="10"/>
      <c r="K957" s="126"/>
      <c r="L957" s="127"/>
      <c r="M957" s="142"/>
      <c r="N957" s="142"/>
      <c r="O957" s="142"/>
      <c r="P957" s="142"/>
      <c r="Q957" s="141"/>
      <c r="R957" s="142"/>
      <c r="S957" s="143"/>
      <c r="T957" s="145"/>
      <c r="U957" s="118"/>
    </row>
    <row r="958" spans="2:21" ht="21.95" customHeight="1" x14ac:dyDescent="0.2">
      <c r="B958" s="131"/>
      <c r="C958" s="132"/>
      <c r="D958" s="133"/>
      <c r="E958" s="134"/>
      <c r="F958" s="132"/>
      <c r="G958" s="133"/>
      <c r="H958" s="133"/>
      <c r="I958" s="133"/>
      <c r="J958" s="133"/>
      <c r="K958" s="135"/>
      <c r="L958" s="135"/>
      <c r="M958" s="134"/>
      <c r="N958" s="137"/>
      <c r="O958" s="134"/>
      <c r="P958" s="137"/>
      <c r="Q958" s="146"/>
      <c r="R958" s="137"/>
      <c r="S958" s="139"/>
      <c r="T958" s="147"/>
      <c r="U958" s="118"/>
    </row>
    <row r="959" spans="2:21" ht="21.95" customHeight="1" x14ac:dyDescent="0.2">
      <c r="B959" s="125"/>
      <c r="C959" s="10"/>
      <c r="D959" s="10"/>
      <c r="E959" s="126"/>
      <c r="F959" s="10"/>
      <c r="G959" s="10"/>
      <c r="H959" s="10"/>
      <c r="I959" s="10"/>
      <c r="J959" s="10"/>
      <c r="K959" s="126"/>
      <c r="L959" s="127"/>
      <c r="M959" s="142"/>
      <c r="N959" s="142"/>
      <c r="O959" s="142"/>
      <c r="P959" s="142"/>
      <c r="Q959" s="142"/>
      <c r="R959" s="142"/>
      <c r="S959" s="144"/>
      <c r="T959" s="145"/>
      <c r="U959" s="118"/>
    </row>
    <row r="960" spans="2:21" ht="21.95" customHeight="1" x14ac:dyDescent="0.2">
      <c r="B960" s="131"/>
      <c r="C960" s="132"/>
      <c r="D960" s="133"/>
      <c r="E960" s="134"/>
      <c r="F960" s="132"/>
      <c r="G960" s="133"/>
      <c r="H960" s="133"/>
      <c r="I960" s="133"/>
      <c r="J960" s="133"/>
      <c r="K960" s="135"/>
      <c r="L960" s="135"/>
      <c r="M960" s="134"/>
      <c r="N960" s="137"/>
      <c r="O960" s="134"/>
      <c r="P960" s="137"/>
      <c r="Q960" s="146"/>
      <c r="R960" s="137"/>
      <c r="S960" s="139"/>
      <c r="T960" s="147"/>
      <c r="U960" s="118"/>
    </row>
    <row r="961" spans="1:21" ht="21.95" customHeight="1" x14ac:dyDescent="0.2">
      <c r="B961" s="125"/>
      <c r="C961" s="10"/>
      <c r="D961" s="10"/>
      <c r="E961" s="126"/>
      <c r="F961" s="10"/>
      <c r="G961" s="10"/>
      <c r="H961" s="10"/>
      <c r="I961" s="10"/>
      <c r="J961" s="10"/>
      <c r="K961" s="126"/>
      <c r="L961" s="127"/>
      <c r="M961" s="142"/>
      <c r="N961" s="142"/>
      <c r="O961" s="142"/>
      <c r="P961" s="142"/>
      <c r="Q961" s="142"/>
      <c r="R961" s="142"/>
      <c r="S961" s="144"/>
      <c r="T961" s="145"/>
      <c r="U961" s="118"/>
    </row>
    <row r="962" spans="1:21" ht="21.95" customHeight="1" x14ac:dyDescent="0.2">
      <c r="B962" s="131"/>
      <c r="C962" s="132"/>
      <c r="D962" s="133"/>
      <c r="E962" s="134"/>
      <c r="F962" s="132"/>
      <c r="G962" s="133"/>
      <c r="H962" s="133"/>
      <c r="I962" s="133"/>
      <c r="J962" s="133"/>
      <c r="K962" s="135"/>
      <c r="L962" s="135"/>
      <c r="M962" s="146"/>
      <c r="N962" s="146"/>
      <c r="O962" s="146"/>
      <c r="P962" s="146"/>
      <c r="Q962" s="146"/>
      <c r="R962" s="146"/>
      <c r="S962" s="139"/>
      <c r="T962" s="147"/>
      <c r="U962" s="118"/>
    </row>
    <row r="963" spans="1:21" ht="21.95" customHeight="1" x14ac:dyDescent="0.2">
      <c r="B963" s="125"/>
      <c r="C963" s="10"/>
      <c r="D963" s="10"/>
      <c r="E963" s="126"/>
      <c r="F963" s="10"/>
      <c r="G963" s="10"/>
      <c r="H963" s="10"/>
      <c r="I963" s="10"/>
      <c r="J963" s="10"/>
      <c r="K963" s="126"/>
      <c r="L963" s="127"/>
      <c r="M963" s="142"/>
      <c r="N963" s="142"/>
      <c r="O963" s="142"/>
      <c r="P963" s="142"/>
      <c r="Q963" s="142"/>
      <c r="R963" s="142"/>
      <c r="S963" s="144"/>
      <c r="T963" s="145"/>
      <c r="U963" s="118"/>
    </row>
    <row r="964" spans="1:21" ht="21.95" customHeight="1" x14ac:dyDescent="0.2">
      <c r="B964" s="131"/>
      <c r="C964" s="132"/>
      <c r="D964" s="133"/>
      <c r="E964" s="134"/>
      <c r="F964" s="132"/>
      <c r="G964" s="133"/>
      <c r="H964" s="133"/>
      <c r="I964" s="133"/>
      <c r="J964" s="133"/>
      <c r="K964" s="135"/>
      <c r="L964" s="135"/>
      <c r="M964" s="146"/>
      <c r="N964" s="146"/>
      <c r="O964" s="146"/>
      <c r="P964" s="146"/>
      <c r="Q964" s="146"/>
      <c r="R964" s="146"/>
      <c r="S964" s="139"/>
      <c r="T964" s="147"/>
      <c r="U964" s="118"/>
    </row>
    <row r="965" spans="1:21" ht="21.95" customHeight="1" x14ac:dyDescent="0.2">
      <c r="B965" s="125"/>
      <c r="C965" s="10"/>
      <c r="D965" s="10"/>
      <c r="E965" s="126"/>
      <c r="F965" s="10"/>
      <c r="G965" s="10"/>
      <c r="H965" s="10"/>
      <c r="I965" s="10"/>
      <c r="J965" s="10"/>
      <c r="K965" s="126"/>
      <c r="L965" s="127"/>
      <c r="M965" s="142"/>
      <c r="N965" s="142"/>
      <c r="O965" s="142"/>
      <c r="P965" s="142"/>
      <c r="Q965" s="142"/>
      <c r="R965" s="142"/>
      <c r="S965" s="144"/>
      <c r="T965" s="145"/>
      <c r="U965" s="118"/>
    </row>
    <row r="966" spans="1:21" ht="21.95" customHeight="1" thickBot="1" x14ac:dyDescent="0.25">
      <c r="B966" s="148"/>
      <c r="C966" s="149"/>
      <c r="D966" s="149"/>
      <c r="E966" s="150"/>
      <c r="F966" s="149"/>
      <c r="G966" s="149"/>
      <c r="H966" s="149"/>
      <c r="I966" s="149"/>
      <c r="J966" s="149"/>
      <c r="K966" s="151"/>
      <c r="L966" s="151"/>
      <c r="M966" s="152"/>
      <c r="N966" s="152"/>
      <c r="O966" s="152"/>
      <c r="P966" s="152"/>
      <c r="Q966" s="152"/>
      <c r="R966" s="152"/>
      <c r="S966" s="153"/>
      <c r="T966" s="154"/>
      <c r="U966" s="118"/>
    </row>
    <row r="967" spans="1:21" ht="19.899999999999999" customHeight="1" x14ac:dyDescent="0.2">
      <c r="B967" s="125"/>
      <c r="C967" s="10"/>
      <c r="D967" s="10"/>
      <c r="E967" s="126"/>
      <c r="F967" s="10"/>
      <c r="G967" s="10"/>
      <c r="H967" s="10"/>
      <c r="I967" s="10"/>
      <c r="J967" s="10"/>
      <c r="K967" s="126"/>
      <c r="L967" s="127"/>
      <c r="M967" s="142"/>
      <c r="N967" s="142"/>
      <c r="O967" s="142"/>
      <c r="P967" s="142"/>
      <c r="Q967" s="142"/>
      <c r="R967" s="142"/>
      <c r="S967" s="143"/>
      <c r="T967" s="145"/>
      <c r="U967" s="118"/>
    </row>
    <row r="968" spans="1:21" ht="19.899999999999999" customHeight="1" x14ac:dyDescent="0.2">
      <c r="B968" s="1039" t="s">
        <v>3</v>
      </c>
      <c r="C968" s="1040"/>
      <c r="D968" s="1041"/>
      <c r="E968" s="126"/>
      <c r="F968" s="10"/>
      <c r="G968" s="10"/>
      <c r="H968" s="10"/>
      <c r="I968" s="10"/>
      <c r="J968" s="10"/>
      <c r="K968" s="126"/>
      <c r="L968" s="127"/>
      <c r="M968" s="142">
        <f t="shared" ref="M968:R968" si="8">SUM(M933:M966)</f>
        <v>31000</v>
      </c>
      <c r="N968" s="142">
        <f t="shared" si="8"/>
        <v>31000</v>
      </c>
      <c r="O968" s="142">
        <f t="shared" si="8"/>
        <v>35340</v>
      </c>
      <c r="P968" s="142">
        <f t="shared" si="8"/>
        <v>35340</v>
      </c>
      <c r="Q968" s="142">
        <f t="shared" si="8"/>
        <v>40300</v>
      </c>
      <c r="R968" s="142">
        <f t="shared" si="8"/>
        <v>40300</v>
      </c>
      <c r="S968" s="142"/>
      <c r="T968" s="155"/>
      <c r="U968" s="118"/>
    </row>
    <row r="969" spans="1:21" ht="19.899999999999999" customHeight="1" thickBot="1" x14ac:dyDescent="0.25">
      <c r="B969" s="148"/>
      <c r="C969" s="149"/>
      <c r="D969" s="149"/>
      <c r="E969" s="150"/>
      <c r="F969" s="149"/>
      <c r="G969" s="149"/>
      <c r="H969" s="149"/>
      <c r="I969" s="149"/>
      <c r="J969" s="149"/>
      <c r="K969" s="150"/>
      <c r="L969" s="151"/>
      <c r="M969" s="152"/>
      <c r="N969" s="152"/>
      <c r="O969" s="152"/>
      <c r="P969" s="152"/>
      <c r="Q969" s="152"/>
      <c r="R969" s="152"/>
      <c r="S969" s="156"/>
      <c r="T969" s="154"/>
      <c r="U969" s="118"/>
    </row>
    <row r="971" spans="1:21" x14ac:dyDescent="0.2">
      <c r="B971" s="25" t="e">
        <f>B927</f>
        <v>#REF!</v>
      </c>
      <c r="T971" s="43"/>
    </row>
    <row r="972" spans="1:21" ht="42" x14ac:dyDescent="0.4">
      <c r="A972" s="106"/>
      <c r="M972" s="107" t="s">
        <v>18</v>
      </c>
    </row>
    <row r="973" spans="1:21" ht="21.75" thickBot="1" x14ac:dyDescent="0.25">
      <c r="B973" s="108"/>
      <c r="C973" s="109"/>
      <c r="D973" s="109"/>
      <c r="E973" s="109"/>
      <c r="F973" s="109"/>
      <c r="G973" s="109"/>
      <c r="H973" s="109"/>
      <c r="I973" s="109"/>
      <c r="J973" s="109"/>
      <c r="K973" s="109"/>
      <c r="L973" s="110"/>
      <c r="M973" s="109"/>
      <c r="N973" s="109"/>
      <c r="O973" s="109"/>
      <c r="P973" s="109"/>
      <c r="Q973" s="109"/>
      <c r="R973" s="109"/>
      <c r="S973" s="111"/>
      <c r="T973" s="112"/>
    </row>
    <row r="974" spans="1:21" ht="19.899999999999999" customHeight="1" x14ac:dyDescent="0.2">
      <c r="B974" s="113"/>
      <c r="C974" s="114"/>
      <c r="D974" s="114"/>
      <c r="E974" s="115"/>
      <c r="F974" s="114"/>
      <c r="G974" s="114"/>
      <c r="H974" s="114"/>
      <c r="I974" s="114"/>
      <c r="J974" s="114"/>
      <c r="K974" s="115"/>
      <c r="L974" s="116"/>
      <c r="M974" s="1042" t="s">
        <v>19</v>
      </c>
      <c r="N974" s="1043"/>
      <c r="O974" s="1042" t="s">
        <v>19</v>
      </c>
      <c r="P974" s="1043"/>
      <c r="Q974" s="1042" t="s">
        <v>19</v>
      </c>
      <c r="R974" s="1043"/>
      <c r="S974" s="116" t="s">
        <v>20</v>
      </c>
      <c r="T974" s="117"/>
      <c r="U974" s="118"/>
    </row>
    <row r="975" spans="1:21" ht="19.899999999999999" customHeight="1" x14ac:dyDescent="0.2">
      <c r="B975" s="1044" t="s">
        <v>21</v>
      </c>
      <c r="C975" s="1045"/>
      <c r="D975" s="1046"/>
      <c r="E975" s="1047" t="s">
        <v>22</v>
      </c>
      <c r="F975" s="1045"/>
      <c r="G975" s="1045"/>
      <c r="H975" s="1045"/>
      <c r="I975" s="1045"/>
      <c r="J975" s="1046"/>
      <c r="K975" s="119" t="s">
        <v>23</v>
      </c>
      <c r="L975" s="119" t="s">
        <v>5</v>
      </c>
      <c r="M975" s="1048" t="s">
        <v>496</v>
      </c>
      <c r="N975" s="1049"/>
      <c r="O975" s="1048" t="s">
        <v>517</v>
      </c>
      <c r="P975" s="1049"/>
      <c r="Q975" s="1048" t="s">
        <v>518</v>
      </c>
      <c r="R975" s="1049"/>
      <c r="S975" s="119" t="s">
        <v>24</v>
      </c>
      <c r="T975" s="120" t="s">
        <v>25</v>
      </c>
      <c r="U975" s="118"/>
    </row>
    <row r="976" spans="1:21" ht="19.899999999999999" customHeight="1" thickBot="1" x14ac:dyDescent="0.25">
      <c r="B976" s="121"/>
      <c r="C976" s="111"/>
      <c r="D976" s="111"/>
      <c r="E976" s="122"/>
      <c r="F976" s="111"/>
      <c r="G976" s="111"/>
      <c r="H976" s="111"/>
      <c r="I976" s="111"/>
      <c r="J976" s="111"/>
      <c r="K976" s="122"/>
      <c r="L976" s="123"/>
      <c r="M976" s="123" t="s">
        <v>26</v>
      </c>
      <c r="N976" s="123" t="s">
        <v>27</v>
      </c>
      <c r="O976" s="123" t="s">
        <v>26</v>
      </c>
      <c r="P976" s="123" t="s">
        <v>27</v>
      </c>
      <c r="Q976" s="123" t="s">
        <v>26</v>
      </c>
      <c r="R976" s="123" t="s">
        <v>27</v>
      </c>
      <c r="S976" s="123"/>
      <c r="T976" s="124"/>
      <c r="U976" s="118"/>
    </row>
    <row r="977" spans="2:21" ht="21.95" customHeight="1" x14ac:dyDescent="0.2">
      <c r="B977" s="125"/>
      <c r="C977" s="10"/>
      <c r="D977" s="10"/>
      <c r="E977" s="126"/>
      <c r="F977" s="10"/>
      <c r="G977" s="10"/>
      <c r="H977" s="10"/>
      <c r="I977" s="10"/>
      <c r="J977" s="10"/>
      <c r="K977" s="126"/>
      <c r="L977" s="127"/>
      <c r="M977" s="128"/>
      <c r="N977" s="126"/>
      <c r="O977" s="128"/>
      <c r="P977" s="126"/>
      <c r="Q977" s="128"/>
      <c r="R977" s="126"/>
      <c r="S977" s="129"/>
      <c r="T977" s="130"/>
      <c r="U977" s="118"/>
    </row>
    <row r="978" spans="2:21" ht="21.95" customHeight="1" x14ac:dyDescent="0.2">
      <c r="B978" s="131"/>
      <c r="C978" s="132" t="s">
        <v>332</v>
      </c>
      <c r="D978" s="133"/>
      <c r="E978" s="134"/>
      <c r="F978" s="132" t="s">
        <v>333</v>
      </c>
      <c r="G978" s="133"/>
      <c r="H978" s="133"/>
      <c r="I978" s="133"/>
      <c r="J978" s="133"/>
      <c r="K978" s="135">
        <v>1</v>
      </c>
      <c r="L978" s="135" t="s">
        <v>106</v>
      </c>
      <c r="M978" s="136">
        <v>5160</v>
      </c>
      <c r="N978" s="137">
        <f>SUM(K978*M978)</f>
        <v>5160</v>
      </c>
      <c r="O978" s="136">
        <v>6100</v>
      </c>
      <c r="P978" s="137">
        <f>SUM(K978*O978)</f>
        <v>6100</v>
      </c>
      <c r="Q978" s="138">
        <v>6150</v>
      </c>
      <c r="R978" s="174">
        <f>SUM(K978*Q978)</f>
        <v>6150</v>
      </c>
      <c r="S978" s="139">
        <f>M978</f>
        <v>5160</v>
      </c>
      <c r="T978" s="140" t="str">
        <f>M975</f>
        <v>ｼﾝｺ-沖縄㈱</v>
      </c>
      <c r="U978" s="118"/>
    </row>
    <row r="979" spans="2:21" ht="21.95" customHeight="1" x14ac:dyDescent="0.2">
      <c r="B979" s="125"/>
      <c r="C979" s="10"/>
      <c r="D979" s="10"/>
      <c r="E979" s="126"/>
      <c r="F979" s="10"/>
      <c r="G979" s="10"/>
      <c r="H979" s="10"/>
      <c r="I979" s="10"/>
      <c r="J979" s="10"/>
      <c r="K979" s="126"/>
      <c r="L979" s="127"/>
      <c r="M979" s="128"/>
      <c r="N979" s="126"/>
      <c r="O979" s="128"/>
      <c r="P979" s="126"/>
      <c r="Q979" s="128"/>
      <c r="R979" s="126"/>
      <c r="S979" s="129"/>
      <c r="T979" s="130"/>
      <c r="U979" s="118"/>
    </row>
    <row r="980" spans="2:21" ht="21.95" customHeight="1" x14ac:dyDescent="0.2">
      <c r="B980" s="131"/>
      <c r="C980" s="132"/>
      <c r="D980" s="133"/>
      <c r="E980" s="134"/>
      <c r="F980" s="132"/>
      <c r="G980" s="133"/>
      <c r="H980" s="133"/>
      <c r="I980" s="133"/>
      <c r="J980" s="133"/>
      <c r="K980" s="135"/>
      <c r="L980" s="135"/>
      <c r="M980" s="136"/>
      <c r="N980" s="137"/>
      <c r="O980" s="136"/>
      <c r="P980" s="137"/>
      <c r="Q980" s="138"/>
      <c r="R980" s="137"/>
      <c r="S980" s="139"/>
      <c r="T980" s="140"/>
      <c r="U980" s="118"/>
    </row>
    <row r="981" spans="2:21" ht="21.95" customHeight="1" x14ac:dyDescent="0.2">
      <c r="B981" s="125"/>
      <c r="C981" s="10"/>
      <c r="D981" s="10"/>
      <c r="E981" s="126"/>
      <c r="F981" s="10"/>
      <c r="G981" s="10"/>
      <c r="H981" s="10"/>
      <c r="I981" s="10"/>
      <c r="J981" s="10"/>
      <c r="K981" s="126"/>
      <c r="L981" s="127"/>
      <c r="M981" s="141"/>
      <c r="N981" s="142"/>
      <c r="O981" s="141"/>
      <c r="P981" s="142"/>
      <c r="Q981" s="141"/>
      <c r="R981" s="142"/>
      <c r="S981" s="129"/>
      <c r="T981" s="130"/>
      <c r="U981" s="118"/>
    </row>
    <row r="982" spans="2:21" ht="21.95" customHeight="1" x14ac:dyDescent="0.2">
      <c r="B982" s="131"/>
      <c r="C982" s="132"/>
      <c r="D982" s="133"/>
      <c r="E982" s="134"/>
      <c r="F982" s="132"/>
      <c r="G982" s="133"/>
      <c r="H982" s="133"/>
      <c r="I982" s="133"/>
      <c r="J982" s="133"/>
      <c r="K982" s="135"/>
      <c r="L982" s="135"/>
      <c r="M982" s="136"/>
      <c r="N982" s="137"/>
      <c r="O982" s="136"/>
      <c r="P982" s="137"/>
      <c r="Q982" s="138"/>
      <c r="R982" s="137"/>
      <c r="S982" s="139"/>
      <c r="T982" s="140"/>
      <c r="U982" s="118"/>
    </row>
    <row r="983" spans="2:21" ht="21.95" customHeight="1" x14ac:dyDescent="0.2">
      <c r="B983" s="125"/>
      <c r="C983" s="10"/>
      <c r="D983" s="10"/>
      <c r="E983" s="126"/>
      <c r="F983" s="10"/>
      <c r="G983" s="10"/>
      <c r="H983" s="10"/>
      <c r="I983" s="10"/>
      <c r="J983" s="10"/>
      <c r="K983" s="126"/>
      <c r="L983" s="127"/>
      <c r="M983" s="141"/>
      <c r="N983" s="142"/>
      <c r="O983" s="141"/>
      <c r="P983" s="142"/>
      <c r="Q983" s="141"/>
      <c r="R983" s="142"/>
      <c r="S983" s="129"/>
      <c r="T983" s="130"/>
      <c r="U983" s="118"/>
    </row>
    <row r="984" spans="2:21" ht="21.95" customHeight="1" x14ac:dyDescent="0.2">
      <c r="B984" s="131"/>
      <c r="C984" s="132"/>
      <c r="D984" s="133"/>
      <c r="E984" s="134"/>
      <c r="F984" s="132"/>
      <c r="G984" s="133"/>
      <c r="H984" s="133"/>
      <c r="I984" s="133"/>
      <c r="J984" s="133"/>
      <c r="K984" s="135"/>
      <c r="L984" s="135"/>
      <c r="M984" s="136"/>
      <c r="N984" s="137"/>
      <c r="O984" s="136"/>
      <c r="P984" s="137"/>
      <c r="Q984" s="138"/>
      <c r="R984" s="137"/>
      <c r="S984" s="139"/>
      <c r="T984" s="140"/>
      <c r="U984" s="118"/>
    </row>
    <row r="985" spans="2:21" ht="21.95" customHeight="1" x14ac:dyDescent="0.2">
      <c r="B985" s="125"/>
      <c r="C985" s="10"/>
      <c r="D985" s="10"/>
      <c r="E985" s="126"/>
      <c r="F985" s="10"/>
      <c r="G985" s="10"/>
      <c r="H985" s="10"/>
      <c r="I985" s="10"/>
      <c r="J985" s="10"/>
      <c r="K985" s="126"/>
      <c r="L985" s="127"/>
      <c r="M985" s="141"/>
      <c r="N985" s="142"/>
      <c r="O985" s="141"/>
      <c r="P985" s="142"/>
      <c r="Q985" s="141"/>
      <c r="R985" s="142"/>
      <c r="S985" s="129"/>
      <c r="T985" s="130"/>
      <c r="U985" s="118"/>
    </row>
    <row r="986" spans="2:21" ht="21.95" customHeight="1" x14ac:dyDescent="0.2">
      <c r="B986" s="131"/>
      <c r="C986" s="132"/>
      <c r="D986" s="133"/>
      <c r="E986" s="134"/>
      <c r="F986" s="132"/>
      <c r="G986" s="133"/>
      <c r="H986" s="133"/>
      <c r="I986" s="133"/>
      <c r="J986" s="133"/>
      <c r="K986" s="135"/>
      <c r="L986" s="135"/>
      <c r="M986" s="136"/>
      <c r="N986" s="137"/>
      <c r="O986" s="136"/>
      <c r="P986" s="137"/>
      <c r="Q986" s="138"/>
      <c r="R986" s="137"/>
      <c r="S986" s="139"/>
      <c r="T986" s="140"/>
      <c r="U986" s="118"/>
    </row>
    <row r="987" spans="2:21" ht="21.95" customHeight="1" x14ac:dyDescent="0.2">
      <c r="B987" s="125"/>
      <c r="C987" s="10"/>
      <c r="D987" s="10"/>
      <c r="E987" s="126"/>
      <c r="F987" s="10"/>
      <c r="G987" s="10"/>
      <c r="H987" s="10"/>
      <c r="I987" s="10"/>
      <c r="J987" s="10"/>
      <c r="K987" s="126"/>
      <c r="L987" s="127"/>
      <c r="M987" s="141"/>
      <c r="N987" s="142"/>
      <c r="O987" s="141"/>
      <c r="P987" s="142"/>
      <c r="Q987" s="141"/>
      <c r="R987" s="142"/>
      <c r="S987" s="129"/>
      <c r="T987" s="130"/>
      <c r="U987" s="118"/>
    </row>
    <row r="988" spans="2:21" ht="21.95" customHeight="1" x14ac:dyDescent="0.2">
      <c r="B988" s="131"/>
      <c r="C988" s="132"/>
      <c r="D988" s="133"/>
      <c r="E988" s="134"/>
      <c r="F988" s="132"/>
      <c r="G988" s="133"/>
      <c r="H988" s="133"/>
      <c r="I988" s="133"/>
      <c r="J988" s="133"/>
      <c r="K988" s="135"/>
      <c r="L988" s="135"/>
      <c r="M988" s="136"/>
      <c r="N988" s="137"/>
      <c r="O988" s="136"/>
      <c r="P988" s="137"/>
      <c r="Q988" s="138"/>
      <c r="R988" s="137"/>
      <c r="S988" s="139"/>
      <c r="T988" s="140"/>
      <c r="U988" s="118"/>
    </row>
    <row r="989" spans="2:21" ht="21.95" customHeight="1" x14ac:dyDescent="0.2">
      <c r="B989" s="125"/>
      <c r="C989" s="10"/>
      <c r="D989" s="10"/>
      <c r="E989" s="126"/>
      <c r="F989" s="10"/>
      <c r="G989" s="10"/>
      <c r="H989" s="10"/>
      <c r="I989" s="10"/>
      <c r="J989" s="10"/>
      <c r="K989" s="126"/>
      <c r="L989" s="127"/>
      <c r="M989" s="141"/>
      <c r="N989" s="142"/>
      <c r="O989" s="141"/>
      <c r="P989" s="142"/>
      <c r="Q989" s="141"/>
      <c r="R989" s="142"/>
      <c r="S989" s="129"/>
      <c r="T989" s="130"/>
      <c r="U989" s="118"/>
    </row>
    <row r="990" spans="2:21" ht="21.95" customHeight="1" x14ac:dyDescent="0.2">
      <c r="B990" s="131"/>
      <c r="C990" s="132"/>
      <c r="D990" s="133"/>
      <c r="E990" s="134"/>
      <c r="F990" s="132"/>
      <c r="G990" s="133"/>
      <c r="H990" s="133"/>
      <c r="I990" s="133"/>
      <c r="J990" s="133"/>
      <c r="K990" s="135"/>
      <c r="L990" s="135"/>
      <c r="M990" s="136"/>
      <c r="N990" s="137"/>
      <c r="O990" s="136"/>
      <c r="P990" s="137"/>
      <c r="Q990" s="138"/>
      <c r="R990" s="137"/>
      <c r="S990" s="139"/>
      <c r="T990" s="140"/>
      <c r="U990" s="118"/>
    </row>
    <row r="991" spans="2:21" ht="21.95" customHeight="1" x14ac:dyDescent="0.2">
      <c r="B991" s="125"/>
      <c r="C991" s="10"/>
      <c r="D991" s="10"/>
      <c r="E991" s="126"/>
      <c r="F991" s="10"/>
      <c r="G991" s="10"/>
      <c r="H991" s="10"/>
      <c r="I991" s="10"/>
      <c r="J991" s="10"/>
      <c r="K991" s="126"/>
      <c r="L991" s="127"/>
      <c r="M991" s="141"/>
      <c r="N991" s="142"/>
      <c r="O991" s="141"/>
      <c r="P991" s="142"/>
      <c r="Q991" s="141"/>
      <c r="R991" s="142"/>
      <c r="S991" s="143"/>
      <c r="T991" s="130"/>
      <c r="U991" s="118"/>
    </row>
    <row r="992" spans="2:21" ht="21.95" customHeight="1" x14ac:dyDescent="0.2">
      <c r="B992" s="131"/>
      <c r="C992" s="132"/>
      <c r="D992" s="133"/>
      <c r="E992" s="134"/>
      <c r="F992" s="132"/>
      <c r="G992" s="133"/>
      <c r="H992" s="133"/>
      <c r="I992" s="133"/>
      <c r="J992" s="133"/>
      <c r="K992" s="135"/>
      <c r="L992" s="135"/>
      <c r="M992" s="136"/>
      <c r="N992" s="137"/>
      <c r="O992" s="136"/>
      <c r="P992" s="137"/>
      <c r="Q992" s="138"/>
      <c r="R992" s="137"/>
      <c r="S992" s="139"/>
      <c r="T992" s="140"/>
      <c r="U992" s="118"/>
    </row>
    <row r="993" spans="2:21" ht="21.95" customHeight="1" x14ac:dyDescent="0.2">
      <c r="B993" s="125"/>
      <c r="C993" s="10"/>
      <c r="D993" s="10"/>
      <c r="E993" s="126"/>
      <c r="F993" s="10"/>
      <c r="G993" s="10"/>
      <c r="H993" s="10"/>
      <c r="I993" s="10"/>
      <c r="J993" s="10"/>
      <c r="K993" s="126"/>
      <c r="L993" s="127"/>
      <c r="M993" s="141"/>
      <c r="N993" s="142"/>
      <c r="O993" s="141"/>
      <c r="P993" s="142"/>
      <c r="Q993" s="141"/>
      <c r="R993" s="142"/>
      <c r="S993" s="143"/>
      <c r="T993" s="130"/>
      <c r="U993" s="118"/>
    </row>
    <row r="994" spans="2:21" ht="21.95" customHeight="1" x14ac:dyDescent="0.2">
      <c r="B994" s="131"/>
      <c r="C994" s="132"/>
      <c r="D994" s="133"/>
      <c r="E994" s="134"/>
      <c r="F994" s="132"/>
      <c r="G994" s="133"/>
      <c r="H994" s="133"/>
      <c r="I994" s="133"/>
      <c r="J994" s="133"/>
      <c r="K994" s="135"/>
      <c r="L994" s="135"/>
      <c r="M994" s="136"/>
      <c r="N994" s="137"/>
      <c r="O994" s="136"/>
      <c r="P994" s="137"/>
      <c r="Q994" s="138"/>
      <c r="R994" s="137"/>
      <c r="S994" s="139"/>
      <c r="T994" s="140"/>
      <c r="U994" s="118"/>
    </row>
    <row r="995" spans="2:21" ht="21.95" customHeight="1" x14ac:dyDescent="0.2">
      <c r="B995" s="125"/>
      <c r="C995" s="10"/>
      <c r="D995" s="10"/>
      <c r="E995" s="126"/>
      <c r="F995" s="10"/>
      <c r="G995" s="10"/>
      <c r="H995" s="10"/>
      <c r="I995" s="10"/>
      <c r="J995" s="10"/>
      <c r="K995" s="126"/>
      <c r="L995" s="127"/>
      <c r="M995" s="141"/>
      <c r="N995" s="142"/>
      <c r="O995" s="141"/>
      <c r="P995" s="142"/>
      <c r="Q995" s="141"/>
      <c r="R995" s="142"/>
      <c r="S995" s="144"/>
      <c r="T995" s="130"/>
      <c r="U995" s="118"/>
    </row>
    <row r="996" spans="2:21" ht="21.95" customHeight="1" x14ac:dyDescent="0.2">
      <c r="B996" s="131"/>
      <c r="C996" s="132"/>
      <c r="D996" s="133"/>
      <c r="E996" s="134"/>
      <c r="F996" s="132"/>
      <c r="G996" s="133"/>
      <c r="H996" s="133"/>
      <c r="I996" s="133"/>
      <c r="J996" s="133"/>
      <c r="K996" s="135"/>
      <c r="L996" s="135"/>
      <c r="M996" s="136"/>
      <c r="N996" s="137"/>
      <c r="O996" s="136"/>
      <c r="P996" s="137"/>
      <c r="Q996" s="138"/>
      <c r="R996" s="137"/>
      <c r="S996" s="139"/>
      <c r="T996" s="140"/>
      <c r="U996" s="118"/>
    </row>
    <row r="997" spans="2:21" ht="21.95" customHeight="1" x14ac:dyDescent="0.2">
      <c r="B997" s="125"/>
      <c r="C997" s="10"/>
      <c r="D997" s="10"/>
      <c r="E997" s="126"/>
      <c r="F997" s="10"/>
      <c r="G997" s="10"/>
      <c r="H997" s="10"/>
      <c r="I997" s="10"/>
      <c r="J997" s="10"/>
      <c r="K997" s="126"/>
      <c r="L997" s="127"/>
      <c r="M997" s="141"/>
      <c r="N997" s="142"/>
      <c r="O997" s="141"/>
      <c r="P997" s="142"/>
      <c r="Q997" s="141"/>
      <c r="R997" s="142"/>
      <c r="S997" s="143"/>
      <c r="T997" s="130"/>
      <c r="U997" s="118"/>
    </row>
    <row r="998" spans="2:21" ht="21.75" customHeight="1" x14ac:dyDescent="0.2">
      <c r="B998" s="131"/>
      <c r="C998" s="132"/>
      <c r="D998" s="133"/>
      <c r="E998" s="134"/>
      <c r="F998" s="132"/>
      <c r="G998" s="133"/>
      <c r="H998" s="133"/>
      <c r="I998" s="133"/>
      <c r="J998" s="133"/>
      <c r="K998" s="135"/>
      <c r="L998" s="135"/>
      <c r="M998" s="136"/>
      <c r="N998" s="137"/>
      <c r="O998" s="136"/>
      <c r="P998" s="137"/>
      <c r="Q998" s="138"/>
      <c r="R998" s="137"/>
      <c r="S998" s="139"/>
      <c r="T998" s="140"/>
      <c r="U998" s="118"/>
    </row>
    <row r="999" spans="2:21" ht="23.25" customHeight="1" x14ac:dyDescent="0.2">
      <c r="B999" s="125"/>
      <c r="C999" s="10"/>
      <c r="D999" s="10"/>
      <c r="E999" s="126"/>
      <c r="F999" s="10"/>
      <c r="G999" s="10"/>
      <c r="H999" s="10"/>
      <c r="I999" s="10"/>
      <c r="J999" s="10"/>
      <c r="K999" s="126"/>
      <c r="L999" s="127"/>
      <c r="M999" s="141"/>
      <c r="N999" s="142"/>
      <c r="O999" s="141"/>
      <c r="P999" s="142"/>
      <c r="Q999" s="141"/>
      <c r="R999" s="142"/>
      <c r="S999" s="144"/>
      <c r="T999" s="130"/>
      <c r="U999" s="118"/>
    </row>
    <row r="1000" spans="2:21" ht="21.95" customHeight="1" x14ac:dyDescent="0.2">
      <c r="B1000" s="131"/>
      <c r="C1000" s="132"/>
      <c r="D1000" s="133"/>
      <c r="E1000" s="134"/>
      <c r="F1000" s="132"/>
      <c r="G1000" s="133"/>
      <c r="H1000" s="133"/>
      <c r="I1000" s="133"/>
      <c r="J1000" s="133"/>
      <c r="K1000" s="135"/>
      <c r="L1000" s="135"/>
      <c r="M1000" s="136"/>
      <c r="N1000" s="137"/>
      <c r="O1000" s="136"/>
      <c r="P1000" s="137"/>
      <c r="Q1000" s="138"/>
      <c r="R1000" s="137"/>
      <c r="S1000" s="139"/>
      <c r="T1000" s="140"/>
      <c r="U1000" s="118"/>
    </row>
    <row r="1001" spans="2:21" ht="21.95" customHeight="1" x14ac:dyDescent="0.2">
      <c r="B1001" s="125"/>
      <c r="C1001" s="10"/>
      <c r="D1001" s="10"/>
      <c r="E1001" s="126"/>
      <c r="F1001" s="10"/>
      <c r="G1001" s="10"/>
      <c r="H1001" s="10"/>
      <c r="I1001" s="10"/>
      <c r="J1001" s="10"/>
      <c r="K1001" s="126"/>
      <c r="L1001" s="127"/>
      <c r="M1001" s="142"/>
      <c r="N1001" s="142"/>
      <c r="O1001" s="142"/>
      <c r="P1001" s="142"/>
      <c r="Q1001" s="141"/>
      <c r="R1001" s="142"/>
      <c r="S1001" s="143"/>
      <c r="T1001" s="145"/>
      <c r="U1001" s="118"/>
    </row>
    <row r="1002" spans="2:21" ht="21.95" customHeight="1" x14ac:dyDescent="0.2">
      <c r="B1002" s="131"/>
      <c r="C1002" s="132"/>
      <c r="D1002" s="133"/>
      <c r="E1002" s="134"/>
      <c r="F1002" s="132"/>
      <c r="G1002" s="133"/>
      <c r="H1002" s="133"/>
      <c r="I1002" s="133"/>
      <c r="J1002" s="133"/>
      <c r="K1002" s="135"/>
      <c r="L1002" s="135"/>
      <c r="M1002" s="134"/>
      <c r="N1002" s="137"/>
      <c r="O1002" s="134"/>
      <c r="P1002" s="137"/>
      <c r="Q1002" s="146"/>
      <c r="R1002" s="137"/>
      <c r="S1002" s="139"/>
      <c r="T1002" s="147"/>
      <c r="U1002" s="118"/>
    </row>
    <row r="1003" spans="2:21" ht="21.95" customHeight="1" x14ac:dyDescent="0.2">
      <c r="B1003" s="125"/>
      <c r="C1003" s="10"/>
      <c r="D1003" s="10"/>
      <c r="E1003" s="126"/>
      <c r="F1003" s="10"/>
      <c r="G1003" s="10"/>
      <c r="H1003" s="10"/>
      <c r="I1003" s="10"/>
      <c r="J1003" s="10"/>
      <c r="K1003" s="126"/>
      <c r="L1003" s="127"/>
      <c r="M1003" s="142"/>
      <c r="N1003" s="142"/>
      <c r="O1003" s="142"/>
      <c r="P1003" s="142"/>
      <c r="Q1003" s="142"/>
      <c r="R1003" s="142"/>
      <c r="S1003" s="144"/>
      <c r="T1003" s="145"/>
      <c r="U1003" s="118"/>
    </row>
    <row r="1004" spans="2:21" ht="21.95" customHeight="1" x14ac:dyDescent="0.2">
      <c r="B1004" s="131"/>
      <c r="C1004" s="132"/>
      <c r="D1004" s="133"/>
      <c r="E1004" s="134"/>
      <c r="F1004" s="132"/>
      <c r="G1004" s="133"/>
      <c r="H1004" s="133"/>
      <c r="I1004" s="133"/>
      <c r="J1004" s="133"/>
      <c r="K1004" s="135"/>
      <c r="L1004" s="135"/>
      <c r="M1004" s="134"/>
      <c r="N1004" s="137"/>
      <c r="O1004" s="134"/>
      <c r="P1004" s="137"/>
      <c r="Q1004" s="146"/>
      <c r="R1004" s="137"/>
      <c r="S1004" s="139"/>
      <c r="T1004" s="147"/>
      <c r="U1004" s="118"/>
    </row>
    <row r="1005" spans="2:21" ht="21.95" customHeight="1" x14ac:dyDescent="0.2">
      <c r="B1005" s="125"/>
      <c r="C1005" s="10"/>
      <c r="D1005" s="10"/>
      <c r="E1005" s="126"/>
      <c r="F1005" s="10"/>
      <c r="G1005" s="10"/>
      <c r="H1005" s="10"/>
      <c r="I1005" s="10"/>
      <c r="J1005" s="10"/>
      <c r="K1005" s="126"/>
      <c r="L1005" s="127"/>
      <c r="M1005" s="142"/>
      <c r="N1005" s="142"/>
      <c r="O1005" s="142"/>
      <c r="P1005" s="142"/>
      <c r="Q1005" s="142"/>
      <c r="R1005" s="142"/>
      <c r="S1005" s="144"/>
      <c r="T1005" s="145"/>
      <c r="U1005" s="118"/>
    </row>
    <row r="1006" spans="2:21" ht="21.95" customHeight="1" x14ac:dyDescent="0.2">
      <c r="B1006" s="131"/>
      <c r="C1006" s="132"/>
      <c r="D1006" s="133"/>
      <c r="E1006" s="134"/>
      <c r="F1006" s="132"/>
      <c r="G1006" s="133"/>
      <c r="H1006" s="133"/>
      <c r="I1006" s="133"/>
      <c r="J1006" s="133"/>
      <c r="K1006" s="135"/>
      <c r="L1006" s="135"/>
      <c r="M1006" s="146"/>
      <c r="N1006" s="146"/>
      <c r="O1006" s="146"/>
      <c r="P1006" s="146"/>
      <c r="Q1006" s="146"/>
      <c r="R1006" s="146"/>
      <c r="S1006" s="139"/>
      <c r="T1006" s="147"/>
      <c r="U1006" s="118"/>
    </row>
    <row r="1007" spans="2:21" ht="21.95" customHeight="1" x14ac:dyDescent="0.2">
      <c r="B1007" s="125"/>
      <c r="C1007" s="10"/>
      <c r="D1007" s="10"/>
      <c r="E1007" s="126"/>
      <c r="F1007" s="10"/>
      <c r="G1007" s="10"/>
      <c r="H1007" s="10"/>
      <c r="I1007" s="10"/>
      <c r="J1007" s="10"/>
      <c r="K1007" s="126"/>
      <c r="L1007" s="127"/>
      <c r="M1007" s="142"/>
      <c r="N1007" s="142"/>
      <c r="O1007" s="142"/>
      <c r="P1007" s="142"/>
      <c r="Q1007" s="142"/>
      <c r="R1007" s="142"/>
      <c r="S1007" s="144"/>
      <c r="T1007" s="145"/>
      <c r="U1007" s="118"/>
    </row>
    <row r="1008" spans="2:21" ht="21.95" customHeight="1" x14ac:dyDescent="0.2">
      <c r="B1008" s="131"/>
      <c r="C1008" s="132"/>
      <c r="D1008" s="133"/>
      <c r="E1008" s="134"/>
      <c r="F1008" s="132"/>
      <c r="G1008" s="133"/>
      <c r="H1008" s="133"/>
      <c r="I1008" s="133"/>
      <c r="J1008" s="133"/>
      <c r="K1008" s="135"/>
      <c r="L1008" s="135"/>
      <c r="M1008" s="146"/>
      <c r="N1008" s="146"/>
      <c r="O1008" s="146"/>
      <c r="P1008" s="146"/>
      <c r="Q1008" s="146"/>
      <c r="R1008" s="146"/>
      <c r="S1008" s="139"/>
      <c r="T1008" s="147"/>
      <c r="U1008" s="118"/>
    </row>
    <row r="1009" spans="1:21" ht="21.95" customHeight="1" x14ac:dyDescent="0.2">
      <c r="B1009" s="125"/>
      <c r="C1009" s="10"/>
      <c r="D1009" s="10"/>
      <c r="E1009" s="126"/>
      <c r="F1009" s="10"/>
      <c r="G1009" s="10"/>
      <c r="H1009" s="10"/>
      <c r="I1009" s="10"/>
      <c r="J1009" s="10"/>
      <c r="K1009" s="126"/>
      <c r="L1009" s="127"/>
      <c r="M1009" s="142"/>
      <c r="N1009" s="142"/>
      <c r="O1009" s="142"/>
      <c r="P1009" s="142"/>
      <c r="Q1009" s="142"/>
      <c r="R1009" s="142"/>
      <c r="S1009" s="144"/>
      <c r="T1009" s="145"/>
      <c r="U1009" s="118"/>
    </row>
    <row r="1010" spans="1:21" ht="21.95" customHeight="1" thickBot="1" x14ac:dyDescent="0.25">
      <c r="B1010" s="148"/>
      <c r="C1010" s="149"/>
      <c r="D1010" s="149"/>
      <c r="E1010" s="150"/>
      <c r="F1010" s="149"/>
      <c r="G1010" s="149"/>
      <c r="H1010" s="149"/>
      <c r="I1010" s="149"/>
      <c r="J1010" s="149"/>
      <c r="K1010" s="151"/>
      <c r="L1010" s="151"/>
      <c r="M1010" s="152"/>
      <c r="N1010" s="152"/>
      <c r="O1010" s="152"/>
      <c r="P1010" s="152"/>
      <c r="Q1010" s="152"/>
      <c r="R1010" s="152"/>
      <c r="S1010" s="153"/>
      <c r="T1010" s="154"/>
      <c r="U1010" s="118"/>
    </row>
    <row r="1011" spans="1:21" ht="19.899999999999999" customHeight="1" x14ac:dyDescent="0.2">
      <c r="B1011" s="125"/>
      <c r="C1011" s="10"/>
      <c r="D1011" s="10"/>
      <c r="E1011" s="126"/>
      <c r="F1011" s="10"/>
      <c r="G1011" s="10"/>
      <c r="H1011" s="10"/>
      <c r="I1011" s="10"/>
      <c r="J1011" s="10"/>
      <c r="K1011" s="126"/>
      <c r="L1011" s="127"/>
      <c r="M1011" s="142"/>
      <c r="N1011" s="142"/>
      <c r="O1011" s="142"/>
      <c r="P1011" s="142"/>
      <c r="Q1011" s="142"/>
      <c r="R1011" s="142"/>
      <c r="S1011" s="143"/>
      <c r="T1011" s="145"/>
      <c r="U1011" s="118"/>
    </row>
    <row r="1012" spans="1:21" ht="19.899999999999999" customHeight="1" x14ac:dyDescent="0.2">
      <c r="B1012" s="1039" t="s">
        <v>3</v>
      </c>
      <c r="C1012" s="1040"/>
      <c r="D1012" s="1041"/>
      <c r="E1012" s="126"/>
      <c r="F1012" s="10"/>
      <c r="G1012" s="10"/>
      <c r="H1012" s="10"/>
      <c r="I1012" s="10"/>
      <c r="J1012" s="10"/>
      <c r="K1012" s="126"/>
      <c r="L1012" s="127"/>
      <c r="M1012" s="142">
        <f t="shared" ref="M1012:R1012" si="9">SUM(M977:M1010)</f>
        <v>5160</v>
      </c>
      <c r="N1012" s="142">
        <f t="shared" si="9"/>
        <v>5160</v>
      </c>
      <c r="O1012" s="142">
        <f t="shared" si="9"/>
        <v>6100</v>
      </c>
      <c r="P1012" s="142">
        <f t="shared" si="9"/>
        <v>6100</v>
      </c>
      <c r="Q1012" s="142">
        <f t="shared" si="9"/>
        <v>6150</v>
      </c>
      <c r="R1012" s="142">
        <f t="shared" si="9"/>
        <v>6150</v>
      </c>
      <c r="S1012" s="142"/>
      <c r="T1012" s="155"/>
      <c r="U1012" s="118"/>
    </row>
    <row r="1013" spans="1:21" ht="19.899999999999999" customHeight="1" thickBot="1" x14ac:dyDescent="0.25">
      <c r="B1013" s="148"/>
      <c r="C1013" s="149"/>
      <c r="D1013" s="149"/>
      <c r="E1013" s="150"/>
      <c r="F1013" s="149"/>
      <c r="G1013" s="149"/>
      <c r="H1013" s="149"/>
      <c r="I1013" s="149"/>
      <c r="J1013" s="149"/>
      <c r="K1013" s="150"/>
      <c r="L1013" s="151"/>
      <c r="M1013" s="152"/>
      <c r="N1013" s="152"/>
      <c r="O1013" s="152"/>
      <c r="P1013" s="152"/>
      <c r="Q1013" s="152"/>
      <c r="R1013" s="152"/>
      <c r="S1013" s="156"/>
      <c r="T1013" s="154"/>
      <c r="U1013" s="118"/>
    </row>
    <row r="1015" spans="1:21" x14ac:dyDescent="0.2">
      <c r="B1015" s="25" t="e">
        <f>B971</f>
        <v>#REF!</v>
      </c>
      <c r="T1015" s="43"/>
    </row>
    <row r="1016" spans="1:21" ht="42" x14ac:dyDescent="0.4">
      <c r="A1016" s="106"/>
      <c r="M1016" s="107" t="s">
        <v>18</v>
      </c>
    </row>
    <row r="1017" spans="1:21" ht="21.75" thickBot="1" x14ac:dyDescent="0.25">
      <c r="B1017" s="108"/>
      <c r="C1017" s="109"/>
      <c r="D1017" s="109"/>
      <c r="E1017" s="109"/>
      <c r="F1017" s="109"/>
      <c r="G1017" s="109"/>
      <c r="H1017" s="109"/>
      <c r="I1017" s="109"/>
      <c r="J1017" s="109"/>
      <c r="K1017" s="109"/>
      <c r="L1017" s="110"/>
      <c r="M1017" s="109"/>
      <c r="N1017" s="109"/>
      <c r="O1017" s="109"/>
      <c r="P1017" s="109"/>
      <c r="Q1017" s="109"/>
      <c r="R1017" s="109"/>
      <c r="S1017" s="111"/>
      <c r="T1017" s="112"/>
    </row>
    <row r="1018" spans="1:21" ht="19.899999999999999" customHeight="1" x14ac:dyDescent="0.2">
      <c r="B1018" s="113"/>
      <c r="C1018" s="114"/>
      <c r="D1018" s="114"/>
      <c r="E1018" s="115"/>
      <c r="F1018" s="114"/>
      <c r="G1018" s="114"/>
      <c r="H1018" s="114"/>
      <c r="I1018" s="114"/>
      <c r="J1018" s="114"/>
      <c r="K1018" s="115"/>
      <c r="L1018" s="116"/>
      <c r="M1018" s="1042" t="s">
        <v>19</v>
      </c>
      <c r="N1018" s="1043"/>
      <c r="O1018" s="1042" t="s">
        <v>19</v>
      </c>
      <c r="P1018" s="1043"/>
      <c r="Q1018" s="1042" t="s">
        <v>19</v>
      </c>
      <c r="R1018" s="1043"/>
      <c r="S1018" s="116" t="s">
        <v>20</v>
      </c>
      <c r="T1018" s="117"/>
      <c r="U1018" s="118"/>
    </row>
    <row r="1019" spans="1:21" ht="19.899999999999999" customHeight="1" x14ac:dyDescent="0.2">
      <c r="B1019" s="1044" t="s">
        <v>21</v>
      </c>
      <c r="C1019" s="1045"/>
      <c r="D1019" s="1046"/>
      <c r="E1019" s="1047" t="s">
        <v>22</v>
      </c>
      <c r="F1019" s="1045"/>
      <c r="G1019" s="1045"/>
      <c r="H1019" s="1045"/>
      <c r="I1019" s="1045"/>
      <c r="J1019" s="1046"/>
      <c r="K1019" s="119" t="s">
        <v>23</v>
      </c>
      <c r="L1019" s="119" t="s">
        <v>5</v>
      </c>
      <c r="M1019" s="1048" t="s">
        <v>508</v>
      </c>
      <c r="N1019" s="1049"/>
      <c r="O1019" s="1048" t="s">
        <v>479</v>
      </c>
      <c r="P1019" s="1049"/>
      <c r="Q1019" s="1048" t="s">
        <v>515</v>
      </c>
      <c r="R1019" s="1049"/>
      <c r="S1019" s="119" t="s">
        <v>24</v>
      </c>
      <c r="T1019" s="120" t="s">
        <v>25</v>
      </c>
      <c r="U1019" s="118"/>
    </row>
    <row r="1020" spans="1:21" ht="19.899999999999999" customHeight="1" thickBot="1" x14ac:dyDescent="0.25">
      <c r="B1020" s="121"/>
      <c r="C1020" s="111"/>
      <c r="D1020" s="111"/>
      <c r="E1020" s="122"/>
      <c r="F1020" s="111"/>
      <c r="G1020" s="111"/>
      <c r="H1020" s="111"/>
      <c r="I1020" s="111"/>
      <c r="J1020" s="111"/>
      <c r="K1020" s="122"/>
      <c r="L1020" s="123"/>
      <c r="M1020" s="123" t="s">
        <v>26</v>
      </c>
      <c r="N1020" s="123" t="s">
        <v>27</v>
      </c>
      <c r="O1020" s="123" t="s">
        <v>26</v>
      </c>
      <c r="P1020" s="123" t="s">
        <v>27</v>
      </c>
      <c r="Q1020" s="123" t="s">
        <v>26</v>
      </c>
      <c r="R1020" s="123" t="s">
        <v>27</v>
      </c>
      <c r="S1020" s="123"/>
      <c r="T1020" s="124"/>
      <c r="U1020" s="118"/>
    </row>
    <row r="1021" spans="1:21" ht="21.95" customHeight="1" x14ac:dyDescent="0.2">
      <c r="B1021" s="125"/>
      <c r="C1021" s="10"/>
      <c r="D1021" s="10"/>
      <c r="E1021" s="126"/>
      <c r="F1021" s="10"/>
      <c r="G1021" s="10"/>
      <c r="H1021" s="10"/>
      <c r="I1021" s="10"/>
      <c r="J1021" s="10"/>
      <c r="K1021" s="126"/>
      <c r="L1021" s="127"/>
      <c r="M1021" s="128"/>
      <c r="N1021" s="126"/>
      <c r="O1021" s="128"/>
      <c r="P1021" s="126"/>
      <c r="Q1021" s="128"/>
      <c r="R1021" s="126"/>
      <c r="S1021" s="129"/>
      <c r="T1021" s="130"/>
      <c r="U1021" s="118"/>
    </row>
    <row r="1022" spans="1:21" ht="21.95" customHeight="1" x14ac:dyDescent="0.2">
      <c r="B1022" s="131"/>
      <c r="C1022" s="132" t="s">
        <v>340</v>
      </c>
      <c r="D1022" s="133"/>
      <c r="E1022" s="134"/>
      <c r="F1022" s="132" t="s">
        <v>341</v>
      </c>
      <c r="G1022" s="133"/>
      <c r="H1022" s="133"/>
      <c r="I1022" s="133"/>
      <c r="J1022" s="133"/>
      <c r="K1022" s="135">
        <v>1</v>
      </c>
      <c r="L1022" s="135" t="s">
        <v>43</v>
      </c>
      <c r="M1022" s="136">
        <v>45975</v>
      </c>
      <c r="N1022" s="137">
        <f>SUM(K1022*M1022)</f>
        <v>45975</v>
      </c>
      <c r="O1022" s="136">
        <f>ROUNDDOWN(M1022*1.14,2)</f>
        <v>52411.5</v>
      </c>
      <c r="P1022" s="137">
        <f>SUM(K1022*O1022)</f>
        <v>52411.5</v>
      </c>
      <c r="Q1022" s="136">
        <f>ROUNDDOWN(M1022*1.3,2)</f>
        <v>59767.5</v>
      </c>
      <c r="R1022" s="174">
        <f>SUM(K1022*Q1022)</f>
        <v>59767.5</v>
      </c>
      <c r="S1022" s="139">
        <f>M1022</f>
        <v>45975</v>
      </c>
      <c r="T1022" s="140" t="str">
        <f>M1019</f>
        <v>(株)昭和製作所</v>
      </c>
      <c r="U1022" s="118"/>
    </row>
    <row r="1023" spans="1:21" ht="21.95" customHeight="1" x14ac:dyDescent="0.2">
      <c r="B1023" s="125"/>
      <c r="C1023" s="10"/>
      <c r="D1023" s="10"/>
      <c r="E1023" s="126"/>
      <c r="F1023" s="10"/>
      <c r="G1023" s="10"/>
      <c r="H1023" s="10"/>
      <c r="I1023" s="10"/>
      <c r="J1023" s="10"/>
      <c r="K1023" s="126"/>
      <c r="L1023" s="127"/>
      <c r="M1023" s="128"/>
      <c r="N1023" s="126"/>
      <c r="O1023" s="128"/>
      <c r="P1023" s="126"/>
      <c r="Q1023" s="128"/>
      <c r="R1023" s="126"/>
      <c r="S1023" s="129"/>
      <c r="T1023" s="130"/>
      <c r="U1023" s="118"/>
    </row>
    <row r="1024" spans="1:21" ht="21.95" customHeight="1" x14ac:dyDescent="0.2">
      <c r="B1024" s="131"/>
      <c r="C1024" s="132" t="s">
        <v>340</v>
      </c>
      <c r="D1024" s="133"/>
      <c r="E1024" s="134"/>
      <c r="F1024" s="132" t="s">
        <v>342</v>
      </c>
      <c r="G1024" s="133"/>
      <c r="H1024" s="133"/>
      <c r="I1024" s="133"/>
      <c r="J1024" s="133"/>
      <c r="K1024" s="135">
        <v>1</v>
      </c>
      <c r="L1024" s="135" t="s">
        <v>43</v>
      </c>
      <c r="M1024" s="136">
        <v>32056</v>
      </c>
      <c r="N1024" s="137">
        <f>SUM(K1024*M1024)</f>
        <v>32056</v>
      </c>
      <c r="O1024" s="136">
        <f>ROUNDDOWN(M1024*1.14,2)</f>
        <v>36543.839999999997</v>
      </c>
      <c r="P1024" s="137">
        <f>SUM(K1024*O1024)</f>
        <v>36543.839999999997</v>
      </c>
      <c r="Q1024" s="136">
        <f>ROUNDDOWN(M1024*1.3,2)</f>
        <v>41672.800000000003</v>
      </c>
      <c r="R1024" s="174">
        <f>SUM(K1024*Q1024)</f>
        <v>41672.800000000003</v>
      </c>
      <c r="S1024" s="139">
        <f>M1024</f>
        <v>32056</v>
      </c>
      <c r="T1024" s="140" t="str">
        <f>M1019</f>
        <v>(株)昭和製作所</v>
      </c>
      <c r="U1024" s="118"/>
    </row>
    <row r="1025" spans="2:21" ht="21.95" customHeight="1" x14ac:dyDescent="0.2">
      <c r="B1025" s="125"/>
      <c r="C1025" s="10"/>
      <c r="D1025" s="10"/>
      <c r="E1025" s="126"/>
      <c r="F1025" s="10"/>
      <c r="G1025" s="10"/>
      <c r="H1025" s="10"/>
      <c r="I1025" s="10"/>
      <c r="J1025" s="10"/>
      <c r="K1025" s="126"/>
      <c r="L1025" s="127"/>
      <c r="M1025" s="141"/>
      <c r="N1025" s="142"/>
      <c r="O1025" s="141"/>
      <c r="P1025" s="142"/>
      <c r="Q1025" s="141"/>
      <c r="R1025" s="142"/>
      <c r="S1025" s="129"/>
      <c r="T1025" s="130"/>
      <c r="U1025" s="118"/>
    </row>
    <row r="1026" spans="2:21" ht="21.95" customHeight="1" x14ac:dyDescent="0.2">
      <c r="B1026" s="131"/>
      <c r="C1026" s="132"/>
      <c r="D1026" s="133"/>
      <c r="E1026" s="134"/>
      <c r="F1026" s="132"/>
      <c r="G1026" s="133"/>
      <c r="H1026" s="133"/>
      <c r="I1026" s="133"/>
      <c r="J1026" s="133"/>
      <c r="K1026" s="135"/>
      <c r="L1026" s="135"/>
      <c r="M1026" s="136"/>
      <c r="N1026" s="137"/>
      <c r="O1026" s="136"/>
      <c r="P1026" s="137"/>
      <c r="Q1026" s="138"/>
      <c r="R1026" s="137"/>
      <c r="S1026" s="139"/>
      <c r="T1026" s="140"/>
      <c r="U1026" s="118"/>
    </row>
    <row r="1027" spans="2:21" ht="21.95" customHeight="1" x14ac:dyDescent="0.2">
      <c r="B1027" s="125"/>
      <c r="C1027" s="10"/>
      <c r="D1027" s="10"/>
      <c r="E1027" s="126"/>
      <c r="F1027" s="10"/>
      <c r="G1027" s="10"/>
      <c r="H1027" s="10"/>
      <c r="I1027" s="10"/>
      <c r="J1027" s="10"/>
      <c r="K1027" s="126"/>
      <c r="L1027" s="127"/>
      <c r="M1027" s="141"/>
      <c r="N1027" s="142"/>
      <c r="O1027" s="141"/>
      <c r="P1027" s="142"/>
      <c r="Q1027" s="141"/>
      <c r="R1027" s="142"/>
      <c r="S1027" s="129"/>
      <c r="T1027" s="130"/>
      <c r="U1027" s="118"/>
    </row>
    <row r="1028" spans="2:21" ht="21.95" customHeight="1" x14ac:dyDescent="0.2">
      <c r="B1028" s="131"/>
      <c r="C1028" s="132"/>
      <c r="D1028" s="133"/>
      <c r="E1028" s="134"/>
      <c r="F1028" s="132"/>
      <c r="G1028" s="133"/>
      <c r="H1028" s="133"/>
      <c r="I1028" s="133"/>
      <c r="J1028" s="133"/>
      <c r="K1028" s="135"/>
      <c r="L1028" s="135"/>
      <c r="M1028" s="136"/>
      <c r="N1028" s="137"/>
      <c r="O1028" s="136"/>
      <c r="P1028" s="137"/>
      <c r="Q1028" s="138"/>
      <c r="R1028" s="137"/>
      <c r="S1028" s="139"/>
      <c r="T1028" s="140"/>
      <c r="U1028" s="118"/>
    </row>
    <row r="1029" spans="2:21" ht="21.95" customHeight="1" x14ac:dyDescent="0.2">
      <c r="B1029" s="125"/>
      <c r="C1029" s="10"/>
      <c r="D1029" s="10"/>
      <c r="E1029" s="126"/>
      <c r="F1029" s="10"/>
      <c r="G1029" s="10"/>
      <c r="H1029" s="10"/>
      <c r="I1029" s="10"/>
      <c r="J1029" s="10"/>
      <c r="K1029" s="126"/>
      <c r="L1029" s="127"/>
      <c r="M1029" s="141"/>
      <c r="N1029" s="142"/>
      <c r="O1029" s="141"/>
      <c r="P1029" s="142"/>
      <c r="Q1029" s="141"/>
      <c r="R1029" s="142"/>
      <c r="S1029" s="129"/>
      <c r="T1029" s="130"/>
      <c r="U1029" s="118"/>
    </row>
    <row r="1030" spans="2:21" ht="21.95" customHeight="1" x14ac:dyDescent="0.2">
      <c r="B1030" s="131"/>
      <c r="C1030" s="132"/>
      <c r="D1030" s="133"/>
      <c r="E1030" s="134"/>
      <c r="F1030" s="132"/>
      <c r="G1030" s="133"/>
      <c r="H1030" s="133"/>
      <c r="I1030" s="133"/>
      <c r="J1030" s="133"/>
      <c r="K1030" s="135"/>
      <c r="L1030" s="135"/>
      <c r="M1030" s="136"/>
      <c r="N1030" s="137"/>
      <c r="O1030" s="136"/>
      <c r="P1030" s="137"/>
      <c r="Q1030" s="138"/>
      <c r="R1030" s="137"/>
      <c r="S1030" s="139"/>
      <c r="T1030" s="140"/>
      <c r="U1030" s="118"/>
    </row>
    <row r="1031" spans="2:21" ht="21.95" customHeight="1" x14ac:dyDescent="0.2">
      <c r="B1031" s="125"/>
      <c r="C1031" s="10"/>
      <c r="D1031" s="10"/>
      <c r="E1031" s="126"/>
      <c r="F1031" s="10"/>
      <c r="G1031" s="10"/>
      <c r="H1031" s="10"/>
      <c r="I1031" s="10"/>
      <c r="J1031" s="10"/>
      <c r="K1031" s="126"/>
      <c r="L1031" s="127"/>
      <c r="M1031" s="141"/>
      <c r="N1031" s="142"/>
      <c r="O1031" s="141"/>
      <c r="P1031" s="142"/>
      <c r="Q1031" s="141"/>
      <c r="R1031" s="142"/>
      <c r="S1031" s="129"/>
      <c r="T1031" s="130"/>
      <c r="U1031" s="118"/>
    </row>
    <row r="1032" spans="2:21" ht="21.95" customHeight="1" x14ac:dyDescent="0.2">
      <c r="B1032" s="131"/>
      <c r="C1032" s="132"/>
      <c r="D1032" s="133"/>
      <c r="E1032" s="134"/>
      <c r="F1032" s="132"/>
      <c r="G1032" s="133"/>
      <c r="H1032" s="133"/>
      <c r="I1032" s="133"/>
      <c r="J1032" s="133"/>
      <c r="K1032" s="135"/>
      <c r="L1032" s="135"/>
      <c r="M1032" s="136"/>
      <c r="N1032" s="137"/>
      <c r="O1032" s="136"/>
      <c r="P1032" s="137"/>
      <c r="Q1032" s="138"/>
      <c r="R1032" s="137"/>
      <c r="S1032" s="139"/>
      <c r="T1032" s="140"/>
      <c r="U1032" s="118"/>
    </row>
    <row r="1033" spans="2:21" ht="21.95" customHeight="1" x14ac:dyDescent="0.2">
      <c r="B1033" s="125"/>
      <c r="C1033" s="10"/>
      <c r="D1033" s="10"/>
      <c r="E1033" s="126"/>
      <c r="F1033" s="10"/>
      <c r="G1033" s="10"/>
      <c r="H1033" s="10"/>
      <c r="I1033" s="10"/>
      <c r="J1033" s="10"/>
      <c r="K1033" s="126"/>
      <c r="L1033" s="127"/>
      <c r="M1033" s="141"/>
      <c r="N1033" s="142"/>
      <c r="O1033" s="141"/>
      <c r="P1033" s="142"/>
      <c r="Q1033" s="141"/>
      <c r="R1033" s="142"/>
      <c r="S1033" s="129"/>
      <c r="T1033" s="130"/>
      <c r="U1033" s="118"/>
    </row>
    <row r="1034" spans="2:21" ht="21.95" customHeight="1" x14ac:dyDescent="0.2">
      <c r="B1034" s="131"/>
      <c r="C1034" s="132"/>
      <c r="D1034" s="133"/>
      <c r="E1034" s="134"/>
      <c r="F1034" s="132"/>
      <c r="G1034" s="133"/>
      <c r="H1034" s="133"/>
      <c r="I1034" s="133"/>
      <c r="J1034" s="133"/>
      <c r="K1034" s="135"/>
      <c r="L1034" s="135"/>
      <c r="M1034" s="136"/>
      <c r="N1034" s="137"/>
      <c r="O1034" s="136"/>
      <c r="P1034" s="137"/>
      <c r="Q1034" s="138"/>
      <c r="R1034" s="137"/>
      <c r="S1034" s="139"/>
      <c r="T1034" s="140"/>
      <c r="U1034" s="118"/>
    </row>
    <row r="1035" spans="2:21" ht="21.95" customHeight="1" x14ac:dyDescent="0.2">
      <c r="B1035" s="125"/>
      <c r="C1035" s="10"/>
      <c r="D1035" s="10"/>
      <c r="E1035" s="126"/>
      <c r="F1035" s="10"/>
      <c r="G1035" s="10"/>
      <c r="H1035" s="10"/>
      <c r="I1035" s="10"/>
      <c r="J1035" s="10"/>
      <c r="K1035" s="126"/>
      <c r="L1035" s="127"/>
      <c r="M1035" s="141"/>
      <c r="N1035" s="142"/>
      <c r="O1035" s="141"/>
      <c r="P1035" s="142"/>
      <c r="Q1035" s="141"/>
      <c r="R1035" s="142"/>
      <c r="S1035" s="143"/>
      <c r="T1035" s="130"/>
      <c r="U1035" s="118"/>
    </row>
    <row r="1036" spans="2:21" ht="21.95" customHeight="1" x14ac:dyDescent="0.2">
      <c r="B1036" s="131"/>
      <c r="C1036" s="132"/>
      <c r="D1036" s="133"/>
      <c r="E1036" s="134"/>
      <c r="F1036" s="132"/>
      <c r="G1036" s="133"/>
      <c r="H1036" s="133"/>
      <c r="I1036" s="133"/>
      <c r="J1036" s="133"/>
      <c r="K1036" s="135"/>
      <c r="L1036" s="135"/>
      <c r="M1036" s="136"/>
      <c r="N1036" s="137"/>
      <c r="O1036" s="136"/>
      <c r="P1036" s="137"/>
      <c r="Q1036" s="138"/>
      <c r="R1036" s="137"/>
      <c r="S1036" s="139"/>
      <c r="T1036" s="140"/>
      <c r="U1036" s="118"/>
    </row>
    <row r="1037" spans="2:21" ht="21.95" customHeight="1" x14ac:dyDescent="0.2">
      <c r="B1037" s="125"/>
      <c r="C1037" s="10"/>
      <c r="D1037" s="10"/>
      <c r="E1037" s="126"/>
      <c r="F1037" s="10"/>
      <c r="G1037" s="10"/>
      <c r="H1037" s="10"/>
      <c r="I1037" s="10"/>
      <c r="J1037" s="10"/>
      <c r="K1037" s="126"/>
      <c r="L1037" s="127"/>
      <c r="M1037" s="141"/>
      <c r="N1037" s="142"/>
      <c r="O1037" s="141"/>
      <c r="P1037" s="142"/>
      <c r="Q1037" s="141"/>
      <c r="R1037" s="142"/>
      <c r="S1037" s="143"/>
      <c r="T1037" s="130"/>
      <c r="U1037" s="118"/>
    </row>
    <row r="1038" spans="2:21" ht="21.95" customHeight="1" x14ac:dyDescent="0.2">
      <c r="B1038" s="131"/>
      <c r="C1038" s="132"/>
      <c r="D1038" s="133"/>
      <c r="E1038" s="134"/>
      <c r="F1038" s="132"/>
      <c r="G1038" s="133"/>
      <c r="H1038" s="133"/>
      <c r="I1038" s="133"/>
      <c r="J1038" s="133"/>
      <c r="K1038" s="135"/>
      <c r="L1038" s="135"/>
      <c r="M1038" s="136"/>
      <c r="N1038" s="137"/>
      <c r="O1038" s="136"/>
      <c r="P1038" s="137"/>
      <c r="Q1038" s="138"/>
      <c r="R1038" s="137"/>
      <c r="S1038" s="139"/>
      <c r="T1038" s="140"/>
      <c r="U1038" s="118"/>
    </row>
    <row r="1039" spans="2:21" ht="21.95" customHeight="1" x14ac:dyDescent="0.2">
      <c r="B1039" s="125"/>
      <c r="C1039" s="10"/>
      <c r="D1039" s="10"/>
      <c r="E1039" s="126"/>
      <c r="F1039" s="10"/>
      <c r="G1039" s="10"/>
      <c r="H1039" s="10"/>
      <c r="I1039" s="10"/>
      <c r="J1039" s="10"/>
      <c r="K1039" s="126"/>
      <c r="L1039" s="127"/>
      <c r="M1039" s="141"/>
      <c r="N1039" s="142"/>
      <c r="O1039" s="141"/>
      <c r="P1039" s="142"/>
      <c r="Q1039" s="141"/>
      <c r="R1039" s="142"/>
      <c r="S1039" s="144"/>
      <c r="T1039" s="130"/>
      <c r="U1039" s="118"/>
    </row>
    <row r="1040" spans="2:21" ht="21.95" customHeight="1" x14ac:dyDescent="0.2">
      <c r="B1040" s="131"/>
      <c r="C1040" s="132"/>
      <c r="D1040" s="133"/>
      <c r="E1040" s="134"/>
      <c r="F1040" s="132"/>
      <c r="G1040" s="133"/>
      <c r="H1040" s="133"/>
      <c r="I1040" s="133"/>
      <c r="J1040" s="133"/>
      <c r="K1040" s="135"/>
      <c r="L1040" s="135"/>
      <c r="M1040" s="136"/>
      <c r="N1040" s="137"/>
      <c r="O1040" s="136"/>
      <c r="P1040" s="137"/>
      <c r="Q1040" s="138"/>
      <c r="R1040" s="137"/>
      <c r="S1040" s="139"/>
      <c r="T1040" s="140"/>
      <c r="U1040" s="118"/>
    </row>
    <row r="1041" spans="2:21" ht="21.95" customHeight="1" x14ac:dyDescent="0.2">
      <c r="B1041" s="125"/>
      <c r="C1041" s="10"/>
      <c r="D1041" s="10"/>
      <c r="E1041" s="126"/>
      <c r="F1041" s="10"/>
      <c r="G1041" s="10"/>
      <c r="H1041" s="10"/>
      <c r="I1041" s="10"/>
      <c r="J1041" s="10"/>
      <c r="K1041" s="126"/>
      <c r="L1041" s="127"/>
      <c r="M1041" s="141"/>
      <c r="N1041" s="142"/>
      <c r="O1041" s="141"/>
      <c r="P1041" s="142"/>
      <c r="Q1041" s="141"/>
      <c r="R1041" s="142"/>
      <c r="S1041" s="143"/>
      <c r="T1041" s="130"/>
      <c r="U1041" s="118"/>
    </row>
    <row r="1042" spans="2:21" ht="21.75" customHeight="1" x14ac:dyDescent="0.2">
      <c r="B1042" s="131"/>
      <c r="C1042" s="132"/>
      <c r="D1042" s="133"/>
      <c r="E1042" s="134"/>
      <c r="F1042" s="132"/>
      <c r="G1042" s="133"/>
      <c r="H1042" s="133"/>
      <c r="I1042" s="133"/>
      <c r="J1042" s="133"/>
      <c r="K1042" s="135"/>
      <c r="L1042" s="135"/>
      <c r="M1042" s="136"/>
      <c r="N1042" s="137"/>
      <c r="O1042" s="136"/>
      <c r="P1042" s="137"/>
      <c r="Q1042" s="138"/>
      <c r="R1042" s="137"/>
      <c r="S1042" s="139"/>
      <c r="T1042" s="140"/>
      <c r="U1042" s="118"/>
    </row>
    <row r="1043" spans="2:21" ht="23.25" customHeight="1" x14ac:dyDescent="0.2">
      <c r="B1043" s="125"/>
      <c r="C1043" s="10"/>
      <c r="D1043" s="10"/>
      <c r="E1043" s="126"/>
      <c r="F1043" s="10"/>
      <c r="G1043" s="10"/>
      <c r="H1043" s="10"/>
      <c r="I1043" s="10"/>
      <c r="J1043" s="10"/>
      <c r="K1043" s="126"/>
      <c r="L1043" s="127"/>
      <c r="M1043" s="141"/>
      <c r="N1043" s="142"/>
      <c r="O1043" s="141"/>
      <c r="P1043" s="142"/>
      <c r="Q1043" s="141"/>
      <c r="R1043" s="142"/>
      <c r="S1043" s="144"/>
      <c r="T1043" s="130"/>
      <c r="U1043" s="118"/>
    </row>
    <row r="1044" spans="2:21" ht="21.95" customHeight="1" x14ac:dyDescent="0.2">
      <c r="B1044" s="131"/>
      <c r="C1044" s="132"/>
      <c r="D1044" s="133"/>
      <c r="E1044" s="134"/>
      <c r="F1044" s="132"/>
      <c r="G1044" s="133"/>
      <c r="H1044" s="133"/>
      <c r="I1044" s="133"/>
      <c r="J1044" s="133"/>
      <c r="K1044" s="135"/>
      <c r="L1044" s="135"/>
      <c r="M1044" s="136"/>
      <c r="N1044" s="137"/>
      <c r="O1044" s="136"/>
      <c r="P1044" s="137"/>
      <c r="Q1044" s="138"/>
      <c r="R1044" s="137"/>
      <c r="S1044" s="139"/>
      <c r="T1044" s="140"/>
      <c r="U1044" s="118"/>
    </row>
    <row r="1045" spans="2:21" ht="21.95" customHeight="1" x14ac:dyDescent="0.2">
      <c r="B1045" s="125"/>
      <c r="C1045" s="10"/>
      <c r="D1045" s="10"/>
      <c r="E1045" s="126"/>
      <c r="F1045" s="10"/>
      <c r="G1045" s="10"/>
      <c r="H1045" s="10"/>
      <c r="I1045" s="10"/>
      <c r="J1045" s="10"/>
      <c r="K1045" s="126"/>
      <c r="L1045" s="127"/>
      <c r="M1045" s="142"/>
      <c r="N1045" s="142"/>
      <c r="O1045" s="142"/>
      <c r="P1045" s="142"/>
      <c r="Q1045" s="141"/>
      <c r="R1045" s="142"/>
      <c r="S1045" s="143"/>
      <c r="T1045" s="145"/>
      <c r="U1045" s="118"/>
    </row>
    <row r="1046" spans="2:21" ht="21.95" customHeight="1" x14ac:dyDescent="0.2">
      <c r="B1046" s="131"/>
      <c r="C1046" s="132"/>
      <c r="D1046" s="133"/>
      <c r="E1046" s="134"/>
      <c r="F1046" s="132"/>
      <c r="G1046" s="133"/>
      <c r="H1046" s="133"/>
      <c r="I1046" s="133"/>
      <c r="J1046" s="133"/>
      <c r="K1046" s="135"/>
      <c r="L1046" s="135"/>
      <c r="M1046" s="134"/>
      <c r="N1046" s="137"/>
      <c r="O1046" s="134"/>
      <c r="P1046" s="137"/>
      <c r="Q1046" s="146"/>
      <c r="R1046" s="137"/>
      <c r="S1046" s="139"/>
      <c r="T1046" s="147"/>
      <c r="U1046" s="118"/>
    </row>
    <row r="1047" spans="2:21" ht="21.95" customHeight="1" x14ac:dyDescent="0.2">
      <c r="B1047" s="125"/>
      <c r="C1047" s="10"/>
      <c r="D1047" s="10"/>
      <c r="E1047" s="126"/>
      <c r="F1047" s="10"/>
      <c r="G1047" s="10"/>
      <c r="H1047" s="10"/>
      <c r="I1047" s="10"/>
      <c r="J1047" s="10"/>
      <c r="K1047" s="126"/>
      <c r="L1047" s="127"/>
      <c r="M1047" s="142"/>
      <c r="N1047" s="142"/>
      <c r="O1047" s="142"/>
      <c r="P1047" s="142"/>
      <c r="Q1047" s="142"/>
      <c r="R1047" s="142"/>
      <c r="S1047" s="144"/>
      <c r="T1047" s="145"/>
      <c r="U1047" s="118"/>
    </row>
    <row r="1048" spans="2:21" ht="21.95" customHeight="1" x14ac:dyDescent="0.2">
      <c r="B1048" s="131"/>
      <c r="C1048" s="132"/>
      <c r="D1048" s="133"/>
      <c r="E1048" s="134"/>
      <c r="F1048" s="132"/>
      <c r="G1048" s="133"/>
      <c r="H1048" s="133"/>
      <c r="I1048" s="133"/>
      <c r="J1048" s="133"/>
      <c r="K1048" s="135"/>
      <c r="L1048" s="135"/>
      <c r="M1048" s="134"/>
      <c r="N1048" s="137"/>
      <c r="O1048" s="134"/>
      <c r="P1048" s="137"/>
      <c r="Q1048" s="146"/>
      <c r="R1048" s="137"/>
      <c r="S1048" s="139"/>
      <c r="T1048" s="147"/>
      <c r="U1048" s="118"/>
    </row>
    <row r="1049" spans="2:21" ht="21.95" customHeight="1" x14ac:dyDescent="0.2">
      <c r="B1049" s="125"/>
      <c r="C1049" s="10"/>
      <c r="D1049" s="10"/>
      <c r="E1049" s="126"/>
      <c r="F1049" s="10"/>
      <c r="G1049" s="10"/>
      <c r="H1049" s="10"/>
      <c r="I1049" s="10"/>
      <c r="J1049" s="10"/>
      <c r="K1049" s="126"/>
      <c r="L1049" s="127"/>
      <c r="M1049" s="142"/>
      <c r="N1049" s="142"/>
      <c r="O1049" s="142"/>
      <c r="P1049" s="142"/>
      <c r="Q1049" s="142"/>
      <c r="R1049" s="142"/>
      <c r="S1049" s="144"/>
      <c r="T1049" s="145"/>
      <c r="U1049" s="118"/>
    </row>
    <row r="1050" spans="2:21" ht="21.95" customHeight="1" x14ac:dyDescent="0.2">
      <c r="B1050" s="131"/>
      <c r="C1050" s="132"/>
      <c r="D1050" s="133"/>
      <c r="E1050" s="134"/>
      <c r="F1050" s="132"/>
      <c r="G1050" s="133"/>
      <c r="H1050" s="133"/>
      <c r="I1050" s="133"/>
      <c r="J1050" s="133"/>
      <c r="K1050" s="135"/>
      <c r="L1050" s="135"/>
      <c r="M1050" s="146"/>
      <c r="N1050" s="146"/>
      <c r="O1050" s="146"/>
      <c r="P1050" s="146"/>
      <c r="Q1050" s="146"/>
      <c r="R1050" s="146"/>
      <c r="S1050" s="139"/>
      <c r="T1050" s="147"/>
      <c r="U1050" s="118"/>
    </row>
    <row r="1051" spans="2:21" ht="21.95" customHeight="1" x14ac:dyDescent="0.2">
      <c r="B1051" s="125"/>
      <c r="C1051" s="10"/>
      <c r="D1051" s="10"/>
      <c r="E1051" s="126"/>
      <c r="F1051" s="10"/>
      <c r="G1051" s="10"/>
      <c r="H1051" s="10"/>
      <c r="I1051" s="10"/>
      <c r="J1051" s="10"/>
      <c r="K1051" s="126"/>
      <c r="L1051" s="127"/>
      <c r="M1051" s="142"/>
      <c r="N1051" s="142"/>
      <c r="O1051" s="142"/>
      <c r="P1051" s="142"/>
      <c r="Q1051" s="142"/>
      <c r="R1051" s="142"/>
      <c r="S1051" s="144"/>
      <c r="T1051" s="145"/>
      <c r="U1051" s="118"/>
    </row>
    <row r="1052" spans="2:21" ht="21.95" customHeight="1" x14ac:dyDescent="0.2">
      <c r="B1052" s="131"/>
      <c r="C1052" s="132"/>
      <c r="D1052" s="133"/>
      <c r="E1052" s="134"/>
      <c r="F1052" s="132"/>
      <c r="G1052" s="133"/>
      <c r="H1052" s="133"/>
      <c r="I1052" s="133"/>
      <c r="J1052" s="133"/>
      <c r="K1052" s="135"/>
      <c r="L1052" s="135"/>
      <c r="M1052" s="146"/>
      <c r="N1052" s="146"/>
      <c r="O1052" s="146"/>
      <c r="P1052" s="146"/>
      <c r="Q1052" s="146"/>
      <c r="R1052" s="146"/>
      <c r="S1052" s="139"/>
      <c r="T1052" s="147"/>
      <c r="U1052" s="118"/>
    </row>
    <row r="1053" spans="2:21" ht="21.95" customHeight="1" x14ac:dyDescent="0.2">
      <c r="B1053" s="125"/>
      <c r="C1053" s="10"/>
      <c r="D1053" s="10"/>
      <c r="E1053" s="126"/>
      <c r="F1053" s="10"/>
      <c r="G1053" s="10"/>
      <c r="H1053" s="10"/>
      <c r="I1053" s="10"/>
      <c r="J1053" s="10"/>
      <c r="K1053" s="126"/>
      <c r="L1053" s="127"/>
      <c r="M1053" s="142"/>
      <c r="N1053" s="142"/>
      <c r="O1053" s="142"/>
      <c r="P1053" s="142"/>
      <c r="Q1053" s="142"/>
      <c r="R1053" s="142"/>
      <c r="S1053" s="144"/>
      <c r="T1053" s="145"/>
      <c r="U1053" s="118"/>
    </row>
    <row r="1054" spans="2:21" ht="21.95" customHeight="1" thickBot="1" x14ac:dyDescent="0.25">
      <c r="B1054" s="148"/>
      <c r="C1054" s="149"/>
      <c r="D1054" s="149"/>
      <c r="E1054" s="150"/>
      <c r="F1054" s="149"/>
      <c r="G1054" s="149"/>
      <c r="H1054" s="149"/>
      <c r="I1054" s="149"/>
      <c r="J1054" s="149"/>
      <c r="K1054" s="151"/>
      <c r="L1054" s="151"/>
      <c r="M1054" s="152"/>
      <c r="N1054" s="152"/>
      <c r="O1054" s="152"/>
      <c r="P1054" s="152"/>
      <c r="Q1054" s="152"/>
      <c r="R1054" s="152"/>
      <c r="S1054" s="153"/>
      <c r="T1054" s="154"/>
      <c r="U1054" s="118"/>
    </row>
    <row r="1055" spans="2:21" ht="19.899999999999999" customHeight="1" x14ac:dyDescent="0.2">
      <c r="B1055" s="125"/>
      <c r="C1055" s="10"/>
      <c r="D1055" s="10"/>
      <c r="E1055" s="126"/>
      <c r="F1055" s="10"/>
      <c r="G1055" s="10"/>
      <c r="H1055" s="10"/>
      <c r="I1055" s="10"/>
      <c r="J1055" s="10"/>
      <c r="K1055" s="126"/>
      <c r="L1055" s="127"/>
      <c r="M1055" s="142"/>
      <c r="N1055" s="142"/>
      <c r="O1055" s="142"/>
      <c r="P1055" s="142"/>
      <c r="Q1055" s="142"/>
      <c r="R1055" s="142"/>
      <c r="S1055" s="143"/>
      <c r="T1055" s="145"/>
      <c r="U1055" s="118"/>
    </row>
    <row r="1056" spans="2:21" ht="19.899999999999999" customHeight="1" x14ac:dyDescent="0.2">
      <c r="B1056" s="1039" t="s">
        <v>3</v>
      </c>
      <c r="C1056" s="1040"/>
      <c r="D1056" s="1041"/>
      <c r="E1056" s="126"/>
      <c r="F1056" s="10"/>
      <c r="G1056" s="10"/>
      <c r="H1056" s="10"/>
      <c r="I1056" s="10"/>
      <c r="J1056" s="10"/>
      <c r="K1056" s="126"/>
      <c r="L1056" s="127"/>
      <c r="M1056" s="142">
        <f t="shared" ref="M1056:R1056" si="10">SUM(M1021:M1054)</f>
        <v>78031</v>
      </c>
      <c r="N1056" s="142">
        <f t="shared" si="10"/>
        <v>78031</v>
      </c>
      <c r="O1056" s="142">
        <f t="shared" si="10"/>
        <v>88955.34</v>
      </c>
      <c r="P1056" s="142">
        <f t="shared" si="10"/>
        <v>88955.34</v>
      </c>
      <c r="Q1056" s="142">
        <f t="shared" si="10"/>
        <v>101440.3</v>
      </c>
      <c r="R1056" s="142">
        <f t="shared" si="10"/>
        <v>101440.3</v>
      </c>
      <c r="S1056" s="142"/>
      <c r="T1056" s="155"/>
      <c r="U1056" s="118"/>
    </row>
    <row r="1057" spans="1:21" ht="19.899999999999999" customHeight="1" thickBot="1" x14ac:dyDescent="0.25">
      <c r="B1057" s="148"/>
      <c r="C1057" s="149"/>
      <c r="D1057" s="149"/>
      <c r="E1057" s="150"/>
      <c r="F1057" s="149"/>
      <c r="G1057" s="149"/>
      <c r="H1057" s="149"/>
      <c r="I1057" s="149"/>
      <c r="J1057" s="149"/>
      <c r="K1057" s="150"/>
      <c r="L1057" s="151"/>
      <c r="M1057" s="152"/>
      <c r="N1057" s="152"/>
      <c r="O1057" s="152"/>
      <c r="P1057" s="152"/>
      <c r="Q1057" s="152"/>
      <c r="R1057" s="152"/>
      <c r="S1057" s="156"/>
      <c r="T1057" s="154"/>
      <c r="U1057" s="118"/>
    </row>
    <row r="1059" spans="1:21" x14ac:dyDescent="0.2">
      <c r="B1059" s="25" t="e">
        <f>B1015</f>
        <v>#REF!</v>
      </c>
      <c r="T1059" s="43" t="s">
        <v>216</v>
      </c>
    </row>
    <row r="1060" spans="1:21" ht="42" x14ac:dyDescent="0.4">
      <c r="A1060" s="106"/>
      <c r="M1060" s="107" t="s">
        <v>18</v>
      </c>
    </row>
    <row r="1061" spans="1:21" ht="21.75" thickBot="1" x14ac:dyDescent="0.25">
      <c r="B1061" s="108"/>
      <c r="C1061" s="109"/>
      <c r="D1061" s="109"/>
      <c r="E1061" s="109"/>
      <c r="F1061" s="109"/>
      <c r="G1061" s="109"/>
      <c r="H1061" s="109"/>
      <c r="I1061" s="109"/>
      <c r="J1061" s="109"/>
      <c r="K1061" s="109"/>
      <c r="L1061" s="110"/>
      <c r="M1061" s="109"/>
      <c r="N1061" s="109"/>
      <c r="O1061" s="109"/>
      <c r="P1061" s="109"/>
      <c r="Q1061" s="109"/>
      <c r="R1061" s="109"/>
      <c r="S1061" s="111"/>
      <c r="T1061" s="112"/>
    </row>
    <row r="1062" spans="1:21" ht="19.899999999999999" customHeight="1" x14ac:dyDescent="0.2">
      <c r="B1062" s="113"/>
      <c r="C1062" s="114"/>
      <c r="D1062" s="114"/>
      <c r="E1062" s="115"/>
      <c r="F1062" s="114"/>
      <c r="G1062" s="114"/>
      <c r="H1062" s="114"/>
      <c r="I1062" s="114"/>
      <c r="J1062" s="114"/>
      <c r="K1062" s="115"/>
      <c r="L1062" s="116"/>
      <c r="M1062" s="1042" t="s">
        <v>19</v>
      </c>
      <c r="N1062" s="1043"/>
      <c r="O1062" s="1042" t="s">
        <v>19</v>
      </c>
      <c r="P1062" s="1043"/>
      <c r="Q1062" s="1042" t="s">
        <v>19</v>
      </c>
      <c r="R1062" s="1043"/>
      <c r="S1062" s="116" t="s">
        <v>20</v>
      </c>
      <c r="T1062" s="117"/>
      <c r="U1062" s="118"/>
    </row>
    <row r="1063" spans="1:21" ht="19.899999999999999" customHeight="1" x14ac:dyDescent="0.2">
      <c r="B1063" s="1044" t="s">
        <v>21</v>
      </c>
      <c r="C1063" s="1045"/>
      <c r="D1063" s="1046"/>
      <c r="E1063" s="1047" t="s">
        <v>22</v>
      </c>
      <c r="F1063" s="1045"/>
      <c r="G1063" s="1045"/>
      <c r="H1063" s="1045"/>
      <c r="I1063" s="1045"/>
      <c r="J1063" s="1046"/>
      <c r="K1063" s="119" t="s">
        <v>23</v>
      </c>
      <c r="L1063" s="119" t="s">
        <v>5</v>
      </c>
      <c r="M1063" s="1048" t="s">
        <v>503</v>
      </c>
      <c r="N1063" s="1049"/>
      <c r="O1063" s="1048" t="s">
        <v>507</v>
      </c>
      <c r="P1063" s="1049"/>
      <c r="Q1063" s="1048" t="s">
        <v>519</v>
      </c>
      <c r="R1063" s="1049"/>
      <c r="S1063" s="119" t="s">
        <v>24</v>
      </c>
      <c r="T1063" s="120" t="s">
        <v>25</v>
      </c>
      <c r="U1063" s="118"/>
    </row>
    <row r="1064" spans="1:21" ht="19.899999999999999" customHeight="1" thickBot="1" x14ac:dyDescent="0.25">
      <c r="B1064" s="121"/>
      <c r="C1064" s="111"/>
      <c r="D1064" s="111"/>
      <c r="E1064" s="122"/>
      <c r="F1064" s="111"/>
      <c r="G1064" s="111"/>
      <c r="H1064" s="111"/>
      <c r="I1064" s="111"/>
      <c r="J1064" s="111"/>
      <c r="K1064" s="122"/>
      <c r="L1064" s="123"/>
      <c r="M1064" s="123" t="s">
        <v>26</v>
      </c>
      <c r="N1064" s="123" t="s">
        <v>27</v>
      </c>
      <c r="O1064" s="123" t="s">
        <v>26</v>
      </c>
      <c r="P1064" s="123" t="s">
        <v>27</v>
      </c>
      <c r="Q1064" s="123" t="s">
        <v>26</v>
      </c>
      <c r="R1064" s="123" t="s">
        <v>27</v>
      </c>
      <c r="S1064" s="123"/>
      <c r="T1064" s="124"/>
      <c r="U1064" s="118"/>
    </row>
    <row r="1065" spans="1:21" ht="21.95" customHeight="1" x14ac:dyDescent="0.2">
      <c r="B1065" s="125"/>
      <c r="C1065" s="10"/>
      <c r="D1065" s="10"/>
      <c r="E1065" s="126"/>
      <c r="F1065" s="10"/>
      <c r="G1065" s="10"/>
      <c r="H1065" s="10"/>
      <c r="I1065" s="10"/>
      <c r="J1065" s="10"/>
      <c r="K1065" s="126"/>
      <c r="L1065" s="127"/>
      <c r="M1065" s="128"/>
      <c r="N1065" s="126"/>
      <c r="O1065" s="128"/>
      <c r="P1065" s="126"/>
      <c r="Q1065" s="186"/>
      <c r="R1065" s="126"/>
      <c r="S1065" s="129"/>
      <c r="T1065" s="130"/>
      <c r="U1065" s="118"/>
    </row>
    <row r="1066" spans="1:21" ht="21.95" customHeight="1" x14ac:dyDescent="0.2">
      <c r="B1066" s="131"/>
      <c r="C1066" s="132" t="s">
        <v>343</v>
      </c>
      <c r="D1066" s="133"/>
      <c r="E1066" s="134"/>
      <c r="F1066" s="132" t="s">
        <v>346</v>
      </c>
      <c r="G1066" s="133"/>
      <c r="H1066" s="133"/>
      <c r="I1066" s="133"/>
      <c r="J1066" s="133"/>
      <c r="K1066" s="135">
        <v>2</v>
      </c>
      <c r="L1066" s="135" t="s">
        <v>125</v>
      </c>
      <c r="M1066" s="136">
        <v>673500</v>
      </c>
      <c r="N1066" s="137">
        <f>SUM(K1066*M1066)</f>
        <v>1347000</v>
      </c>
      <c r="O1066" s="136">
        <v>604800</v>
      </c>
      <c r="P1066" s="137">
        <f>SUM(K1066*O1066)</f>
        <v>1209600</v>
      </c>
      <c r="Q1066" s="187">
        <f>ROUNDDOWN(M1066*0.8,-2)</f>
        <v>538800</v>
      </c>
      <c r="R1066" s="174">
        <f>SUM(K1066*Q1066)</f>
        <v>1077600</v>
      </c>
      <c r="S1066" s="139">
        <f>Q1066</f>
        <v>538800</v>
      </c>
      <c r="T1066" s="140" t="str">
        <f>Q1063</f>
        <v>いちけん</v>
      </c>
      <c r="U1066" s="118"/>
    </row>
    <row r="1067" spans="1:21" ht="21.95" customHeight="1" x14ac:dyDescent="0.2">
      <c r="B1067" s="125"/>
      <c r="C1067" s="10"/>
      <c r="D1067" s="10"/>
      <c r="E1067" s="126"/>
      <c r="F1067" s="10" t="s">
        <v>347</v>
      </c>
      <c r="G1067" s="10"/>
      <c r="H1067" s="10"/>
      <c r="I1067" s="10"/>
      <c r="J1067" s="10"/>
      <c r="K1067" s="126"/>
      <c r="L1067" s="127"/>
      <c r="M1067" s="128"/>
      <c r="N1067" s="126"/>
      <c r="O1067" s="128"/>
      <c r="P1067" s="126"/>
      <c r="Q1067" s="186"/>
      <c r="R1067" s="126"/>
      <c r="S1067" s="129"/>
      <c r="T1067" s="130"/>
      <c r="U1067" s="118"/>
    </row>
    <row r="1068" spans="1:21" ht="21.95" customHeight="1" x14ac:dyDescent="0.2">
      <c r="B1068" s="131"/>
      <c r="C1068" s="132" t="s">
        <v>344</v>
      </c>
      <c r="D1068" s="133"/>
      <c r="E1068" s="134"/>
      <c r="F1068" s="132" t="s">
        <v>348</v>
      </c>
      <c r="G1068" s="133"/>
      <c r="H1068" s="133"/>
      <c r="I1068" s="133"/>
      <c r="J1068" s="133"/>
      <c r="K1068" s="135">
        <v>1</v>
      </c>
      <c r="L1068" s="135" t="s">
        <v>125</v>
      </c>
      <c r="M1068" s="136">
        <v>322000</v>
      </c>
      <c r="N1068" s="137">
        <f>SUM(K1068*M1068)</f>
        <v>322000</v>
      </c>
      <c r="O1068" s="136">
        <v>398400</v>
      </c>
      <c r="P1068" s="137">
        <f>SUM(K1068*O1068)</f>
        <v>398400</v>
      </c>
      <c r="Q1068" s="187">
        <f>ROUNDDOWN(M1068*0.8,-2)</f>
        <v>257600</v>
      </c>
      <c r="R1068" s="174">
        <f>SUM(K1068*Q1068)</f>
        <v>257600</v>
      </c>
      <c r="S1068" s="139">
        <f>Q1068</f>
        <v>257600</v>
      </c>
      <c r="T1068" s="140" t="str">
        <f>T1066</f>
        <v>いちけん</v>
      </c>
      <c r="U1068" s="118"/>
    </row>
    <row r="1069" spans="1:21" ht="21.95" customHeight="1" x14ac:dyDescent="0.2">
      <c r="B1069" s="125"/>
      <c r="C1069" s="10"/>
      <c r="D1069" s="10"/>
      <c r="E1069" s="126"/>
      <c r="F1069" s="10" t="s">
        <v>349</v>
      </c>
      <c r="G1069" s="10"/>
      <c r="H1069" s="10"/>
      <c r="I1069" s="10"/>
      <c r="J1069" s="10"/>
      <c r="K1069" s="126"/>
      <c r="L1069" s="127"/>
      <c r="M1069" s="141"/>
      <c r="N1069" s="166"/>
      <c r="O1069" s="165"/>
      <c r="P1069" s="166"/>
      <c r="Q1069" s="188"/>
      <c r="R1069" s="166"/>
      <c r="S1069" s="173"/>
      <c r="T1069" s="184"/>
      <c r="U1069" s="118"/>
    </row>
    <row r="1070" spans="1:21" ht="21.95" customHeight="1" x14ac:dyDescent="0.2">
      <c r="B1070" s="131"/>
      <c r="C1070" s="132" t="s">
        <v>345</v>
      </c>
      <c r="D1070" s="133"/>
      <c r="E1070" s="134"/>
      <c r="F1070" s="132" t="s">
        <v>350</v>
      </c>
      <c r="G1070" s="133"/>
      <c r="H1070" s="133"/>
      <c r="I1070" s="133"/>
      <c r="J1070" s="133"/>
      <c r="K1070" s="135">
        <v>2</v>
      </c>
      <c r="L1070" s="135" t="s">
        <v>125</v>
      </c>
      <c r="M1070" s="136">
        <v>172000</v>
      </c>
      <c r="N1070" s="137">
        <f>SUM(K1070*M1070)</f>
        <v>344000</v>
      </c>
      <c r="O1070" s="136">
        <v>208000</v>
      </c>
      <c r="P1070" s="137">
        <f>SUM(K1070*O1070)</f>
        <v>416000</v>
      </c>
      <c r="Q1070" s="189">
        <f>ROUNDDOWN(M1070*0.8,-2)</f>
        <v>137600</v>
      </c>
      <c r="R1070" s="174">
        <f>SUM(K1070*Q1070)</f>
        <v>275200</v>
      </c>
      <c r="S1070" s="139">
        <f>Q1070</f>
        <v>137600</v>
      </c>
      <c r="T1070" s="140" t="str">
        <f>T1068</f>
        <v>いちけん</v>
      </c>
      <c r="U1070" s="118"/>
    </row>
    <row r="1071" spans="1:21" ht="21.95" customHeight="1" x14ac:dyDescent="0.2">
      <c r="B1071" s="125"/>
      <c r="C1071" s="10"/>
      <c r="D1071" s="10"/>
      <c r="E1071" s="126"/>
      <c r="F1071" s="10" t="s">
        <v>349</v>
      </c>
      <c r="G1071" s="10"/>
      <c r="H1071" s="10"/>
      <c r="I1071" s="10"/>
      <c r="J1071" s="10"/>
      <c r="K1071" s="126"/>
      <c r="L1071" s="127"/>
      <c r="M1071" s="141"/>
      <c r="N1071" s="126"/>
      <c r="O1071" s="128"/>
      <c r="P1071" s="126"/>
      <c r="Q1071" s="190"/>
      <c r="R1071" s="126"/>
      <c r="S1071" s="129"/>
      <c r="T1071" s="130"/>
      <c r="U1071" s="118"/>
    </row>
    <row r="1072" spans="1:21" ht="21.95" customHeight="1" x14ac:dyDescent="0.2">
      <c r="B1072" s="131"/>
      <c r="C1072" s="132" t="s">
        <v>351</v>
      </c>
      <c r="D1072" s="133"/>
      <c r="E1072" s="134"/>
      <c r="F1072" s="132" t="s">
        <v>363</v>
      </c>
      <c r="G1072" s="133"/>
      <c r="H1072" s="133"/>
      <c r="I1072" s="133"/>
      <c r="J1072" s="133"/>
      <c r="K1072" s="135">
        <v>5</v>
      </c>
      <c r="L1072" s="135" t="s">
        <v>125</v>
      </c>
      <c r="M1072" s="136">
        <v>160000</v>
      </c>
      <c r="N1072" s="137">
        <f>SUM(K1072*M1072)</f>
        <v>800000</v>
      </c>
      <c r="O1072" s="136">
        <v>211200</v>
      </c>
      <c r="P1072" s="137">
        <f>SUM(K1072*O1072)</f>
        <v>1056000</v>
      </c>
      <c r="Q1072" s="189">
        <f>ROUNDDOWN(M1072*0.8,-2)</f>
        <v>128000</v>
      </c>
      <c r="R1072" s="174">
        <f>SUM(K1072*Q1072)</f>
        <v>640000</v>
      </c>
      <c r="S1072" s="139">
        <f>Q1072</f>
        <v>128000</v>
      </c>
      <c r="T1072" s="140" t="str">
        <f>T1070</f>
        <v>いちけん</v>
      </c>
      <c r="U1072" s="118"/>
    </row>
    <row r="1073" spans="2:21" ht="21.95" customHeight="1" x14ac:dyDescent="0.2">
      <c r="B1073" s="125"/>
      <c r="C1073" s="10"/>
      <c r="D1073" s="10"/>
      <c r="E1073" s="126"/>
      <c r="F1073" s="10" t="s">
        <v>364</v>
      </c>
      <c r="G1073" s="10"/>
      <c r="H1073" s="10"/>
      <c r="I1073" s="10"/>
      <c r="J1073" s="10"/>
      <c r="K1073" s="126"/>
      <c r="L1073" s="127"/>
      <c r="M1073" s="141"/>
      <c r="N1073" s="126"/>
      <c r="O1073" s="128"/>
      <c r="P1073" s="126"/>
      <c r="Q1073" s="190"/>
      <c r="R1073" s="126"/>
      <c r="S1073" s="129"/>
      <c r="T1073" s="130"/>
      <c r="U1073" s="118"/>
    </row>
    <row r="1074" spans="2:21" ht="21.95" customHeight="1" x14ac:dyDescent="0.2">
      <c r="B1074" s="131"/>
      <c r="C1074" s="132" t="s">
        <v>352</v>
      </c>
      <c r="D1074" s="133"/>
      <c r="E1074" s="134"/>
      <c r="F1074" s="132" t="s">
        <v>365</v>
      </c>
      <c r="G1074" s="133"/>
      <c r="H1074" s="133"/>
      <c r="I1074" s="133"/>
      <c r="J1074" s="133"/>
      <c r="K1074" s="135">
        <v>3</v>
      </c>
      <c r="L1074" s="135" t="s">
        <v>125</v>
      </c>
      <c r="M1074" s="136">
        <v>157000</v>
      </c>
      <c r="N1074" s="137">
        <f>SUM(K1074*M1074)</f>
        <v>471000</v>
      </c>
      <c r="O1074" s="136">
        <v>188800</v>
      </c>
      <c r="P1074" s="137">
        <f>SUM(K1074*O1074)</f>
        <v>566400</v>
      </c>
      <c r="Q1074" s="189">
        <f>ROUNDDOWN(M1074*0.8,-2)</f>
        <v>125600</v>
      </c>
      <c r="R1074" s="174">
        <f>SUM(K1074*Q1074)</f>
        <v>376800</v>
      </c>
      <c r="S1074" s="139">
        <f>Q1074</f>
        <v>125600</v>
      </c>
      <c r="T1074" s="140" t="str">
        <f>T1072</f>
        <v>いちけん</v>
      </c>
      <c r="U1074" s="118"/>
    </row>
    <row r="1075" spans="2:21" ht="21.95" customHeight="1" x14ac:dyDescent="0.2">
      <c r="B1075" s="125"/>
      <c r="C1075" s="10"/>
      <c r="D1075" s="10"/>
      <c r="E1075" s="126"/>
      <c r="F1075" s="10" t="s">
        <v>366</v>
      </c>
      <c r="G1075" s="10"/>
      <c r="H1075" s="10"/>
      <c r="I1075" s="10"/>
      <c r="J1075" s="10"/>
      <c r="K1075" s="126"/>
      <c r="L1075" s="127"/>
      <c r="M1075" s="141"/>
      <c r="N1075" s="126"/>
      <c r="O1075" s="128"/>
      <c r="P1075" s="126"/>
      <c r="Q1075" s="190"/>
      <c r="R1075" s="126"/>
      <c r="S1075" s="129"/>
      <c r="T1075" s="130"/>
      <c r="U1075" s="118"/>
    </row>
    <row r="1076" spans="2:21" ht="21.95" customHeight="1" x14ac:dyDescent="0.2">
      <c r="B1076" s="131"/>
      <c r="C1076" s="132" t="s">
        <v>353</v>
      </c>
      <c r="D1076" s="133"/>
      <c r="E1076" s="134"/>
      <c r="F1076" s="132" t="s">
        <v>367</v>
      </c>
      <c r="G1076" s="133"/>
      <c r="H1076" s="133"/>
      <c r="I1076" s="133"/>
      <c r="J1076" s="133"/>
      <c r="K1076" s="135">
        <v>1</v>
      </c>
      <c r="L1076" s="135" t="s">
        <v>125</v>
      </c>
      <c r="M1076" s="136">
        <v>223750</v>
      </c>
      <c r="N1076" s="137">
        <f>SUM(K1076*M1076)</f>
        <v>223750</v>
      </c>
      <c r="O1076" s="136">
        <v>380800</v>
      </c>
      <c r="P1076" s="137">
        <f>SUM(K1076*O1076)</f>
        <v>380800</v>
      </c>
      <c r="Q1076" s="189">
        <f>ROUNDDOWN(M1076*0.8,-2)</f>
        <v>179000</v>
      </c>
      <c r="R1076" s="174">
        <f>SUM(K1076*Q1076)</f>
        <v>179000</v>
      </c>
      <c r="S1076" s="139">
        <f>Q1076</f>
        <v>179000</v>
      </c>
      <c r="T1076" s="140" t="str">
        <f>T1074</f>
        <v>いちけん</v>
      </c>
      <c r="U1076" s="118"/>
    </row>
    <row r="1077" spans="2:21" ht="21.95" customHeight="1" x14ac:dyDescent="0.2">
      <c r="B1077" s="125"/>
      <c r="C1077" s="10"/>
      <c r="D1077" s="10"/>
      <c r="E1077" s="126"/>
      <c r="F1077" s="10" t="s">
        <v>368</v>
      </c>
      <c r="G1077" s="10"/>
      <c r="H1077" s="10"/>
      <c r="I1077" s="10"/>
      <c r="J1077" s="10"/>
      <c r="K1077" s="126"/>
      <c r="L1077" s="127"/>
      <c r="M1077" s="141"/>
      <c r="N1077" s="126"/>
      <c r="O1077" s="128"/>
      <c r="P1077" s="126"/>
      <c r="Q1077" s="190"/>
      <c r="R1077" s="126"/>
      <c r="S1077" s="129"/>
      <c r="T1077" s="130"/>
      <c r="U1077" s="118"/>
    </row>
    <row r="1078" spans="2:21" ht="21.95" customHeight="1" x14ac:dyDescent="0.2">
      <c r="B1078" s="131"/>
      <c r="C1078" s="132" t="s">
        <v>354</v>
      </c>
      <c r="D1078" s="133"/>
      <c r="E1078" s="134"/>
      <c r="F1078" s="132" t="s">
        <v>369</v>
      </c>
      <c r="G1078" s="133"/>
      <c r="H1078" s="133"/>
      <c r="I1078" s="133"/>
      <c r="J1078" s="133"/>
      <c r="K1078" s="135">
        <v>5</v>
      </c>
      <c r="L1078" s="135" t="s">
        <v>125</v>
      </c>
      <c r="M1078" s="136">
        <v>157000</v>
      </c>
      <c r="N1078" s="137">
        <f>SUM(K1078*M1078)</f>
        <v>785000</v>
      </c>
      <c r="O1078" s="136">
        <v>259200</v>
      </c>
      <c r="P1078" s="137">
        <f>SUM(K1078*O1078)</f>
        <v>1296000</v>
      </c>
      <c r="Q1078" s="189">
        <f>ROUNDDOWN(M1078*0.8,-2)</f>
        <v>125600</v>
      </c>
      <c r="R1078" s="174">
        <f>SUM(K1078*Q1078)</f>
        <v>628000</v>
      </c>
      <c r="S1078" s="139">
        <f>Q1078</f>
        <v>125600</v>
      </c>
      <c r="T1078" s="140" t="str">
        <f>T1076</f>
        <v>いちけん</v>
      </c>
      <c r="U1078" s="118"/>
    </row>
    <row r="1079" spans="2:21" ht="21.95" customHeight="1" x14ac:dyDescent="0.2">
      <c r="B1079" s="125"/>
      <c r="C1079" s="10"/>
      <c r="D1079" s="10"/>
      <c r="E1079" s="126"/>
      <c r="F1079" s="10" t="s">
        <v>370</v>
      </c>
      <c r="G1079" s="10"/>
      <c r="H1079" s="10"/>
      <c r="I1079" s="10"/>
      <c r="J1079" s="10"/>
      <c r="K1079" s="126"/>
      <c r="L1079" s="127"/>
      <c r="M1079" s="141"/>
      <c r="N1079" s="126"/>
      <c r="O1079" s="128"/>
      <c r="P1079" s="126"/>
      <c r="Q1079" s="190"/>
      <c r="R1079" s="126"/>
      <c r="S1079" s="129"/>
      <c r="T1079" s="130"/>
      <c r="U1079" s="118"/>
    </row>
    <row r="1080" spans="2:21" ht="21.95" customHeight="1" x14ac:dyDescent="0.2">
      <c r="B1080" s="131"/>
      <c r="C1080" s="132" t="s">
        <v>355</v>
      </c>
      <c r="D1080" s="133"/>
      <c r="E1080" s="134"/>
      <c r="F1080" s="132" t="s">
        <v>371</v>
      </c>
      <c r="G1080" s="133"/>
      <c r="H1080" s="133"/>
      <c r="I1080" s="133"/>
      <c r="J1080" s="133"/>
      <c r="K1080" s="135">
        <v>2</v>
      </c>
      <c r="L1080" s="135" t="s">
        <v>125</v>
      </c>
      <c r="M1080" s="136">
        <v>328750</v>
      </c>
      <c r="N1080" s="137">
        <f>SUM(K1080*M1080)</f>
        <v>657500</v>
      </c>
      <c r="O1080" s="136">
        <v>374400</v>
      </c>
      <c r="P1080" s="137">
        <f>SUM(K1080*O1080)</f>
        <v>748800</v>
      </c>
      <c r="Q1080" s="189">
        <f>ROUNDDOWN(M1080*0.8,-2)</f>
        <v>263000</v>
      </c>
      <c r="R1080" s="174">
        <f>SUM(K1080*Q1080)</f>
        <v>526000</v>
      </c>
      <c r="S1080" s="139">
        <f>Q1080</f>
        <v>263000</v>
      </c>
      <c r="T1080" s="140" t="str">
        <f>T1078</f>
        <v>いちけん</v>
      </c>
      <c r="U1080" s="118"/>
    </row>
    <row r="1081" spans="2:21" ht="21.95" customHeight="1" x14ac:dyDescent="0.2">
      <c r="B1081" s="125"/>
      <c r="C1081" s="10"/>
      <c r="D1081" s="10"/>
      <c r="E1081" s="126"/>
      <c r="F1081" s="10" t="s">
        <v>372</v>
      </c>
      <c r="G1081" s="10"/>
      <c r="H1081" s="10"/>
      <c r="I1081" s="10"/>
      <c r="J1081" s="10"/>
      <c r="K1081" s="126"/>
      <c r="L1081" s="127"/>
      <c r="M1081" s="141"/>
      <c r="N1081" s="126"/>
      <c r="O1081" s="128"/>
      <c r="P1081" s="126"/>
      <c r="Q1081" s="190"/>
      <c r="R1081" s="126"/>
      <c r="S1081" s="129"/>
      <c r="T1081" s="130"/>
      <c r="U1081" s="118"/>
    </row>
    <row r="1082" spans="2:21" ht="21.95" customHeight="1" x14ac:dyDescent="0.2">
      <c r="B1082" s="131"/>
      <c r="C1082" s="132" t="s">
        <v>356</v>
      </c>
      <c r="D1082" s="133"/>
      <c r="E1082" s="134"/>
      <c r="F1082" s="132" t="s">
        <v>373</v>
      </c>
      <c r="G1082" s="133"/>
      <c r="H1082" s="133"/>
      <c r="I1082" s="133"/>
      <c r="J1082" s="133"/>
      <c r="K1082" s="135">
        <v>25</v>
      </c>
      <c r="L1082" s="135" t="s">
        <v>125</v>
      </c>
      <c r="M1082" s="136">
        <v>138150</v>
      </c>
      <c r="N1082" s="137">
        <f>SUM(K1082*M1082)</f>
        <v>3453750</v>
      </c>
      <c r="O1082" s="136">
        <v>120000</v>
      </c>
      <c r="P1082" s="137">
        <f>SUM(K1082*O1082)</f>
        <v>3000000</v>
      </c>
      <c r="Q1082" s="189">
        <f>ROUNDDOWN(M1082*0.8,-2)</f>
        <v>110500</v>
      </c>
      <c r="R1082" s="174">
        <f>SUM(K1082*Q1082)</f>
        <v>2762500</v>
      </c>
      <c r="S1082" s="139">
        <f>Q1082</f>
        <v>110500</v>
      </c>
      <c r="T1082" s="140" t="str">
        <f>T1080</f>
        <v>いちけん</v>
      </c>
      <c r="U1082" s="118"/>
    </row>
    <row r="1083" spans="2:21" ht="21.95" customHeight="1" x14ac:dyDescent="0.2">
      <c r="B1083" s="125"/>
      <c r="C1083" s="10"/>
      <c r="D1083" s="10"/>
      <c r="E1083" s="126"/>
      <c r="F1083" s="10" t="s">
        <v>374</v>
      </c>
      <c r="G1083" s="10"/>
      <c r="H1083" s="10"/>
      <c r="I1083" s="10"/>
      <c r="J1083" s="10"/>
      <c r="K1083" s="126"/>
      <c r="L1083" s="127"/>
      <c r="M1083" s="141"/>
      <c r="N1083" s="126"/>
      <c r="O1083" s="128"/>
      <c r="P1083" s="126"/>
      <c r="Q1083" s="190"/>
      <c r="R1083" s="126"/>
      <c r="S1083" s="129"/>
      <c r="T1083" s="130"/>
      <c r="U1083" s="118"/>
    </row>
    <row r="1084" spans="2:21" ht="21.95" customHeight="1" x14ac:dyDescent="0.2">
      <c r="B1084" s="131"/>
      <c r="C1084" s="132" t="s">
        <v>357</v>
      </c>
      <c r="D1084" s="133"/>
      <c r="E1084" s="134"/>
      <c r="F1084" s="132" t="s">
        <v>375</v>
      </c>
      <c r="G1084" s="133"/>
      <c r="H1084" s="133"/>
      <c r="I1084" s="133"/>
      <c r="J1084" s="133"/>
      <c r="K1084" s="135">
        <v>5</v>
      </c>
      <c r="L1084" s="135" t="s">
        <v>125</v>
      </c>
      <c r="M1084" s="136">
        <v>143750</v>
      </c>
      <c r="N1084" s="137">
        <f>SUM(K1084*M1084)</f>
        <v>718750</v>
      </c>
      <c r="O1084" s="136">
        <v>118400</v>
      </c>
      <c r="P1084" s="137">
        <f>SUM(K1084*O1084)</f>
        <v>592000</v>
      </c>
      <c r="Q1084" s="189">
        <f>ROUNDDOWN(M1084*0.8,-2)</f>
        <v>115000</v>
      </c>
      <c r="R1084" s="174">
        <f>SUM(K1084*Q1084)</f>
        <v>575000</v>
      </c>
      <c r="S1084" s="139">
        <f>Q1084</f>
        <v>115000</v>
      </c>
      <c r="T1084" s="140" t="str">
        <f>T1082</f>
        <v>いちけん</v>
      </c>
      <c r="U1084" s="118"/>
    </row>
    <row r="1085" spans="2:21" ht="21.95" customHeight="1" x14ac:dyDescent="0.2">
      <c r="B1085" s="125"/>
      <c r="C1085" s="10"/>
      <c r="D1085" s="10"/>
      <c r="E1085" s="126"/>
      <c r="F1085" s="10" t="s">
        <v>376</v>
      </c>
      <c r="G1085" s="10"/>
      <c r="H1085" s="10"/>
      <c r="I1085" s="10"/>
      <c r="J1085" s="10"/>
      <c r="K1085" s="126"/>
      <c r="L1085" s="127"/>
      <c r="M1085" s="141"/>
      <c r="N1085" s="126"/>
      <c r="O1085" s="128"/>
      <c r="P1085" s="126"/>
      <c r="Q1085" s="190"/>
      <c r="R1085" s="126"/>
      <c r="S1085" s="129"/>
      <c r="T1085" s="130"/>
      <c r="U1085" s="118"/>
    </row>
    <row r="1086" spans="2:21" ht="21.75" customHeight="1" x14ac:dyDescent="0.2">
      <c r="B1086" s="131"/>
      <c r="C1086" s="132" t="s">
        <v>358</v>
      </c>
      <c r="D1086" s="133"/>
      <c r="E1086" s="134"/>
      <c r="F1086" s="132" t="s">
        <v>377</v>
      </c>
      <c r="G1086" s="133"/>
      <c r="H1086" s="133"/>
      <c r="I1086" s="133"/>
      <c r="J1086" s="133"/>
      <c r="K1086" s="135">
        <v>4</v>
      </c>
      <c r="L1086" s="135" t="s">
        <v>125</v>
      </c>
      <c r="M1086" s="136">
        <v>63500</v>
      </c>
      <c r="N1086" s="137">
        <f>SUM(K1086*M1086)</f>
        <v>254000</v>
      </c>
      <c r="O1086" s="136">
        <v>83200</v>
      </c>
      <c r="P1086" s="137">
        <f>SUM(K1086*O1086)</f>
        <v>332800</v>
      </c>
      <c r="Q1086" s="189">
        <f>ROUNDDOWN(M1086*0.8,-2)</f>
        <v>50800</v>
      </c>
      <c r="R1086" s="174">
        <f>SUM(K1086*Q1086)</f>
        <v>203200</v>
      </c>
      <c r="S1086" s="139">
        <f>Q1086</f>
        <v>50800</v>
      </c>
      <c r="T1086" s="140" t="str">
        <f>T1084</f>
        <v>いちけん</v>
      </c>
      <c r="U1086" s="118"/>
    </row>
    <row r="1087" spans="2:21" ht="23.25" customHeight="1" x14ac:dyDescent="0.2">
      <c r="B1087" s="125"/>
      <c r="C1087" s="10"/>
      <c r="D1087" s="10"/>
      <c r="E1087" s="126"/>
      <c r="F1087" s="10" t="s">
        <v>370</v>
      </c>
      <c r="G1087" s="10"/>
      <c r="H1087" s="10"/>
      <c r="I1087" s="10"/>
      <c r="J1087" s="10"/>
      <c r="K1087" s="126"/>
      <c r="L1087" s="127"/>
      <c r="M1087" s="141"/>
      <c r="N1087" s="126"/>
      <c r="O1087" s="128"/>
      <c r="P1087" s="126"/>
      <c r="Q1087" s="190"/>
      <c r="R1087" s="126"/>
      <c r="S1087" s="129"/>
      <c r="T1087" s="130"/>
      <c r="U1087" s="118"/>
    </row>
    <row r="1088" spans="2:21" ht="21.95" customHeight="1" x14ac:dyDescent="0.2">
      <c r="B1088" s="131"/>
      <c r="C1088" s="132" t="s">
        <v>359</v>
      </c>
      <c r="D1088" s="133"/>
      <c r="E1088" s="134"/>
      <c r="F1088" s="132" t="s">
        <v>378</v>
      </c>
      <c r="G1088" s="133"/>
      <c r="H1088" s="133"/>
      <c r="I1088" s="133"/>
      <c r="J1088" s="133"/>
      <c r="K1088" s="135">
        <v>1</v>
      </c>
      <c r="L1088" s="135" t="s">
        <v>125</v>
      </c>
      <c r="M1088" s="136">
        <v>49500</v>
      </c>
      <c r="N1088" s="137">
        <f>SUM(K1088*M1088)</f>
        <v>49500</v>
      </c>
      <c r="O1088" s="136">
        <v>60000</v>
      </c>
      <c r="P1088" s="137">
        <f>SUM(K1088*O1088)</f>
        <v>60000</v>
      </c>
      <c r="Q1088" s="189">
        <f>ROUNDDOWN(M1088*0.8,-2)</f>
        <v>39600</v>
      </c>
      <c r="R1088" s="174">
        <f>SUM(K1088*Q1088)</f>
        <v>39600</v>
      </c>
      <c r="S1088" s="139">
        <f>Q1088</f>
        <v>39600</v>
      </c>
      <c r="T1088" s="140" t="str">
        <f>T1086</f>
        <v>いちけん</v>
      </c>
      <c r="U1088" s="118"/>
    </row>
    <row r="1089" spans="1:21" ht="21.95" customHeight="1" x14ac:dyDescent="0.2">
      <c r="B1089" s="125"/>
      <c r="C1089" s="10"/>
      <c r="D1089" s="10"/>
      <c r="E1089" s="126"/>
      <c r="F1089" s="10" t="s">
        <v>370</v>
      </c>
      <c r="G1089" s="10"/>
      <c r="H1089" s="10"/>
      <c r="I1089" s="10"/>
      <c r="J1089" s="10"/>
      <c r="K1089" s="126"/>
      <c r="L1089" s="127"/>
      <c r="M1089" s="142"/>
      <c r="N1089" s="126"/>
      <c r="O1089" s="128"/>
      <c r="P1089" s="126"/>
      <c r="Q1089" s="190"/>
      <c r="R1089" s="126"/>
      <c r="S1089" s="129"/>
      <c r="T1089" s="130"/>
      <c r="U1089" s="118"/>
    </row>
    <row r="1090" spans="1:21" ht="21.95" customHeight="1" x14ac:dyDescent="0.2">
      <c r="B1090" s="131"/>
      <c r="C1090" s="132" t="s">
        <v>360</v>
      </c>
      <c r="D1090" s="133"/>
      <c r="E1090" s="134"/>
      <c r="F1090" s="132" t="s">
        <v>379</v>
      </c>
      <c r="G1090" s="133"/>
      <c r="H1090" s="133"/>
      <c r="I1090" s="133"/>
      <c r="J1090" s="133"/>
      <c r="K1090" s="135">
        <v>1</v>
      </c>
      <c r="L1090" s="135" t="s">
        <v>125</v>
      </c>
      <c r="M1090" s="136">
        <v>247500</v>
      </c>
      <c r="N1090" s="137">
        <f>SUM(K1090*M1090)</f>
        <v>247500</v>
      </c>
      <c r="O1090" s="136">
        <v>400000</v>
      </c>
      <c r="P1090" s="137">
        <f>SUM(K1090*O1090)</f>
        <v>400000</v>
      </c>
      <c r="Q1090" s="189">
        <f>ROUNDDOWN(M1090*0.8,-2)</f>
        <v>198000</v>
      </c>
      <c r="R1090" s="174">
        <f>SUM(K1090*Q1090)</f>
        <v>198000</v>
      </c>
      <c r="S1090" s="139">
        <f>Q1090</f>
        <v>198000</v>
      </c>
      <c r="T1090" s="140" t="str">
        <f>T1088</f>
        <v>いちけん</v>
      </c>
      <c r="U1090" s="118"/>
    </row>
    <row r="1091" spans="1:21" ht="21.95" customHeight="1" x14ac:dyDescent="0.2">
      <c r="B1091" s="125"/>
      <c r="C1091" s="10"/>
      <c r="D1091" s="10"/>
      <c r="E1091" s="126"/>
      <c r="F1091" s="10" t="s">
        <v>374</v>
      </c>
      <c r="G1091" s="10"/>
      <c r="H1091" s="10"/>
      <c r="I1091" s="10"/>
      <c r="J1091" s="10"/>
      <c r="K1091" s="126"/>
      <c r="L1091" s="127"/>
      <c r="M1091" s="141"/>
      <c r="N1091" s="126"/>
      <c r="O1091" s="128"/>
      <c r="P1091" s="126"/>
      <c r="Q1091" s="190"/>
      <c r="R1091" s="126"/>
      <c r="S1091" s="129"/>
      <c r="T1091" s="130"/>
      <c r="U1091" s="118"/>
    </row>
    <row r="1092" spans="1:21" ht="21.95" customHeight="1" x14ac:dyDescent="0.2">
      <c r="B1092" s="131"/>
      <c r="C1092" s="132" t="s">
        <v>361</v>
      </c>
      <c r="D1092" s="133"/>
      <c r="E1092" s="134"/>
      <c r="F1092" s="132" t="s">
        <v>373</v>
      </c>
      <c r="G1092" s="133"/>
      <c r="H1092" s="133"/>
      <c r="I1092" s="133"/>
      <c r="J1092" s="133"/>
      <c r="K1092" s="135">
        <v>3</v>
      </c>
      <c r="L1092" s="135" t="s">
        <v>125</v>
      </c>
      <c r="M1092" s="136">
        <v>105000</v>
      </c>
      <c r="N1092" s="137">
        <f>SUM(K1092*M1092)</f>
        <v>315000</v>
      </c>
      <c r="O1092" s="136">
        <v>153600</v>
      </c>
      <c r="P1092" s="137">
        <f>SUM(K1092*O1092)</f>
        <v>460800</v>
      </c>
      <c r="Q1092" s="189">
        <f>ROUNDDOWN(M1092*0.8,-2)</f>
        <v>84000</v>
      </c>
      <c r="R1092" s="174">
        <f>SUM(K1092*Q1092)</f>
        <v>252000</v>
      </c>
      <c r="S1092" s="139">
        <f>Q1092</f>
        <v>84000</v>
      </c>
      <c r="T1092" s="140" t="str">
        <f>T1090</f>
        <v>いちけん</v>
      </c>
      <c r="U1092" s="118"/>
    </row>
    <row r="1093" spans="1:21" ht="21.95" customHeight="1" x14ac:dyDescent="0.2">
      <c r="B1093" s="125"/>
      <c r="C1093" s="10"/>
      <c r="D1093" s="10"/>
      <c r="E1093" s="126"/>
      <c r="F1093" s="10" t="s">
        <v>374</v>
      </c>
      <c r="G1093" s="10"/>
      <c r="H1093" s="10"/>
      <c r="I1093" s="10"/>
      <c r="J1093" s="10"/>
      <c r="K1093" s="126"/>
      <c r="L1093" s="127"/>
      <c r="M1093" s="142"/>
      <c r="N1093" s="126"/>
      <c r="O1093" s="128"/>
      <c r="P1093" s="126"/>
      <c r="Q1093" s="190"/>
      <c r="R1093" s="126"/>
      <c r="S1093" s="129"/>
      <c r="T1093" s="130"/>
      <c r="U1093" s="118"/>
    </row>
    <row r="1094" spans="1:21" ht="21.95" customHeight="1" x14ac:dyDescent="0.2">
      <c r="B1094" s="131"/>
      <c r="C1094" s="132" t="s">
        <v>362</v>
      </c>
      <c r="D1094" s="133"/>
      <c r="E1094" s="134"/>
      <c r="F1094" s="132" t="s">
        <v>373</v>
      </c>
      <c r="G1094" s="133"/>
      <c r="H1094" s="133"/>
      <c r="I1094" s="133"/>
      <c r="J1094" s="133"/>
      <c r="K1094" s="135">
        <v>6</v>
      </c>
      <c r="L1094" s="135" t="s">
        <v>125</v>
      </c>
      <c r="M1094" s="146">
        <v>105000</v>
      </c>
      <c r="N1094" s="137">
        <f>SUM(K1094*M1094)</f>
        <v>630000</v>
      </c>
      <c r="O1094" s="136">
        <v>153600</v>
      </c>
      <c r="P1094" s="137">
        <f>SUM(K1094*O1094)</f>
        <v>921600</v>
      </c>
      <c r="Q1094" s="189">
        <f>ROUNDDOWN(M1094*0.8,-2)</f>
        <v>84000</v>
      </c>
      <c r="R1094" s="174">
        <f>SUM(K1094*Q1094)</f>
        <v>504000</v>
      </c>
      <c r="S1094" s="139">
        <f>Q1094</f>
        <v>84000</v>
      </c>
      <c r="T1094" s="140" t="str">
        <f>T1092</f>
        <v>いちけん</v>
      </c>
      <c r="U1094" s="118"/>
    </row>
    <row r="1095" spans="1:21" ht="21.95" customHeight="1" x14ac:dyDescent="0.2">
      <c r="B1095" s="125"/>
      <c r="C1095" s="10"/>
      <c r="D1095" s="10"/>
      <c r="E1095" s="126"/>
      <c r="F1095" s="10" t="s">
        <v>370</v>
      </c>
      <c r="G1095" s="10"/>
      <c r="H1095" s="10"/>
      <c r="I1095" s="10"/>
      <c r="J1095" s="10"/>
      <c r="K1095" s="126"/>
      <c r="L1095" s="127"/>
      <c r="M1095" s="142"/>
      <c r="N1095" s="126"/>
      <c r="O1095" s="128"/>
      <c r="P1095" s="126"/>
      <c r="Q1095" s="190"/>
      <c r="R1095" s="126"/>
      <c r="S1095" s="129"/>
      <c r="T1095" s="130"/>
      <c r="U1095" s="118"/>
    </row>
    <row r="1096" spans="1:21" ht="21.95" customHeight="1" x14ac:dyDescent="0.2">
      <c r="B1096" s="131"/>
      <c r="C1096" s="132" t="s">
        <v>380</v>
      </c>
      <c r="D1096" s="133"/>
      <c r="E1096" s="134"/>
      <c r="F1096" s="132" t="s">
        <v>382</v>
      </c>
      <c r="G1096" s="133"/>
      <c r="H1096" s="133"/>
      <c r="I1096" s="133"/>
      <c r="J1096" s="133"/>
      <c r="K1096" s="135">
        <v>2</v>
      </c>
      <c r="L1096" s="135" t="s">
        <v>125</v>
      </c>
      <c r="M1096" s="146">
        <v>468750</v>
      </c>
      <c r="N1096" s="137">
        <f>SUM(K1096*M1096)</f>
        <v>937500</v>
      </c>
      <c r="O1096" s="136">
        <v>593600</v>
      </c>
      <c r="P1096" s="137">
        <f>SUM(K1096*O1096)</f>
        <v>1187200</v>
      </c>
      <c r="Q1096" s="189">
        <f>ROUNDDOWN(M1096*0.8,-2)</f>
        <v>375000</v>
      </c>
      <c r="R1096" s="174">
        <f>SUM(K1096*Q1096)</f>
        <v>750000</v>
      </c>
      <c r="S1096" s="139">
        <f>Q1096</f>
        <v>375000</v>
      </c>
      <c r="T1096" s="140" t="str">
        <f>T1094</f>
        <v>いちけん</v>
      </c>
      <c r="U1096" s="118"/>
    </row>
    <row r="1097" spans="1:21" ht="21.95" customHeight="1" x14ac:dyDescent="0.2">
      <c r="B1097" s="125"/>
      <c r="C1097" s="10"/>
      <c r="D1097" s="10"/>
      <c r="E1097" s="126"/>
      <c r="F1097" s="10" t="s">
        <v>370</v>
      </c>
      <c r="G1097" s="10"/>
      <c r="H1097" s="10"/>
      <c r="I1097" s="10"/>
      <c r="J1097" s="10"/>
      <c r="K1097" s="126"/>
      <c r="L1097" s="127"/>
      <c r="M1097" s="142"/>
      <c r="N1097" s="126"/>
      <c r="O1097" s="128"/>
      <c r="P1097" s="126"/>
      <c r="Q1097" s="190"/>
      <c r="R1097" s="126"/>
      <c r="S1097" s="129"/>
      <c r="T1097" s="130"/>
      <c r="U1097" s="118"/>
    </row>
    <row r="1098" spans="1:21" ht="21.95" customHeight="1" thickBot="1" x14ac:dyDescent="0.25">
      <c r="B1098" s="148"/>
      <c r="C1098" s="149" t="s">
        <v>381</v>
      </c>
      <c r="D1098" s="149"/>
      <c r="E1098" s="150"/>
      <c r="F1098" s="149" t="s">
        <v>383</v>
      </c>
      <c r="G1098" s="149"/>
      <c r="H1098" s="149"/>
      <c r="I1098" s="149"/>
      <c r="J1098" s="149"/>
      <c r="K1098" s="151">
        <v>1</v>
      </c>
      <c r="L1098" s="151" t="s">
        <v>125</v>
      </c>
      <c r="M1098" s="152">
        <v>313750</v>
      </c>
      <c r="N1098" s="156">
        <f>SUM(K1098*M1098)</f>
        <v>313750</v>
      </c>
      <c r="O1098" s="168">
        <v>536000</v>
      </c>
      <c r="P1098" s="156">
        <f>SUM(K1098*O1098)</f>
        <v>536000</v>
      </c>
      <c r="Q1098" s="191">
        <f>ROUNDDOWN(M1098*0.8,-2)</f>
        <v>251000</v>
      </c>
      <c r="R1098" s="170">
        <f>SUM(K1098*Q1098)</f>
        <v>251000</v>
      </c>
      <c r="S1098" s="153">
        <f>Q1098</f>
        <v>251000</v>
      </c>
      <c r="T1098" s="171" t="str">
        <f>T1096</f>
        <v>いちけん</v>
      </c>
      <c r="U1098" s="118"/>
    </row>
    <row r="1099" spans="1:21" ht="19.899999999999999" customHeight="1" x14ac:dyDescent="0.2">
      <c r="B1099" s="125"/>
      <c r="C1099" s="10"/>
      <c r="D1099" s="10"/>
      <c r="E1099" s="126"/>
      <c r="F1099" s="10"/>
      <c r="G1099" s="10"/>
      <c r="H1099" s="10"/>
      <c r="I1099" s="10"/>
      <c r="J1099" s="10"/>
      <c r="K1099" s="126"/>
      <c r="L1099" s="127"/>
      <c r="M1099" s="142"/>
      <c r="N1099" s="142"/>
      <c r="O1099" s="142"/>
      <c r="P1099" s="142"/>
      <c r="Q1099" s="142"/>
      <c r="R1099" s="142"/>
      <c r="S1099" s="143"/>
      <c r="T1099" s="145"/>
      <c r="U1099" s="118"/>
    </row>
    <row r="1100" spans="1:21" ht="19.899999999999999" customHeight="1" x14ac:dyDescent="0.2">
      <c r="B1100" s="1039" t="s">
        <v>3</v>
      </c>
      <c r="C1100" s="1040"/>
      <c r="D1100" s="1041"/>
      <c r="E1100" s="126"/>
      <c r="F1100" s="10"/>
      <c r="G1100" s="10"/>
      <c r="H1100" s="10"/>
      <c r="I1100" s="10"/>
      <c r="J1100" s="10"/>
      <c r="K1100" s="126"/>
      <c r="L1100" s="127"/>
      <c r="M1100" s="142"/>
      <c r="N1100" s="142">
        <f>SUM(N1065:N1098)</f>
        <v>11870000</v>
      </c>
      <c r="O1100" s="142"/>
      <c r="P1100" s="142">
        <f>SUM(P1065:P1098)</f>
        <v>13562400</v>
      </c>
      <c r="Q1100" s="142"/>
      <c r="R1100" s="142">
        <f>SUM(R1065:R1098)</f>
        <v>9495500</v>
      </c>
      <c r="S1100" s="142"/>
      <c r="T1100" s="155"/>
      <c r="U1100" s="118"/>
    </row>
    <row r="1101" spans="1:21" ht="19.899999999999999" customHeight="1" thickBot="1" x14ac:dyDescent="0.25">
      <c r="B1101" s="148"/>
      <c r="C1101" s="149"/>
      <c r="D1101" s="149"/>
      <c r="E1101" s="150"/>
      <c r="F1101" s="149"/>
      <c r="G1101" s="149"/>
      <c r="H1101" s="149"/>
      <c r="I1101" s="149"/>
      <c r="J1101" s="149"/>
      <c r="K1101" s="150"/>
      <c r="L1101" s="151"/>
      <c r="M1101" s="152"/>
      <c r="N1101" s="152"/>
      <c r="O1101" s="152"/>
      <c r="P1101" s="152"/>
      <c r="Q1101" s="152"/>
      <c r="R1101" s="152"/>
      <c r="S1101" s="156"/>
      <c r="T1101" s="154"/>
      <c r="U1101" s="118"/>
    </row>
    <row r="1103" spans="1:21" x14ac:dyDescent="0.2">
      <c r="B1103" s="25" t="e">
        <f>B1059</f>
        <v>#REF!</v>
      </c>
      <c r="T1103" s="43" t="s">
        <v>216</v>
      </c>
    </row>
    <row r="1104" spans="1:21" ht="42" x14ac:dyDescent="0.4">
      <c r="A1104" s="106"/>
      <c r="M1104" s="107" t="s">
        <v>18</v>
      </c>
    </row>
    <row r="1105" spans="2:21" ht="21.75" thickBot="1" x14ac:dyDescent="0.25">
      <c r="B1105" s="108"/>
      <c r="C1105" s="109"/>
      <c r="D1105" s="109"/>
      <c r="E1105" s="109"/>
      <c r="F1105" s="109"/>
      <c r="G1105" s="109"/>
      <c r="H1105" s="109"/>
      <c r="I1105" s="109"/>
      <c r="J1105" s="109"/>
      <c r="K1105" s="109"/>
      <c r="L1105" s="110"/>
      <c r="M1105" s="109"/>
      <c r="N1105" s="109"/>
      <c r="O1105" s="109"/>
      <c r="P1105" s="109"/>
      <c r="Q1105" s="109"/>
      <c r="R1105" s="109"/>
      <c r="S1105" s="111"/>
      <c r="T1105" s="112"/>
    </row>
    <row r="1106" spans="2:21" ht="19.899999999999999" customHeight="1" x14ac:dyDescent="0.2">
      <c r="B1106" s="113"/>
      <c r="C1106" s="114"/>
      <c r="D1106" s="114"/>
      <c r="E1106" s="115"/>
      <c r="F1106" s="114"/>
      <c r="G1106" s="114"/>
      <c r="H1106" s="114"/>
      <c r="I1106" s="114"/>
      <c r="J1106" s="114"/>
      <c r="K1106" s="115"/>
      <c r="L1106" s="116"/>
      <c r="M1106" s="1042" t="s">
        <v>19</v>
      </c>
      <c r="N1106" s="1043"/>
      <c r="O1106" s="1042" t="s">
        <v>19</v>
      </c>
      <c r="P1106" s="1043"/>
      <c r="Q1106" s="1042" t="s">
        <v>19</v>
      </c>
      <c r="R1106" s="1043"/>
      <c r="S1106" s="116" t="s">
        <v>20</v>
      </c>
      <c r="T1106" s="117"/>
      <c r="U1106" s="118"/>
    </row>
    <row r="1107" spans="2:21" ht="19.899999999999999" customHeight="1" x14ac:dyDescent="0.2">
      <c r="B1107" s="1044" t="s">
        <v>21</v>
      </c>
      <c r="C1107" s="1045"/>
      <c r="D1107" s="1046"/>
      <c r="E1107" s="1047" t="s">
        <v>22</v>
      </c>
      <c r="F1107" s="1045"/>
      <c r="G1107" s="1045"/>
      <c r="H1107" s="1045"/>
      <c r="I1107" s="1045"/>
      <c r="J1107" s="1046"/>
      <c r="K1107" s="119" t="s">
        <v>23</v>
      </c>
      <c r="L1107" s="119" t="s">
        <v>5</v>
      </c>
      <c r="M1107" s="1048" t="s">
        <v>503</v>
      </c>
      <c r="N1107" s="1049"/>
      <c r="O1107" s="1048" t="s">
        <v>507</v>
      </c>
      <c r="P1107" s="1049"/>
      <c r="Q1107" s="1048" t="s">
        <v>519</v>
      </c>
      <c r="R1107" s="1049"/>
      <c r="S1107" s="119" t="s">
        <v>24</v>
      </c>
      <c r="T1107" s="120" t="s">
        <v>25</v>
      </c>
      <c r="U1107" s="118"/>
    </row>
    <row r="1108" spans="2:21" ht="19.899999999999999" customHeight="1" thickBot="1" x14ac:dyDescent="0.25">
      <c r="B1108" s="121"/>
      <c r="C1108" s="111"/>
      <c r="D1108" s="111"/>
      <c r="E1108" s="122"/>
      <c r="F1108" s="111"/>
      <c r="G1108" s="111"/>
      <c r="H1108" s="111"/>
      <c r="I1108" s="111"/>
      <c r="J1108" s="111"/>
      <c r="K1108" s="122"/>
      <c r="L1108" s="123"/>
      <c r="M1108" s="123" t="s">
        <v>26</v>
      </c>
      <c r="N1108" s="123" t="s">
        <v>27</v>
      </c>
      <c r="O1108" s="123" t="s">
        <v>26</v>
      </c>
      <c r="P1108" s="123" t="s">
        <v>27</v>
      </c>
      <c r="Q1108" s="123" t="s">
        <v>26</v>
      </c>
      <c r="R1108" s="123" t="s">
        <v>27</v>
      </c>
      <c r="S1108" s="123"/>
      <c r="T1108" s="124"/>
      <c r="U1108" s="118"/>
    </row>
    <row r="1109" spans="2:21" ht="21.95" customHeight="1" x14ac:dyDescent="0.2">
      <c r="B1109" s="125"/>
      <c r="C1109" s="10"/>
      <c r="D1109" s="10"/>
      <c r="E1109" s="126"/>
      <c r="F1109" s="10" t="s">
        <v>394</v>
      </c>
      <c r="G1109" s="10"/>
      <c r="H1109" s="10"/>
      <c r="I1109" s="10"/>
      <c r="J1109" s="10"/>
      <c r="K1109" s="126"/>
      <c r="L1109" s="127"/>
      <c r="M1109" s="128"/>
      <c r="N1109" s="126"/>
      <c r="O1109" s="128"/>
      <c r="P1109" s="126"/>
      <c r="Q1109" s="186"/>
      <c r="R1109" s="126"/>
      <c r="S1109" s="129"/>
      <c r="T1109" s="130"/>
      <c r="U1109" s="118"/>
    </row>
    <row r="1110" spans="2:21" ht="21.95" customHeight="1" x14ac:dyDescent="0.2">
      <c r="B1110" s="131"/>
      <c r="C1110" s="132" t="s">
        <v>384</v>
      </c>
      <c r="D1110" s="133"/>
      <c r="E1110" s="134"/>
      <c r="F1110" s="132" t="s">
        <v>395</v>
      </c>
      <c r="G1110" s="133"/>
      <c r="H1110" s="133"/>
      <c r="I1110" s="133"/>
      <c r="J1110" s="133"/>
      <c r="K1110" s="135">
        <v>4</v>
      </c>
      <c r="L1110" s="135" t="s">
        <v>125</v>
      </c>
      <c r="M1110" s="136">
        <v>65150</v>
      </c>
      <c r="N1110" s="143">
        <f>SUM(K1110*M1110)</f>
        <v>260600</v>
      </c>
      <c r="O1110" s="128">
        <v>102400</v>
      </c>
      <c r="P1110" s="143">
        <f>SUM(K1110*O1110)</f>
        <v>409600</v>
      </c>
      <c r="Q1110" s="189">
        <f t="shared" ref="Q1110:Q1136" si="11">ROUNDDOWN(M1110*0.8,-2)</f>
        <v>52100</v>
      </c>
      <c r="R1110" s="192">
        <f>SUM(K1110*Q1110)</f>
        <v>208400</v>
      </c>
      <c r="S1110" s="139">
        <f>Q1110</f>
        <v>52100</v>
      </c>
      <c r="T1110" s="140" t="str">
        <f>Q1107</f>
        <v>いちけん</v>
      </c>
      <c r="U1110" s="118"/>
    </row>
    <row r="1111" spans="2:21" ht="21.95" customHeight="1" x14ac:dyDescent="0.2">
      <c r="B1111" s="125"/>
      <c r="C1111" s="10"/>
      <c r="D1111" s="10"/>
      <c r="E1111" s="126"/>
      <c r="F1111" s="10" t="s">
        <v>394</v>
      </c>
      <c r="G1111" s="10"/>
      <c r="H1111" s="10"/>
      <c r="I1111" s="10"/>
      <c r="J1111" s="10"/>
      <c r="K1111" s="126"/>
      <c r="L1111" s="127"/>
      <c r="M1111" s="128"/>
      <c r="N1111" s="166"/>
      <c r="O1111" s="165"/>
      <c r="P1111" s="166"/>
      <c r="Q1111" s="193"/>
      <c r="R1111" s="167"/>
      <c r="S1111" s="129"/>
      <c r="T1111" s="130"/>
      <c r="U1111" s="118"/>
    </row>
    <row r="1112" spans="2:21" ht="21.95" customHeight="1" x14ac:dyDescent="0.2">
      <c r="B1112" s="131"/>
      <c r="C1112" s="132" t="s">
        <v>385</v>
      </c>
      <c r="D1112" s="133"/>
      <c r="E1112" s="134"/>
      <c r="F1112" s="132" t="s">
        <v>395</v>
      </c>
      <c r="G1112" s="133"/>
      <c r="H1112" s="133"/>
      <c r="I1112" s="133"/>
      <c r="J1112" s="133"/>
      <c r="K1112" s="135">
        <v>4</v>
      </c>
      <c r="L1112" s="135" t="s">
        <v>125</v>
      </c>
      <c r="M1112" s="136">
        <v>65150</v>
      </c>
      <c r="N1112" s="137">
        <f>SUM(K1112*M1112)</f>
        <v>260600</v>
      </c>
      <c r="O1112" s="136">
        <v>102400</v>
      </c>
      <c r="P1112" s="137">
        <f>SUM(K1112*O1112)</f>
        <v>409600</v>
      </c>
      <c r="Q1112" s="189">
        <f t="shared" si="11"/>
        <v>52100</v>
      </c>
      <c r="R1112" s="192">
        <f>SUM(K1112*Q1112)</f>
        <v>208400</v>
      </c>
      <c r="S1112" s="139">
        <f>Q1112</f>
        <v>52100</v>
      </c>
      <c r="T1112" s="140" t="str">
        <f>T1110</f>
        <v>いちけん</v>
      </c>
      <c r="U1112" s="118"/>
    </row>
    <row r="1113" spans="2:21" ht="21.95" customHeight="1" x14ac:dyDescent="0.2">
      <c r="B1113" s="125"/>
      <c r="C1113" s="10"/>
      <c r="D1113" s="10"/>
      <c r="E1113" s="126"/>
      <c r="F1113" s="10" t="s">
        <v>370</v>
      </c>
      <c r="G1113" s="10"/>
      <c r="H1113" s="10"/>
      <c r="I1113" s="10"/>
      <c r="J1113" s="10"/>
      <c r="K1113" s="126"/>
      <c r="L1113" s="127"/>
      <c r="M1113" s="141"/>
      <c r="N1113" s="166"/>
      <c r="O1113" s="165"/>
      <c r="P1113" s="166"/>
      <c r="Q1113" s="193"/>
      <c r="R1113" s="167"/>
      <c r="S1113" s="129"/>
      <c r="T1113" s="130"/>
      <c r="U1113" s="118"/>
    </row>
    <row r="1114" spans="2:21" ht="21.95" customHeight="1" x14ac:dyDescent="0.2">
      <c r="B1114" s="131"/>
      <c r="C1114" s="132" t="s">
        <v>386</v>
      </c>
      <c r="D1114" s="133"/>
      <c r="E1114" s="134"/>
      <c r="F1114" s="132" t="s">
        <v>396</v>
      </c>
      <c r="G1114" s="133"/>
      <c r="H1114" s="133"/>
      <c r="I1114" s="133"/>
      <c r="J1114" s="133"/>
      <c r="K1114" s="135">
        <v>2</v>
      </c>
      <c r="L1114" s="135" t="s">
        <v>125</v>
      </c>
      <c r="M1114" s="136">
        <v>310650</v>
      </c>
      <c r="N1114" s="137">
        <f>SUM(K1114*M1114)</f>
        <v>621300</v>
      </c>
      <c r="O1114" s="136">
        <v>318400</v>
      </c>
      <c r="P1114" s="137">
        <f>SUM(K1114*O1114)</f>
        <v>636800</v>
      </c>
      <c r="Q1114" s="189">
        <f t="shared" si="11"/>
        <v>248500</v>
      </c>
      <c r="R1114" s="192">
        <f>SUM(K1114*Q1114)</f>
        <v>497000</v>
      </c>
      <c r="S1114" s="139">
        <f>Q1114</f>
        <v>248500</v>
      </c>
      <c r="T1114" s="140" t="str">
        <f>T1112</f>
        <v>いちけん</v>
      </c>
      <c r="U1114" s="118"/>
    </row>
    <row r="1115" spans="2:21" ht="21.95" customHeight="1" x14ac:dyDescent="0.2">
      <c r="B1115" s="125"/>
      <c r="C1115" s="10"/>
      <c r="D1115" s="10"/>
      <c r="E1115" s="126"/>
      <c r="F1115" s="10" t="s">
        <v>370</v>
      </c>
      <c r="G1115" s="10"/>
      <c r="H1115" s="10"/>
      <c r="I1115" s="10"/>
      <c r="J1115" s="10"/>
      <c r="K1115" s="126"/>
      <c r="L1115" s="127"/>
      <c r="M1115" s="141"/>
      <c r="N1115" s="166"/>
      <c r="O1115" s="165"/>
      <c r="P1115" s="166"/>
      <c r="Q1115" s="193"/>
      <c r="R1115" s="167"/>
      <c r="S1115" s="129"/>
      <c r="T1115" s="130"/>
      <c r="U1115" s="118"/>
    </row>
    <row r="1116" spans="2:21" ht="21.95" customHeight="1" x14ac:dyDescent="0.2">
      <c r="B1116" s="131"/>
      <c r="C1116" s="132" t="s">
        <v>387</v>
      </c>
      <c r="D1116" s="133"/>
      <c r="E1116" s="134"/>
      <c r="F1116" s="132" t="s">
        <v>397</v>
      </c>
      <c r="G1116" s="133"/>
      <c r="H1116" s="133"/>
      <c r="I1116" s="133"/>
      <c r="J1116" s="133"/>
      <c r="K1116" s="135">
        <v>3</v>
      </c>
      <c r="L1116" s="135" t="s">
        <v>125</v>
      </c>
      <c r="M1116" s="136">
        <v>42000</v>
      </c>
      <c r="N1116" s="137">
        <f>SUM(K1116*M1116)</f>
        <v>126000</v>
      </c>
      <c r="O1116" s="136">
        <v>45600</v>
      </c>
      <c r="P1116" s="137">
        <f>SUM(K1116*O1116)</f>
        <v>136800</v>
      </c>
      <c r="Q1116" s="189">
        <f t="shared" si="11"/>
        <v>33600</v>
      </c>
      <c r="R1116" s="192">
        <f>SUM(K1116*Q1116)</f>
        <v>100800</v>
      </c>
      <c r="S1116" s="139">
        <f>Q1116</f>
        <v>33600</v>
      </c>
      <c r="T1116" s="140" t="str">
        <f>T1114</f>
        <v>いちけん</v>
      </c>
      <c r="U1116" s="118"/>
    </row>
    <row r="1117" spans="2:21" ht="21.95" customHeight="1" x14ac:dyDescent="0.2">
      <c r="B1117" s="125"/>
      <c r="C1117" s="10"/>
      <c r="D1117" s="10"/>
      <c r="E1117" s="126"/>
      <c r="F1117" s="10" t="s">
        <v>398</v>
      </c>
      <c r="G1117" s="10"/>
      <c r="H1117" s="10"/>
      <c r="I1117" s="10"/>
      <c r="J1117" s="10"/>
      <c r="K1117" s="126"/>
      <c r="L1117" s="127"/>
      <c r="M1117" s="141"/>
      <c r="N1117" s="166"/>
      <c r="O1117" s="165"/>
      <c r="P1117" s="166"/>
      <c r="Q1117" s="193"/>
      <c r="R1117" s="167"/>
      <c r="S1117" s="129"/>
      <c r="T1117" s="130"/>
      <c r="U1117" s="118"/>
    </row>
    <row r="1118" spans="2:21" ht="21.95" customHeight="1" x14ac:dyDescent="0.2">
      <c r="B1118" s="131"/>
      <c r="C1118" s="132" t="s">
        <v>388</v>
      </c>
      <c r="D1118" s="133"/>
      <c r="E1118" s="134"/>
      <c r="F1118" s="132" t="s">
        <v>399</v>
      </c>
      <c r="G1118" s="133"/>
      <c r="H1118" s="133"/>
      <c r="I1118" s="133"/>
      <c r="J1118" s="133"/>
      <c r="K1118" s="135">
        <v>3</v>
      </c>
      <c r="L1118" s="135" t="s">
        <v>125</v>
      </c>
      <c r="M1118" s="136">
        <v>168750</v>
      </c>
      <c r="N1118" s="137">
        <f>SUM(K1118*M1118)</f>
        <v>506250</v>
      </c>
      <c r="O1118" s="136">
        <v>208000</v>
      </c>
      <c r="P1118" s="137">
        <f>SUM(K1118*O1118)</f>
        <v>624000</v>
      </c>
      <c r="Q1118" s="189">
        <f t="shared" si="11"/>
        <v>135000</v>
      </c>
      <c r="R1118" s="192">
        <f>SUM(K1118*Q1118)</f>
        <v>405000</v>
      </c>
      <c r="S1118" s="139">
        <f>Q1118</f>
        <v>135000</v>
      </c>
      <c r="T1118" s="140" t="str">
        <f>T1116</f>
        <v>いちけん</v>
      </c>
      <c r="U1118" s="118"/>
    </row>
    <row r="1119" spans="2:21" ht="21.95" customHeight="1" x14ac:dyDescent="0.2">
      <c r="B1119" s="125"/>
      <c r="C1119" s="10"/>
      <c r="D1119" s="10"/>
      <c r="E1119" s="126"/>
      <c r="F1119" s="10" t="s">
        <v>374</v>
      </c>
      <c r="G1119" s="10"/>
      <c r="H1119" s="10"/>
      <c r="I1119" s="10"/>
      <c r="J1119" s="10"/>
      <c r="K1119" s="126"/>
      <c r="L1119" s="127"/>
      <c r="M1119" s="141"/>
      <c r="N1119" s="166"/>
      <c r="O1119" s="165"/>
      <c r="P1119" s="166"/>
      <c r="Q1119" s="193"/>
      <c r="R1119" s="167"/>
      <c r="S1119" s="129"/>
      <c r="T1119" s="130"/>
      <c r="U1119" s="118"/>
    </row>
    <row r="1120" spans="2:21" ht="21.95" customHeight="1" x14ac:dyDescent="0.2">
      <c r="B1120" s="131"/>
      <c r="C1120" s="132" t="s">
        <v>389</v>
      </c>
      <c r="D1120" s="133"/>
      <c r="E1120" s="134"/>
      <c r="F1120" s="132" t="s">
        <v>400</v>
      </c>
      <c r="G1120" s="133"/>
      <c r="H1120" s="133"/>
      <c r="I1120" s="133"/>
      <c r="J1120" s="133"/>
      <c r="K1120" s="135">
        <v>5</v>
      </c>
      <c r="L1120" s="135" t="s">
        <v>125</v>
      </c>
      <c r="M1120" s="136">
        <v>105000</v>
      </c>
      <c r="N1120" s="137">
        <f>SUM(K1120*M1120)</f>
        <v>525000</v>
      </c>
      <c r="O1120" s="136">
        <v>152000</v>
      </c>
      <c r="P1120" s="137">
        <f>SUM(K1120*O1120)</f>
        <v>760000</v>
      </c>
      <c r="Q1120" s="189">
        <f t="shared" si="11"/>
        <v>84000</v>
      </c>
      <c r="R1120" s="192">
        <f>SUM(K1120*Q1120)</f>
        <v>420000</v>
      </c>
      <c r="S1120" s="139">
        <f>Q1120</f>
        <v>84000</v>
      </c>
      <c r="T1120" s="140" t="str">
        <f>T1118</f>
        <v>いちけん</v>
      </c>
      <c r="U1120" s="118"/>
    </row>
    <row r="1121" spans="2:21" ht="21.95" customHeight="1" x14ac:dyDescent="0.2">
      <c r="B1121" s="125"/>
      <c r="C1121" s="10"/>
      <c r="D1121" s="10"/>
      <c r="E1121" s="126"/>
      <c r="F1121" s="10" t="s">
        <v>370</v>
      </c>
      <c r="G1121" s="10"/>
      <c r="H1121" s="10"/>
      <c r="I1121" s="10"/>
      <c r="J1121" s="10"/>
      <c r="K1121" s="126"/>
      <c r="L1121" s="127"/>
      <c r="M1121" s="141"/>
      <c r="N1121" s="166"/>
      <c r="O1121" s="165"/>
      <c r="P1121" s="166"/>
      <c r="Q1121" s="193"/>
      <c r="R1121" s="167"/>
      <c r="S1121" s="129"/>
      <c r="T1121" s="130"/>
      <c r="U1121" s="118"/>
    </row>
    <row r="1122" spans="2:21" ht="21.95" customHeight="1" x14ac:dyDescent="0.2">
      <c r="B1122" s="131"/>
      <c r="C1122" s="132" t="s">
        <v>390</v>
      </c>
      <c r="D1122" s="133"/>
      <c r="E1122" s="134"/>
      <c r="F1122" s="132" t="s">
        <v>401</v>
      </c>
      <c r="G1122" s="133"/>
      <c r="H1122" s="133"/>
      <c r="I1122" s="133"/>
      <c r="J1122" s="133"/>
      <c r="K1122" s="135">
        <v>1</v>
      </c>
      <c r="L1122" s="135" t="s">
        <v>125</v>
      </c>
      <c r="M1122" s="136">
        <v>350000</v>
      </c>
      <c r="N1122" s="137">
        <f>SUM(K1122*M1122)</f>
        <v>350000</v>
      </c>
      <c r="O1122" s="136">
        <v>376000</v>
      </c>
      <c r="P1122" s="137">
        <f>SUM(K1122*O1122)</f>
        <v>376000</v>
      </c>
      <c r="Q1122" s="189">
        <f t="shared" si="11"/>
        <v>280000</v>
      </c>
      <c r="R1122" s="192">
        <f>SUM(K1122*Q1122)</f>
        <v>280000</v>
      </c>
      <c r="S1122" s="139">
        <f>Q1122</f>
        <v>280000</v>
      </c>
      <c r="T1122" s="140" t="str">
        <f>T1120</f>
        <v>いちけん</v>
      </c>
      <c r="U1122" s="118"/>
    </row>
    <row r="1123" spans="2:21" ht="21.95" customHeight="1" x14ac:dyDescent="0.2">
      <c r="B1123" s="125"/>
      <c r="C1123" s="10"/>
      <c r="D1123" s="10"/>
      <c r="E1123" s="126"/>
      <c r="F1123" s="10" t="s">
        <v>374</v>
      </c>
      <c r="G1123" s="10"/>
      <c r="H1123" s="10"/>
      <c r="I1123" s="10"/>
      <c r="J1123" s="10"/>
      <c r="K1123" s="126"/>
      <c r="L1123" s="127"/>
      <c r="M1123" s="141"/>
      <c r="N1123" s="166"/>
      <c r="O1123" s="165"/>
      <c r="P1123" s="166"/>
      <c r="Q1123" s="193"/>
      <c r="R1123" s="167"/>
      <c r="S1123" s="129"/>
      <c r="T1123" s="130"/>
      <c r="U1123" s="118"/>
    </row>
    <row r="1124" spans="2:21" ht="21.95" customHeight="1" x14ac:dyDescent="0.2">
      <c r="B1124" s="131"/>
      <c r="C1124" s="132" t="s">
        <v>391</v>
      </c>
      <c r="D1124" s="133"/>
      <c r="E1124" s="134"/>
      <c r="F1124" s="132" t="s">
        <v>373</v>
      </c>
      <c r="G1124" s="133"/>
      <c r="H1124" s="133"/>
      <c r="I1124" s="133"/>
      <c r="J1124" s="133"/>
      <c r="K1124" s="135">
        <v>4</v>
      </c>
      <c r="L1124" s="135" t="s">
        <v>125</v>
      </c>
      <c r="M1124" s="136">
        <v>105000</v>
      </c>
      <c r="N1124" s="137">
        <f>SUM(K1124*M1124)</f>
        <v>420000</v>
      </c>
      <c r="O1124" s="136">
        <v>153600</v>
      </c>
      <c r="P1124" s="137">
        <f>SUM(K1124*O1124)</f>
        <v>614400</v>
      </c>
      <c r="Q1124" s="189">
        <f t="shared" si="11"/>
        <v>84000</v>
      </c>
      <c r="R1124" s="192">
        <f>SUM(K1124*Q1124)</f>
        <v>336000</v>
      </c>
      <c r="S1124" s="139">
        <f>Q1124</f>
        <v>84000</v>
      </c>
      <c r="T1124" s="140" t="str">
        <f>T1122</f>
        <v>いちけん</v>
      </c>
      <c r="U1124" s="118"/>
    </row>
    <row r="1125" spans="2:21" ht="21.95" customHeight="1" x14ac:dyDescent="0.2">
      <c r="B1125" s="125"/>
      <c r="C1125" s="10"/>
      <c r="D1125" s="10"/>
      <c r="E1125" s="126"/>
      <c r="F1125" s="10" t="s">
        <v>402</v>
      </c>
      <c r="G1125" s="10"/>
      <c r="H1125" s="10"/>
      <c r="I1125" s="10"/>
      <c r="J1125" s="10"/>
      <c r="K1125" s="126"/>
      <c r="L1125" s="127"/>
      <c r="M1125" s="141"/>
      <c r="N1125" s="166"/>
      <c r="O1125" s="165"/>
      <c r="P1125" s="166"/>
      <c r="Q1125" s="193"/>
      <c r="R1125" s="167"/>
      <c r="S1125" s="129"/>
      <c r="T1125" s="130"/>
      <c r="U1125" s="118"/>
    </row>
    <row r="1126" spans="2:21" ht="21.95" customHeight="1" x14ac:dyDescent="0.2">
      <c r="B1126" s="131"/>
      <c r="C1126" s="132" t="s">
        <v>392</v>
      </c>
      <c r="D1126" s="133"/>
      <c r="E1126" s="134"/>
      <c r="F1126" s="132" t="s">
        <v>403</v>
      </c>
      <c r="G1126" s="133"/>
      <c r="H1126" s="133"/>
      <c r="I1126" s="133"/>
      <c r="J1126" s="133"/>
      <c r="K1126" s="135">
        <v>5</v>
      </c>
      <c r="L1126" s="135" t="s">
        <v>125</v>
      </c>
      <c r="M1126" s="136">
        <v>107500</v>
      </c>
      <c r="N1126" s="137">
        <f>SUM(K1126*M1126)</f>
        <v>537500</v>
      </c>
      <c r="O1126" s="136">
        <v>114400</v>
      </c>
      <c r="P1126" s="137">
        <f>SUM(K1126*O1126)</f>
        <v>572000</v>
      </c>
      <c r="Q1126" s="189">
        <f t="shared" si="11"/>
        <v>86000</v>
      </c>
      <c r="R1126" s="192">
        <f>SUM(K1126*Q1126)</f>
        <v>430000</v>
      </c>
      <c r="S1126" s="139">
        <f>Q1126</f>
        <v>86000</v>
      </c>
      <c r="T1126" s="140" t="str">
        <f>T1124</f>
        <v>いちけん</v>
      </c>
      <c r="U1126" s="118"/>
    </row>
    <row r="1127" spans="2:21" ht="21.95" customHeight="1" x14ac:dyDescent="0.2">
      <c r="B1127" s="125"/>
      <c r="C1127" s="10"/>
      <c r="D1127" s="10"/>
      <c r="E1127" s="126"/>
      <c r="F1127" s="10" t="s">
        <v>404</v>
      </c>
      <c r="G1127" s="10"/>
      <c r="H1127" s="10"/>
      <c r="I1127" s="10"/>
      <c r="J1127" s="10"/>
      <c r="K1127" s="126"/>
      <c r="L1127" s="127"/>
      <c r="M1127" s="141"/>
      <c r="N1127" s="166"/>
      <c r="O1127" s="165"/>
      <c r="P1127" s="166"/>
      <c r="Q1127" s="193"/>
      <c r="R1127" s="167"/>
      <c r="S1127" s="129"/>
      <c r="T1127" s="130"/>
      <c r="U1127" s="118"/>
    </row>
    <row r="1128" spans="2:21" ht="21.95" customHeight="1" x14ac:dyDescent="0.2">
      <c r="B1128" s="131"/>
      <c r="C1128" s="132" t="s">
        <v>393</v>
      </c>
      <c r="D1128" s="133"/>
      <c r="E1128" s="134"/>
      <c r="F1128" s="132" t="s">
        <v>405</v>
      </c>
      <c r="G1128" s="133"/>
      <c r="H1128" s="133"/>
      <c r="I1128" s="133"/>
      <c r="J1128" s="133"/>
      <c r="K1128" s="135">
        <v>1</v>
      </c>
      <c r="L1128" s="135" t="s">
        <v>125</v>
      </c>
      <c r="M1128" s="136">
        <v>206250</v>
      </c>
      <c r="N1128" s="137">
        <f>SUM(K1128*M1128)</f>
        <v>206250</v>
      </c>
      <c r="O1128" s="136">
        <v>317600</v>
      </c>
      <c r="P1128" s="137">
        <f>SUM(K1128*O1128)</f>
        <v>317600</v>
      </c>
      <c r="Q1128" s="189">
        <f t="shared" si="11"/>
        <v>165000</v>
      </c>
      <c r="R1128" s="192">
        <f>SUM(K1128*Q1128)</f>
        <v>165000</v>
      </c>
      <c r="S1128" s="139">
        <f>Q1128</f>
        <v>165000</v>
      </c>
      <c r="T1128" s="140" t="str">
        <f>T1126</f>
        <v>いちけん</v>
      </c>
      <c r="U1128" s="118"/>
    </row>
    <row r="1129" spans="2:21" ht="21.95" customHeight="1" x14ac:dyDescent="0.2">
      <c r="B1129" s="125"/>
      <c r="C1129" s="10"/>
      <c r="D1129" s="10"/>
      <c r="E1129" s="126"/>
      <c r="F1129" s="10" t="s">
        <v>404</v>
      </c>
      <c r="G1129" s="10"/>
      <c r="H1129" s="10"/>
      <c r="I1129" s="10"/>
      <c r="J1129" s="10"/>
      <c r="K1129" s="126"/>
      <c r="L1129" s="127"/>
      <c r="M1129" s="141"/>
      <c r="N1129" s="166"/>
      <c r="O1129" s="165"/>
      <c r="P1129" s="166"/>
      <c r="Q1129" s="193"/>
      <c r="R1129" s="167"/>
      <c r="S1129" s="129"/>
      <c r="T1129" s="130"/>
      <c r="U1129" s="118"/>
    </row>
    <row r="1130" spans="2:21" ht="21.75" customHeight="1" x14ac:dyDescent="0.2">
      <c r="B1130" s="131"/>
      <c r="C1130" s="132" t="s">
        <v>406</v>
      </c>
      <c r="D1130" s="133"/>
      <c r="E1130" s="134"/>
      <c r="F1130" s="132" t="s">
        <v>410</v>
      </c>
      <c r="G1130" s="133"/>
      <c r="H1130" s="133"/>
      <c r="I1130" s="133"/>
      <c r="J1130" s="133"/>
      <c r="K1130" s="135">
        <v>1</v>
      </c>
      <c r="L1130" s="135" t="s">
        <v>125</v>
      </c>
      <c r="M1130" s="136">
        <v>227500</v>
      </c>
      <c r="N1130" s="137">
        <f>SUM(K1130*M1130)</f>
        <v>227500</v>
      </c>
      <c r="O1130" s="136">
        <v>329600</v>
      </c>
      <c r="P1130" s="137">
        <f>SUM(K1130*O1130)</f>
        <v>329600</v>
      </c>
      <c r="Q1130" s="189">
        <f t="shared" si="11"/>
        <v>182000</v>
      </c>
      <c r="R1130" s="192">
        <f>SUM(K1130*Q1130)</f>
        <v>182000</v>
      </c>
      <c r="S1130" s="139">
        <f>Q1130</f>
        <v>182000</v>
      </c>
      <c r="T1130" s="140" t="str">
        <f>T1128</f>
        <v>いちけん</v>
      </c>
      <c r="U1130" s="118"/>
    </row>
    <row r="1131" spans="2:21" ht="23.25" customHeight="1" x14ac:dyDescent="0.2">
      <c r="B1131" s="125"/>
      <c r="C1131" s="10"/>
      <c r="D1131" s="10"/>
      <c r="E1131" s="126"/>
      <c r="F1131" s="10" t="s">
        <v>411</v>
      </c>
      <c r="G1131" s="10"/>
      <c r="H1131" s="10"/>
      <c r="I1131" s="10"/>
      <c r="J1131" s="10"/>
      <c r="K1131" s="126"/>
      <c r="L1131" s="127"/>
      <c r="M1131" s="141"/>
      <c r="N1131" s="166"/>
      <c r="O1131" s="165"/>
      <c r="P1131" s="166"/>
      <c r="Q1131" s="193"/>
      <c r="R1131" s="167"/>
      <c r="S1131" s="129"/>
      <c r="T1131" s="130"/>
      <c r="U1131" s="118"/>
    </row>
    <row r="1132" spans="2:21" ht="21.95" customHeight="1" x14ac:dyDescent="0.2">
      <c r="B1132" s="131"/>
      <c r="C1132" s="132" t="s">
        <v>407</v>
      </c>
      <c r="D1132" s="133"/>
      <c r="E1132" s="134"/>
      <c r="F1132" s="132" t="s">
        <v>412</v>
      </c>
      <c r="G1132" s="133"/>
      <c r="H1132" s="133"/>
      <c r="I1132" s="133"/>
      <c r="J1132" s="133"/>
      <c r="K1132" s="135">
        <v>1</v>
      </c>
      <c r="L1132" s="135" t="s">
        <v>125</v>
      </c>
      <c r="M1132" s="136">
        <v>318750</v>
      </c>
      <c r="N1132" s="137">
        <f>SUM(K1132*M1132)</f>
        <v>318750</v>
      </c>
      <c r="O1132" s="136">
        <v>406400</v>
      </c>
      <c r="P1132" s="137">
        <f>SUM(K1132*O1132)</f>
        <v>406400</v>
      </c>
      <c r="Q1132" s="189">
        <f t="shared" si="11"/>
        <v>255000</v>
      </c>
      <c r="R1132" s="192">
        <f>SUM(K1132*Q1132)</f>
        <v>255000</v>
      </c>
      <c r="S1132" s="139">
        <f>Q1132</f>
        <v>255000</v>
      </c>
      <c r="T1132" s="140" t="str">
        <f>T1130</f>
        <v>いちけん</v>
      </c>
      <c r="U1132" s="118"/>
    </row>
    <row r="1133" spans="2:21" ht="21.95" customHeight="1" x14ac:dyDescent="0.2">
      <c r="B1133" s="125"/>
      <c r="C1133" s="10"/>
      <c r="D1133" s="10"/>
      <c r="E1133" s="126"/>
      <c r="F1133" s="10" t="s">
        <v>370</v>
      </c>
      <c r="G1133" s="10"/>
      <c r="H1133" s="10"/>
      <c r="I1133" s="10"/>
      <c r="J1133" s="10"/>
      <c r="K1133" s="126"/>
      <c r="L1133" s="127"/>
      <c r="M1133" s="142"/>
      <c r="N1133" s="166"/>
      <c r="O1133" s="165"/>
      <c r="P1133" s="166"/>
      <c r="Q1133" s="193"/>
      <c r="R1133" s="167"/>
      <c r="S1133" s="129"/>
      <c r="T1133" s="130"/>
      <c r="U1133" s="118"/>
    </row>
    <row r="1134" spans="2:21" ht="21.95" customHeight="1" x14ac:dyDescent="0.2">
      <c r="B1134" s="131"/>
      <c r="C1134" s="132" t="s">
        <v>408</v>
      </c>
      <c r="D1134" s="133"/>
      <c r="E1134" s="134"/>
      <c r="F1134" s="132" t="s">
        <v>413</v>
      </c>
      <c r="G1134" s="133"/>
      <c r="H1134" s="133"/>
      <c r="I1134" s="133"/>
      <c r="J1134" s="133"/>
      <c r="K1134" s="135">
        <v>1</v>
      </c>
      <c r="L1134" s="135" t="s">
        <v>125</v>
      </c>
      <c r="M1134" s="136">
        <v>247500</v>
      </c>
      <c r="N1134" s="137">
        <f>SUM(K1134*M1134)</f>
        <v>247500</v>
      </c>
      <c r="O1134" s="136">
        <v>492800</v>
      </c>
      <c r="P1134" s="137">
        <f>SUM(K1134*O1134)</f>
        <v>492800</v>
      </c>
      <c r="Q1134" s="189">
        <f t="shared" si="11"/>
        <v>198000</v>
      </c>
      <c r="R1134" s="192">
        <f>SUM(K1134*Q1134)</f>
        <v>198000</v>
      </c>
      <c r="S1134" s="139">
        <f>Q1134</f>
        <v>198000</v>
      </c>
      <c r="T1134" s="140" t="str">
        <f>T1132</f>
        <v>いちけん</v>
      </c>
      <c r="U1134" s="118"/>
    </row>
    <row r="1135" spans="2:21" ht="21.95" customHeight="1" x14ac:dyDescent="0.2">
      <c r="B1135" s="125"/>
      <c r="C1135" s="10"/>
      <c r="D1135" s="10"/>
      <c r="E1135" s="126"/>
      <c r="F1135" s="10"/>
      <c r="G1135" s="10"/>
      <c r="H1135" s="10"/>
      <c r="I1135" s="10"/>
      <c r="J1135" s="10"/>
      <c r="K1135" s="126"/>
      <c r="L1135" s="127"/>
      <c r="M1135" s="141"/>
      <c r="N1135" s="166"/>
      <c r="O1135" s="165"/>
      <c r="P1135" s="166"/>
      <c r="Q1135" s="193"/>
      <c r="R1135" s="167"/>
      <c r="S1135" s="129"/>
      <c r="T1135" s="130"/>
      <c r="U1135" s="118"/>
    </row>
    <row r="1136" spans="2:21" ht="21.95" customHeight="1" x14ac:dyDescent="0.2">
      <c r="B1136" s="131"/>
      <c r="C1136" s="132" t="s">
        <v>409</v>
      </c>
      <c r="D1136" s="133"/>
      <c r="E1136" s="134"/>
      <c r="F1136" s="132" t="s">
        <v>414</v>
      </c>
      <c r="G1136" s="133"/>
      <c r="H1136" s="133"/>
      <c r="I1136" s="133"/>
      <c r="J1136" s="133"/>
      <c r="K1136" s="135">
        <v>3</v>
      </c>
      <c r="L1136" s="135" t="s">
        <v>125</v>
      </c>
      <c r="M1136" s="136">
        <v>81500</v>
      </c>
      <c r="N1136" s="137">
        <f>SUM(K1136*M1136)</f>
        <v>244500</v>
      </c>
      <c r="O1136" s="136">
        <v>235200</v>
      </c>
      <c r="P1136" s="137">
        <f>SUM(K1136*O1136)</f>
        <v>705600</v>
      </c>
      <c r="Q1136" s="189">
        <f t="shared" si="11"/>
        <v>65200</v>
      </c>
      <c r="R1136" s="192">
        <f>SUM(K1136*Q1136)</f>
        <v>195600</v>
      </c>
      <c r="S1136" s="139">
        <f>Q1136</f>
        <v>65200</v>
      </c>
      <c r="T1136" s="140" t="str">
        <f>T1134</f>
        <v>いちけん</v>
      </c>
      <c r="U1136" s="118"/>
    </row>
    <row r="1137" spans="1:21" ht="21.95" customHeight="1" x14ac:dyDescent="0.2">
      <c r="B1137" s="125"/>
      <c r="C1137" s="10"/>
      <c r="D1137" s="10"/>
      <c r="E1137" s="126"/>
      <c r="F1137" s="10"/>
      <c r="G1137" s="10"/>
      <c r="H1137" s="10"/>
      <c r="I1137" s="10"/>
      <c r="J1137" s="10"/>
      <c r="K1137" s="126"/>
      <c r="L1137" s="127"/>
      <c r="M1137" s="142"/>
      <c r="N1137" s="166"/>
      <c r="O1137" s="165" t="s">
        <v>482</v>
      </c>
      <c r="P1137" s="166"/>
      <c r="Q1137" s="165" t="s">
        <v>482</v>
      </c>
      <c r="R1137" s="167"/>
      <c r="S1137" s="129"/>
      <c r="T1137" s="130"/>
      <c r="U1137" s="118"/>
    </row>
    <row r="1138" spans="1:21" ht="21.95" customHeight="1" x14ac:dyDescent="0.2">
      <c r="B1138" s="131"/>
      <c r="C1138" s="132" t="s">
        <v>36</v>
      </c>
      <c r="D1138" s="133"/>
      <c r="E1138" s="134"/>
      <c r="F1138" s="132"/>
      <c r="G1138" s="133"/>
      <c r="H1138" s="133"/>
      <c r="I1138" s="133"/>
      <c r="J1138" s="133"/>
      <c r="K1138" s="135">
        <v>1</v>
      </c>
      <c r="L1138" s="135" t="s">
        <v>37</v>
      </c>
      <c r="M1138" s="136">
        <v>125000</v>
      </c>
      <c r="N1138" s="137">
        <f>SUM(K1138*M1138)</f>
        <v>125000</v>
      </c>
      <c r="O1138" s="136"/>
      <c r="P1138" s="137">
        <f>SUM(K1138*O1138)</f>
        <v>0</v>
      </c>
      <c r="Q1138" s="136"/>
      <c r="R1138" s="174">
        <f>SUM(K1138*Q1138)</f>
        <v>0</v>
      </c>
      <c r="S1138" s="139"/>
      <c r="T1138" s="140" t="str">
        <f>T1136</f>
        <v>いちけん</v>
      </c>
      <c r="U1138" s="118"/>
    </row>
    <row r="1139" spans="1:21" ht="21.95" customHeight="1" x14ac:dyDescent="0.2">
      <c r="B1139" s="125"/>
      <c r="C1139" s="10"/>
      <c r="D1139" s="10"/>
      <c r="E1139" s="126"/>
      <c r="F1139" s="10"/>
      <c r="G1139" s="10"/>
      <c r="H1139" s="10"/>
      <c r="I1139" s="10"/>
      <c r="J1139" s="10"/>
      <c r="K1139" s="126"/>
      <c r="L1139" s="127"/>
      <c r="M1139" s="141"/>
      <c r="N1139" s="166"/>
      <c r="O1139" s="165" t="s">
        <v>482</v>
      </c>
      <c r="P1139" s="166"/>
      <c r="Q1139" s="165" t="s">
        <v>482</v>
      </c>
      <c r="R1139" s="167"/>
      <c r="S1139" s="129"/>
      <c r="T1139" s="130"/>
      <c r="U1139" s="118"/>
    </row>
    <row r="1140" spans="1:21" ht="21.95" customHeight="1" x14ac:dyDescent="0.2">
      <c r="B1140" s="131"/>
      <c r="C1140" s="132" t="s">
        <v>505</v>
      </c>
      <c r="D1140" s="133"/>
      <c r="E1140" s="134"/>
      <c r="F1140" s="132"/>
      <c r="G1140" s="133"/>
      <c r="H1140" s="133"/>
      <c r="I1140" s="133"/>
      <c r="J1140" s="133"/>
      <c r="K1140" s="135">
        <v>1</v>
      </c>
      <c r="L1140" s="135" t="s">
        <v>37</v>
      </c>
      <c r="M1140" s="136">
        <v>912500</v>
      </c>
      <c r="N1140" s="137">
        <f>SUM(K1140*M1140)</f>
        <v>912500</v>
      </c>
      <c r="O1140" s="136"/>
      <c r="P1140" s="137">
        <f>SUM(K1140*O1140)</f>
        <v>0</v>
      </c>
      <c r="Q1140" s="136"/>
      <c r="R1140" s="174">
        <f>SUM(K1140*Q1140)</f>
        <v>0</v>
      </c>
      <c r="S1140" s="139"/>
      <c r="T1140" s="140" t="str">
        <f>T1138</f>
        <v>いちけん</v>
      </c>
      <c r="U1140" s="118"/>
    </row>
    <row r="1141" spans="1:21" ht="21.95" customHeight="1" x14ac:dyDescent="0.2">
      <c r="B1141" s="125"/>
      <c r="C1141" s="10"/>
      <c r="D1141" s="10"/>
      <c r="E1141" s="126"/>
      <c r="F1141" s="10"/>
      <c r="G1141" s="10"/>
      <c r="H1141" s="10"/>
      <c r="I1141" s="10"/>
      <c r="J1141" s="10"/>
      <c r="K1141" s="126"/>
      <c r="L1141" s="127"/>
      <c r="M1141" s="142"/>
      <c r="N1141" s="142"/>
      <c r="O1141" s="142"/>
      <c r="P1141" s="142"/>
      <c r="Q1141" s="142"/>
      <c r="R1141" s="142"/>
      <c r="S1141" s="144"/>
      <c r="T1141" s="145"/>
      <c r="U1141" s="118"/>
    </row>
    <row r="1142" spans="1:21" ht="21.95" customHeight="1" thickBot="1" x14ac:dyDescent="0.25">
      <c r="B1142" s="148"/>
      <c r="C1142" s="149"/>
      <c r="D1142" s="149"/>
      <c r="E1142" s="150"/>
      <c r="F1142" s="149"/>
      <c r="G1142" s="149"/>
      <c r="H1142" s="149"/>
      <c r="I1142" s="149"/>
      <c r="J1142" s="149"/>
      <c r="K1142" s="151"/>
      <c r="L1142" s="151"/>
      <c r="M1142" s="152"/>
      <c r="N1142" s="152"/>
      <c r="O1142" s="152"/>
      <c r="P1142" s="152"/>
      <c r="Q1142" s="152"/>
      <c r="R1142" s="152"/>
      <c r="S1142" s="153"/>
      <c r="T1142" s="154"/>
      <c r="U1142" s="118"/>
    </row>
    <row r="1143" spans="1:21" ht="19.899999999999999" customHeight="1" x14ac:dyDescent="0.2">
      <c r="B1143" s="125"/>
      <c r="C1143" s="10"/>
      <c r="D1143" s="10"/>
      <c r="E1143" s="126"/>
      <c r="F1143" s="10"/>
      <c r="G1143" s="10"/>
      <c r="H1143" s="10"/>
      <c r="I1143" s="10"/>
      <c r="J1143" s="10"/>
      <c r="K1143" s="126"/>
      <c r="L1143" s="127"/>
      <c r="M1143" s="142"/>
      <c r="N1143" s="142"/>
      <c r="O1143" s="142"/>
      <c r="P1143" s="142"/>
      <c r="Q1143" s="142"/>
      <c r="R1143" s="142"/>
      <c r="S1143" s="143"/>
      <c r="T1143" s="145"/>
      <c r="U1143" s="118"/>
    </row>
    <row r="1144" spans="1:21" ht="19.899999999999999" customHeight="1" x14ac:dyDescent="0.2">
      <c r="B1144" s="1039" t="s">
        <v>3</v>
      </c>
      <c r="C1144" s="1040"/>
      <c r="D1144" s="1041"/>
      <c r="E1144" s="126"/>
      <c r="F1144" s="10"/>
      <c r="G1144" s="10"/>
      <c r="H1144" s="10"/>
      <c r="I1144" s="10"/>
      <c r="J1144" s="10"/>
      <c r="K1144" s="126"/>
      <c r="L1144" s="127"/>
      <c r="M1144" s="142"/>
      <c r="N1144" s="142">
        <f>SUM(N1109:N1142)</f>
        <v>5889250</v>
      </c>
      <c r="O1144" s="142"/>
      <c r="P1144" s="142">
        <f>SUM(P1109:P1142)</f>
        <v>6791200</v>
      </c>
      <c r="Q1144" s="142"/>
      <c r="R1144" s="142">
        <f>SUM(R1109:R1142)</f>
        <v>3881200</v>
      </c>
      <c r="S1144" s="142"/>
      <c r="T1144" s="155"/>
      <c r="U1144" s="118"/>
    </row>
    <row r="1145" spans="1:21" ht="19.899999999999999" customHeight="1" thickBot="1" x14ac:dyDescent="0.25">
      <c r="B1145" s="148"/>
      <c r="C1145" s="149"/>
      <c r="D1145" s="149"/>
      <c r="E1145" s="150"/>
      <c r="F1145" s="149"/>
      <c r="G1145" s="149"/>
      <c r="H1145" s="149"/>
      <c r="I1145" s="149"/>
      <c r="J1145" s="149"/>
      <c r="K1145" s="150"/>
      <c r="L1145" s="151"/>
      <c r="M1145" s="152"/>
      <c r="N1145" s="152"/>
      <c r="O1145" s="152"/>
      <c r="P1145" s="152"/>
      <c r="Q1145" s="152"/>
      <c r="R1145" s="152"/>
      <c r="S1145" s="156"/>
      <c r="T1145" s="154"/>
      <c r="U1145" s="118"/>
    </row>
    <row r="1147" spans="1:21" x14ac:dyDescent="0.2">
      <c r="B1147" s="25" t="e">
        <f>B1103</f>
        <v>#REF!</v>
      </c>
      <c r="T1147" s="43" t="s">
        <v>220</v>
      </c>
    </row>
    <row r="1148" spans="1:21" ht="42" x14ac:dyDescent="0.4">
      <c r="A1148" s="106"/>
      <c r="M1148" s="107" t="s">
        <v>18</v>
      </c>
    </row>
    <row r="1149" spans="1:21" ht="21.75" thickBot="1" x14ac:dyDescent="0.25">
      <c r="B1149" s="108"/>
      <c r="C1149" s="109"/>
      <c r="D1149" s="109"/>
      <c r="E1149" s="109"/>
      <c r="F1149" s="109"/>
      <c r="G1149" s="109"/>
      <c r="H1149" s="109"/>
      <c r="I1149" s="109"/>
      <c r="J1149" s="109"/>
      <c r="K1149" s="109"/>
      <c r="L1149" s="110"/>
      <c r="M1149" s="109"/>
      <c r="N1149" s="109"/>
      <c r="O1149" s="109"/>
      <c r="P1149" s="109"/>
      <c r="Q1149" s="109"/>
      <c r="R1149" s="109"/>
      <c r="S1149" s="111"/>
      <c r="T1149" s="112"/>
    </row>
    <row r="1150" spans="1:21" ht="19.899999999999999" customHeight="1" x14ac:dyDescent="0.2">
      <c r="B1150" s="113"/>
      <c r="C1150" s="114"/>
      <c r="D1150" s="114"/>
      <c r="E1150" s="115"/>
      <c r="F1150" s="114"/>
      <c r="G1150" s="114"/>
      <c r="H1150" s="114"/>
      <c r="I1150" s="114"/>
      <c r="J1150" s="114"/>
      <c r="K1150" s="115"/>
      <c r="L1150" s="116"/>
      <c r="M1150" s="1042" t="s">
        <v>19</v>
      </c>
      <c r="N1150" s="1043"/>
      <c r="O1150" s="1042" t="s">
        <v>19</v>
      </c>
      <c r="P1150" s="1043"/>
      <c r="Q1150" s="1042" t="s">
        <v>19</v>
      </c>
      <c r="R1150" s="1043"/>
      <c r="S1150" s="116" t="s">
        <v>20</v>
      </c>
      <c r="T1150" s="117"/>
      <c r="U1150" s="118"/>
    </row>
    <row r="1151" spans="1:21" ht="19.899999999999999" customHeight="1" x14ac:dyDescent="0.2">
      <c r="B1151" s="1044" t="s">
        <v>21</v>
      </c>
      <c r="C1151" s="1045"/>
      <c r="D1151" s="1046"/>
      <c r="E1151" s="1047" t="s">
        <v>22</v>
      </c>
      <c r="F1151" s="1045"/>
      <c r="G1151" s="1045"/>
      <c r="H1151" s="1045"/>
      <c r="I1151" s="1045"/>
      <c r="J1151" s="1046"/>
      <c r="K1151" s="119" t="s">
        <v>23</v>
      </c>
      <c r="L1151" s="119" t="s">
        <v>5</v>
      </c>
      <c r="M1151" s="1048" t="s">
        <v>503</v>
      </c>
      <c r="N1151" s="1049"/>
      <c r="O1151" s="1048" t="s">
        <v>507</v>
      </c>
      <c r="P1151" s="1049"/>
      <c r="Q1151" s="1048" t="s">
        <v>519</v>
      </c>
      <c r="R1151" s="1049"/>
      <c r="S1151" s="119" t="s">
        <v>24</v>
      </c>
      <c r="T1151" s="120" t="s">
        <v>25</v>
      </c>
      <c r="U1151" s="118"/>
    </row>
    <row r="1152" spans="1:21" ht="19.899999999999999" customHeight="1" thickBot="1" x14ac:dyDescent="0.25">
      <c r="B1152" s="121"/>
      <c r="C1152" s="111"/>
      <c r="D1152" s="111"/>
      <c r="E1152" s="122"/>
      <c r="F1152" s="111"/>
      <c r="G1152" s="111"/>
      <c r="H1152" s="111"/>
      <c r="I1152" s="111"/>
      <c r="J1152" s="111"/>
      <c r="K1152" s="122"/>
      <c r="L1152" s="123"/>
      <c r="M1152" s="123" t="s">
        <v>26</v>
      </c>
      <c r="N1152" s="123" t="s">
        <v>27</v>
      </c>
      <c r="O1152" s="123" t="s">
        <v>26</v>
      </c>
      <c r="P1152" s="123" t="s">
        <v>27</v>
      </c>
      <c r="Q1152" s="123" t="s">
        <v>26</v>
      </c>
      <c r="R1152" s="123" t="s">
        <v>27</v>
      </c>
      <c r="S1152" s="123"/>
      <c r="T1152" s="124"/>
      <c r="U1152" s="118"/>
    </row>
    <row r="1153" spans="2:21" ht="21.95" customHeight="1" x14ac:dyDescent="0.2">
      <c r="B1153" s="125"/>
      <c r="C1153" s="10"/>
      <c r="D1153" s="10"/>
      <c r="E1153" s="126"/>
      <c r="F1153" s="10" t="s">
        <v>347</v>
      </c>
      <c r="G1153" s="10"/>
      <c r="H1153" s="10"/>
      <c r="I1153" s="10"/>
      <c r="J1153" s="10"/>
      <c r="K1153" s="126"/>
      <c r="L1153" s="127"/>
      <c r="M1153" s="128"/>
      <c r="N1153" s="126"/>
      <c r="O1153" s="128"/>
      <c r="P1153" s="126"/>
      <c r="Q1153" s="186"/>
      <c r="R1153" s="126"/>
      <c r="S1153" s="129"/>
      <c r="T1153" s="130"/>
      <c r="U1153" s="118"/>
    </row>
    <row r="1154" spans="2:21" ht="21.95" customHeight="1" x14ac:dyDescent="0.2">
      <c r="B1154" s="131"/>
      <c r="C1154" s="132" t="s">
        <v>415</v>
      </c>
      <c r="D1154" s="133"/>
      <c r="E1154" s="134"/>
      <c r="F1154" s="132" t="s">
        <v>421</v>
      </c>
      <c r="G1154" s="133"/>
      <c r="H1154" s="133"/>
      <c r="I1154" s="133"/>
      <c r="J1154" s="133"/>
      <c r="K1154" s="135">
        <v>3</v>
      </c>
      <c r="L1154" s="135" t="s">
        <v>125</v>
      </c>
      <c r="M1154" s="136">
        <v>143750</v>
      </c>
      <c r="N1154" s="137">
        <f>SUM(K1154*M1154)</f>
        <v>431250</v>
      </c>
      <c r="O1154" s="136">
        <v>236800</v>
      </c>
      <c r="P1154" s="137">
        <f>SUM(K1154*O1154)</f>
        <v>710400</v>
      </c>
      <c r="Q1154" s="189">
        <f t="shared" ref="Q1154:Q1164" si="12">ROUNDDOWN(M1154*0.8,-2)</f>
        <v>115000</v>
      </c>
      <c r="R1154" s="192">
        <f>SUM(K1154*Q1154)</f>
        <v>345000</v>
      </c>
      <c r="S1154" s="139">
        <f>Q1154</f>
        <v>115000</v>
      </c>
      <c r="T1154" s="140" t="str">
        <f>Q1151</f>
        <v>いちけん</v>
      </c>
      <c r="U1154" s="118"/>
    </row>
    <row r="1155" spans="2:21" ht="21.95" customHeight="1" x14ac:dyDescent="0.2">
      <c r="B1155" s="125"/>
      <c r="C1155" s="10"/>
      <c r="D1155" s="10"/>
      <c r="E1155" s="126"/>
      <c r="F1155" s="10" t="s">
        <v>347</v>
      </c>
      <c r="G1155" s="10"/>
      <c r="H1155" s="10"/>
      <c r="I1155" s="10"/>
      <c r="J1155" s="10"/>
      <c r="K1155" s="126"/>
      <c r="L1155" s="127"/>
      <c r="M1155" s="128"/>
      <c r="N1155" s="126"/>
      <c r="O1155" s="128"/>
      <c r="P1155" s="126"/>
      <c r="Q1155" s="193"/>
      <c r="R1155" s="167"/>
      <c r="S1155" s="129"/>
      <c r="T1155" s="130"/>
      <c r="U1155" s="118"/>
    </row>
    <row r="1156" spans="2:21" ht="21.95" customHeight="1" x14ac:dyDescent="0.2">
      <c r="B1156" s="131"/>
      <c r="C1156" s="132" t="s">
        <v>416</v>
      </c>
      <c r="D1156" s="133"/>
      <c r="E1156" s="134"/>
      <c r="F1156" s="132" t="s">
        <v>422</v>
      </c>
      <c r="G1156" s="133"/>
      <c r="H1156" s="133"/>
      <c r="I1156" s="133"/>
      <c r="J1156" s="133"/>
      <c r="K1156" s="135">
        <v>1</v>
      </c>
      <c r="L1156" s="135" t="s">
        <v>125</v>
      </c>
      <c r="M1156" s="136">
        <v>72500</v>
      </c>
      <c r="N1156" s="137">
        <f>SUM(K1156*M1156)</f>
        <v>72500</v>
      </c>
      <c r="O1156" s="136">
        <v>147200</v>
      </c>
      <c r="P1156" s="137">
        <f>SUM(K1156*O1156)</f>
        <v>147200</v>
      </c>
      <c r="Q1156" s="189">
        <f t="shared" si="12"/>
        <v>58000</v>
      </c>
      <c r="R1156" s="174">
        <f>SUM(K1156*Q1156)</f>
        <v>58000</v>
      </c>
      <c r="S1156" s="139">
        <f>Q1156</f>
        <v>58000</v>
      </c>
      <c r="T1156" s="140" t="str">
        <f>T1154</f>
        <v>いちけん</v>
      </c>
      <c r="U1156" s="118"/>
    </row>
    <row r="1157" spans="2:21" ht="21.95" customHeight="1" x14ac:dyDescent="0.2">
      <c r="B1157" s="125"/>
      <c r="C1157" s="10"/>
      <c r="D1157" s="10"/>
      <c r="E1157" s="126"/>
      <c r="F1157" s="10" t="s">
        <v>423</v>
      </c>
      <c r="G1157" s="10"/>
      <c r="H1157" s="10"/>
      <c r="I1157" s="10"/>
      <c r="J1157" s="10"/>
      <c r="K1157" s="126"/>
      <c r="L1157" s="127"/>
      <c r="M1157" s="141"/>
      <c r="N1157" s="126"/>
      <c r="O1157" s="128"/>
      <c r="P1157" s="126"/>
      <c r="Q1157" s="193"/>
      <c r="R1157" s="126"/>
      <c r="S1157" s="129"/>
      <c r="T1157" s="130"/>
      <c r="U1157" s="118"/>
    </row>
    <row r="1158" spans="2:21" ht="21.95" customHeight="1" x14ac:dyDescent="0.2">
      <c r="B1158" s="131"/>
      <c r="C1158" s="132" t="s">
        <v>417</v>
      </c>
      <c r="D1158" s="133"/>
      <c r="E1158" s="134"/>
      <c r="F1158" s="132" t="s">
        <v>424</v>
      </c>
      <c r="G1158" s="133"/>
      <c r="H1158" s="133"/>
      <c r="I1158" s="133"/>
      <c r="J1158" s="133"/>
      <c r="K1158" s="135">
        <v>1</v>
      </c>
      <c r="L1158" s="135" t="s">
        <v>125</v>
      </c>
      <c r="M1158" s="136">
        <v>70000</v>
      </c>
      <c r="N1158" s="137">
        <f>SUM(K1158*M1158)</f>
        <v>70000</v>
      </c>
      <c r="O1158" s="136">
        <v>102400</v>
      </c>
      <c r="P1158" s="137">
        <f>SUM(K1158*O1158)</f>
        <v>102400</v>
      </c>
      <c r="Q1158" s="189">
        <f t="shared" si="12"/>
        <v>56000</v>
      </c>
      <c r="R1158" s="174">
        <f>SUM(K1158*Q1158)</f>
        <v>56000</v>
      </c>
      <c r="S1158" s="139">
        <f>Q1158</f>
        <v>56000</v>
      </c>
      <c r="T1158" s="140" t="str">
        <f>T1156</f>
        <v>いちけん</v>
      </c>
      <c r="U1158" s="118"/>
    </row>
    <row r="1159" spans="2:21" ht="21.95" customHeight="1" x14ac:dyDescent="0.2">
      <c r="B1159" s="125"/>
      <c r="C1159" s="10"/>
      <c r="D1159" s="10"/>
      <c r="E1159" s="126"/>
      <c r="F1159" s="10" t="s">
        <v>370</v>
      </c>
      <c r="G1159" s="10"/>
      <c r="H1159" s="10"/>
      <c r="I1159" s="10"/>
      <c r="J1159" s="10"/>
      <c r="K1159" s="126"/>
      <c r="L1159" s="127"/>
      <c r="M1159" s="141"/>
      <c r="N1159" s="126"/>
      <c r="O1159" s="128"/>
      <c r="P1159" s="126"/>
      <c r="Q1159" s="193"/>
      <c r="R1159" s="126"/>
      <c r="S1159" s="129"/>
      <c r="T1159" s="130"/>
      <c r="U1159" s="118"/>
    </row>
    <row r="1160" spans="2:21" ht="21.95" customHeight="1" x14ac:dyDescent="0.2">
      <c r="B1160" s="131"/>
      <c r="C1160" s="132" t="s">
        <v>418</v>
      </c>
      <c r="D1160" s="133"/>
      <c r="E1160" s="134"/>
      <c r="F1160" s="132" t="s">
        <v>425</v>
      </c>
      <c r="G1160" s="133"/>
      <c r="H1160" s="133"/>
      <c r="I1160" s="133"/>
      <c r="J1160" s="133"/>
      <c r="K1160" s="135">
        <v>2</v>
      </c>
      <c r="L1160" s="135" t="s">
        <v>125</v>
      </c>
      <c r="M1160" s="136">
        <v>45000</v>
      </c>
      <c r="N1160" s="137">
        <f>SUM(K1160*M1160)</f>
        <v>90000</v>
      </c>
      <c r="O1160" s="136">
        <v>76000</v>
      </c>
      <c r="P1160" s="137">
        <f>SUM(K1160*O1160)</f>
        <v>152000</v>
      </c>
      <c r="Q1160" s="189">
        <f t="shared" si="12"/>
        <v>36000</v>
      </c>
      <c r="R1160" s="174">
        <f>SUM(K1160*Q1160)</f>
        <v>72000</v>
      </c>
      <c r="S1160" s="139">
        <f>Q1160</f>
        <v>36000</v>
      </c>
      <c r="T1160" s="140" t="str">
        <f>T1158</f>
        <v>いちけん</v>
      </c>
      <c r="U1160" s="118"/>
    </row>
    <row r="1161" spans="2:21" ht="21.95" customHeight="1" x14ac:dyDescent="0.2">
      <c r="B1161" s="125"/>
      <c r="C1161" s="10"/>
      <c r="D1161" s="10"/>
      <c r="E1161" s="126"/>
      <c r="F1161" s="10" t="s">
        <v>426</v>
      </c>
      <c r="G1161" s="10"/>
      <c r="H1161" s="10"/>
      <c r="I1161" s="10"/>
      <c r="J1161" s="10"/>
      <c r="K1161" s="126"/>
      <c r="L1161" s="127"/>
      <c r="M1161" s="141"/>
      <c r="N1161" s="126"/>
      <c r="O1161" s="128"/>
      <c r="P1161" s="126"/>
      <c r="Q1161" s="193"/>
      <c r="R1161" s="126"/>
      <c r="S1161" s="129"/>
      <c r="T1161" s="130"/>
      <c r="U1161" s="118"/>
    </row>
    <row r="1162" spans="2:21" ht="21.95" customHeight="1" x14ac:dyDescent="0.2">
      <c r="B1162" s="131"/>
      <c r="C1162" s="132" t="s">
        <v>419</v>
      </c>
      <c r="D1162" s="133"/>
      <c r="E1162" s="134"/>
      <c r="F1162" s="132" t="s">
        <v>427</v>
      </c>
      <c r="G1162" s="133"/>
      <c r="H1162" s="133"/>
      <c r="I1162" s="133"/>
      <c r="J1162" s="133"/>
      <c r="K1162" s="135">
        <v>1</v>
      </c>
      <c r="L1162" s="135" t="s">
        <v>125</v>
      </c>
      <c r="M1162" s="136">
        <v>700000</v>
      </c>
      <c r="N1162" s="137">
        <f>SUM(K1162*M1162)</f>
        <v>700000</v>
      </c>
      <c r="O1162" s="136">
        <v>1166400</v>
      </c>
      <c r="P1162" s="137">
        <f>SUM(K1162*O1162)</f>
        <v>1166400</v>
      </c>
      <c r="Q1162" s="189">
        <f t="shared" si="12"/>
        <v>560000</v>
      </c>
      <c r="R1162" s="174">
        <f>SUM(K1162*Q1162)</f>
        <v>560000</v>
      </c>
      <c r="S1162" s="139">
        <f>Q1162</f>
        <v>560000</v>
      </c>
      <c r="T1162" s="140" t="str">
        <f>T1160</f>
        <v>いちけん</v>
      </c>
      <c r="U1162" s="118"/>
    </row>
    <row r="1163" spans="2:21" ht="21.95" customHeight="1" x14ac:dyDescent="0.2">
      <c r="B1163" s="125"/>
      <c r="C1163" s="10"/>
      <c r="D1163" s="10"/>
      <c r="E1163" s="126"/>
      <c r="F1163" s="10" t="s">
        <v>426</v>
      </c>
      <c r="G1163" s="10"/>
      <c r="H1163" s="10"/>
      <c r="I1163" s="10"/>
      <c r="J1163" s="10"/>
      <c r="K1163" s="126"/>
      <c r="L1163" s="127"/>
      <c r="M1163" s="141"/>
      <c r="N1163" s="126"/>
      <c r="O1163" s="128"/>
      <c r="P1163" s="126"/>
      <c r="Q1163" s="193"/>
      <c r="R1163" s="126"/>
      <c r="S1163" s="129"/>
      <c r="T1163" s="130"/>
      <c r="U1163" s="118"/>
    </row>
    <row r="1164" spans="2:21" ht="21.95" customHeight="1" x14ac:dyDescent="0.2">
      <c r="B1164" s="131"/>
      <c r="C1164" s="132" t="s">
        <v>420</v>
      </c>
      <c r="D1164" s="133"/>
      <c r="E1164" s="134"/>
      <c r="F1164" s="132" t="s">
        <v>428</v>
      </c>
      <c r="G1164" s="133"/>
      <c r="H1164" s="133"/>
      <c r="I1164" s="133"/>
      <c r="J1164" s="133"/>
      <c r="K1164" s="135">
        <v>1</v>
      </c>
      <c r="L1164" s="135" t="s">
        <v>125</v>
      </c>
      <c r="M1164" s="136">
        <v>662500</v>
      </c>
      <c r="N1164" s="137">
        <f>SUM(K1164*M1164)</f>
        <v>662500</v>
      </c>
      <c r="O1164" s="136">
        <v>1003200</v>
      </c>
      <c r="P1164" s="137">
        <f>SUM(K1164*O1164)</f>
        <v>1003200</v>
      </c>
      <c r="Q1164" s="189">
        <f t="shared" si="12"/>
        <v>530000</v>
      </c>
      <c r="R1164" s="174">
        <f>SUM(K1164*Q1164)</f>
        <v>530000</v>
      </c>
      <c r="S1164" s="139">
        <f>Q1164</f>
        <v>530000</v>
      </c>
      <c r="T1164" s="140" t="str">
        <f>T1162</f>
        <v>いちけん</v>
      </c>
      <c r="U1164" s="118"/>
    </row>
    <row r="1165" spans="2:21" ht="21.95" customHeight="1" x14ac:dyDescent="0.2">
      <c r="B1165" s="125"/>
      <c r="C1165" s="10"/>
      <c r="D1165" s="10"/>
      <c r="E1165" s="126"/>
      <c r="F1165" s="10"/>
      <c r="G1165" s="10"/>
      <c r="H1165" s="10"/>
      <c r="I1165" s="10"/>
      <c r="J1165" s="10"/>
      <c r="K1165" s="126"/>
      <c r="L1165" s="127"/>
      <c r="M1165" s="142"/>
      <c r="N1165" s="166"/>
      <c r="O1165" s="165" t="s">
        <v>482</v>
      </c>
      <c r="P1165" s="166"/>
      <c r="Q1165" s="193" t="s">
        <v>482</v>
      </c>
      <c r="R1165" s="167"/>
      <c r="S1165" s="129"/>
      <c r="T1165" s="130"/>
      <c r="U1165" s="118"/>
    </row>
    <row r="1166" spans="2:21" ht="21.95" customHeight="1" x14ac:dyDescent="0.2">
      <c r="B1166" s="131"/>
      <c r="C1166" s="132" t="s">
        <v>36</v>
      </c>
      <c r="D1166" s="133"/>
      <c r="E1166" s="134"/>
      <c r="F1166" s="132"/>
      <c r="G1166" s="133"/>
      <c r="H1166" s="133"/>
      <c r="I1166" s="133"/>
      <c r="J1166" s="133"/>
      <c r="K1166" s="135">
        <v>1</v>
      </c>
      <c r="L1166" s="135" t="s">
        <v>37</v>
      </c>
      <c r="M1166" s="136">
        <v>125000</v>
      </c>
      <c r="N1166" s="137">
        <f>SUM(K1166*M1166)</f>
        <v>125000</v>
      </c>
      <c r="O1166" s="136"/>
      <c r="P1166" s="137">
        <f>SUM(K1166*O1166)</f>
        <v>0</v>
      </c>
      <c r="Q1166" s="194"/>
      <c r="R1166" s="174">
        <f>SUM(K1166*Q1166)</f>
        <v>0</v>
      </c>
      <c r="S1166" s="139"/>
      <c r="T1166" s="140" t="str">
        <f>T1164</f>
        <v>いちけん</v>
      </c>
      <c r="U1166" s="118"/>
    </row>
    <row r="1167" spans="2:21" ht="21.95" customHeight="1" x14ac:dyDescent="0.2">
      <c r="B1167" s="125"/>
      <c r="C1167" s="10"/>
      <c r="D1167" s="10"/>
      <c r="E1167" s="126"/>
      <c r="F1167" s="10"/>
      <c r="G1167" s="10"/>
      <c r="H1167" s="10"/>
      <c r="I1167" s="10"/>
      <c r="J1167" s="10"/>
      <c r="K1167" s="126"/>
      <c r="L1167" s="127"/>
      <c r="M1167" s="141"/>
      <c r="N1167" s="166"/>
      <c r="O1167" s="165" t="s">
        <v>482</v>
      </c>
      <c r="P1167" s="166"/>
      <c r="Q1167" s="193" t="s">
        <v>482</v>
      </c>
      <c r="R1167" s="167"/>
      <c r="S1167" s="129"/>
      <c r="T1167" s="130"/>
      <c r="U1167" s="118"/>
    </row>
    <row r="1168" spans="2:21" ht="21.95" customHeight="1" x14ac:dyDescent="0.2">
      <c r="B1168" s="131"/>
      <c r="C1168" s="132" t="s">
        <v>505</v>
      </c>
      <c r="D1168" s="133"/>
      <c r="E1168" s="134"/>
      <c r="F1168" s="132"/>
      <c r="G1168" s="133"/>
      <c r="H1168" s="133"/>
      <c r="I1168" s="133"/>
      <c r="J1168" s="133"/>
      <c r="K1168" s="135">
        <v>1</v>
      </c>
      <c r="L1168" s="135" t="s">
        <v>37</v>
      </c>
      <c r="M1168" s="136">
        <v>912500</v>
      </c>
      <c r="N1168" s="137">
        <f>SUM(K1168*M1168)</f>
        <v>912500</v>
      </c>
      <c r="O1168" s="136"/>
      <c r="P1168" s="137">
        <f>SUM(K1168*O1168)</f>
        <v>0</v>
      </c>
      <c r="Q1168" s="194"/>
      <c r="R1168" s="174">
        <f>SUM(K1168*Q1168)</f>
        <v>0</v>
      </c>
      <c r="S1168" s="139"/>
      <c r="T1168" s="140" t="str">
        <f>T1166</f>
        <v>いちけん</v>
      </c>
      <c r="U1168" s="118"/>
    </row>
    <row r="1169" spans="2:21" ht="21.95" customHeight="1" x14ac:dyDescent="0.2">
      <c r="B1169" s="125"/>
      <c r="C1169" s="10"/>
      <c r="D1169" s="10"/>
      <c r="E1169" s="126"/>
      <c r="F1169" s="10"/>
      <c r="G1169" s="10"/>
      <c r="H1169" s="10"/>
      <c r="I1169" s="10"/>
      <c r="J1169" s="10"/>
      <c r="K1169" s="126"/>
      <c r="L1169" s="127"/>
      <c r="M1169" s="141"/>
      <c r="N1169" s="142"/>
      <c r="O1169" s="141"/>
      <c r="P1169" s="142"/>
      <c r="Q1169" s="141"/>
      <c r="R1169" s="142"/>
      <c r="S1169" s="143"/>
      <c r="T1169" s="130"/>
      <c r="U1169" s="118"/>
    </row>
    <row r="1170" spans="2:21" ht="21.95" customHeight="1" x14ac:dyDescent="0.2">
      <c r="B1170" s="131"/>
      <c r="C1170" s="132"/>
      <c r="D1170" s="133"/>
      <c r="E1170" s="134"/>
      <c r="F1170" s="132"/>
      <c r="G1170" s="133"/>
      <c r="H1170" s="133"/>
      <c r="I1170" s="133"/>
      <c r="J1170" s="133"/>
      <c r="K1170" s="135"/>
      <c r="L1170" s="135"/>
      <c r="M1170" s="136"/>
      <c r="N1170" s="137"/>
      <c r="O1170" s="136"/>
      <c r="P1170" s="137"/>
      <c r="Q1170" s="138"/>
      <c r="R1170" s="137"/>
      <c r="S1170" s="139"/>
      <c r="T1170" s="140"/>
      <c r="U1170" s="118"/>
    </row>
    <row r="1171" spans="2:21" ht="21.95" customHeight="1" x14ac:dyDescent="0.2">
      <c r="B1171" s="125"/>
      <c r="C1171" s="10"/>
      <c r="D1171" s="10"/>
      <c r="E1171" s="126"/>
      <c r="F1171" s="10"/>
      <c r="G1171" s="10"/>
      <c r="H1171" s="10"/>
      <c r="I1171" s="10"/>
      <c r="J1171" s="10"/>
      <c r="K1171" s="126"/>
      <c r="L1171" s="127"/>
      <c r="M1171" s="141"/>
      <c r="N1171" s="142"/>
      <c r="O1171" s="141"/>
      <c r="P1171" s="142"/>
      <c r="Q1171" s="141"/>
      <c r="R1171" s="142"/>
      <c r="S1171" s="144"/>
      <c r="T1171" s="130"/>
      <c r="U1171" s="118"/>
    </row>
    <row r="1172" spans="2:21" ht="21.95" customHeight="1" x14ac:dyDescent="0.2">
      <c r="B1172" s="131"/>
      <c r="C1172" s="132"/>
      <c r="D1172" s="133"/>
      <c r="E1172" s="134"/>
      <c r="F1172" s="132"/>
      <c r="G1172" s="133"/>
      <c r="H1172" s="133"/>
      <c r="I1172" s="133"/>
      <c r="J1172" s="133"/>
      <c r="K1172" s="135"/>
      <c r="L1172" s="135"/>
      <c r="M1172" s="136"/>
      <c r="N1172" s="137"/>
      <c r="O1172" s="136"/>
      <c r="P1172" s="137"/>
      <c r="Q1172" s="138"/>
      <c r="R1172" s="137"/>
      <c r="S1172" s="139"/>
      <c r="T1172" s="140"/>
      <c r="U1172" s="118"/>
    </row>
    <row r="1173" spans="2:21" ht="21.95" customHeight="1" x14ac:dyDescent="0.2">
      <c r="B1173" s="125"/>
      <c r="C1173" s="10"/>
      <c r="D1173" s="10"/>
      <c r="E1173" s="126"/>
      <c r="F1173" s="10"/>
      <c r="G1173" s="10"/>
      <c r="H1173" s="10"/>
      <c r="I1173" s="10"/>
      <c r="J1173" s="10"/>
      <c r="K1173" s="126"/>
      <c r="L1173" s="127"/>
      <c r="M1173" s="141"/>
      <c r="N1173" s="142"/>
      <c r="O1173" s="141"/>
      <c r="P1173" s="142"/>
      <c r="Q1173" s="141"/>
      <c r="R1173" s="142"/>
      <c r="S1173" s="143"/>
      <c r="T1173" s="130"/>
      <c r="U1173" s="118"/>
    </row>
    <row r="1174" spans="2:21" ht="21.75" customHeight="1" x14ac:dyDescent="0.2">
      <c r="B1174" s="131"/>
      <c r="C1174" s="132"/>
      <c r="D1174" s="133"/>
      <c r="E1174" s="134"/>
      <c r="F1174" s="132"/>
      <c r="G1174" s="133"/>
      <c r="H1174" s="133"/>
      <c r="I1174" s="133"/>
      <c r="J1174" s="133"/>
      <c r="K1174" s="135"/>
      <c r="L1174" s="135"/>
      <c r="M1174" s="136"/>
      <c r="N1174" s="137"/>
      <c r="O1174" s="136"/>
      <c r="P1174" s="137"/>
      <c r="Q1174" s="138"/>
      <c r="R1174" s="137"/>
      <c r="S1174" s="139"/>
      <c r="T1174" s="140"/>
      <c r="U1174" s="118"/>
    </row>
    <row r="1175" spans="2:21" ht="23.25" customHeight="1" x14ac:dyDescent="0.2">
      <c r="B1175" s="125"/>
      <c r="C1175" s="10"/>
      <c r="D1175" s="10"/>
      <c r="E1175" s="126"/>
      <c r="F1175" s="10"/>
      <c r="G1175" s="10"/>
      <c r="H1175" s="10"/>
      <c r="I1175" s="10"/>
      <c r="J1175" s="10"/>
      <c r="K1175" s="126"/>
      <c r="L1175" s="127"/>
      <c r="M1175" s="141"/>
      <c r="N1175" s="142"/>
      <c r="O1175" s="141"/>
      <c r="P1175" s="142"/>
      <c r="Q1175" s="141"/>
      <c r="R1175" s="142"/>
      <c r="S1175" s="144"/>
      <c r="T1175" s="130"/>
      <c r="U1175" s="118"/>
    </row>
    <row r="1176" spans="2:21" ht="21.95" customHeight="1" x14ac:dyDescent="0.2">
      <c r="B1176" s="131"/>
      <c r="C1176" s="132"/>
      <c r="D1176" s="133"/>
      <c r="E1176" s="134"/>
      <c r="F1176" s="132"/>
      <c r="G1176" s="133"/>
      <c r="H1176" s="133"/>
      <c r="I1176" s="133"/>
      <c r="J1176" s="133"/>
      <c r="K1176" s="135"/>
      <c r="L1176" s="135"/>
      <c r="M1176" s="136"/>
      <c r="N1176" s="137"/>
      <c r="O1176" s="136"/>
      <c r="P1176" s="137"/>
      <c r="Q1176" s="138"/>
      <c r="R1176" s="137"/>
      <c r="S1176" s="139"/>
      <c r="T1176" s="140"/>
      <c r="U1176" s="118"/>
    </row>
    <row r="1177" spans="2:21" ht="21.95" customHeight="1" x14ac:dyDescent="0.2">
      <c r="B1177" s="125"/>
      <c r="C1177" s="10"/>
      <c r="D1177" s="10"/>
      <c r="E1177" s="126"/>
      <c r="F1177" s="10"/>
      <c r="G1177" s="10"/>
      <c r="H1177" s="10"/>
      <c r="I1177" s="10"/>
      <c r="J1177" s="10"/>
      <c r="K1177" s="126"/>
      <c r="L1177" s="127"/>
      <c r="M1177" s="142"/>
      <c r="N1177" s="142"/>
      <c r="O1177" s="142"/>
      <c r="P1177" s="142"/>
      <c r="Q1177" s="141"/>
      <c r="R1177" s="142"/>
      <c r="S1177" s="143"/>
      <c r="T1177" s="145"/>
      <c r="U1177" s="118"/>
    </row>
    <row r="1178" spans="2:21" ht="21.95" customHeight="1" x14ac:dyDescent="0.2">
      <c r="B1178" s="131"/>
      <c r="C1178" s="132"/>
      <c r="D1178" s="133"/>
      <c r="E1178" s="134"/>
      <c r="F1178" s="132"/>
      <c r="G1178" s="133"/>
      <c r="H1178" s="133"/>
      <c r="I1178" s="133"/>
      <c r="J1178" s="133"/>
      <c r="K1178" s="135"/>
      <c r="L1178" s="135"/>
      <c r="M1178" s="134"/>
      <c r="N1178" s="137"/>
      <c r="O1178" s="134"/>
      <c r="P1178" s="137"/>
      <c r="Q1178" s="146"/>
      <c r="R1178" s="137"/>
      <c r="S1178" s="139"/>
      <c r="T1178" s="147"/>
      <c r="U1178" s="118"/>
    </row>
    <row r="1179" spans="2:21" ht="21.95" customHeight="1" x14ac:dyDescent="0.2">
      <c r="B1179" s="125"/>
      <c r="C1179" s="10"/>
      <c r="D1179" s="10"/>
      <c r="E1179" s="126"/>
      <c r="F1179" s="10"/>
      <c r="G1179" s="10"/>
      <c r="H1179" s="10"/>
      <c r="I1179" s="10"/>
      <c r="J1179" s="10"/>
      <c r="K1179" s="126"/>
      <c r="L1179" s="127"/>
      <c r="M1179" s="142"/>
      <c r="N1179" s="142"/>
      <c r="O1179" s="142"/>
      <c r="P1179" s="142"/>
      <c r="Q1179" s="142"/>
      <c r="R1179" s="142"/>
      <c r="S1179" s="144"/>
      <c r="T1179" s="145"/>
      <c r="U1179" s="118"/>
    </row>
    <row r="1180" spans="2:21" ht="21.95" customHeight="1" x14ac:dyDescent="0.2">
      <c r="B1180" s="131"/>
      <c r="C1180" s="132"/>
      <c r="D1180" s="133"/>
      <c r="E1180" s="134"/>
      <c r="F1180" s="132"/>
      <c r="G1180" s="133"/>
      <c r="H1180" s="133"/>
      <c r="I1180" s="133"/>
      <c r="J1180" s="133"/>
      <c r="K1180" s="135"/>
      <c r="L1180" s="135"/>
      <c r="M1180" s="134"/>
      <c r="N1180" s="137"/>
      <c r="O1180" s="134"/>
      <c r="P1180" s="137"/>
      <c r="Q1180" s="146"/>
      <c r="R1180" s="137"/>
      <c r="S1180" s="139"/>
      <c r="T1180" s="147"/>
      <c r="U1180" s="118"/>
    </row>
    <row r="1181" spans="2:21" ht="21.95" customHeight="1" x14ac:dyDescent="0.2">
      <c r="B1181" s="125"/>
      <c r="C1181" s="10"/>
      <c r="D1181" s="10"/>
      <c r="E1181" s="126"/>
      <c r="F1181" s="10"/>
      <c r="G1181" s="10"/>
      <c r="H1181" s="10"/>
      <c r="I1181" s="10"/>
      <c r="J1181" s="10"/>
      <c r="K1181" s="126"/>
      <c r="L1181" s="127"/>
      <c r="M1181" s="142"/>
      <c r="N1181" s="142"/>
      <c r="O1181" s="142"/>
      <c r="P1181" s="142"/>
      <c r="Q1181" s="142"/>
      <c r="R1181" s="142"/>
      <c r="S1181" s="144"/>
      <c r="T1181" s="145"/>
      <c r="U1181" s="118"/>
    </row>
    <row r="1182" spans="2:21" ht="21.95" customHeight="1" x14ac:dyDescent="0.2">
      <c r="B1182" s="131"/>
      <c r="C1182" s="132"/>
      <c r="D1182" s="133"/>
      <c r="E1182" s="134"/>
      <c r="F1182" s="132"/>
      <c r="G1182" s="133"/>
      <c r="H1182" s="133"/>
      <c r="I1182" s="133"/>
      <c r="J1182" s="133"/>
      <c r="K1182" s="135"/>
      <c r="L1182" s="135"/>
      <c r="M1182" s="146"/>
      <c r="N1182" s="146"/>
      <c r="O1182" s="146"/>
      <c r="P1182" s="146"/>
      <c r="Q1182" s="146"/>
      <c r="R1182" s="146"/>
      <c r="S1182" s="139"/>
      <c r="T1182" s="147"/>
      <c r="U1182" s="118"/>
    </row>
    <row r="1183" spans="2:21" ht="21.95" customHeight="1" x14ac:dyDescent="0.2">
      <c r="B1183" s="125"/>
      <c r="C1183" s="10"/>
      <c r="D1183" s="10"/>
      <c r="E1183" s="126"/>
      <c r="F1183" s="10"/>
      <c r="G1183" s="10"/>
      <c r="H1183" s="10"/>
      <c r="I1183" s="10"/>
      <c r="J1183" s="10"/>
      <c r="K1183" s="126"/>
      <c r="L1183" s="127"/>
      <c r="M1183" s="142"/>
      <c r="N1183" s="142"/>
      <c r="O1183" s="142"/>
      <c r="P1183" s="142"/>
      <c r="Q1183" s="142"/>
      <c r="R1183" s="142"/>
      <c r="S1183" s="144"/>
      <c r="T1183" s="145"/>
      <c r="U1183" s="118"/>
    </row>
    <row r="1184" spans="2:21" ht="21.95" customHeight="1" x14ac:dyDescent="0.2">
      <c r="B1184" s="131"/>
      <c r="C1184" s="132"/>
      <c r="D1184" s="133"/>
      <c r="E1184" s="134"/>
      <c r="F1184" s="132"/>
      <c r="G1184" s="133"/>
      <c r="H1184" s="133"/>
      <c r="I1184" s="133"/>
      <c r="J1184" s="133"/>
      <c r="K1184" s="135"/>
      <c r="L1184" s="135"/>
      <c r="M1184" s="146"/>
      <c r="N1184" s="146"/>
      <c r="O1184" s="146"/>
      <c r="P1184" s="146"/>
      <c r="Q1184" s="146"/>
      <c r="R1184" s="146"/>
      <c r="S1184" s="139"/>
      <c r="T1184" s="147"/>
      <c r="U1184" s="118"/>
    </row>
    <row r="1185" spans="1:21" ht="21.95" customHeight="1" x14ac:dyDescent="0.2">
      <c r="B1185" s="125"/>
      <c r="C1185" s="10"/>
      <c r="D1185" s="10"/>
      <c r="E1185" s="126"/>
      <c r="F1185" s="10"/>
      <c r="G1185" s="10"/>
      <c r="H1185" s="10"/>
      <c r="I1185" s="10"/>
      <c r="J1185" s="10"/>
      <c r="K1185" s="126"/>
      <c r="L1185" s="127"/>
      <c r="M1185" s="142"/>
      <c r="N1185" s="142"/>
      <c r="O1185" s="142"/>
      <c r="P1185" s="142"/>
      <c r="Q1185" s="142"/>
      <c r="R1185" s="142"/>
      <c r="S1185" s="144"/>
      <c r="T1185" s="145"/>
      <c r="U1185" s="118"/>
    </row>
    <row r="1186" spans="1:21" ht="21.95" customHeight="1" thickBot="1" x14ac:dyDescent="0.25">
      <c r="B1186" s="148"/>
      <c r="C1186" s="149"/>
      <c r="D1186" s="149"/>
      <c r="E1186" s="150"/>
      <c r="F1186" s="149"/>
      <c r="G1186" s="149"/>
      <c r="H1186" s="149"/>
      <c r="I1186" s="149"/>
      <c r="J1186" s="149"/>
      <c r="K1186" s="151"/>
      <c r="L1186" s="151"/>
      <c r="M1186" s="152"/>
      <c r="N1186" s="152"/>
      <c r="O1186" s="152"/>
      <c r="P1186" s="152"/>
      <c r="Q1186" s="152"/>
      <c r="R1186" s="152"/>
      <c r="S1186" s="153"/>
      <c r="T1186" s="154"/>
      <c r="U1186" s="118"/>
    </row>
    <row r="1187" spans="1:21" ht="19.899999999999999" customHeight="1" x14ac:dyDescent="0.2">
      <c r="B1187" s="125"/>
      <c r="C1187" s="10"/>
      <c r="D1187" s="10"/>
      <c r="E1187" s="126"/>
      <c r="F1187" s="10"/>
      <c r="G1187" s="10"/>
      <c r="H1187" s="10"/>
      <c r="I1187" s="10"/>
      <c r="J1187" s="10"/>
      <c r="K1187" s="126"/>
      <c r="L1187" s="127"/>
      <c r="M1187" s="142"/>
      <c r="N1187" s="142"/>
      <c r="O1187" s="142"/>
      <c r="P1187" s="142"/>
      <c r="Q1187" s="142"/>
      <c r="R1187" s="142"/>
      <c r="S1187" s="143"/>
      <c r="T1187" s="145"/>
      <c r="U1187" s="118"/>
    </row>
    <row r="1188" spans="1:21" ht="19.899999999999999" customHeight="1" x14ac:dyDescent="0.2">
      <c r="B1188" s="1039" t="s">
        <v>3</v>
      </c>
      <c r="C1188" s="1040"/>
      <c r="D1188" s="1041"/>
      <c r="E1188" s="126"/>
      <c r="F1188" s="10"/>
      <c r="G1188" s="10"/>
      <c r="H1188" s="10"/>
      <c r="I1188" s="10"/>
      <c r="J1188" s="10"/>
      <c r="K1188" s="126"/>
      <c r="L1188" s="127"/>
      <c r="M1188" s="142"/>
      <c r="N1188" s="142">
        <f>SUM(N1153:N1186)</f>
        <v>3063750</v>
      </c>
      <c r="O1188" s="142"/>
      <c r="P1188" s="142">
        <f>SUM(P1153:P1186)</f>
        <v>3281600</v>
      </c>
      <c r="Q1188" s="142"/>
      <c r="R1188" s="142">
        <f>SUM(R1153:R1186)</f>
        <v>1621000</v>
      </c>
      <c r="S1188" s="142"/>
      <c r="T1188" s="155"/>
      <c r="U1188" s="118"/>
    </row>
    <row r="1189" spans="1:21" ht="19.899999999999999" customHeight="1" thickBot="1" x14ac:dyDescent="0.25">
      <c r="B1189" s="148"/>
      <c r="C1189" s="149"/>
      <c r="D1189" s="149"/>
      <c r="E1189" s="150"/>
      <c r="F1189" s="149"/>
      <c r="G1189" s="149"/>
      <c r="H1189" s="149"/>
      <c r="I1189" s="149"/>
      <c r="J1189" s="149"/>
      <c r="K1189" s="150"/>
      <c r="L1189" s="151"/>
      <c r="M1189" s="152"/>
      <c r="N1189" s="152"/>
      <c r="O1189" s="152"/>
      <c r="P1189" s="152"/>
      <c r="Q1189" s="152"/>
      <c r="R1189" s="152"/>
      <c r="S1189" s="156"/>
      <c r="T1189" s="154"/>
      <c r="U1189" s="118"/>
    </row>
    <row r="1191" spans="1:21" x14ac:dyDescent="0.2">
      <c r="B1191" s="25" t="e">
        <f>B1147</f>
        <v>#REF!</v>
      </c>
      <c r="T1191" s="43"/>
    </row>
    <row r="1192" spans="1:21" ht="42" x14ac:dyDescent="0.4">
      <c r="A1192" s="106"/>
      <c r="M1192" s="107" t="s">
        <v>18</v>
      </c>
    </row>
    <row r="1193" spans="1:21" ht="21.75" thickBot="1" x14ac:dyDescent="0.25">
      <c r="B1193" s="108"/>
      <c r="C1193" s="109"/>
      <c r="D1193" s="109"/>
      <c r="E1193" s="109"/>
      <c r="F1193" s="109"/>
      <c r="G1193" s="109"/>
      <c r="H1193" s="109"/>
      <c r="I1193" s="109"/>
      <c r="J1193" s="109"/>
      <c r="K1193" s="109"/>
      <c r="L1193" s="110"/>
      <c r="M1193" s="109"/>
      <c r="N1193" s="109"/>
      <c r="O1193" s="109"/>
      <c r="P1193" s="109"/>
      <c r="Q1193" s="109"/>
      <c r="R1193" s="195" t="s">
        <v>502</v>
      </c>
      <c r="S1193" s="111"/>
      <c r="T1193" s="112"/>
    </row>
    <row r="1194" spans="1:21" ht="19.899999999999999" customHeight="1" x14ac:dyDescent="0.2">
      <c r="B1194" s="113"/>
      <c r="C1194" s="114"/>
      <c r="D1194" s="114"/>
      <c r="E1194" s="115"/>
      <c r="F1194" s="114"/>
      <c r="G1194" s="114"/>
      <c r="H1194" s="114"/>
      <c r="I1194" s="114"/>
      <c r="J1194" s="114"/>
      <c r="K1194" s="115"/>
      <c r="L1194" s="116"/>
      <c r="M1194" s="1042" t="s">
        <v>19</v>
      </c>
      <c r="N1194" s="1043"/>
      <c r="O1194" s="1042" t="s">
        <v>19</v>
      </c>
      <c r="P1194" s="1043"/>
      <c r="Q1194" s="1042" t="s">
        <v>19</v>
      </c>
      <c r="R1194" s="1043"/>
      <c r="S1194" s="116" t="s">
        <v>20</v>
      </c>
      <c r="T1194" s="117"/>
      <c r="U1194" s="118"/>
    </row>
    <row r="1195" spans="1:21" ht="19.899999999999999" customHeight="1" x14ac:dyDescent="0.2">
      <c r="B1195" s="1044" t="s">
        <v>21</v>
      </c>
      <c r="C1195" s="1045"/>
      <c r="D1195" s="1046"/>
      <c r="E1195" s="1047" t="s">
        <v>22</v>
      </c>
      <c r="F1195" s="1045"/>
      <c r="G1195" s="1045"/>
      <c r="H1195" s="1045"/>
      <c r="I1195" s="1045"/>
      <c r="J1195" s="1046"/>
      <c r="K1195" s="119" t="s">
        <v>23</v>
      </c>
      <c r="L1195" s="119" t="s">
        <v>5</v>
      </c>
      <c r="M1195" s="1048" t="s">
        <v>478</v>
      </c>
      <c r="N1195" s="1049"/>
      <c r="O1195" s="1048" t="s">
        <v>506</v>
      </c>
      <c r="P1195" s="1049"/>
      <c r="Q1195" s="1048" t="s">
        <v>515</v>
      </c>
      <c r="R1195" s="1049"/>
      <c r="S1195" s="119" t="s">
        <v>24</v>
      </c>
      <c r="T1195" s="120" t="s">
        <v>25</v>
      </c>
      <c r="U1195" s="118"/>
    </row>
    <row r="1196" spans="1:21" ht="19.899999999999999" customHeight="1" thickBot="1" x14ac:dyDescent="0.25">
      <c r="B1196" s="121"/>
      <c r="C1196" s="111"/>
      <c r="D1196" s="111"/>
      <c r="E1196" s="122"/>
      <c r="F1196" s="111"/>
      <c r="G1196" s="111"/>
      <c r="H1196" s="111"/>
      <c r="I1196" s="111"/>
      <c r="J1196" s="111"/>
      <c r="K1196" s="122"/>
      <c r="L1196" s="123"/>
      <c r="M1196" s="123" t="s">
        <v>26</v>
      </c>
      <c r="N1196" s="123" t="s">
        <v>27</v>
      </c>
      <c r="O1196" s="123" t="s">
        <v>26</v>
      </c>
      <c r="P1196" s="123" t="s">
        <v>27</v>
      </c>
      <c r="Q1196" s="123" t="s">
        <v>26</v>
      </c>
      <c r="R1196" s="123" t="s">
        <v>27</v>
      </c>
      <c r="S1196" s="123" t="s">
        <v>501</v>
      </c>
      <c r="T1196" s="124"/>
      <c r="U1196" s="118"/>
    </row>
    <row r="1197" spans="1:21" ht="21.95" customHeight="1" x14ac:dyDescent="0.2">
      <c r="B1197" s="125"/>
      <c r="C1197" s="10" t="s">
        <v>429</v>
      </c>
      <c r="D1197" s="10"/>
      <c r="E1197" s="126"/>
      <c r="F1197" s="10" t="s">
        <v>431</v>
      </c>
      <c r="G1197" s="10"/>
      <c r="H1197" s="10"/>
      <c r="I1197" s="10"/>
      <c r="J1197" s="10"/>
      <c r="K1197" s="126"/>
      <c r="L1197" s="127"/>
      <c r="M1197" s="128"/>
      <c r="N1197" s="126"/>
      <c r="O1197" s="128"/>
      <c r="P1197" s="126"/>
      <c r="Q1197" s="128"/>
      <c r="R1197" s="126"/>
      <c r="S1197" s="129"/>
      <c r="T1197" s="130"/>
      <c r="U1197" s="118"/>
    </row>
    <row r="1198" spans="1:21" ht="21.95" customHeight="1" x14ac:dyDescent="0.2">
      <c r="B1198" s="131"/>
      <c r="C1198" s="132" t="s">
        <v>430</v>
      </c>
      <c r="D1198" s="133"/>
      <c r="E1198" s="134"/>
      <c r="F1198" s="132" t="s">
        <v>432</v>
      </c>
      <c r="G1198" s="133"/>
      <c r="H1198" s="133"/>
      <c r="I1198" s="133"/>
      <c r="J1198" s="133"/>
      <c r="K1198" s="135">
        <v>1</v>
      </c>
      <c r="L1198" s="135" t="s">
        <v>125</v>
      </c>
      <c r="M1198" s="136">
        <v>655000</v>
      </c>
      <c r="N1198" s="137">
        <f>SUM(K1198*M1198)</f>
        <v>655000</v>
      </c>
      <c r="O1198" s="136">
        <v>875400</v>
      </c>
      <c r="P1198" s="137">
        <f>SUM(K1198*O1198)</f>
        <v>875400</v>
      </c>
      <c r="Q1198" s="136">
        <f>ROUNDDOWN(M1198*1.3,2)</f>
        <v>851500</v>
      </c>
      <c r="R1198" s="137">
        <f>SUM(K1198*Q1198)</f>
        <v>851500</v>
      </c>
      <c r="S1198" s="139">
        <f>ROUNDDOWN(M1198*0.5,0)</f>
        <v>327500</v>
      </c>
      <c r="T1198" s="140" t="str">
        <f>M1195</f>
        <v>(有)中部大理石</v>
      </c>
      <c r="U1198" s="118"/>
    </row>
    <row r="1199" spans="1:21" ht="21.95" customHeight="1" x14ac:dyDescent="0.2">
      <c r="B1199" s="125"/>
      <c r="C1199" s="10" t="s">
        <v>429</v>
      </c>
      <c r="D1199" s="10"/>
      <c r="E1199" s="126"/>
      <c r="F1199" s="10" t="s">
        <v>433</v>
      </c>
      <c r="G1199" s="10"/>
      <c r="H1199" s="10"/>
      <c r="I1199" s="10"/>
      <c r="J1199" s="10"/>
      <c r="K1199" s="126"/>
      <c r="L1199" s="127"/>
      <c r="M1199" s="128"/>
      <c r="N1199" s="126"/>
      <c r="O1199" s="128"/>
      <c r="P1199" s="126"/>
      <c r="Q1199" s="128"/>
      <c r="R1199" s="126"/>
      <c r="S1199" s="129"/>
      <c r="T1199" s="130"/>
      <c r="U1199" s="118"/>
    </row>
    <row r="1200" spans="1:21" ht="21.95" customHeight="1" x14ac:dyDescent="0.2">
      <c r="B1200" s="131"/>
      <c r="C1200" s="132" t="s">
        <v>430</v>
      </c>
      <c r="D1200" s="133"/>
      <c r="E1200" s="134"/>
      <c r="F1200" s="132" t="s">
        <v>432</v>
      </c>
      <c r="G1200" s="133"/>
      <c r="H1200" s="133"/>
      <c r="I1200" s="133"/>
      <c r="J1200" s="133"/>
      <c r="K1200" s="135">
        <v>1</v>
      </c>
      <c r="L1200" s="135" t="s">
        <v>125</v>
      </c>
      <c r="M1200" s="136">
        <v>545000</v>
      </c>
      <c r="N1200" s="137">
        <f>SUM(K1200*M1200)</f>
        <v>545000</v>
      </c>
      <c r="O1200" s="136">
        <v>709700</v>
      </c>
      <c r="P1200" s="137">
        <f>SUM(K1200*O1200)</f>
        <v>709700</v>
      </c>
      <c r="Q1200" s="136">
        <f>ROUNDDOWN(M1200*1.3,2)</f>
        <v>708500</v>
      </c>
      <c r="R1200" s="137">
        <f>SUM(K1200*Q1200)</f>
        <v>708500</v>
      </c>
      <c r="S1200" s="139">
        <f>ROUNDDOWN(M1200*0.5,0)</f>
        <v>272500</v>
      </c>
      <c r="T1200" s="140" t="str">
        <f>T1198</f>
        <v>(有)中部大理石</v>
      </c>
      <c r="U1200" s="118"/>
    </row>
    <row r="1201" spans="2:21" ht="21.95" customHeight="1" x14ac:dyDescent="0.2">
      <c r="B1201" s="125"/>
      <c r="C1201" s="10" t="s">
        <v>429</v>
      </c>
      <c r="D1201" s="10"/>
      <c r="E1201" s="126"/>
      <c r="F1201" s="10" t="s">
        <v>434</v>
      </c>
      <c r="G1201" s="10"/>
      <c r="H1201" s="10"/>
      <c r="I1201" s="10"/>
      <c r="J1201" s="10"/>
      <c r="K1201" s="126"/>
      <c r="L1201" s="127"/>
      <c r="M1201" s="141"/>
      <c r="N1201" s="142"/>
      <c r="O1201" s="141"/>
      <c r="P1201" s="142"/>
      <c r="Q1201" s="141"/>
      <c r="R1201" s="142"/>
      <c r="S1201" s="129"/>
      <c r="T1201" s="130"/>
      <c r="U1201" s="118"/>
    </row>
    <row r="1202" spans="2:21" ht="21.95" customHeight="1" x14ac:dyDescent="0.2">
      <c r="B1202" s="131"/>
      <c r="C1202" s="132" t="s">
        <v>430</v>
      </c>
      <c r="D1202" s="133"/>
      <c r="E1202" s="134"/>
      <c r="F1202" s="132" t="s">
        <v>432</v>
      </c>
      <c r="G1202" s="133"/>
      <c r="H1202" s="133"/>
      <c r="I1202" s="133"/>
      <c r="J1202" s="133"/>
      <c r="K1202" s="135">
        <v>1</v>
      </c>
      <c r="L1202" s="135" t="s">
        <v>125</v>
      </c>
      <c r="M1202" s="136">
        <v>455000</v>
      </c>
      <c r="N1202" s="137">
        <f>SUM(K1202*M1202)</f>
        <v>455000</v>
      </c>
      <c r="O1202" s="136">
        <v>554100</v>
      </c>
      <c r="P1202" s="137">
        <f>SUM(K1202*O1202)</f>
        <v>554100</v>
      </c>
      <c r="Q1202" s="136">
        <f>ROUNDDOWN(M1202*1.3,2)</f>
        <v>591500</v>
      </c>
      <c r="R1202" s="137">
        <f>SUM(K1202*Q1202)</f>
        <v>591500</v>
      </c>
      <c r="S1202" s="139">
        <f>ROUNDDOWN(M1202*0.5,0)</f>
        <v>227500</v>
      </c>
      <c r="T1202" s="140" t="str">
        <f>T1200</f>
        <v>(有)中部大理石</v>
      </c>
      <c r="U1202" s="118"/>
    </row>
    <row r="1203" spans="2:21" ht="21.95" customHeight="1" x14ac:dyDescent="0.2">
      <c r="B1203" s="125"/>
      <c r="C1203" s="10"/>
      <c r="D1203" s="10"/>
      <c r="E1203" s="126"/>
      <c r="F1203" s="10"/>
      <c r="G1203" s="10"/>
      <c r="H1203" s="10"/>
      <c r="I1203" s="10"/>
      <c r="J1203" s="10"/>
      <c r="K1203" s="126"/>
      <c r="L1203" s="127"/>
      <c r="M1203" s="141"/>
      <c r="N1203" s="142"/>
      <c r="O1203" s="141"/>
      <c r="P1203" s="142"/>
      <c r="Q1203" s="141"/>
      <c r="R1203" s="142"/>
      <c r="S1203" s="129"/>
      <c r="T1203" s="130"/>
      <c r="U1203" s="118"/>
    </row>
    <row r="1204" spans="2:21" ht="21.95" customHeight="1" x14ac:dyDescent="0.2">
      <c r="B1204" s="131"/>
      <c r="C1204" s="132"/>
      <c r="D1204" s="133"/>
      <c r="E1204" s="134"/>
      <c r="F1204" s="132"/>
      <c r="G1204" s="133"/>
      <c r="H1204" s="133"/>
      <c r="I1204" s="133"/>
      <c r="J1204" s="133"/>
      <c r="K1204" s="135"/>
      <c r="L1204" s="135"/>
      <c r="M1204" s="136"/>
      <c r="N1204" s="137"/>
      <c r="O1204" s="136"/>
      <c r="P1204" s="137"/>
      <c r="Q1204" s="138"/>
      <c r="R1204" s="137"/>
      <c r="S1204" s="139"/>
      <c r="T1204" s="140"/>
      <c r="U1204" s="118"/>
    </row>
    <row r="1205" spans="2:21" ht="21.95" customHeight="1" x14ac:dyDescent="0.2">
      <c r="B1205" s="125"/>
      <c r="C1205" s="10"/>
      <c r="D1205" s="10"/>
      <c r="E1205" s="126"/>
      <c r="F1205" s="10"/>
      <c r="G1205" s="10"/>
      <c r="H1205" s="10"/>
      <c r="I1205" s="10"/>
      <c r="J1205" s="10"/>
      <c r="K1205" s="126"/>
      <c r="L1205" s="127"/>
      <c r="M1205" s="141"/>
      <c r="N1205" s="142"/>
      <c r="O1205" s="141"/>
      <c r="P1205" s="142"/>
      <c r="Q1205" s="141"/>
      <c r="R1205" s="142"/>
      <c r="S1205" s="129"/>
      <c r="T1205" s="130"/>
      <c r="U1205" s="118"/>
    </row>
    <row r="1206" spans="2:21" ht="21.95" customHeight="1" x14ac:dyDescent="0.2">
      <c r="B1206" s="131"/>
      <c r="C1206" s="132"/>
      <c r="D1206" s="133"/>
      <c r="E1206" s="134"/>
      <c r="F1206" s="132"/>
      <c r="G1206" s="133"/>
      <c r="H1206" s="133"/>
      <c r="I1206" s="133"/>
      <c r="J1206" s="133"/>
      <c r="K1206" s="135"/>
      <c r="L1206" s="135"/>
      <c r="M1206" s="136"/>
      <c r="N1206" s="137"/>
      <c r="O1206" s="136"/>
      <c r="P1206" s="137"/>
      <c r="Q1206" s="138"/>
      <c r="R1206" s="137"/>
      <c r="S1206" s="139"/>
      <c r="T1206" s="140"/>
      <c r="U1206" s="118"/>
    </row>
    <row r="1207" spans="2:21" ht="21.95" customHeight="1" x14ac:dyDescent="0.2">
      <c r="B1207" s="125"/>
      <c r="C1207" s="10"/>
      <c r="D1207" s="10"/>
      <c r="E1207" s="126"/>
      <c r="F1207" s="10"/>
      <c r="G1207" s="10"/>
      <c r="H1207" s="10"/>
      <c r="I1207" s="10"/>
      <c r="J1207" s="10"/>
      <c r="K1207" s="126"/>
      <c r="L1207" s="127"/>
      <c r="M1207" s="141"/>
      <c r="N1207" s="142"/>
      <c r="O1207" s="141"/>
      <c r="P1207" s="142"/>
      <c r="Q1207" s="141"/>
      <c r="R1207" s="142"/>
      <c r="S1207" s="129"/>
      <c r="T1207" s="130"/>
      <c r="U1207" s="118"/>
    </row>
    <row r="1208" spans="2:21" ht="21.95" customHeight="1" x14ac:dyDescent="0.2">
      <c r="B1208" s="131"/>
      <c r="C1208" s="132"/>
      <c r="D1208" s="133"/>
      <c r="E1208" s="134"/>
      <c r="F1208" s="132"/>
      <c r="G1208" s="133"/>
      <c r="H1208" s="133"/>
      <c r="I1208" s="133"/>
      <c r="J1208" s="133"/>
      <c r="K1208" s="135"/>
      <c r="L1208" s="135"/>
      <c r="M1208" s="136"/>
      <c r="N1208" s="137"/>
      <c r="O1208" s="136"/>
      <c r="P1208" s="137"/>
      <c r="Q1208" s="138"/>
      <c r="R1208" s="137"/>
      <c r="S1208" s="139"/>
      <c r="T1208" s="140"/>
      <c r="U1208" s="118"/>
    </row>
    <row r="1209" spans="2:21" ht="21.95" customHeight="1" x14ac:dyDescent="0.2">
      <c r="B1209" s="125"/>
      <c r="C1209" s="10"/>
      <c r="D1209" s="10"/>
      <c r="E1209" s="126"/>
      <c r="F1209" s="10"/>
      <c r="G1209" s="10"/>
      <c r="H1209" s="10"/>
      <c r="I1209" s="10"/>
      <c r="J1209" s="10"/>
      <c r="K1209" s="126"/>
      <c r="L1209" s="127"/>
      <c r="M1209" s="141"/>
      <c r="N1209" s="142"/>
      <c r="O1209" s="141"/>
      <c r="P1209" s="142"/>
      <c r="Q1209" s="141"/>
      <c r="R1209" s="142"/>
      <c r="S1209" s="129"/>
      <c r="T1209" s="130"/>
      <c r="U1209" s="118"/>
    </row>
    <row r="1210" spans="2:21" ht="21.95" customHeight="1" x14ac:dyDescent="0.2">
      <c r="B1210" s="131"/>
      <c r="C1210" s="132"/>
      <c r="D1210" s="133"/>
      <c r="E1210" s="134"/>
      <c r="F1210" s="132"/>
      <c r="G1210" s="133"/>
      <c r="H1210" s="133"/>
      <c r="I1210" s="133"/>
      <c r="J1210" s="133"/>
      <c r="K1210" s="135"/>
      <c r="L1210" s="135"/>
      <c r="M1210" s="136"/>
      <c r="N1210" s="137"/>
      <c r="O1210" s="136"/>
      <c r="P1210" s="137"/>
      <c r="Q1210" s="138"/>
      <c r="R1210" s="137"/>
      <c r="S1210" s="139"/>
      <c r="T1210" s="140"/>
      <c r="U1210" s="118"/>
    </row>
    <row r="1211" spans="2:21" ht="21.95" customHeight="1" x14ac:dyDescent="0.2">
      <c r="B1211" s="125"/>
      <c r="C1211" s="10"/>
      <c r="D1211" s="10"/>
      <c r="E1211" s="126"/>
      <c r="F1211" s="10"/>
      <c r="G1211" s="10"/>
      <c r="H1211" s="10"/>
      <c r="I1211" s="10"/>
      <c r="J1211" s="10"/>
      <c r="K1211" s="126"/>
      <c r="L1211" s="127"/>
      <c r="M1211" s="141"/>
      <c r="N1211" s="142"/>
      <c r="O1211" s="141"/>
      <c r="P1211" s="142"/>
      <c r="Q1211" s="141"/>
      <c r="R1211" s="142"/>
      <c r="S1211" s="143"/>
      <c r="T1211" s="130"/>
      <c r="U1211" s="118"/>
    </row>
    <row r="1212" spans="2:21" ht="21.95" customHeight="1" x14ac:dyDescent="0.2">
      <c r="B1212" s="131"/>
      <c r="C1212" s="132"/>
      <c r="D1212" s="133"/>
      <c r="E1212" s="134"/>
      <c r="F1212" s="132"/>
      <c r="G1212" s="133"/>
      <c r="H1212" s="133"/>
      <c r="I1212" s="133"/>
      <c r="J1212" s="133"/>
      <c r="K1212" s="135"/>
      <c r="L1212" s="135"/>
      <c r="M1212" s="136"/>
      <c r="N1212" s="137"/>
      <c r="O1212" s="136"/>
      <c r="P1212" s="137"/>
      <c r="Q1212" s="138"/>
      <c r="R1212" s="137"/>
      <c r="S1212" s="139"/>
      <c r="T1212" s="140"/>
      <c r="U1212" s="118"/>
    </row>
    <row r="1213" spans="2:21" ht="21.95" customHeight="1" x14ac:dyDescent="0.2">
      <c r="B1213" s="125"/>
      <c r="C1213" s="10"/>
      <c r="D1213" s="10"/>
      <c r="E1213" s="126"/>
      <c r="F1213" s="10"/>
      <c r="G1213" s="10"/>
      <c r="H1213" s="10"/>
      <c r="I1213" s="10"/>
      <c r="J1213" s="10"/>
      <c r="K1213" s="126"/>
      <c r="L1213" s="127"/>
      <c r="M1213" s="141"/>
      <c r="N1213" s="142"/>
      <c r="O1213" s="141"/>
      <c r="P1213" s="142"/>
      <c r="Q1213" s="141"/>
      <c r="R1213" s="142"/>
      <c r="S1213" s="143"/>
      <c r="T1213" s="130"/>
      <c r="U1213" s="118"/>
    </row>
    <row r="1214" spans="2:21" ht="21.95" customHeight="1" x14ac:dyDescent="0.2">
      <c r="B1214" s="131"/>
      <c r="C1214" s="132"/>
      <c r="D1214" s="133"/>
      <c r="E1214" s="134"/>
      <c r="F1214" s="132"/>
      <c r="G1214" s="133"/>
      <c r="H1214" s="133"/>
      <c r="I1214" s="133"/>
      <c r="J1214" s="133"/>
      <c r="K1214" s="135"/>
      <c r="L1214" s="135"/>
      <c r="M1214" s="136"/>
      <c r="N1214" s="137"/>
      <c r="O1214" s="136"/>
      <c r="P1214" s="137"/>
      <c r="Q1214" s="138"/>
      <c r="R1214" s="137"/>
      <c r="S1214" s="139"/>
      <c r="T1214" s="140"/>
      <c r="U1214" s="118"/>
    </row>
    <row r="1215" spans="2:21" ht="21.95" customHeight="1" x14ac:dyDescent="0.2">
      <c r="B1215" s="125"/>
      <c r="C1215" s="10"/>
      <c r="D1215" s="10"/>
      <c r="E1215" s="126"/>
      <c r="F1215" s="10"/>
      <c r="G1215" s="10"/>
      <c r="H1215" s="10"/>
      <c r="I1215" s="10"/>
      <c r="J1215" s="10"/>
      <c r="K1215" s="126"/>
      <c r="L1215" s="127"/>
      <c r="M1215" s="141"/>
      <c r="N1215" s="142"/>
      <c r="O1215" s="141"/>
      <c r="P1215" s="142"/>
      <c r="Q1215" s="141"/>
      <c r="R1215" s="142"/>
      <c r="S1215" s="144"/>
      <c r="T1215" s="130"/>
      <c r="U1215" s="118"/>
    </row>
    <row r="1216" spans="2:21" ht="21.95" customHeight="1" x14ac:dyDescent="0.2">
      <c r="B1216" s="131"/>
      <c r="C1216" s="132"/>
      <c r="D1216" s="133"/>
      <c r="E1216" s="134"/>
      <c r="F1216" s="132"/>
      <c r="G1216" s="133"/>
      <c r="H1216" s="133"/>
      <c r="I1216" s="133"/>
      <c r="J1216" s="133"/>
      <c r="K1216" s="135"/>
      <c r="L1216" s="135"/>
      <c r="M1216" s="136"/>
      <c r="N1216" s="137"/>
      <c r="O1216" s="136"/>
      <c r="P1216" s="137"/>
      <c r="Q1216" s="138"/>
      <c r="R1216" s="137"/>
      <c r="S1216" s="139"/>
      <c r="T1216" s="140"/>
      <c r="U1216" s="118"/>
    </row>
    <row r="1217" spans="2:21" ht="21.95" customHeight="1" x14ac:dyDescent="0.2">
      <c r="B1217" s="125"/>
      <c r="C1217" s="10"/>
      <c r="D1217" s="10"/>
      <c r="E1217" s="126"/>
      <c r="F1217" s="10"/>
      <c r="G1217" s="10"/>
      <c r="H1217" s="10"/>
      <c r="I1217" s="10"/>
      <c r="J1217" s="10"/>
      <c r="K1217" s="126"/>
      <c r="L1217" s="127"/>
      <c r="M1217" s="141"/>
      <c r="N1217" s="142"/>
      <c r="O1217" s="141"/>
      <c r="P1217" s="142"/>
      <c r="Q1217" s="141"/>
      <c r="R1217" s="142"/>
      <c r="S1217" s="143"/>
      <c r="T1217" s="130"/>
      <c r="U1217" s="118"/>
    </row>
    <row r="1218" spans="2:21" ht="21.75" customHeight="1" x14ac:dyDescent="0.2">
      <c r="B1218" s="131"/>
      <c r="C1218" s="132"/>
      <c r="D1218" s="133"/>
      <c r="E1218" s="134"/>
      <c r="F1218" s="132"/>
      <c r="G1218" s="133"/>
      <c r="H1218" s="133"/>
      <c r="I1218" s="133"/>
      <c r="J1218" s="133"/>
      <c r="K1218" s="135"/>
      <c r="L1218" s="135"/>
      <c r="M1218" s="136"/>
      <c r="N1218" s="137"/>
      <c r="O1218" s="136"/>
      <c r="P1218" s="137"/>
      <c r="Q1218" s="138"/>
      <c r="R1218" s="137"/>
      <c r="S1218" s="139"/>
      <c r="T1218" s="140"/>
      <c r="U1218" s="118"/>
    </row>
    <row r="1219" spans="2:21" ht="23.25" customHeight="1" x14ac:dyDescent="0.2">
      <c r="B1219" s="125"/>
      <c r="C1219" s="10"/>
      <c r="D1219" s="10"/>
      <c r="E1219" s="126"/>
      <c r="F1219" s="10"/>
      <c r="G1219" s="10"/>
      <c r="H1219" s="10"/>
      <c r="I1219" s="10"/>
      <c r="J1219" s="10"/>
      <c r="K1219" s="126"/>
      <c r="L1219" s="127"/>
      <c r="M1219" s="141"/>
      <c r="N1219" s="142"/>
      <c r="O1219" s="141"/>
      <c r="P1219" s="142"/>
      <c r="Q1219" s="141"/>
      <c r="R1219" s="142"/>
      <c r="S1219" s="144"/>
      <c r="T1219" s="130"/>
      <c r="U1219" s="118"/>
    </row>
    <row r="1220" spans="2:21" ht="21.95" customHeight="1" x14ac:dyDescent="0.2">
      <c r="B1220" s="131"/>
      <c r="C1220" s="132"/>
      <c r="D1220" s="133"/>
      <c r="E1220" s="134"/>
      <c r="F1220" s="132"/>
      <c r="G1220" s="133"/>
      <c r="H1220" s="133"/>
      <c r="I1220" s="133"/>
      <c r="J1220" s="133"/>
      <c r="K1220" s="135"/>
      <c r="L1220" s="135"/>
      <c r="M1220" s="136"/>
      <c r="N1220" s="137"/>
      <c r="O1220" s="136"/>
      <c r="P1220" s="137"/>
      <c r="Q1220" s="138"/>
      <c r="R1220" s="137"/>
      <c r="S1220" s="139"/>
      <c r="T1220" s="140"/>
      <c r="U1220" s="118"/>
    </row>
    <row r="1221" spans="2:21" ht="21.95" customHeight="1" x14ac:dyDescent="0.2">
      <c r="B1221" s="125"/>
      <c r="C1221" s="10"/>
      <c r="D1221" s="10"/>
      <c r="E1221" s="126"/>
      <c r="F1221" s="10"/>
      <c r="G1221" s="10"/>
      <c r="H1221" s="10"/>
      <c r="I1221" s="10"/>
      <c r="J1221" s="10"/>
      <c r="K1221" s="126"/>
      <c r="L1221" s="127"/>
      <c r="M1221" s="142"/>
      <c r="N1221" s="142"/>
      <c r="O1221" s="142"/>
      <c r="P1221" s="142"/>
      <c r="Q1221" s="141"/>
      <c r="R1221" s="142"/>
      <c r="S1221" s="143"/>
      <c r="T1221" s="145"/>
      <c r="U1221" s="118"/>
    </row>
    <row r="1222" spans="2:21" ht="21.95" customHeight="1" x14ac:dyDescent="0.2">
      <c r="B1222" s="131"/>
      <c r="C1222" s="132"/>
      <c r="D1222" s="133"/>
      <c r="E1222" s="134"/>
      <c r="F1222" s="132"/>
      <c r="G1222" s="133"/>
      <c r="H1222" s="133"/>
      <c r="I1222" s="133"/>
      <c r="J1222" s="133"/>
      <c r="K1222" s="135"/>
      <c r="L1222" s="135"/>
      <c r="M1222" s="134"/>
      <c r="N1222" s="137"/>
      <c r="O1222" s="134"/>
      <c r="P1222" s="137"/>
      <c r="Q1222" s="146"/>
      <c r="R1222" s="137"/>
      <c r="S1222" s="139"/>
      <c r="T1222" s="147"/>
      <c r="U1222" s="118"/>
    </row>
    <row r="1223" spans="2:21" ht="21.95" customHeight="1" x14ac:dyDescent="0.2">
      <c r="B1223" s="125"/>
      <c r="C1223" s="10"/>
      <c r="D1223" s="10"/>
      <c r="E1223" s="126"/>
      <c r="F1223" s="10"/>
      <c r="G1223" s="10"/>
      <c r="H1223" s="10"/>
      <c r="I1223" s="10"/>
      <c r="J1223" s="10"/>
      <c r="K1223" s="126"/>
      <c r="L1223" s="127"/>
      <c r="M1223" s="142"/>
      <c r="N1223" s="142"/>
      <c r="O1223" s="142"/>
      <c r="P1223" s="142"/>
      <c r="Q1223" s="142"/>
      <c r="R1223" s="142"/>
      <c r="S1223" s="144"/>
      <c r="T1223" s="145"/>
      <c r="U1223" s="118"/>
    </row>
    <row r="1224" spans="2:21" ht="21.95" customHeight="1" x14ac:dyDescent="0.2">
      <c r="B1224" s="131"/>
      <c r="C1224" s="132"/>
      <c r="D1224" s="133"/>
      <c r="E1224" s="134"/>
      <c r="F1224" s="132"/>
      <c r="G1224" s="133"/>
      <c r="H1224" s="133"/>
      <c r="I1224" s="133"/>
      <c r="J1224" s="133"/>
      <c r="K1224" s="135"/>
      <c r="L1224" s="135"/>
      <c r="M1224" s="134"/>
      <c r="N1224" s="137"/>
      <c r="O1224" s="134"/>
      <c r="P1224" s="137"/>
      <c r="Q1224" s="146"/>
      <c r="R1224" s="137"/>
      <c r="S1224" s="139"/>
      <c r="T1224" s="147"/>
      <c r="U1224" s="118"/>
    </row>
    <row r="1225" spans="2:21" ht="21.95" customHeight="1" x14ac:dyDescent="0.2">
      <c r="B1225" s="125"/>
      <c r="C1225" s="10"/>
      <c r="D1225" s="10"/>
      <c r="E1225" s="126"/>
      <c r="F1225" s="10"/>
      <c r="G1225" s="10"/>
      <c r="H1225" s="10"/>
      <c r="I1225" s="10"/>
      <c r="J1225" s="10"/>
      <c r="K1225" s="126"/>
      <c r="L1225" s="127"/>
      <c r="M1225" s="142"/>
      <c r="N1225" s="142"/>
      <c r="O1225" s="142"/>
      <c r="P1225" s="142"/>
      <c r="Q1225" s="142"/>
      <c r="R1225" s="142"/>
      <c r="S1225" s="144"/>
      <c r="T1225" s="145"/>
      <c r="U1225" s="118"/>
    </row>
    <row r="1226" spans="2:21" ht="21.95" customHeight="1" x14ac:dyDescent="0.2">
      <c r="B1226" s="131"/>
      <c r="C1226" s="132"/>
      <c r="D1226" s="133"/>
      <c r="E1226" s="134"/>
      <c r="F1226" s="132"/>
      <c r="G1226" s="133"/>
      <c r="H1226" s="133"/>
      <c r="I1226" s="133"/>
      <c r="J1226" s="133"/>
      <c r="K1226" s="135"/>
      <c r="L1226" s="135"/>
      <c r="M1226" s="146"/>
      <c r="N1226" s="146"/>
      <c r="O1226" s="146"/>
      <c r="P1226" s="146"/>
      <c r="Q1226" s="146"/>
      <c r="R1226" s="146"/>
      <c r="S1226" s="139"/>
      <c r="T1226" s="147"/>
      <c r="U1226" s="118"/>
    </row>
    <row r="1227" spans="2:21" ht="21.95" customHeight="1" x14ac:dyDescent="0.2">
      <c r="B1227" s="125"/>
      <c r="C1227" s="10"/>
      <c r="D1227" s="10"/>
      <c r="E1227" s="126"/>
      <c r="F1227" s="10"/>
      <c r="G1227" s="10"/>
      <c r="H1227" s="10"/>
      <c r="I1227" s="10"/>
      <c r="J1227" s="10"/>
      <c r="K1227" s="126"/>
      <c r="L1227" s="127"/>
      <c r="M1227" s="142"/>
      <c r="N1227" s="142"/>
      <c r="O1227" s="142"/>
      <c r="P1227" s="142"/>
      <c r="Q1227" s="142"/>
      <c r="R1227" s="142"/>
      <c r="S1227" s="144"/>
      <c r="T1227" s="145"/>
      <c r="U1227" s="118"/>
    </row>
    <row r="1228" spans="2:21" ht="21.95" customHeight="1" x14ac:dyDescent="0.2">
      <c r="B1228" s="131"/>
      <c r="C1228" s="132"/>
      <c r="D1228" s="133"/>
      <c r="E1228" s="134"/>
      <c r="F1228" s="132"/>
      <c r="G1228" s="133"/>
      <c r="H1228" s="133"/>
      <c r="I1228" s="133"/>
      <c r="J1228" s="133"/>
      <c r="K1228" s="135"/>
      <c r="L1228" s="135"/>
      <c r="M1228" s="146"/>
      <c r="N1228" s="146"/>
      <c r="O1228" s="146"/>
      <c r="P1228" s="146"/>
      <c r="Q1228" s="146"/>
      <c r="R1228" s="146"/>
      <c r="S1228" s="139"/>
      <c r="T1228" s="147"/>
      <c r="U1228" s="118"/>
    </row>
    <row r="1229" spans="2:21" ht="21.95" customHeight="1" x14ac:dyDescent="0.2">
      <c r="B1229" s="125"/>
      <c r="C1229" s="10"/>
      <c r="D1229" s="10"/>
      <c r="E1229" s="126"/>
      <c r="F1229" s="10"/>
      <c r="G1229" s="10"/>
      <c r="H1229" s="10"/>
      <c r="I1229" s="10"/>
      <c r="J1229" s="10"/>
      <c r="K1229" s="126"/>
      <c r="L1229" s="127"/>
      <c r="M1229" s="142"/>
      <c r="N1229" s="142"/>
      <c r="O1229" s="142"/>
      <c r="P1229" s="142"/>
      <c r="Q1229" s="142"/>
      <c r="R1229" s="142"/>
      <c r="S1229" s="144"/>
      <c r="T1229" s="145"/>
      <c r="U1229" s="118"/>
    </row>
    <row r="1230" spans="2:21" ht="21.95" customHeight="1" thickBot="1" x14ac:dyDescent="0.25">
      <c r="B1230" s="148"/>
      <c r="C1230" s="149"/>
      <c r="D1230" s="149"/>
      <c r="E1230" s="150"/>
      <c r="F1230" s="149"/>
      <c r="G1230" s="149"/>
      <c r="H1230" s="149"/>
      <c r="I1230" s="149"/>
      <c r="J1230" s="149"/>
      <c r="K1230" s="151"/>
      <c r="L1230" s="151"/>
      <c r="M1230" s="152"/>
      <c r="N1230" s="152"/>
      <c r="O1230" s="152"/>
      <c r="P1230" s="152"/>
      <c r="Q1230" s="152"/>
      <c r="R1230" s="152"/>
      <c r="S1230" s="153"/>
      <c r="T1230" s="154"/>
      <c r="U1230" s="118"/>
    </row>
    <row r="1231" spans="2:21" ht="19.899999999999999" customHeight="1" x14ac:dyDescent="0.2">
      <c r="B1231" s="125"/>
      <c r="C1231" s="10"/>
      <c r="D1231" s="10"/>
      <c r="E1231" s="126"/>
      <c r="F1231" s="10"/>
      <c r="G1231" s="10"/>
      <c r="H1231" s="10"/>
      <c r="I1231" s="10"/>
      <c r="J1231" s="10"/>
      <c r="K1231" s="126"/>
      <c r="L1231" s="127"/>
      <c r="M1231" s="142"/>
      <c r="N1231" s="142"/>
      <c r="O1231" s="142"/>
      <c r="P1231" s="142"/>
      <c r="Q1231" s="142"/>
      <c r="R1231" s="142"/>
      <c r="S1231" s="143"/>
      <c r="T1231" s="145"/>
      <c r="U1231" s="118"/>
    </row>
    <row r="1232" spans="2:21" ht="19.899999999999999" customHeight="1" x14ac:dyDescent="0.2">
      <c r="B1232" s="1039" t="s">
        <v>3</v>
      </c>
      <c r="C1232" s="1040"/>
      <c r="D1232" s="1041"/>
      <c r="E1232" s="126"/>
      <c r="F1232" s="10"/>
      <c r="G1232" s="10"/>
      <c r="H1232" s="10"/>
      <c r="I1232" s="10"/>
      <c r="J1232" s="10"/>
      <c r="K1232" s="126"/>
      <c r="L1232" s="127"/>
      <c r="M1232" s="142">
        <f t="shared" ref="M1232:R1232" si="13">SUM(M1197:M1230)</f>
        <v>1655000</v>
      </c>
      <c r="N1232" s="142">
        <f t="shared" si="13"/>
        <v>1655000</v>
      </c>
      <c r="O1232" s="142">
        <f t="shared" si="13"/>
        <v>2139200</v>
      </c>
      <c r="P1232" s="142">
        <f t="shared" si="13"/>
        <v>2139200</v>
      </c>
      <c r="Q1232" s="142">
        <f t="shared" si="13"/>
        <v>2151500</v>
      </c>
      <c r="R1232" s="142">
        <f t="shared" si="13"/>
        <v>2151500</v>
      </c>
      <c r="S1232" s="142"/>
      <c r="T1232" s="155"/>
      <c r="U1232" s="118"/>
    </row>
    <row r="1233" spans="1:21" ht="19.899999999999999" customHeight="1" thickBot="1" x14ac:dyDescent="0.25">
      <c r="B1233" s="148"/>
      <c r="C1233" s="149"/>
      <c r="D1233" s="149"/>
      <c r="E1233" s="150"/>
      <c r="F1233" s="149"/>
      <c r="G1233" s="149"/>
      <c r="H1233" s="149"/>
      <c r="I1233" s="149"/>
      <c r="J1233" s="149"/>
      <c r="K1233" s="150"/>
      <c r="L1233" s="151"/>
      <c r="M1233" s="152"/>
      <c r="N1233" s="152"/>
      <c r="O1233" s="152"/>
      <c r="P1233" s="152"/>
      <c r="Q1233" s="152"/>
      <c r="R1233" s="152"/>
      <c r="S1233" s="156"/>
      <c r="T1233" s="154"/>
      <c r="U1233" s="118"/>
    </row>
    <row r="1235" spans="1:21" x14ac:dyDescent="0.2">
      <c r="B1235" s="25" t="e">
        <f>B1191</f>
        <v>#REF!</v>
      </c>
      <c r="T1235" s="43"/>
    </row>
    <row r="1236" spans="1:21" ht="42" x14ac:dyDescent="0.4">
      <c r="A1236" s="106"/>
      <c r="M1236" s="107" t="s">
        <v>18</v>
      </c>
    </row>
    <row r="1237" spans="1:21" ht="21.75" thickBot="1" x14ac:dyDescent="0.25">
      <c r="B1237" s="108"/>
      <c r="C1237" s="109"/>
      <c r="D1237" s="109"/>
      <c r="E1237" s="109"/>
      <c r="F1237" s="109"/>
      <c r="G1237" s="109"/>
      <c r="H1237" s="109"/>
      <c r="I1237" s="109"/>
      <c r="J1237" s="109"/>
      <c r="K1237" s="109"/>
      <c r="L1237" s="110"/>
      <c r="M1237" s="109"/>
      <c r="N1237" s="109"/>
      <c r="O1237" s="109"/>
      <c r="P1237" s="109"/>
      <c r="Q1237" s="109"/>
      <c r="R1237" s="109"/>
      <c r="S1237" s="111"/>
      <c r="T1237" s="112"/>
    </row>
    <row r="1238" spans="1:21" ht="19.899999999999999" customHeight="1" x14ac:dyDescent="0.2">
      <c r="B1238" s="113"/>
      <c r="C1238" s="114"/>
      <c r="D1238" s="114"/>
      <c r="E1238" s="115"/>
      <c r="F1238" s="114"/>
      <c r="G1238" s="114"/>
      <c r="H1238" s="114"/>
      <c r="I1238" s="114"/>
      <c r="J1238" s="114"/>
      <c r="K1238" s="115"/>
      <c r="L1238" s="116"/>
      <c r="M1238" s="1042" t="s">
        <v>19</v>
      </c>
      <c r="N1238" s="1043"/>
      <c r="O1238" s="1042" t="s">
        <v>19</v>
      </c>
      <c r="P1238" s="1043"/>
      <c r="Q1238" s="1042" t="s">
        <v>19</v>
      </c>
      <c r="R1238" s="1043"/>
      <c r="S1238" s="116" t="s">
        <v>20</v>
      </c>
      <c r="T1238" s="117"/>
      <c r="U1238" s="118"/>
    </row>
    <row r="1239" spans="1:21" ht="19.899999999999999" customHeight="1" x14ac:dyDescent="0.2">
      <c r="B1239" s="1044" t="s">
        <v>21</v>
      </c>
      <c r="C1239" s="1045"/>
      <c r="D1239" s="1046"/>
      <c r="E1239" s="1047" t="s">
        <v>22</v>
      </c>
      <c r="F1239" s="1045"/>
      <c r="G1239" s="1045"/>
      <c r="H1239" s="1045"/>
      <c r="I1239" s="1045"/>
      <c r="J1239" s="1046"/>
      <c r="K1239" s="119" t="s">
        <v>23</v>
      </c>
      <c r="L1239" s="119" t="s">
        <v>5</v>
      </c>
      <c r="M1239" s="1048" t="s">
        <v>490</v>
      </c>
      <c r="N1239" s="1049"/>
      <c r="O1239" s="1048" t="s">
        <v>491</v>
      </c>
      <c r="P1239" s="1049"/>
      <c r="Q1239" s="1048" t="s">
        <v>492</v>
      </c>
      <c r="R1239" s="1049"/>
      <c r="S1239" s="119" t="s">
        <v>24</v>
      </c>
      <c r="T1239" s="120" t="s">
        <v>25</v>
      </c>
      <c r="U1239" s="118"/>
    </row>
    <row r="1240" spans="1:21" ht="19.899999999999999" customHeight="1" thickBot="1" x14ac:dyDescent="0.25">
      <c r="B1240" s="121"/>
      <c r="C1240" s="111"/>
      <c r="D1240" s="111"/>
      <c r="E1240" s="122"/>
      <c r="F1240" s="111"/>
      <c r="G1240" s="111"/>
      <c r="H1240" s="111"/>
      <c r="I1240" s="111"/>
      <c r="J1240" s="111"/>
      <c r="K1240" s="122"/>
      <c r="L1240" s="123"/>
      <c r="M1240" s="123" t="s">
        <v>26</v>
      </c>
      <c r="N1240" s="123" t="s">
        <v>27</v>
      </c>
      <c r="O1240" s="123" t="s">
        <v>26</v>
      </c>
      <c r="P1240" s="123" t="s">
        <v>27</v>
      </c>
      <c r="Q1240" s="123" t="s">
        <v>26</v>
      </c>
      <c r="R1240" s="123" t="s">
        <v>27</v>
      </c>
      <c r="S1240" s="123"/>
      <c r="T1240" s="124"/>
      <c r="U1240" s="118"/>
    </row>
    <row r="1241" spans="1:21" ht="21.95" customHeight="1" x14ac:dyDescent="0.2">
      <c r="B1241" s="125"/>
      <c r="C1241" s="10"/>
      <c r="D1241" s="10"/>
      <c r="E1241" s="126"/>
      <c r="F1241" s="10" t="s">
        <v>437</v>
      </c>
      <c r="G1241" s="10"/>
      <c r="H1241" s="10"/>
      <c r="I1241" s="10"/>
      <c r="J1241" s="10"/>
      <c r="K1241" s="126"/>
      <c r="L1241" s="127"/>
      <c r="M1241" s="128"/>
      <c r="N1241" s="126"/>
      <c r="O1241" s="128"/>
      <c r="P1241" s="126"/>
      <c r="Q1241" s="128"/>
      <c r="R1241" s="126"/>
      <c r="S1241" s="129"/>
      <c r="T1241" s="130"/>
      <c r="U1241" s="118"/>
    </row>
    <row r="1242" spans="1:21" ht="21.95" customHeight="1" x14ac:dyDescent="0.2">
      <c r="B1242" s="131"/>
      <c r="C1242" s="132" t="s">
        <v>435</v>
      </c>
      <c r="D1242" s="133"/>
      <c r="E1242" s="134"/>
      <c r="F1242" s="132" t="s">
        <v>438</v>
      </c>
      <c r="G1242" s="133"/>
      <c r="H1242" s="133"/>
      <c r="I1242" s="133"/>
      <c r="J1242" s="133"/>
      <c r="K1242" s="135">
        <v>1</v>
      </c>
      <c r="L1242" s="135" t="s">
        <v>125</v>
      </c>
      <c r="M1242" s="136">
        <v>96000</v>
      </c>
      <c r="N1242" s="137">
        <f>SUM(K1242*M1242)</f>
        <v>96000</v>
      </c>
      <c r="O1242" s="136">
        <v>95000</v>
      </c>
      <c r="P1242" s="137">
        <f>SUM(K1242*O1242)</f>
        <v>95000</v>
      </c>
      <c r="Q1242" s="138">
        <v>135000</v>
      </c>
      <c r="R1242" s="174">
        <f>SUM(K1242*Q1242)</f>
        <v>135000</v>
      </c>
      <c r="S1242" s="139">
        <f>O1242</f>
        <v>95000</v>
      </c>
      <c r="T1242" s="140" t="str">
        <f>O1239</f>
        <v>(株)ｵ-ｴｽ沖縄黒板</v>
      </c>
      <c r="U1242" s="118"/>
    </row>
    <row r="1243" spans="1:21" ht="21.95" customHeight="1" x14ac:dyDescent="0.2">
      <c r="B1243" s="125"/>
      <c r="C1243" s="10"/>
      <c r="D1243" s="10"/>
      <c r="E1243" s="126"/>
      <c r="F1243" s="10" t="s">
        <v>439</v>
      </c>
      <c r="G1243" s="10"/>
      <c r="H1243" s="10"/>
      <c r="I1243" s="10"/>
      <c r="J1243" s="10"/>
      <c r="K1243" s="126"/>
      <c r="L1243" s="127"/>
      <c r="M1243" s="128"/>
      <c r="N1243" s="126"/>
      <c r="O1243" s="128"/>
      <c r="P1243" s="126"/>
      <c r="Q1243" s="128"/>
      <c r="R1243" s="126"/>
      <c r="S1243" s="129"/>
      <c r="T1243" s="130"/>
      <c r="U1243" s="118"/>
    </row>
    <row r="1244" spans="1:21" ht="21.95" customHeight="1" x14ac:dyDescent="0.2">
      <c r="B1244" s="131"/>
      <c r="C1244" s="132" t="s">
        <v>436</v>
      </c>
      <c r="D1244" s="133"/>
      <c r="E1244" s="134"/>
      <c r="F1244" s="132" t="s">
        <v>440</v>
      </c>
      <c r="G1244" s="133"/>
      <c r="H1244" s="133"/>
      <c r="I1244" s="133"/>
      <c r="J1244" s="133"/>
      <c r="K1244" s="135">
        <v>1</v>
      </c>
      <c r="L1244" s="135" t="s">
        <v>125</v>
      </c>
      <c r="M1244" s="136">
        <v>89000</v>
      </c>
      <c r="N1244" s="137">
        <f>SUM(K1244*M1244)</f>
        <v>89000</v>
      </c>
      <c r="O1244" s="136">
        <v>88000</v>
      </c>
      <c r="P1244" s="137">
        <f>SUM(K1244*O1244)</f>
        <v>88000</v>
      </c>
      <c r="Q1244" s="138">
        <v>123500</v>
      </c>
      <c r="R1244" s="174">
        <f>SUM(K1244*Q1244)</f>
        <v>123500</v>
      </c>
      <c r="S1244" s="139">
        <f>O1244</f>
        <v>88000</v>
      </c>
      <c r="T1244" s="140" t="str">
        <f>T1242</f>
        <v>(株)ｵ-ｴｽ沖縄黒板</v>
      </c>
      <c r="U1244" s="118"/>
    </row>
    <row r="1245" spans="1:21" ht="21.95" customHeight="1" x14ac:dyDescent="0.2">
      <c r="B1245" s="125"/>
      <c r="C1245" s="10"/>
      <c r="D1245" s="10"/>
      <c r="E1245" s="126"/>
      <c r="F1245" s="10"/>
      <c r="G1245" s="10"/>
      <c r="H1245" s="10"/>
      <c r="I1245" s="10"/>
      <c r="J1245" s="10"/>
      <c r="K1245" s="126"/>
      <c r="L1245" s="127"/>
      <c r="M1245" s="141"/>
      <c r="N1245" s="142"/>
      <c r="O1245" s="141"/>
      <c r="P1245" s="142"/>
      <c r="Q1245" s="141"/>
      <c r="R1245" s="142"/>
      <c r="S1245" s="129"/>
      <c r="T1245" s="130"/>
      <c r="U1245" s="118"/>
    </row>
    <row r="1246" spans="1:21" ht="21.95" customHeight="1" x14ac:dyDescent="0.2">
      <c r="B1246" s="131"/>
      <c r="C1246" s="132"/>
      <c r="D1246" s="133"/>
      <c r="E1246" s="134"/>
      <c r="F1246" s="132"/>
      <c r="G1246" s="133"/>
      <c r="H1246" s="133"/>
      <c r="I1246" s="133"/>
      <c r="J1246" s="133"/>
      <c r="K1246" s="135"/>
      <c r="L1246" s="135"/>
      <c r="M1246" s="136"/>
      <c r="N1246" s="137"/>
      <c r="O1246" s="136"/>
      <c r="P1246" s="137"/>
      <c r="Q1246" s="138"/>
      <c r="R1246" s="137"/>
      <c r="S1246" s="139"/>
      <c r="T1246" s="140"/>
      <c r="U1246" s="118"/>
    </row>
    <row r="1247" spans="1:21" ht="21.95" customHeight="1" x14ac:dyDescent="0.2">
      <c r="B1247" s="125"/>
      <c r="C1247" s="10"/>
      <c r="D1247" s="10"/>
      <c r="E1247" s="126"/>
      <c r="F1247" s="10"/>
      <c r="G1247" s="10"/>
      <c r="H1247" s="10"/>
      <c r="I1247" s="10"/>
      <c r="J1247" s="10"/>
      <c r="K1247" s="126"/>
      <c r="L1247" s="127"/>
      <c r="M1247" s="141"/>
      <c r="N1247" s="142"/>
      <c r="O1247" s="141"/>
      <c r="P1247" s="142"/>
      <c r="Q1247" s="141"/>
      <c r="R1247" s="142"/>
      <c r="S1247" s="129"/>
      <c r="T1247" s="130"/>
      <c r="U1247" s="118"/>
    </row>
    <row r="1248" spans="1:21" ht="21.95" customHeight="1" x14ac:dyDescent="0.2">
      <c r="B1248" s="131"/>
      <c r="C1248" s="132"/>
      <c r="D1248" s="133"/>
      <c r="E1248" s="134"/>
      <c r="F1248" s="132"/>
      <c r="G1248" s="133"/>
      <c r="H1248" s="133"/>
      <c r="I1248" s="133"/>
      <c r="J1248" s="133"/>
      <c r="K1248" s="135"/>
      <c r="L1248" s="135"/>
      <c r="M1248" s="136"/>
      <c r="N1248" s="137"/>
      <c r="O1248" s="136"/>
      <c r="P1248" s="137"/>
      <c r="Q1248" s="138"/>
      <c r="R1248" s="137"/>
      <c r="S1248" s="139"/>
      <c r="T1248" s="140"/>
      <c r="U1248" s="118"/>
    </row>
    <row r="1249" spans="2:21" ht="21.95" customHeight="1" x14ac:dyDescent="0.2">
      <c r="B1249" s="125"/>
      <c r="C1249" s="10"/>
      <c r="D1249" s="10"/>
      <c r="E1249" s="126"/>
      <c r="F1249" s="10"/>
      <c r="G1249" s="10"/>
      <c r="H1249" s="10"/>
      <c r="I1249" s="10"/>
      <c r="J1249" s="10"/>
      <c r="K1249" s="126"/>
      <c r="L1249" s="127"/>
      <c r="M1249" s="141"/>
      <c r="N1249" s="142"/>
      <c r="O1249" s="141"/>
      <c r="P1249" s="142"/>
      <c r="Q1249" s="141"/>
      <c r="R1249" s="142"/>
      <c r="S1249" s="129"/>
      <c r="T1249" s="130"/>
      <c r="U1249" s="118"/>
    </row>
    <row r="1250" spans="2:21" ht="21.95" customHeight="1" x14ac:dyDescent="0.2">
      <c r="B1250" s="131"/>
      <c r="C1250" s="132"/>
      <c r="D1250" s="133"/>
      <c r="E1250" s="134"/>
      <c r="F1250" s="132"/>
      <c r="G1250" s="133"/>
      <c r="H1250" s="133"/>
      <c r="I1250" s="133"/>
      <c r="J1250" s="133"/>
      <c r="K1250" s="135"/>
      <c r="L1250" s="135"/>
      <c r="M1250" s="136"/>
      <c r="N1250" s="137"/>
      <c r="O1250" s="136"/>
      <c r="P1250" s="137"/>
      <c r="Q1250" s="138"/>
      <c r="R1250" s="137"/>
      <c r="S1250" s="139"/>
      <c r="T1250" s="140"/>
      <c r="U1250" s="118"/>
    </row>
    <row r="1251" spans="2:21" ht="21.95" customHeight="1" x14ac:dyDescent="0.2">
      <c r="B1251" s="125"/>
      <c r="C1251" s="10"/>
      <c r="D1251" s="10"/>
      <c r="E1251" s="126"/>
      <c r="F1251" s="10"/>
      <c r="G1251" s="10"/>
      <c r="H1251" s="10"/>
      <c r="I1251" s="10"/>
      <c r="J1251" s="10"/>
      <c r="K1251" s="126"/>
      <c r="L1251" s="127"/>
      <c r="M1251" s="141"/>
      <c r="N1251" s="142"/>
      <c r="O1251" s="141"/>
      <c r="P1251" s="142"/>
      <c r="Q1251" s="141"/>
      <c r="R1251" s="142"/>
      <c r="S1251" s="129"/>
      <c r="T1251" s="130"/>
      <c r="U1251" s="118"/>
    </row>
    <row r="1252" spans="2:21" ht="21.95" customHeight="1" x14ac:dyDescent="0.2">
      <c r="B1252" s="131"/>
      <c r="C1252" s="132"/>
      <c r="D1252" s="133"/>
      <c r="E1252" s="134"/>
      <c r="F1252" s="132"/>
      <c r="G1252" s="133"/>
      <c r="H1252" s="133"/>
      <c r="I1252" s="133"/>
      <c r="J1252" s="133"/>
      <c r="K1252" s="135"/>
      <c r="L1252" s="135"/>
      <c r="M1252" s="136"/>
      <c r="N1252" s="137"/>
      <c r="O1252" s="136"/>
      <c r="P1252" s="137"/>
      <c r="Q1252" s="138"/>
      <c r="R1252" s="137"/>
      <c r="S1252" s="139"/>
      <c r="T1252" s="140"/>
      <c r="U1252" s="118"/>
    </row>
    <row r="1253" spans="2:21" ht="21.95" customHeight="1" x14ac:dyDescent="0.2">
      <c r="B1253" s="125"/>
      <c r="C1253" s="10"/>
      <c r="D1253" s="10"/>
      <c r="E1253" s="126"/>
      <c r="F1253" s="10"/>
      <c r="G1253" s="10"/>
      <c r="H1253" s="10"/>
      <c r="I1253" s="10"/>
      <c r="J1253" s="10"/>
      <c r="K1253" s="126"/>
      <c r="L1253" s="127"/>
      <c r="M1253" s="141"/>
      <c r="N1253" s="142"/>
      <c r="O1253" s="141"/>
      <c r="P1253" s="142"/>
      <c r="Q1253" s="141"/>
      <c r="R1253" s="142"/>
      <c r="S1253" s="129"/>
      <c r="T1253" s="130"/>
      <c r="U1253" s="118"/>
    </row>
    <row r="1254" spans="2:21" ht="21.95" customHeight="1" x14ac:dyDescent="0.2">
      <c r="B1254" s="131"/>
      <c r="C1254" s="132"/>
      <c r="D1254" s="133"/>
      <c r="E1254" s="134"/>
      <c r="F1254" s="132"/>
      <c r="G1254" s="133"/>
      <c r="H1254" s="133"/>
      <c r="I1254" s="133"/>
      <c r="J1254" s="133"/>
      <c r="K1254" s="135"/>
      <c r="L1254" s="135"/>
      <c r="M1254" s="136"/>
      <c r="N1254" s="137"/>
      <c r="O1254" s="136"/>
      <c r="P1254" s="137"/>
      <c r="Q1254" s="138"/>
      <c r="R1254" s="137"/>
      <c r="S1254" s="139"/>
      <c r="T1254" s="140"/>
      <c r="U1254" s="118"/>
    </row>
    <row r="1255" spans="2:21" ht="21.95" customHeight="1" x14ac:dyDescent="0.2">
      <c r="B1255" s="125"/>
      <c r="C1255" s="10"/>
      <c r="D1255" s="10"/>
      <c r="E1255" s="126"/>
      <c r="F1255" s="10"/>
      <c r="G1255" s="10"/>
      <c r="H1255" s="10"/>
      <c r="I1255" s="10"/>
      <c r="J1255" s="10"/>
      <c r="K1255" s="126"/>
      <c r="L1255" s="127"/>
      <c r="M1255" s="141"/>
      <c r="N1255" s="142"/>
      <c r="O1255" s="141"/>
      <c r="P1255" s="142"/>
      <c r="Q1255" s="141"/>
      <c r="R1255" s="142"/>
      <c r="S1255" s="143"/>
      <c r="T1255" s="130"/>
      <c r="U1255" s="118"/>
    </row>
    <row r="1256" spans="2:21" ht="21.95" customHeight="1" x14ac:dyDescent="0.2">
      <c r="B1256" s="131"/>
      <c r="C1256" s="132"/>
      <c r="D1256" s="133"/>
      <c r="E1256" s="134"/>
      <c r="F1256" s="132"/>
      <c r="G1256" s="133"/>
      <c r="H1256" s="133"/>
      <c r="I1256" s="133"/>
      <c r="J1256" s="133"/>
      <c r="K1256" s="135"/>
      <c r="L1256" s="135"/>
      <c r="M1256" s="136"/>
      <c r="N1256" s="137"/>
      <c r="O1256" s="136"/>
      <c r="P1256" s="137"/>
      <c r="Q1256" s="138"/>
      <c r="R1256" s="137"/>
      <c r="S1256" s="139"/>
      <c r="T1256" s="140"/>
      <c r="U1256" s="118"/>
    </row>
    <row r="1257" spans="2:21" ht="21.95" customHeight="1" x14ac:dyDescent="0.2">
      <c r="B1257" s="125"/>
      <c r="C1257" s="10"/>
      <c r="D1257" s="10"/>
      <c r="E1257" s="126"/>
      <c r="F1257" s="10"/>
      <c r="G1257" s="10"/>
      <c r="H1257" s="10"/>
      <c r="I1257" s="10"/>
      <c r="J1257" s="10"/>
      <c r="K1257" s="126"/>
      <c r="L1257" s="127"/>
      <c r="M1257" s="141"/>
      <c r="N1257" s="142"/>
      <c r="O1257" s="141"/>
      <c r="P1257" s="142"/>
      <c r="Q1257" s="141"/>
      <c r="R1257" s="142"/>
      <c r="S1257" s="143"/>
      <c r="T1257" s="130"/>
      <c r="U1257" s="118"/>
    </row>
    <row r="1258" spans="2:21" ht="21.95" customHeight="1" x14ac:dyDescent="0.2">
      <c r="B1258" s="131"/>
      <c r="C1258" s="132"/>
      <c r="D1258" s="133"/>
      <c r="E1258" s="134"/>
      <c r="F1258" s="132"/>
      <c r="G1258" s="133"/>
      <c r="H1258" s="133"/>
      <c r="I1258" s="133"/>
      <c r="J1258" s="133"/>
      <c r="K1258" s="135"/>
      <c r="L1258" s="135"/>
      <c r="M1258" s="136"/>
      <c r="N1258" s="137"/>
      <c r="O1258" s="136"/>
      <c r="P1258" s="137"/>
      <c r="Q1258" s="138"/>
      <c r="R1258" s="137"/>
      <c r="S1258" s="139"/>
      <c r="T1258" s="140"/>
      <c r="U1258" s="118"/>
    </row>
    <row r="1259" spans="2:21" ht="21.95" customHeight="1" x14ac:dyDescent="0.2">
      <c r="B1259" s="125"/>
      <c r="C1259" s="10"/>
      <c r="D1259" s="10"/>
      <c r="E1259" s="126"/>
      <c r="F1259" s="10"/>
      <c r="G1259" s="10"/>
      <c r="H1259" s="10"/>
      <c r="I1259" s="10"/>
      <c r="J1259" s="10"/>
      <c r="K1259" s="126"/>
      <c r="L1259" s="127"/>
      <c r="M1259" s="141"/>
      <c r="N1259" s="142"/>
      <c r="O1259" s="141"/>
      <c r="P1259" s="142"/>
      <c r="Q1259" s="141"/>
      <c r="R1259" s="142"/>
      <c r="S1259" s="144"/>
      <c r="T1259" s="130"/>
      <c r="U1259" s="118"/>
    </row>
    <row r="1260" spans="2:21" ht="21.95" customHeight="1" x14ac:dyDescent="0.2">
      <c r="B1260" s="131"/>
      <c r="C1260" s="132"/>
      <c r="D1260" s="133"/>
      <c r="E1260" s="134"/>
      <c r="F1260" s="132"/>
      <c r="G1260" s="133"/>
      <c r="H1260" s="133"/>
      <c r="I1260" s="133"/>
      <c r="J1260" s="133"/>
      <c r="K1260" s="135"/>
      <c r="L1260" s="135"/>
      <c r="M1260" s="136"/>
      <c r="N1260" s="137"/>
      <c r="O1260" s="136"/>
      <c r="P1260" s="137"/>
      <c r="Q1260" s="138"/>
      <c r="R1260" s="137"/>
      <c r="S1260" s="139"/>
      <c r="T1260" s="140"/>
      <c r="U1260" s="118"/>
    </row>
    <row r="1261" spans="2:21" ht="21.95" customHeight="1" x14ac:dyDescent="0.2">
      <c r="B1261" s="125"/>
      <c r="C1261" s="10"/>
      <c r="D1261" s="10"/>
      <c r="E1261" s="126"/>
      <c r="F1261" s="10"/>
      <c r="G1261" s="10"/>
      <c r="H1261" s="10"/>
      <c r="I1261" s="10"/>
      <c r="J1261" s="10"/>
      <c r="K1261" s="126"/>
      <c r="L1261" s="127"/>
      <c r="M1261" s="141"/>
      <c r="N1261" s="142"/>
      <c r="O1261" s="141"/>
      <c r="P1261" s="142"/>
      <c r="Q1261" s="141"/>
      <c r="R1261" s="142"/>
      <c r="S1261" s="143"/>
      <c r="T1261" s="130"/>
      <c r="U1261" s="118"/>
    </row>
    <row r="1262" spans="2:21" ht="21.75" customHeight="1" x14ac:dyDescent="0.2">
      <c r="B1262" s="131"/>
      <c r="C1262" s="132"/>
      <c r="D1262" s="133"/>
      <c r="E1262" s="134"/>
      <c r="F1262" s="132"/>
      <c r="G1262" s="133"/>
      <c r="H1262" s="133"/>
      <c r="I1262" s="133"/>
      <c r="J1262" s="133"/>
      <c r="K1262" s="135"/>
      <c r="L1262" s="135"/>
      <c r="M1262" s="136"/>
      <c r="N1262" s="137"/>
      <c r="O1262" s="136"/>
      <c r="P1262" s="137"/>
      <c r="Q1262" s="138"/>
      <c r="R1262" s="137"/>
      <c r="S1262" s="139"/>
      <c r="T1262" s="140"/>
      <c r="U1262" s="118"/>
    </row>
    <row r="1263" spans="2:21" ht="23.25" customHeight="1" x14ac:dyDescent="0.2">
      <c r="B1263" s="125"/>
      <c r="C1263" s="10"/>
      <c r="D1263" s="10"/>
      <c r="E1263" s="126"/>
      <c r="F1263" s="10"/>
      <c r="G1263" s="10"/>
      <c r="H1263" s="10"/>
      <c r="I1263" s="10"/>
      <c r="J1263" s="10"/>
      <c r="K1263" s="126"/>
      <c r="L1263" s="127"/>
      <c r="M1263" s="141"/>
      <c r="N1263" s="142"/>
      <c r="O1263" s="141"/>
      <c r="P1263" s="142"/>
      <c r="Q1263" s="141"/>
      <c r="R1263" s="142"/>
      <c r="S1263" s="144"/>
      <c r="T1263" s="130"/>
      <c r="U1263" s="118"/>
    </row>
    <row r="1264" spans="2:21" ht="21.95" customHeight="1" x14ac:dyDescent="0.2">
      <c r="B1264" s="131"/>
      <c r="C1264" s="132"/>
      <c r="D1264" s="133"/>
      <c r="E1264" s="134"/>
      <c r="F1264" s="132"/>
      <c r="G1264" s="133"/>
      <c r="H1264" s="133"/>
      <c r="I1264" s="133"/>
      <c r="J1264" s="133"/>
      <c r="K1264" s="135"/>
      <c r="L1264" s="135"/>
      <c r="M1264" s="136"/>
      <c r="N1264" s="137"/>
      <c r="O1264" s="136"/>
      <c r="P1264" s="137"/>
      <c r="Q1264" s="138"/>
      <c r="R1264" s="137"/>
      <c r="S1264" s="139"/>
      <c r="T1264" s="140"/>
      <c r="U1264" s="118"/>
    </row>
    <row r="1265" spans="1:21" ht="21.95" customHeight="1" x14ac:dyDescent="0.2">
      <c r="B1265" s="125"/>
      <c r="C1265" s="10"/>
      <c r="D1265" s="10"/>
      <c r="E1265" s="126"/>
      <c r="F1265" s="10"/>
      <c r="G1265" s="10"/>
      <c r="H1265" s="10"/>
      <c r="I1265" s="10"/>
      <c r="J1265" s="10"/>
      <c r="K1265" s="126"/>
      <c r="L1265" s="127"/>
      <c r="M1265" s="142"/>
      <c r="N1265" s="142"/>
      <c r="O1265" s="142"/>
      <c r="P1265" s="142"/>
      <c r="Q1265" s="141"/>
      <c r="R1265" s="142"/>
      <c r="S1265" s="143"/>
      <c r="T1265" s="145"/>
      <c r="U1265" s="118"/>
    </row>
    <row r="1266" spans="1:21" ht="21.95" customHeight="1" x14ac:dyDescent="0.2">
      <c r="B1266" s="131"/>
      <c r="C1266" s="132"/>
      <c r="D1266" s="133"/>
      <c r="E1266" s="134"/>
      <c r="F1266" s="132"/>
      <c r="G1266" s="133"/>
      <c r="H1266" s="133"/>
      <c r="I1266" s="133"/>
      <c r="J1266" s="133"/>
      <c r="K1266" s="135"/>
      <c r="L1266" s="135"/>
      <c r="M1266" s="134"/>
      <c r="N1266" s="137"/>
      <c r="O1266" s="134"/>
      <c r="P1266" s="137"/>
      <c r="Q1266" s="146"/>
      <c r="R1266" s="137"/>
      <c r="S1266" s="139"/>
      <c r="T1266" s="147"/>
      <c r="U1266" s="118"/>
    </row>
    <row r="1267" spans="1:21" ht="21.95" customHeight="1" x14ac:dyDescent="0.2">
      <c r="B1267" s="125"/>
      <c r="C1267" s="10"/>
      <c r="D1267" s="10"/>
      <c r="E1267" s="126"/>
      <c r="F1267" s="10"/>
      <c r="G1267" s="10"/>
      <c r="H1267" s="10"/>
      <c r="I1267" s="10"/>
      <c r="J1267" s="10"/>
      <c r="K1267" s="126"/>
      <c r="L1267" s="127"/>
      <c r="M1267" s="142"/>
      <c r="N1267" s="142"/>
      <c r="O1267" s="142"/>
      <c r="P1267" s="142"/>
      <c r="Q1267" s="142"/>
      <c r="R1267" s="142"/>
      <c r="S1267" s="144"/>
      <c r="T1267" s="145"/>
      <c r="U1267" s="118"/>
    </row>
    <row r="1268" spans="1:21" ht="21.95" customHeight="1" x14ac:dyDescent="0.2">
      <c r="B1268" s="131"/>
      <c r="C1268" s="132"/>
      <c r="D1268" s="133"/>
      <c r="E1268" s="134"/>
      <c r="F1268" s="132"/>
      <c r="G1268" s="133"/>
      <c r="H1268" s="133"/>
      <c r="I1268" s="133"/>
      <c r="J1268" s="133"/>
      <c r="K1268" s="135"/>
      <c r="L1268" s="135"/>
      <c r="M1268" s="134"/>
      <c r="N1268" s="137"/>
      <c r="O1268" s="134"/>
      <c r="P1268" s="137"/>
      <c r="Q1268" s="146"/>
      <c r="R1268" s="137"/>
      <c r="S1268" s="139"/>
      <c r="T1268" s="147"/>
      <c r="U1268" s="118"/>
    </row>
    <row r="1269" spans="1:21" ht="21.95" customHeight="1" x14ac:dyDescent="0.2">
      <c r="B1269" s="125"/>
      <c r="C1269" s="10"/>
      <c r="D1269" s="10"/>
      <c r="E1269" s="126"/>
      <c r="F1269" s="10"/>
      <c r="G1269" s="10"/>
      <c r="H1269" s="10"/>
      <c r="I1269" s="10"/>
      <c r="J1269" s="10"/>
      <c r="K1269" s="126"/>
      <c r="L1269" s="127"/>
      <c r="M1269" s="142"/>
      <c r="N1269" s="142"/>
      <c r="O1269" s="142"/>
      <c r="P1269" s="142"/>
      <c r="Q1269" s="142"/>
      <c r="R1269" s="142"/>
      <c r="S1269" s="144"/>
      <c r="T1269" s="145"/>
      <c r="U1269" s="118"/>
    </row>
    <row r="1270" spans="1:21" ht="21.95" customHeight="1" x14ac:dyDescent="0.2">
      <c r="B1270" s="131"/>
      <c r="C1270" s="132"/>
      <c r="D1270" s="133"/>
      <c r="E1270" s="134"/>
      <c r="F1270" s="132"/>
      <c r="G1270" s="133"/>
      <c r="H1270" s="133"/>
      <c r="I1270" s="133"/>
      <c r="J1270" s="133"/>
      <c r="K1270" s="135"/>
      <c r="L1270" s="135"/>
      <c r="M1270" s="146"/>
      <c r="N1270" s="146"/>
      <c r="O1270" s="146"/>
      <c r="P1270" s="146"/>
      <c r="Q1270" s="146"/>
      <c r="R1270" s="146"/>
      <c r="S1270" s="139"/>
      <c r="T1270" s="147"/>
      <c r="U1270" s="118"/>
    </row>
    <row r="1271" spans="1:21" ht="21.95" customHeight="1" x14ac:dyDescent="0.2">
      <c r="B1271" s="125"/>
      <c r="C1271" s="10"/>
      <c r="D1271" s="10"/>
      <c r="E1271" s="126"/>
      <c r="F1271" s="10"/>
      <c r="G1271" s="10"/>
      <c r="H1271" s="10"/>
      <c r="I1271" s="10"/>
      <c r="J1271" s="10"/>
      <c r="K1271" s="126"/>
      <c r="L1271" s="127"/>
      <c r="M1271" s="142"/>
      <c r="N1271" s="142"/>
      <c r="O1271" s="142"/>
      <c r="P1271" s="142"/>
      <c r="Q1271" s="142"/>
      <c r="R1271" s="142"/>
      <c r="S1271" s="144"/>
      <c r="T1271" s="145"/>
      <c r="U1271" s="118"/>
    </row>
    <row r="1272" spans="1:21" ht="21.95" customHeight="1" x14ac:dyDescent="0.2">
      <c r="B1272" s="131"/>
      <c r="C1272" s="132"/>
      <c r="D1272" s="133"/>
      <c r="E1272" s="134"/>
      <c r="F1272" s="132"/>
      <c r="G1272" s="133"/>
      <c r="H1272" s="133"/>
      <c r="I1272" s="133"/>
      <c r="J1272" s="133"/>
      <c r="K1272" s="135"/>
      <c r="L1272" s="135"/>
      <c r="M1272" s="146"/>
      <c r="N1272" s="146"/>
      <c r="O1272" s="146"/>
      <c r="P1272" s="146"/>
      <c r="Q1272" s="146"/>
      <c r="R1272" s="146"/>
      <c r="S1272" s="139"/>
      <c r="T1272" s="147"/>
      <c r="U1272" s="118"/>
    </row>
    <row r="1273" spans="1:21" ht="21.95" customHeight="1" x14ac:dyDescent="0.2">
      <c r="B1273" s="125"/>
      <c r="C1273" s="10"/>
      <c r="D1273" s="10"/>
      <c r="E1273" s="126"/>
      <c r="F1273" s="10"/>
      <c r="G1273" s="10"/>
      <c r="H1273" s="10"/>
      <c r="I1273" s="10"/>
      <c r="J1273" s="10"/>
      <c r="K1273" s="126"/>
      <c r="L1273" s="127"/>
      <c r="M1273" s="142"/>
      <c r="N1273" s="142"/>
      <c r="O1273" s="142"/>
      <c r="P1273" s="142"/>
      <c r="Q1273" s="142"/>
      <c r="R1273" s="142"/>
      <c r="S1273" s="144"/>
      <c r="T1273" s="145"/>
      <c r="U1273" s="118"/>
    </row>
    <row r="1274" spans="1:21" ht="21.95" customHeight="1" thickBot="1" x14ac:dyDescent="0.25">
      <c r="B1274" s="148"/>
      <c r="C1274" s="149"/>
      <c r="D1274" s="149"/>
      <c r="E1274" s="150"/>
      <c r="F1274" s="149"/>
      <c r="G1274" s="149"/>
      <c r="H1274" s="149"/>
      <c r="I1274" s="149"/>
      <c r="J1274" s="149"/>
      <c r="K1274" s="151"/>
      <c r="L1274" s="151"/>
      <c r="M1274" s="152"/>
      <c r="N1274" s="152"/>
      <c r="O1274" s="152"/>
      <c r="P1274" s="152"/>
      <c r="Q1274" s="152"/>
      <c r="R1274" s="152"/>
      <c r="S1274" s="153"/>
      <c r="T1274" s="154"/>
      <c r="U1274" s="118"/>
    </row>
    <row r="1275" spans="1:21" ht="19.899999999999999" customHeight="1" x14ac:dyDescent="0.2">
      <c r="B1275" s="125"/>
      <c r="C1275" s="10"/>
      <c r="D1275" s="10"/>
      <c r="E1275" s="126"/>
      <c r="F1275" s="10"/>
      <c r="G1275" s="10"/>
      <c r="H1275" s="10"/>
      <c r="I1275" s="10"/>
      <c r="J1275" s="10"/>
      <c r="K1275" s="126"/>
      <c r="L1275" s="127"/>
      <c r="M1275" s="142"/>
      <c r="N1275" s="142"/>
      <c r="O1275" s="142"/>
      <c r="P1275" s="142"/>
      <c r="Q1275" s="142"/>
      <c r="R1275" s="142"/>
      <c r="S1275" s="143"/>
      <c r="T1275" s="145"/>
      <c r="U1275" s="118"/>
    </row>
    <row r="1276" spans="1:21" ht="19.899999999999999" customHeight="1" x14ac:dyDescent="0.2">
      <c r="B1276" s="1039" t="s">
        <v>3</v>
      </c>
      <c r="C1276" s="1040"/>
      <c r="D1276" s="1041"/>
      <c r="E1276" s="126"/>
      <c r="F1276" s="10"/>
      <c r="G1276" s="10"/>
      <c r="H1276" s="10"/>
      <c r="I1276" s="10"/>
      <c r="J1276" s="10"/>
      <c r="K1276" s="126"/>
      <c r="L1276" s="127"/>
      <c r="M1276" s="142">
        <f t="shared" ref="M1276:R1276" si="14">SUM(M1241:M1274)</f>
        <v>185000</v>
      </c>
      <c r="N1276" s="142">
        <f t="shared" si="14"/>
        <v>185000</v>
      </c>
      <c r="O1276" s="142">
        <f t="shared" si="14"/>
        <v>183000</v>
      </c>
      <c r="P1276" s="142">
        <f t="shared" si="14"/>
        <v>183000</v>
      </c>
      <c r="Q1276" s="142">
        <f t="shared" si="14"/>
        <v>258500</v>
      </c>
      <c r="R1276" s="142">
        <f t="shared" si="14"/>
        <v>258500</v>
      </c>
      <c r="S1276" s="142"/>
      <c r="T1276" s="155"/>
      <c r="U1276" s="118"/>
    </row>
    <row r="1277" spans="1:21" ht="19.899999999999999" customHeight="1" thickBot="1" x14ac:dyDescent="0.25">
      <c r="B1277" s="148"/>
      <c r="C1277" s="149"/>
      <c r="D1277" s="149"/>
      <c r="E1277" s="150"/>
      <c r="F1277" s="149"/>
      <c r="G1277" s="149"/>
      <c r="H1277" s="149"/>
      <c r="I1277" s="149"/>
      <c r="J1277" s="149"/>
      <c r="K1277" s="150"/>
      <c r="L1277" s="151"/>
      <c r="M1277" s="152"/>
      <c r="N1277" s="152"/>
      <c r="O1277" s="152"/>
      <c r="P1277" s="152"/>
      <c r="Q1277" s="152"/>
      <c r="R1277" s="152"/>
      <c r="S1277" s="156"/>
      <c r="T1277" s="154"/>
      <c r="U1277" s="118"/>
    </row>
    <row r="1279" spans="1:21" x14ac:dyDescent="0.2">
      <c r="B1279" s="25" t="e">
        <f>B1235</f>
        <v>#REF!</v>
      </c>
      <c r="T1279" s="43"/>
    </row>
    <row r="1280" spans="1:21" ht="42" x14ac:dyDescent="0.4">
      <c r="A1280" s="106"/>
      <c r="M1280" s="107" t="s">
        <v>18</v>
      </c>
    </row>
    <row r="1281" spans="2:21" ht="21.75" thickBot="1" x14ac:dyDescent="0.25">
      <c r="B1281" s="108"/>
      <c r="C1281" s="109"/>
      <c r="D1281" s="109"/>
      <c r="E1281" s="109"/>
      <c r="F1281" s="109"/>
      <c r="G1281" s="109"/>
      <c r="H1281" s="109"/>
      <c r="I1281" s="109"/>
      <c r="J1281" s="109"/>
      <c r="K1281" s="109"/>
      <c r="L1281" s="110"/>
      <c r="M1281" s="109"/>
      <c r="N1281" s="109"/>
      <c r="O1281" s="109"/>
      <c r="P1281" s="109"/>
      <c r="Q1281" s="109"/>
      <c r="R1281" s="109"/>
      <c r="S1281" s="111"/>
      <c r="T1281" s="112"/>
    </row>
    <row r="1282" spans="2:21" ht="19.899999999999999" customHeight="1" x14ac:dyDescent="0.2">
      <c r="B1282" s="113"/>
      <c r="C1282" s="114"/>
      <c r="D1282" s="114"/>
      <c r="E1282" s="115"/>
      <c r="F1282" s="114"/>
      <c r="G1282" s="114"/>
      <c r="H1282" s="114"/>
      <c r="I1282" s="114"/>
      <c r="J1282" s="114"/>
      <c r="K1282" s="115"/>
      <c r="L1282" s="116"/>
      <c r="M1282" s="1042" t="s">
        <v>19</v>
      </c>
      <c r="N1282" s="1043"/>
      <c r="O1282" s="1042" t="s">
        <v>19</v>
      </c>
      <c r="P1282" s="1043"/>
      <c r="Q1282" s="1042" t="s">
        <v>19</v>
      </c>
      <c r="R1282" s="1043"/>
      <c r="S1282" s="116" t="s">
        <v>20</v>
      </c>
      <c r="T1282" s="117"/>
      <c r="U1282" s="118"/>
    </row>
    <row r="1283" spans="2:21" ht="19.899999999999999" customHeight="1" x14ac:dyDescent="0.2">
      <c r="B1283" s="1044" t="s">
        <v>21</v>
      </c>
      <c r="C1283" s="1045"/>
      <c r="D1283" s="1046"/>
      <c r="E1283" s="1047" t="s">
        <v>22</v>
      </c>
      <c r="F1283" s="1045"/>
      <c r="G1283" s="1045"/>
      <c r="H1283" s="1045"/>
      <c r="I1283" s="1045"/>
      <c r="J1283" s="1046"/>
      <c r="K1283" s="119" t="s">
        <v>23</v>
      </c>
      <c r="L1283" s="119" t="s">
        <v>5</v>
      </c>
      <c r="M1283" s="1048" t="s">
        <v>498</v>
      </c>
      <c r="N1283" s="1049"/>
      <c r="O1283" s="1048" t="s">
        <v>566</v>
      </c>
      <c r="P1283" s="1049"/>
      <c r="Q1283" s="1048" t="s">
        <v>567</v>
      </c>
      <c r="R1283" s="1049"/>
      <c r="S1283" s="119" t="s">
        <v>24</v>
      </c>
      <c r="T1283" s="120" t="s">
        <v>25</v>
      </c>
      <c r="U1283" s="118"/>
    </row>
    <row r="1284" spans="2:21" ht="19.899999999999999" customHeight="1" thickBot="1" x14ac:dyDescent="0.25">
      <c r="B1284" s="121"/>
      <c r="C1284" s="111"/>
      <c r="D1284" s="111"/>
      <c r="E1284" s="122"/>
      <c r="F1284" s="111"/>
      <c r="G1284" s="111"/>
      <c r="H1284" s="111"/>
      <c r="I1284" s="111"/>
      <c r="J1284" s="111"/>
      <c r="K1284" s="122"/>
      <c r="L1284" s="123"/>
      <c r="M1284" s="123" t="s">
        <v>26</v>
      </c>
      <c r="N1284" s="123" t="s">
        <v>27</v>
      </c>
      <c r="O1284" s="123" t="s">
        <v>26</v>
      </c>
      <c r="P1284" s="123" t="s">
        <v>27</v>
      </c>
      <c r="Q1284" s="123" t="s">
        <v>26</v>
      </c>
      <c r="R1284" s="123" t="s">
        <v>27</v>
      </c>
      <c r="S1284" s="123"/>
      <c r="T1284" s="124"/>
      <c r="U1284" s="118"/>
    </row>
    <row r="1285" spans="2:21" ht="21.95" customHeight="1" x14ac:dyDescent="0.2">
      <c r="B1285" s="125"/>
      <c r="C1285" s="10"/>
      <c r="D1285" s="10"/>
      <c r="E1285" s="126"/>
      <c r="F1285" s="10" t="s">
        <v>442</v>
      </c>
      <c r="G1285" s="10"/>
      <c r="H1285" s="10"/>
      <c r="I1285" s="10"/>
      <c r="J1285" s="10"/>
      <c r="K1285" s="126"/>
      <c r="L1285" s="127"/>
      <c r="M1285" s="128"/>
      <c r="N1285" s="126"/>
      <c r="O1285" s="128"/>
      <c r="P1285" s="126"/>
      <c r="Q1285" s="128"/>
      <c r="R1285" s="126"/>
      <c r="S1285" s="129"/>
      <c r="T1285" s="130"/>
      <c r="U1285" s="118"/>
    </row>
    <row r="1286" spans="2:21" ht="21.95" customHeight="1" x14ac:dyDescent="0.2">
      <c r="B1286" s="131"/>
      <c r="C1286" s="132" t="s">
        <v>441</v>
      </c>
      <c r="D1286" s="133"/>
      <c r="E1286" s="134"/>
      <c r="F1286" s="132" t="s">
        <v>443</v>
      </c>
      <c r="G1286" s="133"/>
      <c r="H1286" s="133"/>
      <c r="I1286" s="133"/>
      <c r="J1286" s="133"/>
      <c r="K1286" s="135">
        <v>1</v>
      </c>
      <c r="L1286" s="135" t="s">
        <v>17</v>
      </c>
      <c r="M1286" s="136">
        <v>12000</v>
      </c>
      <c r="N1286" s="137">
        <f>SUM(K1286*M1286)</f>
        <v>12000</v>
      </c>
      <c r="O1286" s="136">
        <v>38500</v>
      </c>
      <c r="P1286" s="137">
        <f>SUM(K1286*O1286)</f>
        <v>38500</v>
      </c>
      <c r="Q1286" s="138">
        <v>38000</v>
      </c>
      <c r="R1286" s="174">
        <f>SUM(K1286*Q1286)</f>
        <v>38000</v>
      </c>
      <c r="S1286" s="139">
        <f>M1286</f>
        <v>12000</v>
      </c>
      <c r="T1286" s="140" t="str">
        <f>M1283</f>
        <v>(株)オキジム</v>
      </c>
      <c r="U1286" s="118"/>
    </row>
    <row r="1287" spans="2:21" ht="21.95" customHeight="1" x14ac:dyDescent="0.2">
      <c r="B1287" s="125"/>
      <c r="C1287" s="10"/>
      <c r="D1287" s="10"/>
      <c r="E1287" s="126"/>
      <c r="F1287" s="10"/>
      <c r="G1287" s="10"/>
      <c r="H1287" s="10"/>
      <c r="I1287" s="10"/>
      <c r="J1287" s="10"/>
      <c r="K1287" s="126"/>
      <c r="L1287" s="127"/>
      <c r="M1287" s="128"/>
      <c r="N1287" s="126"/>
      <c r="O1287" s="128"/>
      <c r="P1287" s="126"/>
      <c r="Q1287" s="128"/>
      <c r="R1287" s="126"/>
      <c r="S1287" s="129"/>
      <c r="T1287" s="130"/>
      <c r="U1287" s="118"/>
    </row>
    <row r="1288" spans="2:21" ht="21.95" customHeight="1" x14ac:dyDescent="0.2">
      <c r="B1288" s="131"/>
      <c r="C1288" s="132"/>
      <c r="D1288" s="133"/>
      <c r="E1288" s="134"/>
      <c r="F1288" s="132"/>
      <c r="G1288" s="133"/>
      <c r="H1288" s="133"/>
      <c r="I1288" s="133"/>
      <c r="J1288" s="133"/>
      <c r="K1288" s="135"/>
      <c r="L1288" s="135"/>
      <c r="M1288" s="136"/>
      <c r="N1288" s="137"/>
      <c r="O1288" s="136"/>
      <c r="P1288" s="137"/>
      <c r="Q1288" s="138"/>
      <c r="R1288" s="137"/>
      <c r="S1288" s="139"/>
      <c r="T1288" s="140"/>
      <c r="U1288" s="118"/>
    </row>
    <row r="1289" spans="2:21" ht="21.95" customHeight="1" x14ac:dyDescent="0.2">
      <c r="B1289" s="125"/>
      <c r="C1289" s="10"/>
      <c r="D1289" s="10"/>
      <c r="E1289" s="126"/>
      <c r="F1289" s="10"/>
      <c r="G1289" s="10"/>
      <c r="H1289" s="10"/>
      <c r="I1289" s="10"/>
      <c r="J1289" s="10"/>
      <c r="K1289" s="126"/>
      <c r="L1289" s="127"/>
      <c r="M1289" s="141"/>
      <c r="N1289" s="142"/>
      <c r="O1289" s="141"/>
      <c r="P1289" s="142"/>
      <c r="Q1289" s="141"/>
      <c r="R1289" s="142"/>
      <c r="S1289" s="129"/>
      <c r="T1289" s="130"/>
      <c r="U1289" s="118"/>
    </row>
    <row r="1290" spans="2:21" ht="21.95" customHeight="1" x14ac:dyDescent="0.2">
      <c r="B1290" s="131"/>
      <c r="C1290" s="132"/>
      <c r="D1290" s="133"/>
      <c r="E1290" s="134"/>
      <c r="F1290" s="132"/>
      <c r="G1290" s="133"/>
      <c r="H1290" s="133"/>
      <c r="I1290" s="133"/>
      <c r="J1290" s="133"/>
      <c r="K1290" s="135"/>
      <c r="L1290" s="135"/>
      <c r="M1290" s="136"/>
      <c r="N1290" s="137"/>
      <c r="O1290" s="136"/>
      <c r="P1290" s="137"/>
      <c r="Q1290" s="138"/>
      <c r="R1290" s="137"/>
      <c r="S1290" s="139"/>
      <c r="T1290" s="140"/>
      <c r="U1290" s="118"/>
    </row>
    <row r="1291" spans="2:21" ht="21.95" customHeight="1" x14ac:dyDescent="0.2">
      <c r="B1291" s="125"/>
      <c r="C1291" s="10"/>
      <c r="D1291" s="10"/>
      <c r="E1291" s="126"/>
      <c r="F1291" s="10"/>
      <c r="G1291" s="10"/>
      <c r="H1291" s="10"/>
      <c r="I1291" s="10"/>
      <c r="J1291" s="10"/>
      <c r="K1291" s="126"/>
      <c r="L1291" s="127"/>
      <c r="M1291" s="141"/>
      <c r="N1291" s="142"/>
      <c r="O1291" s="141"/>
      <c r="P1291" s="142"/>
      <c r="Q1291" s="141"/>
      <c r="R1291" s="142"/>
      <c r="S1291" s="129"/>
      <c r="T1291" s="130"/>
      <c r="U1291" s="118"/>
    </row>
    <row r="1292" spans="2:21" ht="21.95" customHeight="1" x14ac:dyDescent="0.2">
      <c r="B1292" s="131"/>
      <c r="C1292" s="132"/>
      <c r="D1292" s="133"/>
      <c r="E1292" s="134"/>
      <c r="F1292" s="132"/>
      <c r="G1292" s="133"/>
      <c r="H1292" s="133"/>
      <c r="I1292" s="133"/>
      <c r="J1292" s="133"/>
      <c r="K1292" s="135"/>
      <c r="L1292" s="135"/>
      <c r="M1292" s="136"/>
      <c r="N1292" s="137"/>
      <c r="O1292" s="136"/>
      <c r="P1292" s="137"/>
      <c r="Q1292" s="138"/>
      <c r="R1292" s="137"/>
      <c r="S1292" s="139"/>
      <c r="T1292" s="140"/>
      <c r="U1292" s="118"/>
    </row>
    <row r="1293" spans="2:21" ht="21.95" customHeight="1" x14ac:dyDescent="0.2">
      <c r="B1293" s="125"/>
      <c r="C1293" s="10"/>
      <c r="D1293" s="10"/>
      <c r="E1293" s="126"/>
      <c r="F1293" s="10"/>
      <c r="G1293" s="10"/>
      <c r="H1293" s="10"/>
      <c r="I1293" s="10"/>
      <c r="J1293" s="10"/>
      <c r="K1293" s="126"/>
      <c r="L1293" s="127"/>
      <c r="M1293" s="141"/>
      <c r="N1293" s="142"/>
      <c r="O1293" s="141"/>
      <c r="P1293" s="142"/>
      <c r="Q1293" s="141"/>
      <c r="R1293" s="142"/>
      <c r="S1293" s="129"/>
      <c r="T1293" s="130"/>
      <c r="U1293" s="118"/>
    </row>
    <row r="1294" spans="2:21" ht="21.95" customHeight="1" x14ac:dyDescent="0.2">
      <c r="B1294" s="131"/>
      <c r="C1294" s="132"/>
      <c r="D1294" s="133"/>
      <c r="E1294" s="134"/>
      <c r="F1294" s="132"/>
      <c r="G1294" s="133"/>
      <c r="H1294" s="133"/>
      <c r="I1294" s="133"/>
      <c r="J1294" s="133"/>
      <c r="K1294" s="135"/>
      <c r="L1294" s="135"/>
      <c r="M1294" s="136"/>
      <c r="N1294" s="137"/>
      <c r="O1294" s="136"/>
      <c r="P1294" s="137"/>
      <c r="Q1294" s="138"/>
      <c r="R1294" s="137"/>
      <c r="S1294" s="139"/>
      <c r="T1294" s="140"/>
      <c r="U1294" s="118"/>
    </row>
    <row r="1295" spans="2:21" ht="21.95" customHeight="1" x14ac:dyDescent="0.2">
      <c r="B1295" s="125"/>
      <c r="C1295" s="10"/>
      <c r="D1295" s="10"/>
      <c r="E1295" s="126"/>
      <c r="F1295" s="10"/>
      <c r="G1295" s="10"/>
      <c r="H1295" s="10"/>
      <c r="I1295" s="10"/>
      <c r="J1295" s="10"/>
      <c r="K1295" s="126"/>
      <c r="L1295" s="127"/>
      <c r="M1295" s="141"/>
      <c r="N1295" s="142"/>
      <c r="O1295" s="141"/>
      <c r="P1295" s="142"/>
      <c r="Q1295" s="141"/>
      <c r="R1295" s="142"/>
      <c r="S1295" s="129"/>
      <c r="T1295" s="130"/>
      <c r="U1295" s="118"/>
    </row>
    <row r="1296" spans="2:21" ht="21.95" customHeight="1" x14ac:dyDescent="0.2">
      <c r="B1296" s="131"/>
      <c r="C1296" s="132"/>
      <c r="D1296" s="133"/>
      <c r="E1296" s="134"/>
      <c r="F1296" s="132"/>
      <c r="G1296" s="133"/>
      <c r="H1296" s="133"/>
      <c r="I1296" s="133"/>
      <c r="J1296" s="133"/>
      <c r="K1296" s="135"/>
      <c r="L1296" s="135"/>
      <c r="M1296" s="136"/>
      <c r="N1296" s="137"/>
      <c r="O1296" s="136"/>
      <c r="P1296" s="137"/>
      <c r="Q1296" s="138"/>
      <c r="R1296" s="137"/>
      <c r="S1296" s="139"/>
      <c r="T1296" s="140"/>
      <c r="U1296" s="118"/>
    </row>
    <row r="1297" spans="2:21" ht="21.95" customHeight="1" x14ac:dyDescent="0.2">
      <c r="B1297" s="125"/>
      <c r="C1297" s="10"/>
      <c r="D1297" s="10"/>
      <c r="E1297" s="126"/>
      <c r="F1297" s="10"/>
      <c r="G1297" s="10"/>
      <c r="H1297" s="10"/>
      <c r="I1297" s="10"/>
      <c r="J1297" s="10"/>
      <c r="K1297" s="126"/>
      <c r="L1297" s="127"/>
      <c r="M1297" s="141"/>
      <c r="N1297" s="142"/>
      <c r="O1297" s="141"/>
      <c r="P1297" s="142"/>
      <c r="Q1297" s="141"/>
      <c r="R1297" s="142"/>
      <c r="S1297" s="129"/>
      <c r="T1297" s="130"/>
      <c r="U1297" s="118"/>
    </row>
    <row r="1298" spans="2:21" ht="21.95" customHeight="1" x14ac:dyDescent="0.2">
      <c r="B1298" s="131"/>
      <c r="C1298" s="132"/>
      <c r="D1298" s="133"/>
      <c r="E1298" s="134"/>
      <c r="F1298" s="132"/>
      <c r="G1298" s="133"/>
      <c r="H1298" s="133"/>
      <c r="I1298" s="133"/>
      <c r="J1298" s="133"/>
      <c r="K1298" s="135"/>
      <c r="L1298" s="135"/>
      <c r="M1298" s="136"/>
      <c r="N1298" s="137"/>
      <c r="O1298" s="136"/>
      <c r="P1298" s="137"/>
      <c r="Q1298" s="138"/>
      <c r="R1298" s="137"/>
      <c r="S1298" s="139"/>
      <c r="T1298" s="140"/>
      <c r="U1298" s="118"/>
    </row>
    <row r="1299" spans="2:21" ht="21.95" customHeight="1" x14ac:dyDescent="0.2">
      <c r="B1299" s="125"/>
      <c r="C1299" s="10"/>
      <c r="D1299" s="10"/>
      <c r="E1299" s="126"/>
      <c r="F1299" s="10"/>
      <c r="G1299" s="10"/>
      <c r="H1299" s="10"/>
      <c r="I1299" s="10"/>
      <c r="J1299" s="10"/>
      <c r="K1299" s="126"/>
      <c r="L1299" s="127"/>
      <c r="M1299" s="141"/>
      <c r="N1299" s="142"/>
      <c r="O1299" s="141"/>
      <c r="P1299" s="142"/>
      <c r="Q1299" s="141"/>
      <c r="R1299" s="142"/>
      <c r="S1299" s="143"/>
      <c r="T1299" s="130"/>
      <c r="U1299" s="118"/>
    </row>
    <row r="1300" spans="2:21" ht="21.95" customHeight="1" x14ac:dyDescent="0.2">
      <c r="B1300" s="131"/>
      <c r="C1300" s="132"/>
      <c r="D1300" s="133"/>
      <c r="E1300" s="134"/>
      <c r="F1300" s="132"/>
      <c r="G1300" s="133"/>
      <c r="H1300" s="133"/>
      <c r="I1300" s="133"/>
      <c r="J1300" s="133"/>
      <c r="K1300" s="135"/>
      <c r="L1300" s="135"/>
      <c r="M1300" s="136"/>
      <c r="N1300" s="137"/>
      <c r="O1300" s="136"/>
      <c r="P1300" s="137"/>
      <c r="Q1300" s="138"/>
      <c r="R1300" s="137"/>
      <c r="S1300" s="139"/>
      <c r="T1300" s="140"/>
      <c r="U1300" s="118"/>
    </row>
    <row r="1301" spans="2:21" ht="21.95" customHeight="1" x14ac:dyDescent="0.2">
      <c r="B1301" s="125"/>
      <c r="C1301" s="10"/>
      <c r="D1301" s="10"/>
      <c r="E1301" s="126"/>
      <c r="F1301" s="10"/>
      <c r="G1301" s="10"/>
      <c r="H1301" s="10"/>
      <c r="I1301" s="10"/>
      <c r="J1301" s="10"/>
      <c r="K1301" s="126"/>
      <c r="L1301" s="127"/>
      <c r="M1301" s="141"/>
      <c r="N1301" s="142"/>
      <c r="O1301" s="141"/>
      <c r="P1301" s="142"/>
      <c r="Q1301" s="141"/>
      <c r="R1301" s="142"/>
      <c r="S1301" s="143"/>
      <c r="T1301" s="130"/>
      <c r="U1301" s="118"/>
    </row>
    <row r="1302" spans="2:21" ht="21.95" customHeight="1" x14ac:dyDescent="0.2">
      <c r="B1302" s="131"/>
      <c r="C1302" s="132"/>
      <c r="D1302" s="133"/>
      <c r="E1302" s="134"/>
      <c r="F1302" s="132"/>
      <c r="G1302" s="133"/>
      <c r="H1302" s="133"/>
      <c r="I1302" s="133"/>
      <c r="J1302" s="133"/>
      <c r="K1302" s="135"/>
      <c r="L1302" s="135"/>
      <c r="M1302" s="136"/>
      <c r="N1302" s="137"/>
      <c r="O1302" s="136"/>
      <c r="P1302" s="137"/>
      <c r="Q1302" s="138"/>
      <c r="R1302" s="137"/>
      <c r="S1302" s="139"/>
      <c r="T1302" s="140"/>
      <c r="U1302" s="118"/>
    </row>
    <row r="1303" spans="2:21" ht="21.95" customHeight="1" x14ac:dyDescent="0.2">
      <c r="B1303" s="125"/>
      <c r="C1303" s="10"/>
      <c r="D1303" s="10"/>
      <c r="E1303" s="126"/>
      <c r="F1303" s="10"/>
      <c r="G1303" s="10"/>
      <c r="H1303" s="10"/>
      <c r="I1303" s="10"/>
      <c r="J1303" s="10"/>
      <c r="K1303" s="126"/>
      <c r="L1303" s="127"/>
      <c r="M1303" s="141"/>
      <c r="N1303" s="142"/>
      <c r="O1303" s="141"/>
      <c r="P1303" s="142"/>
      <c r="Q1303" s="141"/>
      <c r="R1303" s="142"/>
      <c r="S1303" s="144"/>
      <c r="T1303" s="130"/>
      <c r="U1303" s="118"/>
    </row>
    <row r="1304" spans="2:21" ht="21.95" customHeight="1" x14ac:dyDescent="0.2">
      <c r="B1304" s="131"/>
      <c r="C1304" s="132"/>
      <c r="D1304" s="133"/>
      <c r="E1304" s="134"/>
      <c r="F1304" s="132"/>
      <c r="G1304" s="133"/>
      <c r="H1304" s="133"/>
      <c r="I1304" s="133"/>
      <c r="J1304" s="133"/>
      <c r="K1304" s="135"/>
      <c r="L1304" s="135"/>
      <c r="M1304" s="136"/>
      <c r="N1304" s="137"/>
      <c r="O1304" s="136"/>
      <c r="P1304" s="137"/>
      <c r="Q1304" s="138"/>
      <c r="R1304" s="137"/>
      <c r="S1304" s="139"/>
      <c r="T1304" s="140"/>
      <c r="U1304" s="118"/>
    </row>
    <row r="1305" spans="2:21" ht="21.95" customHeight="1" x14ac:dyDescent="0.2">
      <c r="B1305" s="125"/>
      <c r="C1305" s="10"/>
      <c r="D1305" s="10"/>
      <c r="E1305" s="126"/>
      <c r="F1305" s="10"/>
      <c r="G1305" s="10"/>
      <c r="H1305" s="10"/>
      <c r="I1305" s="10"/>
      <c r="J1305" s="10"/>
      <c r="K1305" s="126"/>
      <c r="L1305" s="127"/>
      <c r="M1305" s="141"/>
      <c r="N1305" s="142"/>
      <c r="O1305" s="141"/>
      <c r="P1305" s="142"/>
      <c r="Q1305" s="141"/>
      <c r="R1305" s="142"/>
      <c r="S1305" s="143"/>
      <c r="T1305" s="130"/>
      <c r="U1305" s="118"/>
    </row>
    <row r="1306" spans="2:21" ht="21.75" customHeight="1" x14ac:dyDescent="0.2">
      <c r="B1306" s="131"/>
      <c r="C1306" s="132"/>
      <c r="D1306" s="133"/>
      <c r="E1306" s="134"/>
      <c r="F1306" s="132"/>
      <c r="G1306" s="133"/>
      <c r="H1306" s="133"/>
      <c r="I1306" s="133"/>
      <c r="J1306" s="133"/>
      <c r="K1306" s="135"/>
      <c r="L1306" s="135"/>
      <c r="M1306" s="136"/>
      <c r="N1306" s="137"/>
      <c r="O1306" s="136"/>
      <c r="P1306" s="137"/>
      <c r="Q1306" s="138"/>
      <c r="R1306" s="137"/>
      <c r="S1306" s="139"/>
      <c r="T1306" s="140"/>
      <c r="U1306" s="118"/>
    </row>
    <row r="1307" spans="2:21" ht="23.25" customHeight="1" x14ac:dyDescent="0.2">
      <c r="B1307" s="125"/>
      <c r="C1307" s="10"/>
      <c r="D1307" s="10"/>
      <c r="E1307" s="126"/>
      <c r="F1307" s="10"/>
      <c r="G1307" s="10"/>
      <c r="H1307" s="10"/>
      <c r="I1307" s="10"/>
      <c r="J1307" s="10"/>
      <c r="K1307" s="126"/>
      <c r="L1307" s="127"/>
      <c r="M1307" s="141"/>
      <c r="N1307" s="142"/>
      <c r="O1307" s="141"/>
      <c r="P1307" s="142"/>
      <c r="Q1307" s="141"/>
      <c r="R1307" s="142"/>
      <c r="S1307" s="144"/>
      <c r="T1307" s="130"/>
      <c r="U1307" s="118"/>
    </row>
    <row r="1308" spans="2:21" ht="21.95" customHeight="1" x14ac:dyDescent="0.2">
      <c r="B1308" s="131"/>
      <c r="C1308" s="132"/>
      <c r="D1308" s="133"/>
      <c r="E1308" s="134"/>
      <c r="F1308" s="132"/>
      <c r="G1308" s="133"/>
      <c r="H1308" s="133"/>
      <c r="I1308" s="133"/>
      <c r="J1308" s="133"/>
      <c r="K1308" s="135"/>
      <c r="L1308" s="135"/>
      <c r="M1308" s="136"/>
      <c r="N1308" s="137"/>
      <c r="O1308" s="136"/>
      <c r="P1308" s="137"/>
      <c r="Q1308" s="138"/>
      <c r="R1308" s="137"/>
      <c r="S1308" s="139"/>
      <c r="T1308" s="140"/>
      <c r="U1308" s="118"/>
    </row>
    <row r="1309" spans="2:21" ht="21.95" customHeight="1" x14ac:dyDescent="0.2">
      <c r="B1309" s="125"/>
      <c r="C1309" s="10"/>
      <c r="D1309" s="10"/>
      <c r="E1309" s="126"/>
      <c r="F1309" s="10"/>
      <c r="G1309" s="10"/>
      <c r="H1309" s="10"/>
      <c r="I1309" s="10"/>
      <c r="J1309" s="10"/>
      <c r="K1309" s="126"/>
      <c r="L1309" s="127"/>
      <c r="M1309" s="142"/>
      <c r="N1309" s="142"/>
      <c r="O1309" s="142"/>
      <c r="P1309" s="142"/>
      <c r="Q1309" s="141"/>
      <c r="R1309" s="142"/>
      <c r="S1309" s="143"/>
      <c r="T1309" s="145"/>
      <c r="U1309" s="118"/>
    </row>
    <row r="1310" spans="2:21" ht="21.95" customHeight="1" x14ac:dyDescent="0.2">
      <c r="B1310" s="131"/>
      <c r="C1310" s="132"/>
      <c r="D1310" s="133"/>
      <c r="E1310" s="134"/>
      <c r="F1310" s="132"/>
      <c r="G1310" s="133"/>
      <c r="H1310" s="133"/>
      <c r="I1310" s="133"/>
      <c r="J1310" s="133"/>
      <c r="K1310" s="135"/>
      <c r="L1310" s="135"/>
      <c r="M1310" s="134"/>
      <c r="N1310" s="137"/>
      <c r="O1310" s="134"/>
      <c r="P1310" s="137"/>
      <c r="Q1310" s="146"/>
      <c r="R1310" s="137"/>
      <c r="S1310" s="139"/>
      <c r="T1310" s="147"/>
      <c r="U1310" s="118"/>
    </row>
    <row r="1311" spans="2:21" ht="21.95" customHeight="1" x14ac:dyDescent="0.2">
      <c r="B1311" s="125"/>
      <c r="C1311" s="10"/>
      <c r="D1311" s="10"/>
      <c r="E1311" s="126"/>
      <c r="F1311" s="10"/>
      <c r="G1311" s="10"/>
      <c r="H1311" s="10"/>
      <c r="I1311" s="10"/>
      <c r="J1311" s="10"/>
      <c r="K1311" s="126"/>
      <c r="L1311" s="127"/>
      <c r="M1311" s="142"/>
      <c r="N1311" s="142"/>
      <c r="O1311" s="142"/>
      <c r="P1311" s="142"/>
      <c r="Q1311" s="142"/>
      <c r="R1311" s="142"/>
      <c r="S1311" s="144"/>
      <c r="T1311" s="145"/>
      <c r="U1311" s="118"/>
    </row>
    <row r="1312" spans="2:21" ht="21.95" customHeight="1" x14ac:dyDescent="0.2">
      <c r="B1312" s="131"/>
      <c r="C1312" s="132"/>
      <c r="D1312" s="133"/>
      <c r="E1312" s="134"/>
      <c r="F1312" s="132"/>
      <c r="G1312" s="133"/>
      <c r="H1312" s="133"/>
      <c r="I1312" s="133"/>
      <c r="J1312" s="133"/>
      <c r="K1312" s="135"/>
      <c r="L1312" s="135"/>
      <c r="M1312" s="134"/>
      <c r="N1312" s="137"/>
      <c r="O1312" s="134"/>
      <c r="P1312" s="137"/>
      <c r="Q1312" s="146"/>
      <c r="R1312" s="137"/>
      <c r="S1312" s="139"/>
      <c r="T1312" s="147"/>
      <c r="U1312" s="118"/>
    </row>
    <row r="1313" spans="1:21" ht="21.95" customHeight="1" x14ac:dyDescent="0.2">
      <c r="B1313" s="125"/>
      <c r="C1313" s="10"/>
      <c r="D1313" s="10"/>
      <c r="E1313" s="126"/>
      <c r="F1313" s="10"/>
      <c r="G1313" s="10"/>
      <c r="H1313" s="10"/>
      <c r="I1313" s="10"/>
      <c r="J1313" s="10"/>
      <c r="K1313" s="126"/>
      <c r="L1313" s="127"/>
      <c r="M1313" s="142"/>
      <c r="N1313" s="142"/>
      <c r="O1313" s="142"/>
      <c r="P1313" s="142"/>
      <c r="Q1313" s="142"/>
      <c r="R1313" s="142"/>
      <c r="S1313" s="144"/>
      <c r="T1313" s="145"/>
      <c r="U1313" s="118"/>
    </row>
    <row r="1314" spans="1:21" ht="21.95" customHeight="1" x14ac:dyDescent="0.2">
      <c r="B1314" s="131"/>
      <c r="C1314" s="132"/>
      <c r="D1314" s="133"/>
      <c r="E1314" s="134"/>
      <c r="F1314" s="132"/>
      <c r="G1314" s="133"/>
      <c r="H1314" s="133"/>
      <c r="I1314" s="133"/>
      <c r="J1314" s="133"/>
      <c r="K1314" s="135"/>
      <c r="L1314" s="135"/>
      <c r="M1314" s="146"/>
      <c r="N1314" s="146"/>
      <c r="O1314" s="146"/>
      <c r="P1314" s="146"/>
      <c r="Q1314" s="146"/>
      <c r="R1314" s="146"/>
      <c r="S1314" s="139"/>
      <c r="T1314" s="147"/>
      <c r="U1314" s="118"/>
    </row>
    <row r="1315" spans="1:21" ht="21.95" customHeight="1" x14ac:dyDescent="0.2">
      <c r="B1315" s="125"/>
      <c r="C1315" s="10"/>
      <c r="D1315" s="10"/>
      <c r="E1315" s="126"/>
      <c r="F1315" s="10"/>
      <c r="G1315" s="10"/>
      <c r="H1315" s="10"/>
      <c r="I1315" s="10"/>
      <c r="J1315" s="10"/>
      <c r="K1315" s="126"/>
      <c r="L1315" s="127"/>
      <c r="M1315" s="142"/>
      <c r="N1315" s="142"/>
      <c r="O1315" s="142"/>
      <c r="P1315" s="142"/>
      <c r="Q1315" s="142"/>
      <c r="R1315" s="142"/>
      <c r="S1315" s="144"/>
      <c r="T1315" s="145"/>
      <c r="U1315" s="118"/>
    </row>
    <row r="1316" spans="1:21" ht="21.95" customHeight="1" x14ac:dyDescent="0.2">
      <c r="B1316" s="131"/>
      <c r="C1316" s="132"/>
      <c r="D1316" s="133"/>
      <c r="E1316" s="134"/>
      <c r="F1316" s="132"/>
      <c r="G1316" s="133"/>
      <c r="H1316" s="133"/>
      <c r="I1316" s="133"/>
      <c r="J1316" s="133"/>
      <c r="K1316" s="135"/>
      <c r="L1316" s="135"/>
      <c r="M1316" s="146"/>
      <c r="N1316" s="146"/>
      <c r="O1316" s="146"/>
      <c r="P1316" s="146"/>
      <c r="Q1316" s="146"/>
      <c r="R1316" s="146"/>
      <c r="S1316" s="139"/>
      <c r="T1316" s="147"/>
      <c r="U1316" s="118"/>
    </row>
    <row r="1317" spans="1:21" ht="21.95" customHeight="1" x14ac:dyDescent="0.2">
      <c r="B1317" s="125"/>
      <c r="C1317" s="10"/>
      <c r="D1317" s="10"/>
      <c r="E1317" s="126"/>
      <c r="F1317" s="10"/>
      <c r="G1317" s="10"/>
      <c r="H1317" s="10"/>
      <c r="I1317" s="10"/>
      <c r="J1317" s="10"/>
      <c r="K1317" s="126"/>
      <c r="L1317" s="127"/>
      <c r="M1317" s="142"/>
      <c r="N1317" s="142"/>
      <c r="O1317" s="142"/>
      <c r="P1317" s="142"/>
      <c r="Q1317" s="142"/>
      <c r="R1317" s="142"/>
      <c r="S1317" s="144"/>
      <c r="T1317" s="145"/>
      <c r="U1317" s="118"/>
    </row>
    <row r="1318" spans="1:21" ht="21.95" customHeight="1" thickBot="1" x14ac:dyDescent="0.25">
      <c r="B1318" s="148"/>
      <c r="C1318" s="149"/>
      <c r="D1318" s="149"/>
      <c r="E1318" s="150"/>
      <c r="F1318" s="149"/>
      <c r="G1318" s="149"/>
      <c r="H1318" s="149"/>
      <c r="I1318" s="149"/>
      <c r="J1318" s="149"/>
      <c r="K1318" s="151"/>
      <c r="L1318" s="151"/>
      <c r="M1318" s="152"/>
      <c r="N1318" s="152"/>
      <c r="O1318" s="152"/>
      <c r="P1318" s="152"/>
      <c r="Q1318" s="152"/>
      <c r="R1318" s="152"/>
      <c r="S1318" s="153"/>
      <c r="T1318" s="154"/>
      <c r="U1318" s="118"/>
    </row>
    <row r="1319" spans="1:21" ht="19.899999999999999" customHeight="1" x14ac:dyDescent="0.2">
      <c r="B1319" s="125"/>
      <c r="C1319" s="10"/>
      <c r="D1319" s="10"/>
      <c r="E1319" s="126"/>
      <c r="F1319" s="10"/>
      <c r="G1319" s="10"/>
      <c r="H1319" s="10"/>
      <c r="I1319" s="10"/>
      <c r="J1319" s="10"/>
      <c r="K1319" s="126"/>
      <c r="L1319" s="127"/>
      <c r="M1319" s="142"/>
      <c r="N1319" s="142"/>
      <c r="O1319" s="142"/>
      <c r="P1319" s="142"/>
      <c r="Q1319" s="142"/>
      <c r="R1319" s="142"/>
      <c r="S1319" s="143"/>
      <c r="T1319" s="145"/>
      <c r="U1319" s="118"/>
    </row>
    <row r="1320" spans="1:21" ht="19.899999999999999" customHeight="1" x14ac:dyDescent="0.2">
      <c r="B1320" s="1039" t="s">
        <v>3</v>
      </c>
      <c r="C1320" s="1040"/>
      <c r="D1320" s="1041"/>
      <c r="E1320" s="126"/>
      <c r="F1320" s="10"/>
      <c r="G1320" s="10"/>
      <c r="H1320" s="10"/>
      <c r="I1320" s="10"/>
      <c r="J1320" s="10"/>
      <c r="K1320" s="126"/>
      <c r="L1320" s="127"/>
      <c r="M1320" s="142">
        <f t="shared" ref="M1320:R1320" si="15">SUM(M1285:M1318)</f>
        <v>12000</v>
      </c>
      <c r="N1320" s="142">
        <f t="shared" si="15"/>
        <v>12000</v>
      </c>
      <c r="O1320" s="142">
        <f t="shared" si="15"/>
        <v>38500</v>
      </c>
      <c r="P1320" s="142">
        <f t="shared" si="15"/>
        <v>38500</v>
      </c>
      <c r="Q1320" s="142">
        <f t="shared" si="15"/>
        <v>38000</v>
      </c>
      <c r="R1320" s="142">
        <f t="shared" si="15"/>
        <v>38000</v>
      </c>
      <c r="S1320" s="142"/>
      <c r="T1320" s="155"/>
      <c r="U1320" s="118"/>
    </row>
    <row r="1321" spans="1:21" ht="19.899999999999999" customHeight="1" thickBot="1" x14ac:dyDescent="0.25">
      <c r="B1321" s="148"/>
      <c r="C1321" s="149"/>
      <c r="D1321" s="149"/>
      <c r="E1321" s="150"/>
      <c r="F1321" s="149"/>
      <c r="G1321" s="149"/>
      <c r="H1321" s="149"/>
      <c r="I1321" s="149"/>
      <c r="J1321" s="149"/>
      <c r="K1321" s="150"/>
      <c r="L1321" s="151"/>
      <c r="M1321" s="152"/>
      <c r="N1321" s="152"/>
      <c r="O1321" s="152"/>
      <c r="P1321" s="152"/>
      <c r="Q1321" s="152"/>
      <c r="R1321" s="152"/>
      <c r="S1321" s="156"/>
      <c r="T1321" s="154"/>
      <c r="U1321" s="118"/>
    </row>
    <row r="1323" spans="1:21" x14ac:dyDescent="0.2">
      <c r="B1323" s="25" t="e">
        <f>B1279</f>
        <v>#REF!</v>
      </c>
      <c r="T1323" s="43"/>
    </row>
    <row r="1324" spans="1:21" ht="42" x14ac:dyDescent="0.4">
      <c r="A1324" s="106"/>
      <c r="M1324" s="107" t="s">
        <v>18</v>
      </c>
    </row>
    <row r="1325" spans="1:21" ht="21.75" thickBot="1" x14ac:dyDescent="0.25">
      <c r="B1325" s="108"/>
      <c r="C1325" s="109"/>
      <c r="D1325" s="109"/>
      <c r="E1325" s="109"/>
      <c r="F1325" s="109"/>
      <c r="G1325" s="109"/>
      <c r="H1325" s="109"/>
      <c r="I1325" s="109"/>
      <c r="J1325" s="109"/>
      <c r="K1325" s="109"/>
      <c r="L1325" s="110"/>
      <c r="M1325" s="109"/>
      <c r="N1325" s="109"/>
      <c r="O1325" s="109"/>
      <c r="P1325" s="109"/>
      <c r="Q1325" s="109"/>
      <c r="R1325" s="109"/>
      <c r="S1325" s="111"/>
      <c r="T1325" s="112"/>
    </row>
    <row r="1326" spans="1:21" ht="19.899999999999999" customHeight="1" x14ac:dyDescent="0.2">
      <c r="B1326" s="113"/>
      <c r="C1326" s="114"/>
      <c r="D1326" s="114"/>
      <c r="E1326" s="115"/>
      <c r="F1326" s="114"/>
      <c r="G1326" s="114"/>
      <c r="H1326" s="114"/>
      <c r="I1326" s="114"/>
      <c r="J1326" s="114"/>
      <c r="K1326" s="115"/>
      <c r="L1326" s="116"/>
      <c r="M1326" s="1042" t="s">
        <v>19</v>
      </c>
      <c r="N1326" s="1043"/>
      <c r="O1326" s="1042" t="s">
        <v>19</v>
      </c>
      <c r="P1326" s="1043"/>
      <c r="Q1326" s="1042" t="s">
        <v>19</v>
      </c>
      <c r="R1326" s="1043"/>
      <c r="S1326" s="116" t="s">
        <v>20</v>
      </c>
      <c r="T1326" s="117"/>
      <c r="U1326" s="118"/>
    </row>
    <row r="1327" spans="1:21" ht="19.899999999999999" customHeight="1" x14ac:dyDescent="0.2">
      <c r="B1327" s="1044" t="s">
        <v>21</v>
      </c>
      <c r="C1327" s="1045"/>
      <c r="D1327" s="1046"/>
      <c r="E1327" s="1047" t="s">
        <v>22</v>
      </c>
      <c r="F1327" s="1045"/>
      <c r="G1327" s="1045"/>
      <c r="H1327" s="1045"/>
      <c r="I1327" s="1045"/>
      <c r="J1327" s="1046"/>
      <c r="K1327" s="119" t="s">
        <v>23</v>
      </c>
      <c r="L1327" s="119" t="s">
        <v>5</v>
      </c>
      <c r="M1327" s="1048" t="s">
        <v>500</v>
      </c>
      <c r="N1327" s="1049"/>
      <c r="O1327" s="1048" t="s">
        <v>520</v>
      </c>
      <c r="P1327" s="1049"/>
      <c r="Q1327" s="1048" t="s">
        <v>521</v>
      </c>
      <c r="R1327" s="1049"/>
      <c r="S1327" s="119" t="s">
        <v>24</v>
      </c>
      <c r="T1327" s="120" t="s">
        <v>25</v>
      </c>
      <c r="U1327" s="118"/>
    </row>
    <row r="1328" spans="1:21" ht="19.899999999999999" customHeight="1" thickBot="1" x14ac:dyDescent="0.25">
      <c r="B1328" s="121"/>
      <c r="C1328" s="111"/>
      <c r="D1328" s="111"/>
      <c r="E1328" s="122"/>
      <c r="F1328" s="111"/>
      <c r="G1328" s="111"/>
      <c r="H1328" s="111"/>
      <c r="I1328" s="111"/>
      <c r="J1328" s="111"/>
      <c r="K1328" s="122"/>
      <c r="L1328" s="123"/>
      <c r="M1328" s="123" t="s">
        <v>26</v>
      </c>
      <c r="N1328" s="123" t="s">
        <v>27</v>
      </c>
      <c r="O1328" s="123" t="s">
        <v>26</v>
      </c>
      <c r="P1328" s="123" t="s">
        <v>27</v>
      </c>
      <c r="Q1328" s="123" t="s">
        <v>26</v>
      </c>
      <c r="R1328" s="123" t="s">
        <v>27</v>
      </c>
      <c r="S1328" s="123"/>
      <c r="T1328" s="124"/>
      <c r="U1328" s="118"/>
    </row>
    <row r="1329" spans="2:21" ht="21.95" customHeight="1" x14ac:dyDescent="0.2">
      <c r="B1329" s="125"/>
      <c r="C1329" s="10"/>
      <c r="D1329" s="10"/>
      <c r="E1329" s="126"/>
      <c r="F1329" s="10"/>
      <c r="G1329" s="10"/>
      <c r="H1329" s="10"/>
      <c r="I1329" s="10"/>
      <c r="J1329" s="10"/>
      <c r="K1329" s="126"/>
      <c r="L1329" s="127"/>
      <c r="M1329" s="128"/>
      <c r="N1329" s="126"/>
      <c r="O1329" s="128"/>
      <c r="P1329" s="126"/>
      <c r="Q1329" s="128"/>
      <c r="R1329" s="126"/>
      <c r="S1329" s="129"/>
      <c r="T1329" s="130"/>
      <c r="U1329" s="118"/>
    </row>
    <row r="1330" spans="2:21" ht="21.95" customHeight="1" x14ac:dyDescent="0.2">
      <c r="B1330" s="131"/>
      <c r="C1330" s="132" t="s">
        <v>573</v>
      </c>
      <c r="D1330" s="133"/>
      <c r="E1330" s="134"/>
      <c r="F1330" s="132" t="s">
        <v>574</v>
      </c>
      <c r="G1330" s="133"/>
      <c r="H1330" s="133"/>
      <c r="I1330" s="133"/>
      <c r="J1330" s="133"/>
      <c r="K1330" s="135">
        <v>1</v>
      </c>
      <c r="L1330" s="135" t="s">
        <v>54</v>
      </c>
      <c r="M1330" s="136">
        <v>10300</v>
      </c>
      <c r="N1330" s="137">
        <f>SUM(K1330*M1330)</f>
        <v>10300</v>
      </c>
      <c r="O1330" s="136">
        <v>10800</v>
      </c>
      <c r="P1330" s="137">
        <f>SUM(K1330*O1330)</f>
        <v>10800</v>
      </c>
      <c r="Q1330" s="138">
        <v>10500</v>
      </c>
      <c r="R1330" s="174">
        <f>SUM(K1330*Q1330)</f>
        <v>10500</v>
      </c>
      <c r="S1330" s="139">
        <f>M1330</f>
        <v>10300</v>
      </c>
      <c r="T1330" s="140" t="str">
        <f>M1327</f>
        <v>(有)福地商会</v>
      </c>
      <c r="U1330" s="118"/>
    </row>
    <row r="1331" spans="2:21" ht="21.95" customHeight="1" x14ac:dyDescent="0.2">
      <c r="B1331" s="125"/>
      <c r="C1331" s="10"/>
      <c r="D1331" s="10"/>
      <c r="E1331" s="126"/>
      <c r="F1331" s="10"/>
      <c r="G1331" s="10"/>
      <c r="H1331" s="10"/>
      <c r="I1331" s="10"/>
      <c r="J1331" s="10"/>
      <c r="K1331" s="126"/>
      <c r="L1331" s="127"/>
      <c r="M1331" s="128"/>
      <c r="N1331" s="126"/>
      <c r="O1331" s="128"/>
      <c r="P1331" s="126"/>
      <c r="Q1331" s="128"/>
      <c r="R1331" s="126"/>
      <c r="S1331" s="129"/>
      <c r="T1331" s="130"/>
      <c r="U1331" s="118"/>
    </row>
    <row r="1332" spans="2:21" ht="21.95" customHeight="1" x14ac:dyDescent="0.2">
      <c r="B1332" s="131"/>
      <c r="C1332" s="132" t="s">
        <v>446</v>
      </c>
      <c r="D1332" s="133"/>
      <c r="E1332" s="134"/>
      <c r="F1332" s="132" t="s">
        <v>575</v>
      </c>
      <c r="G1332" s="133"/>
      <c r="H1332" s="133"/>
      <c r="I1332" s="133"/>
      <c r="J1332" s="133"/>
      <c r="K1332" s="135">
        <v>1</v>
      </c>
      <c r="L1332" s="135" t="s">
        <v>54</v>
      </c>
      <c r="M1332" s="136">
        <v>6300</v>
      </c>
      <c r="N1332" s="137">
        <f>SUM(K1332*M1332)</f>
        <v>6300</v>
      </c>
      <c r="O1332" s="136">
        <v>6500</v>
      </c>
      <c r="P1332" s="137">
        <f>SUM(K1332*O1332)</f>
        <v>6500</v>
      </c>
      <c r="Q1332" s="138">
        <v>6600</v>
      </c>
      <c r="R1332" s="174">
        <f>SUM(K1332*Q1332)</f>
        <v>6600</v>
      </c>
      <c r="S1332" s="139">
        <f>M1332</f>
        <v>6300</v>
      </c>
      <c r="T1332" s="140" t="str">
        <f>T1330</f>
        <v>(有)福地商会</v>
      </c>
      <c r="U1332" s="118"/>
    </row>
    <row r="1333" spans="2:21" ht="21.95" customHeight="1" x14ac:dyDescent="0.2">
      <c r="B1333" s="125"/>
      <c r="C1333" s="10"/>
      <c r="D1333" s="10"/>
      <c r="E1333" s="126"/>
      <c r="F1333" s="10"/>
      <c r="G1333" s="10"/>
      <c r="H1333" s="10"/>
      <c r="I1333" s="10"/>
      <c r="J1333" s="10"/>
      <c r="K1333" s="126"/>
      <c r="L1333" s="127"/>
      <c r="M1333" s="141"/>
      <c r="N1333" s="126"/>
      <c r="O1333" s="128"/>
      <c r="P1333" s="126"/>
      <c r="Q1333" s="128"/>
      <c r="R1333" s="126"/>
      <c r="S1333" s="129"/>
      <c r="T1333" s="130"/>
      <c r="U1333" s="118"/>
    </row>
    <row r="1334" spans="2:21" ht="21.95" customHeight="1" x14ac:dyDescent="0.2">
      <c r="B1334" s="131"/>
      <c r="C1334" s="132" t="s">
        <v>446</v>
      </c>
      <c r="D1334" s="133"/>
      <c r="E1334" s="134"/>
      <c r="F1334" s="132" t="s">
        <v>447</v>
      </c>
      <c r="G1334" s="133"/>
      <c r="H1334" s="133"/>
      <c r="I1334" s="133"/>
      <c r="J1334" s="133"/>
      <c r="K1334" s="135">
        <v>1</v>
      </c>
      <c r="L1334" s="135" t="s">
        <v>54</v>
      </c>
      <c r="M1334" s="136">
        <v>6750</v>
      </c>
      <c r="N1334" s="137">
        <f>SUM(K1334*M1334)</f>
        <v>6750</v>
      </c>
      <c r="O1334" s="136">
        <v>7000</v>
      </c>
      <c r="P1334" s="137">
        <f>SUM(K1334*O1334)</f>
        <v>7000</v>
      </c>
      <c r="Q1334" s="138">
        <v>7200</v>
      </c>
      <c r="R1334" s="174">
        <f>SUM(K1334*Q1334)</f>
        <v>7200</v>
      </c>
      <c r="S1334" s="139">
        <f>M1334</f>
        <v>6750</v>
      </c>
      <c r="T1334" s="140" t="str">
        <f>T1332</f>
        <v>(有)福地商会</v>
      </c>
      <c r="U1334" s="118"/>
    </row>
    <row r="1335" spans="2:21" ht="21.95" customHeight="1" x14ac:dyDescent="0.2">
      <c r="B1335" s="125"/>
      <c r="C1335" s="10"/>
      <c r="D1335" s="10"/>
      <c r="E1335" s="126"/>
      <c r="F1335" s="10"/>
      <c r="G1335" s="10"/>
      <c r="H1335" s="10"/>
      <c r="I1335" s="10"/>
      <c r="J1335" s="10"/>
      <c r="K1335" s="126"/>
      <c r="L1335" s="127"/>
      <c r="M1335" s="141"/>
      <c r="N1335" s="126"/>
      <c r="O1335" s="128"/>
      <c r="P1335" s="126"/>
      <c r="Q1335" s="128"/>
      <c r="R1335" s="126"/>
      <c r="S1335" s="129"/>
      <c r="T1335" s="130"/>
      <c r="U1335" s="118"/>
    </row>
    <row r="1336" spans="2:21" ht="21.95" customHeight="1" x14ac:dyDescent="0.2">
      <c r="B1336" s="131"/>
      <c r="C1336" s="132" t="s">
        <v>448</v>
      </c>
      <c r="D1336" s="133"/>
      <c r="E1336" s="134"/>
      <c r="F1336" s="132" t="s">
        <v>449</v>
      </c>
      <c r="G1336" s="133"/>
      <c r="H1336" s="133"/>
      <c r="I1336" s="133"/>
      <c r="J1336" s="133"/>
      <c r="K1336" s="135">
        <v>1</v>
      </c>
      <c r="L1336" s="135" t="s">
        <v>2</v>
      </c>
      <c r="M1336" s="136">
        <v>7000</v>
      </c>
      <c r="N1336" s="137">
        <f>SUM(K1336*M1336)</f>
        <v>7000</v>
      </c>
      <c r="O1336" s="136">
        <v>7200</v>
      </c>
      <c r="P1336" s="137">
        <f>SUM(K1336*O1336)</f>
        <v>7200</v>
      </c>
      <c r="Q1336" s="138">
        <v>7300</v>
      </c>
      <c r="R1336" s="174">
        <f>SUM(K1336*Q1336)</f>
        <v>7300</v>
      </c>
      <c r="S1336" s="139">
        <f>M1336</f>
        <v>7000</v>
      </c>
      <c r="T1336" s="140" t="str">
        <f>T1334</f>
        <v>(有)福地商会</v>
      </c>
      <c r="U1336" s="118"/>
    </row>
    <row r="1337" spans="2:21" ht="21.95" customHeight="1" x14ac:dyDescent="0.2">
      <c r="B1337" s="125"/>
      <c r="C1337" s="10"/>
      <c r="D1337" s="10"/>
      <c r="E1337" s="126"/>
      <c r="F1337" s="10"/>
      <c r="G1337" s="10"/>
      <c r="H1337" s="10"/>
      <c r="I1337" s="10"/>
      <c r="J1337" s="10"/>
      <c r="K1337" s="126"/>
      <c r="L1337" s="127"/>
      <c r="M1337" s="141"/>
      <c r="N1337" s="142"/>
      <c r="O1337" s="141"/>
      <c r="P1337" s="142"/>
      <c r="Q1337" s="141"/>
      <c r="R1337" s="142"/>
      <c r="S1337" s="129"/>
      <c r="T1337" s="130"/>
      <c r="U1337" s="118"/>
    </row>
    <row r="1338" spans="2:21" ht="21.95" customHeight="1" x14ac:dyDescent="0.2">
      <c r="B1338" s="131"/>
      <c r="C1338" s="132"/>
      <c r="D1338" s="133"/>
      <c r="E1338" s="134"/>
      <c r="F1338" s="132"/>
      <c r="G1338" s="133"/>
      <c r="H1338" s="133"/>
      <c r="I1338" s="133"/>
      <c r="J1338" s="133"/>
      <c r="K1338" s="135"/>
      <c r="L1338" s="135"/>
      <c r="M1338" s="136"/>
      <c r="N1338" s="137"/>
      <c r="O1338" s="136"/>
      <c r="P1338" s="137"/>
      <c r="Q1338" s="138"/>
      <c r="R1338" s="137"/>
      <c r="S1338" s="139"/>
      <c r="T1338" s="140"/>
      <c r="U1338" s="118"/>
    </row>
    <row r="1339" spans="2:21" ht="21.95" customHeight="1" x14ac:dyDescent="0.2">
      <c r="B1339" s="125"/>
      <c r="C1339" s="10"/>
      <c r="D1339" s="10"/>
      <c r="E1339" s="126"/>
      <c r="F1339" s="10"/>
      <c r="G1339" s="10"/>
      <c r="H1339" s="10"/>
      <c r="I1339" s="10"/>
      <c r="J1339" s="10"/>
      <c r="K1339" s="126"/>
      <c r="L1339" s="127"/>
      <c r="M1339" s="141"/>
      <c r="N1339" s="142"/>
      <c r="O1339" s="141"/>
      <c r="P1339" s="142"/>
      <c r="Q1339" s="141"/>
      <c r="R1339" s="142"/>
      <c r="S1339" s="129"/>
      <c r="T1339" s="130"/>
      <c r="U1339" s="118"/>
    </row>
    <row r="1340" spans="2:21" ht="21.95" customHeight="1" x14ac:dyDescent="0.2">
      <c r="B1340" s="131"/>
      <c r="C1340" s="132"/>
      <c r="D1340" s="133"/>
      <c r="E1340" s="134"/>
      <c r="F1340" s="132"/>
      <c r="G1340" s="133"/>
      <c r="H1340" s="133"/>
      <c r="I1340" s="133"/>
      <c r="J1340" s="133"/>
      <c r="K1340" s="135"/>
      <c r="L1340" s="135"/>
      <c r="M1340" s="136"/>
      <c r="N1340" s="137"/>
      <c r="O1340" s="136"/>
      <c r="P1340" s="137"/>
      <c r="Q1340" s="138"/>
      <c r="R1340" s="137"/>
      <c r="S1340" s="139"/>
      <c r="T1340" s="140"/>
      <c r="U1340" s="118"/>
    </row>
    <row r="1341" spans="2:21" ht="21.95" customHeight="1" x14ac:dyDescent="0.2">
      <c r="B1341" s="125"/>
      <c r="C1341" s="10"/>
      <c r="D1341" s="10"/>
      <c r="E1341" s="126"/>
      <c r="F1341" s="10"/>
      <c r="G1341" s="10"/>
      <c r="H1341" s="10"/>
      <c r="I1341" s="10"/>
      <c r="J1341" s="10"/>
      <c r="K1341" s="126"/>
      <c r="L1341" s="127"/>
      <c r="M1341" s="141"/>
      <c r="N1341" s="142"/>
      <c r="O1341" s="141"/>
      <c r="P1341" s="142"/>
      <c r="Q1341" s="141"/>
      <c r="R1341" s="142"/>
      <c r="S1341" s="129"/>
      <c r="T1341" s="130"/>
      <c r="U1341" s="118"/>
    </row>
    <row r="1342" spans="2:21" ht="21.95" customHeight="1" x14ac:dyDescent="0.2">
      <c r="B1342" s="131"/>
      <c r="C1342" s="132"/>
      <c r="D1342" s="133"/>
      <c r="E1342" s="134"/>
      <c r="F1342" s="132"/>
      <c r="G1342" s="133"/>
      <c r="H1342" s="133"/>
      <c r="I1342" s="133"/>
      <c r="J1342" s="133"/>
      <c r="K1342" s="135"/>
      <c r="L1342" s="135"/>
      <c r="M1342" s="136"/>
      <c r="N1342" s="137"/>
      <c r="O1342" s="136"/>
      <c r="P1342" s="137"/>
      <c r="Q1342" s="138"/>
      <c r="R1342" s="137"/>
      <c r="S1342" s="139"/>
      <c r="T1342" s="140"/>
      <c r="U1342" s="118"/>
    </row>
    <row r="1343" spans="2:21" ht="21.95" customHeight="1" x14ac:dyDescent="0.2">
      <c r="B1343" s="125"/>
      <c r="C1343" s="10"/>
      <c r="D1343" s="10"/>
      <c r="E1343" s="126"/>
      <c r="F1343" s="10"/>
      <c r="G1343" s="10"/>
      <c r="H1343" s="10"/>
      <c r="I1343" s="10"/>
      <c r="J1343" s="10"/>
      <c r="K1343" s="126"/>
      <c r="L1343" s="127"/>
      <c r="M1343" s="141"/>
      <c r="N1343" s="142"/>
      <c r="O1343" s="141"/>
      <c r="P1343" s="142"/>
      <c r="Q1343" s="141"/>
      <c r="R1343" s="142"/>
      <c r="S1343" s="143"/>
      <c r="T1343" s="130"/>
      <c r="U1343" s="118"/>
    </row>
    <row r="1344" spans="2:21" ht="21.95" customHeight="1" x14ac:dyDescent="0.2">
      <c r="B1344" s="131"/>
      <c r="C1344" s="132"/>
      <c r="D1344" s="133"/>
      <c r="E1344" s="134"/>
      <c r="F1344" s="132"/>
      <c r="G1344" s="133"/>
      <c r="H1344" s="133"/>
      <c r="I1344" s="133"/>
      <c r="J1344" s="133"/>
      <c r="K1344" s="135"/>
      <c r="L1344" s="135"/>
      <c r="M1344" s="136"/>
      <c r="N1344" s="137"/>
      <c r="O1344" s="136"/>
      <c r="P1344" s="137"/>
      <c r="Q1344" s="138"/>
      <c r="R1344" s="137"/>
      <c r="S1344" s="139"/>
      <c r="T1344" s="140"/>
      <c r="U1344" s="118"/>
    </row>
    <row r="1345" spans="2:21" ht="21.95" customHeight="1" x14ac:dyDescent="0.2">
      <c r="B1345" s="125"/>
      <c r="C1345" s="10"/>
      <c r="D1345" s="10"/>
      <c r="E1345" s="126"/>
      <c r="F1345" s="10"/>
      <c r="G1345" s="10"/>
      <c r="H1345" s="10"/>
      <c r="I1345" s="10"/>
      <c r="J1345" s="10"/>
      <c r="K1345" s="126"/>
      <c r="L1345" s="127"/>
      <c r="M1345" s="141"/>
      <c r="N1345" s="142"/>
      <c r="O1345" s="141"/>
      <c r="P1345" s="142"/>
      <c r="Q1345" s="141"/>
      <c r="R1345" s="142"/>
      <c r="S1345" s="143"/>
      <c r="T1345" s="130"/>
      <c r="U1345" s="118"/>
    </row>
    <row r="1346" spans="2:21" ht="21.95" customHeight="1" x14ac:dyDescent="0.2">
      <c r="B1346" s="131"/>
      <c r="C1346" s="132"/>
      <c r="D1346" s="133"/>
      <c r="E1346" s="134"/>
      <c r="F1346" s="132"/>
      <c r="G1346" s="133"/>
      <c r="H1346" s="133"/>
      <c r="I1346" s="133"/>
      <c r="J1346" s="133"/>
      <c r="K1346" s="135"/>
      <c r="L1346" s="135"/>
      <c r="M1346" s="136"/>
      <c r="N1346" s="137"/>
      <c r="O1346" s="136"/>
      <c r="P1346" s="137"/>
      <c r="Q1346" s="138"/>
      <c r="R1346" s="137"/>
      <c r="S1346" s="139"/>
      <c r="T1346" s="140"/>
      <c r="U1346" s="118"/>
    </row>
    <row r="1347" spans="2:21" ht="21.95" customHeight="1" x14ac:dyDescent="0.2">
      <c r="B1347" s="125"/>
      <c r="C1347" s="10"/>
      <c r="D1347" s="10"/>
      <c r="E1347" s="126"/>
      <c r="F1347" s="10"/>
      <c r="G1347" s="10"/>
      <c r="H1347" s="10"/>
      <c r="I1347" s="10"/>
      <c r="J1347" s="10"/>
      <c r="K1347" s="126"/>
      <c r="L1347" s="127"/>
      <c r="M1347" s="141"/>
      <c r="N1347" s="142"/>
      <c r="O1347" s="141"/>
      <c r="P1347" s="142"/>
      <c r="Q1347" s="141"/>
      <c r="R1347" s="142"/>
      <c r="S1347" s="144"/>
      <c r="T1347" s="130"/>
      <c r="U1347" s="118"/>
    </row>
    <row r="1348" spans="2:21" ht="21.95" customHeight="1" x14ac:dyDescent="0.2">
      <c r="B1348" s="131"/>
      <c r="C1348" s="132"/>
      <c r="D1348" s="133"/>
      <c r="E1348" s="134"/>
      <c r="F1348" s="132"/>
      <c r="G1348" s="133"/>
      <c r="H1348" s="133"/>
      <c r="I1348" s="133"/>
      <c r="J1348" s="133"/>
      <c r="K1348" s="135"/>
      <c r="L1348" s="135"/>
      <c r="M1348" s="136"/>
      <c r="N1348" s="137"/>
      <c r="O1348" s="136"/>
      <c r="P1348" s="137"/>
      <c r="Q1348" s="138"/>
      <c r="R1348" s="137"/>
      <c r="S1348" s="139"/>
      <c r="T1348" s="140"/>
      <c r="U1348" s="118"/>
    </row>
    <row r="1349" spans="2:21" ht="21.95" customHeight="1" x14ac:dyDescent="0.2">
      <c r="B1349" s="125"/>
      <c r="C1349" s="10"/>
      <c r="D1349" s="10"/>
      <c r="E1349" s="126"/>
      <c r="F1349" s="10"/>
      <c r="G1349" s="10"/>
      <c r="H1349" s="10"/>
      <c r="I1349" s="10"/>
      <c r="J1349" s="10"/>
      <c r="K1349" s="126"/>
      <c r="L1349" s="127"/>
      <c r="M1349" s="141"/>
      <c r="N1349" s="142"/>
      <c r="O1349" s="141"/>
      <c r="P1349" s="142"/>
      <c r="Q1349" s="141"/>
      <c r="R1349" s="142"/>
      <c r="S1349" s="143"/>
      <c r="T1349" s="130"/>
      <c r="U1349" s="118"/>
    </row>
    <row r="1350" spans="2:21" ht="21.75" customHeight="1" x14ac:dyDescent="0.2">
      <c r="B1350" s="131"/>
      <c r="C1350" s="132"/>
      <c r="D1350" s="133"/>
      <c r="E1350" s="134"/>
      <c r="F1350" s="132"/>
      <c r="G1350" s="133"/>
      <c r="H1350" s="133"/>
      <c r="I1350" s="133"/>
      <c r="J1350" s="133"/>
      <c r="K1350" s="135"/>
      <c r="L1350" s="135"/>
      <c r="M1350" s="136"/>
      <c r="N1350" s="137"/>
      <c r="O1350" s="136"/>
      <c r="P1350" s="137"/>
      <c r="Q1350" s="138"/>
      <c r="R1350" s="137"/>
      <c r="S1350" s="139"/>
      <c r="T1350" s="140"/>
      <c r="U1350" s="118"/>
    </row>
    <row r="1351" spans="2:21" ht="23.25" customHeight="1" x14ac:dyDescent="0.2">
      <c r="B1351" s="125"/>
      <c r="C1351" s="10"/>
      <c r="D1351" s="10"/>
      <c r="E1351" s="126"/>
      <c r="F1351" s="10"/>
      <c r="G1351" s="10"/>
      <c r="H1351" s="10"/>
      <c r="I1351" s="10"/>
      <c r="J1351" s="10"/>
      <c r="K1351" s="126"/>
      <c r="L1351" s="127"/>
      <c r="M1351" s="141"/>
      <c r="N1351" s="142"/>
      <c r="O1351" s="141"/>
      <c r="P1351" s="142"/>
      <c r="Q1351" s="141"/>
      <c r="R1351" s="142"/>
      <c r="S1351" s="144"/>
      <c r="T1351" s="130"/>
      <c r="U1351" s="118"/>
    </row>
    <row r="1352" spans="2:21" ht="21.95" customHeight="1" x14ac:dyDescent="0.2">
      <c r="B1352" s="131"/>
      <c r="C1352" s="132"/>
      <c r="D1352" s="133"/>
      <c r="E1352" s="134"/>
      <c r="F1352" s="132"/>
      <c r="G1352" s="133"/>
      <c r="H1352" s="133"/>
      <c r="I1352" s="133"/>
      <c r="J1352" s="133"/>
      <c r="K1352" s="135"/>
      <c r="L1352" s="135"/>
      <c r="M1352" s="136"/>
      <c r="N1352" s="137"/>
      <c r="O1352" s="136"/>
      <c r="P1352" s="137"/>
      <c r="Q1352" s="138"/>
      <c r="R1352" s="137"/>
      <c r="S1352" s="139"/>
      <c r="T1352" s="140"/>
      <c r="U1352" s="118"/>
    </row>
    <row r="1353" spans="2:21" ht="21.95" customHeight="1" x14ac:dyDescent="0.2">
      <c r="B1353" s="125"/>
      <c r="C1353" s="10"/>
      <c r="D1353" s="10"/>
      <c r="E1353" s="126"/>
      <c r="F1353" s="10"/>
      <c r="G1353" s="10"/>
      <c r="H1353" s="10"/>
      <c r="I1353" s="10"/>
      <c r="J1353" s="10"/>
      <c r="K1353" s="126"/>
      <c r="L1353" s="127"/>
      <c r="M1353" s="142"/>
      <c r="N1353" s="142"/>
      <c r="O1353" s="142"/>
      <c r="P1353" s="142"/>
      <c r="Q1353" s="141"/>
      <c r="R1353" s="142"/>
      <c r="S1353" s="143"/>
      <c r="T1353" s="145"/>
      <c r="U1353" s="118"/>
    </row>
    <row r="1354" spans="2:21" ht="21.95" customHeight="1" x14ac:dyDescent="0.2">
      <c r="B1354" s="131"/>
      <c r="C1354" s="132"/>
      <c r="D1354" s="133"/>
      <c r="E1354" s="134"/>
      <c r="F1354" s="132"/>
      <c r="G1354" s="133"/>
      <c r="H1354" s="133"/>
      <c r="I1354" s="133"/>
      <c r="J1354" s="133"/>
      <c r="K1354" s="135"/>
      <c r="L1354" s="135"/>
      <c r="M1354" s="134"/>
      <c r="N1354" s="137"/>
      <c r="O1354" s="134"/>
      <c r="P1354" s="137"/>
      <c r="Q1354" s="146"/>
      <c r="R1354" s="137"/>
      <c r="S1354" s="139"/>
      <c r="T1354" s="147"/>
      <c r="U1354" s="118"/>
    </row>
    <row r="1355" spans="2:21" ht="21.95" customHeight="1" x14ac:dyDescent="0.2">
      <c r="B1355" s="125"/>
      <c r="C1355" s="10"/>
      <c r="D1355" s="10"/>
      <c r="E1355" s="126"/>
      <c r="F1355" s="10"/>
      <c r="G1355" s="10"/>
      <c r="H1355" s="10"/>
      <c r="I1355" s="10"/>
      <c r="J1355" s="10"/>
      <c r="K1355" s="126"/>
      <c r="L1355" s="127"/>
      <c r="M1355" s="142"/>
      <c r="N1355" s="142"/>
      <c r="O1355" s="142"/>
      <c r="P1355" s="142"/>
      <c r="Q1355" s="142"/>
      <c r="R1355" s="142"/>
      <c r="S1355" s="144"/>
      <c r="T1355" s="145"/>
      <c r="U1355" s="118"/>
    </row>
    <row r="1356" spans="2:21" ht="21.95" customHeight="1" x14ac:dyDescent="0.2">
      <c r="B1356" s="131"/>
      <c r="C1356" s="132"/>
      <c r="D1356" s="133"/>
      <c r="E1356" s="134"/>
      <c r="F1356" s="132"/>
      <c r="G1356" s="133"/>
      <c r="H1356" s="133"/>
      <c r="I1356" s="133"/>
      <c r="J1356" s="133"/>
      <c r="K1356" s="135"/>
      <c r="L1356" s="135"/>
      <c r="M1356" s="134"/>
      <c r="N1356" s="137"/>
      <c r="O1356" s="134"/>
      <c r="P1356" s="137"/>
      <c r="Q1356" s="146"/>
      <c r="R1356" s="137"/>
      <c r="S1356" s="139"/>
      <c r="T1356" s="147"/>
      <c r="U1356" s="118"/>
    </row>
    <row r="1357" spans="2:21" ht="21.95" customHeight="1" x14ac:dyDescent="0.2">
      <c r="B1357" s="125"/>
      <c r="C1357" s="10"/>
      <c r="D1357" s="10"/>
      <c r="E1357" s="126"/>
      <c r="F1357" s="10"/>
      <c r="G1357" s="10"/>
      <c r="H1357" s="10"/>
      <c r="I1357" s="10"/>
      <c r="J1357" s="10"/>
      <c r="K1357" s="126"/>
      <c r="L1357" s="127"/>
      <c r="M1357" s="142"/>
      <c r="N1357" s="142"/>
      <c r="O1357" s="142"/>
      <c r="P1357" s="142"/>
      <c r="Q1357" s="142"/>
      <c r="R1357" s="142"/>
      <c r="S1357" s="144"/>
      <c r="T1357" s="145"/>
      <c r="U1357" s="118"/>
    </row>
    <row r="1358" spans="2:21" ht="21.95" customHeight="1" x14ac:dyDescent="0.2">
      <c r="B1358" s="131"/>
      <c r="C1358" s="132"/>
      <c r="D1358" s="133"/>
      <c r="E1358" s="134"/>
      <c r="F1358" s="132"/>
      <c r="G1358" s="133"/>
      <c r="H1358" s="133"/>
      <c r="I1358" s="133"/>
      <c r="J1358" s="133"/>
      <c r="K1358" s="135"/>
      <c r="L1358" s="135"/>
      <c r="M1358" s="146"/>
      <c r="N1358" s="146"/>
      <c r="O1358" s="146"/>
      <c r="P1358" s="146"/>
      <c r="Q1358" s="146"/>
      <c r="R1358" s="146"/>
      <c r="S1358" s="139"/>
      <c r="T1358" s="147"/>
      <c r="U1358" s="118"/>
    </row>
    <row r="1359" spans="2:21" ht="21.95" customHeight="1" x14ac:dyDescent="0.2">
      <c r="B1359" s="125"/>
      <c r="C1359" s="10"/>
      <c r="D1359" s="10"/>
      <c r="E1359" s="126"/>
      <c r="F1359" s="10"/>
      <c r="G1359" s="10"/>
      <c r="H1359" s="10"/>
      <c r="I1359" s="10"/>
      <c r="J1359" s="10"/>
      <c r="K1359" s="126"/>
      <c r="L1359" s="127"/>
      <c r="M1359" s="142"/>
      <c r="N1359" s="142"/>
      <c r="O1359" s="142"/>
      <c r="P1359" s="142"/>
      <c r="Q1359" s="142"/>
      <c r="R1359" s="142"/>
      <c r="S1359" s="144"/>
      <c r="T1359" s="145"/>
      <c r="U1359" s="118"/>
    </row>
    <row r="1360" spans="2:21" ht="21.95" customHeight="1" x14ac:dyDescent="0.2">
      <c r="B1360" s="131"/>
      <c r="C1360" s="132"/>
      <c r="D1360" s="133"/>
      <c r="E1360" s="134"/>
      <c r="F1360" s="132"/>
      <c r="G1360" s="133"/>
      <c r="H1360" s="133"/>
      <c r="I1360" s="133"/>
      <c r="J1360" s="133"/>
      <c r="K1360" s="135"/>
      <c r="L1360" s="135"/>
      <c r="M1360" s="146"/>
      <c r="N1360" s="146"/>
      <c r="O1360" s="146"/>
      <c r="P1360" s="146"/>
      <c r="Q1360" s="146"/>
      <c r="R1360" s="146"/>
      <c r="S1360" s="139"/>
      <c r="T1360" s="147"/>
      <c r="U1360" s="118"/>
    </row>
    <row r="1361" spans="1:21" ht="21.95" customHeight="1" x14ac:dyDescent="0.2">
      <c r="B1361" s="125"/>
      <c r="C1361" s="10"/>
      <c r="D1361" s="10"/>
      <c r="E1361" s="126"/>
      <c r="F1361" s="10"/>
      <c r="G1361" s="10"/>
      <c r="H1361" s="10"/>
      <c r="I1361" s="10"/>
      <c r="J1361" s="10"/>
      <c r="K1361" s="126"/>
      <c r="L1361" s="127"/>
      <c r="M1361" s="142"/>
      <c r="N1361" s="142"/>
      <c r="O1361" s="142"/>
      <c r="P1361" s="142"/>
      <c r="Q1361" s="142"/>
      <c r="R1361" s="142"/>
      <c r="S1361" s="144"/>
      <c r="T1361" s="145"/>
      <c r="U1361" s="118"/>
    </row>
    <row r="1362" spans="1:21" ht="21.95" customHeight="1" thickBot="1" x14ac:dyDescent="0.25">
      <c r="B1362" s="148"/>
      <c r="C1362" s="149"/>
      <c r="D1362" s="149"/>
      <c r="E1362" s="150"/>
      <c r="F1362" s="149"/>
      <c r="G1362" s="149"/>
      <c r="H1362" s="149"/>
      <c r="I1362" s="149"/>
      <c r="J1362" s="149"/>
      <c r="K1362" s="151"/>
      <c r="L1362" s="151"/>
      <c r="M1362" s="152"/>
      <c r="N1362" s="152"/>
      <c r="O1362" s="152"/>
      <c r="P1362" s="152"/>
      <c r="Q1362" s="152"/>
      <c r="R1362" s="152"/>
      <c r="S1362" s="153"/>
      <c r="T1362" s="154"/>
      <c r="U1362" s="118"/>
    </row>
    <row r="1363" spans="1:21" ht="19.899999999999999" customHeight="1" x14ac:dyDescent="0.2">
      <c r="B1363" s="125"/>
      <c r="C1363" s="10"/>
      <c r="D1363" s="10"/>
      <c r="E1363" s="126"/>
      <c r="F1363" s="10"/>
      <c r="G1363" s="10"/>
      <c r="H1363" s="10"/>
      <c r="I1363" s="10"/>
      <c r="J1363" s="10"/>
      <c r="K1363" s="126"/>
      <c r="L1363" s="127"/>
      <c r="M1363" s="142"/>
      <c r="N1363" s="142"/>
      <c r="O1363" s="142"/>
      <c r="P1363" s="142"/>
      <c r="Q1363" s="142"/>
      <c r="R1363" s="142"/>
      <c r="S1363" s="143"/>
      <c r="T1363" s="145"/>
      <c r="U1363" s="118"/>
    </row>
    <row r="1364" spans="1:21" ht="19.899999999999999" customHeight="1" x14ac:dyDescent="0.2">
      <c r="B1364" s="1039" t="s">
        <v>3</v>
      </c>
      <c r="C1364" s="1040"/>
      <c r="D1364" s="1041"/>
      <c r="E1364" s="126"/>
      <c r="F1364" s="10"/>
      <c r="G1364" s="10"/>
      <c r="H1364" s="10"/>
      <c r="I1364" s="10"/>
      <c r="J1364" s="10"/>
      <c r="K1364" s="126"/>
      <c r="L1364" s="127"/>
      <c r="M1364" s="142">
        <f t="shared" ref="M1364:R1364" si="16">SUM(M1329:M1362)</f>
        <v>30350</v>
      </c>
      <c r="N1364" s="142">
        <f t="shared" si="16"/>
        <v>30350</v>
      </c>
      <c r="O1364" s="142">
        <f t="shared" si="16"/>
        <v>31500</v>
      </c>
      <c r="P1364" s="142">
        <f t="shared" si="16"/>
        <v>31500</v>
      </c>
      <c r="Q1364" s="142">
        <f t="shared" si="16"/>
        <v>31600</v>
      </c>
      <c r="R1364" s="142">
        <f t="shared" si="16"/>
        <v>31600</v>
      </c>
      <c r="S1364" s="142"/>
      <c r="T1364" s="155"/>
      <c r="U1364" s="118"/>
    </row>
    <row r="1365" spans="1:21" ht="19.899999999999999" customHeight="1" thickBot="1" x14ac:dyDescent="0.25">
      <c r="B1365" s="148"/>
      <c r="C1365" s="149"/>
      <c r="D1365" s="149"/>
      <c r="E1365" s="150"/>
      <c r="F1365" s="149"/>
      <c r="G1365" s="149"/>
      <c r="H1365" s="149"/>
      <c r="I1365" s="149"/>
      <c r="J1365" s="149"/>
      <c r="K1365" s="150"/>
      <c r="L1365" s="151"/>
      <c r="M1365" s="152"/>
      <c r="N1365" s="152"/>
      <c r="O1365" s="152"/>
      <c r="P1365" s="152"/>
      <c r="Q1365" s="152"/>
      <c r="R1365" s="152"/>
      <c r="S1365" s="156"/>
      <c r="T1365" s="154"/>
      <c r="U1365" s="118"/>
    </row>
    <row r="1367" spans="1:21" x14ac:dyDescent="0.2">
      <c r="B1367" s="25" t="e">
        <f>B1323</f>
        <v>#REF!</v>
      </c>
      <c r="T1367" s="43"/>
    </row>
    <row r="1368" spans="1:21" ht="42" x14ac:dyDescent="0.4">
      <c r="A1368" s="106"/>
      <c r="M1368" s="107" t="s">
        <v>18</v>
      </c>
    </row>
    <row r="1369" spans="1:21" ht="21.75" thickBot="1" x14ac:dyDescent="0.25">
      <c r="B1369" s="108"/>
      <c r="C1369" s="109"/>
      <c r="D1369" s="109"/>
      <c r="E1369" s="109"/>
      <c r="F1369" s="109"/>
      <c r="G1369" s="109"/>
      <c r="H1369" s="109"/>
      <c r="I1369" s="109"/>
      <c r="J1369" s="109"/>
      <c r="K1369" s="109"/>
      <c r="L1369" s="110"/>
      <c r="M1369" s="109"/>
      <c r="N1369" s="109"/>
      <c r="O1369" s="109"/>
      <c r="P1369" s="109"/>
      <c r="Q1369" s="109"/>
      <c r="R1369" s="109"/>
      <c r="S1369" s="111"/>
      <c r="T1369" s="112"/>
    </row>
    <row r="1370" spans="1:21" ht="19.899999999999999" customHeight="1" x14ac:dyDescent="0.2">
      <c r="B1370" s="113"/>
      <c r="C1370" s="114"/>
      <c r="D1370" s="114"/>
      <c r="E1370" s="115"/>
      <c r="F1370" s="114"/>
      <c r="G1370" s="114"/>
      <c r="H1370" s="114"/>
      <c r="I1370" s="114"/>
      <c r="J1370" s="114"/>
      <c r="K1370" s="115"/>
      <c r="L1370" s="116"/>
      <c r="M1370" s="1042" t="s">
        <v>19</v>
      </c>
      <c r="N1370" s="1043"/>
      <c r="O1370" s="1042" t="s">
        <v>19</v>
      </c>
      <c r="P1370" s="1043"/>
      <c r="Q1370" s="1042" t="s">
        <v>19</v>
      </c>
      <c r="R1370" s="1043"/>
      <c r="S1370" s="116" t="s">
        <v>20</v>
      </c>
      <c r="T1370" s="117"/>
      <c r="U1370" s="118"/>
    </row>
    <row r="1371" spans="1:21" ht="19.899999999999999" customHeight="1" x14ac:dyDescent="0.2">
      <c r="B1371" s="1044" t="s">
        <v>21</v>
      </c>
      <c r="C1371" s="1045"/>
      <c r="D1371" s="1046"/>
      <c r="E1371" s="1047" t="s">
        <v>22</v>
      </c>
      <c r="F1371" s="1045"/>
      <c r="G1371" s="1045"/>
      <c r="H1371" s="1045"/>
      <c r="I1371" s="1045"/>
      <c r="J1371" s="1046"/>
      <c r="K1371" s="119" t="s">
        <v>23</v>
      </c>
      <c r="L1371" s="119" t="s">
        <v>5</v>
      </c>
      <c r="M1371" s="1048" t="s">
        <v>498</v>
      </c>
      <c r="N1371" s="1049"/>
      <c r="O1371" s="1048" t="s">
        <v>566</v>
      </c>
      <c r="P1371" s="1049"/>
      <c r="Q1371" s="1048" t="s">
        <v>567</v>
      </c>
      <c r="R1371" s="1049"/>
      <c r="S1371" s="119" t="s">
        <v>24</v>
      </c>
      <c r="T1371" s="120" t="s">
        <v>25</v>
      </c>
      <c r="U1371" s="118"/>
    </row>
    <row r="1372" spans="1:21" ht="19.899999999999999" customHeight="1" thickBot="1" x14ac:dyDescent="0.25">
      <c r="B1372" s="121"/>
      <c r="C1372" s="111"/>
      <c r="D1372" s="111"/>
      <c r="E1372" s="122"/>
      <c r="F1372" s="111"/>
      <c r="G1372" s="111"/>
      <c r="H1372" s="111"/>
      <c r="I1372" s="111"/>
      <c r="J1372" s="111"/>
      <c r="K1372" s="122"/>
      <c r="L1372" s="123"/>
      <c r="M1372" s="123" t="s">
        <v>26</v>
      </c>
      <c r="N1372" s="123" t="s">
        <v>27</v>
      </c>
      <c r="O1372" s="123" t="s">
        <v>26</v>
      </c>
      <c r="P1372" s="123" t="s">
        <v>27</v>
      </c>
      <c r="Q1372" s="123" t="s">
        <v>26</v>
      </c>
      <c r="R1372" s="123" t="s">
        <v>27</v>
      </c>
      <c r="S1372" s="123"/>
      <c r="T1372" s="124"/>
      <c r="U1372" s="118"/>
    </row>
    <row r="1373" spans="1:21" ht="21.95" customHeight="1" x14ac:dyDescent="0.2">
      <c r="B1373" s="125"/>
      <c r="C1373" s="10"/>
      <c r="D1373" s="10"/>
      <c r="E1373" s="126"/>
      <c r="F1373" s="10" t="s">
        <v>458</v>
      </c>
      <c r="G1373" s="10"/>
      <c r="H1373" s="10"/>
      <c r="I1373" s="10"/>
      <c r="J1373" s="10"/>
      <c r="K1373" s="126"/>
      <c r="L1373" s="127"/>
      <c r="M1373" s="128"/>
      <c r="N1373" s="126"/>
      <c r="O1373" s="128"/>
      <c r="P1373" s="126"/>
      <c r="Q1373" s="128"/>
      <c r="R1373" s="126"/>
      <c r="S1373" s="129"/>
      <c r="T1373" s="130"/>
      <c r="U1373" s="118"/>
    </row>
    <row r="1374" spans="1:21" ht="21.95" customHeight="1" x14ac:dyDescent="0.2">
      <c r="B1374" s="131"/>
      <c r="C1374" s="132" t="s">
        <v>450</v>
      </c>
      <c r="D1374" s="133"/>
      <c r="E1374" s="134"/>
      <c r="F1374" s="132" t="s">
        <v>459</v>
      </c>
      <c r="G1374" s="133"/>
      <c r="H1374" s="133"/>
      <c r="I1374" s="133"/>
      <c r="J1374" s="133"/>
      <c r="K1374" s="135">
        <v>1</v>
      </c>
      <c r="L1374" s="135" t="s">
        <v>465</v>
      </c>
      <c r="M1374" s="136">
        <v>19162000</v>
      </c>
      <c r="N1374" s="137">
        <f>SUM(K1374*M1374)</f>
        <v>19162000</v>
      </c>
      <c r="O1374" s="136">
        <v>25000000</v>
      </c>
      <c r="P1374" s="137">
        <f>SUM(K1374*O1374)</f>
        <v>25000000</v>
      </c>
      <c r="Q1374" s="138">
        <v>26300000</v>
      </c>
      <c r="R1374" s="174">
        <f>SUM(K1374*Q1374)</f>
        <v>26300000</v>
      </c>
      <c r="S1374" s="139">
        <f>M1374</f>
        <v>19162000</v>
      </c>
      <c r="T1374" s="140" t="str">
        <f>M1371</f>
        <v>(株)オキジム</v>
      </c>
      <c r="U1374" s="118"/>
    </row>
    <row r="1375" spans="1:21" ht="21.95" customHeight="1" x14ac:dyDescent="0.2">
      <c r="B1375" s="125"/>
      <c r="C1375" s="10"/>
      <c r="D1375" s="10"/>
      <c r="E1375" s="126"/>
      <c r="F1375" s="10"/>
      <c r="G1375" s="10"/>
      <c r="H1375" s="10"/>
      <c r="I1375" s="10"/>
      <c r="J1375" s="10"/>
      <c r="K1375" s="126"/>
      <c r="L1375" s="127"/>
      <c r="M1375" s="128"/>
      <c r="N1375" s="126"/>
      <c r="O1375" s="128"/>
      <c r="P1375" s="126"/>
      <c r="Q1375" s="128"/>
      <c r="R1375" s="126"/>
      <c r="S1375" s="129"/>
      <c r="T1375" s="130"/>
      <c r="U1375" s="118"/>
    </row>
    <row r="1376" spans="1:21" ht="21.95" customHeight="1" x14ac:dyDescent="0.2">
      <c r="B1376" s="131"/>
      <c r="C1376" s="132" t="s">
        <v>451</v>
      </c>
      <c r="D1376" s="133"/>
      <c r="E1376" s="134"/>
      <c r="F1376" s="132"/>
      <c r="G1376" s="133"/>
      <c r="H1376" s="133"/>
      <c r="I1376" s="133"/>
      <c r="J1376" s="133"/>
      <c r="K1376" s="135">
        <v>1</v>
      </c>
      <c r="L1376" s="135" t="s">
        <v>44</v>
      </c>
      <c r="M1376" s="136">
        <v>3500000</v>
      </c>
      <c r="N1376" s="137">
        <f>SUM(K1376*M1376)</f>
        <v>3500000</v>
      </c>
      <c r="O1376" s="136">
        <v>3650000</v>
      </c>
      <c r="P1376" s="137">
        <f>SUM(K1376*O1376)</f>
        <v>3650000</v>
      </c>
      <c r="Q1376" s="138">
        <v>3600000</v>
      </c>
      <c r="R1376" s="174">
        <f>SUM(K1376*Q1376)</f>
        <v>3600000</v>
      </c>
      <c r="S1376" s="139">
        <f>M1376</f>
        <v>3500000</v>
      </c>
      <c r="T1376" s="140" t="str">
        <f>T1374</f>
        <v>(株)オキジム</v>
      </c>
      <c r="U1376" s="118"/>
    </row>
    <row r="1377" spans="2:21" ht="21.95" customHeight="1" x14ac:dyDescent="0.2">
      <c r="B1377" s="125"/>
      <c r="C1377" s="10"/>
      <c r="D1377" s="10"/>
      <c r="E1377" s="126"/>
      <c r="F1377" s="10"/>
      <c r="G1377" s="10"/>
      <c r="H1377" s="10"/>
      <c r="I1377" s="10"/>
      <c r="J1377" s="10"/>
      <c r="K1377" s="126"/>
      <c r="L1377" s="127"/>
      <c r="M1377" s="141"/>
      <c r="N1377" s="126"/>
      <c r="O1377" s="128"/>
      <c r="P1377" s="126"/>
      <c r="Q1377" s="128"/>
      <c r="R1377" s="126"/>
      <c r="S1377" s="129"/>
      <c r="T1377" s="130"/>
      <c r="U1377" s="118"/>
    </row>
    <row r="1378" spans="2:21" ht="21.95" customHeight="1" x14ac:dyDescent="0.2">
      <c r="B1378" s="131"/>
      <c r="C1378" s="132" t="s">
        <v>452</v>
      </c>
      <c r="D1378" s="133"/>
      <c r="E1378" s="134"/>
      <c r="F1378" s="132"/>
      <c r="G1378" s="133"/>
      <c r="H1378" s="133"/>
      <c r="I1378" s="133"/>
      <c r="J1378" s="133"/>
      <c r="K1378" s="135">
        <v>10</v>
      </c>
      <c r="L1378" s="135" t="s">
        <v>466</v>
      </c>
      <c r="M1378" s="136">
        <v>10000</v>
      </c>
      <c r="N1378" s="137">
        <f>SUM(K1378*M1378)</f>
        <v>100000</v>
      </c>
      <c r="O1378" s="136">
        <v>10800</v>
      </c>
      <c r="P1378" s="137">
        <f>SUM(K1378*O1378)</f>
        <v>108000</v>
      </c>
      <c r="Q1378" s="138">
        <v>12800</v>
      </c>
      <c r="R1378" s="174">
        <f>SUM(K1378*Q1378)</f>
        <v>128000</v>
      </c>
      <c r="S1378" s="139">
        <f>M1378</f>
        <v>10000</v>
      </c>
      <c r="T1378" s="140" t="str">
        <f>T1376</f>
        <v>(株)オキジム</v>
      </c>
      <c r="U1378" s="118"/>
    </row>
    <row r="1379" spans="2:21" ht="21.95" customHeight="1" x14ac:dyDescent="0.2">
      <c r="B1379" s="125"/>
      <c r="C1379" s="10"/>
      <c r="D1379" s="10"/>
      <c r="E1379" s="126"/>
      <c r="F1379" s="10"/>
      <c r="G1379" s="10"/>
      <c r="H1379" s="10"/>
      <c r="I1379" s="10"/>
      <c r="J1379" s="10"/>
      <c r="K1379" s="126"/>
      <c r="L1379" s="127"/>
      <c r="M1379" s="141"/>
      <c r="N1379" s="126"/>
      <c r="O1379" s="128"/>
      <c r="P1379" s="126"/>
      <c r="Q1379" s="128"/>
      <c r="R1379" s="126"/>
      <c r="S1379" s="129"/>
      <c r="T1379" s="130"/>
      <c r="U1379" s="118"/>
    </row>
    <row r="1380" spans="2:21" ht="21.95" customHeight="1" x14ac:dyDescent="0.2">
      <c r="B1380" s="131"/>
      <c r="C1380" s="132" t="s">
        <v>453</v>
      </c>
      <c r="D1380" s="133"/>
      <c r="E1380" s="134"/>
      <c r="F1380" s="132" t="s">
        <v>460</v>
      </c>
      <c r="G1380" s="133"/>
      <c r="H1380" s="133"/>
      <c r="I1380" s="133"/>
      <c r="J1380" s="133"/>
      <c r="K1380" s="135">
        <v>14</v>
      </c>
      <c r="L1380" s="135" t="s">
        <v>466</v>
      </c>
      <c r="M1380" s="136">
        <v>12000</v>
      </c>
      <c r="N1380" s="137">
        <f>SUM(K1380*M1380)</f>
        <v>168000</v>
      </c>
      <c r="O1380" s="136">
        <v>12500</v>
      </c>
      <c r="P1380" s="137">
        <f>SUM(K1380*O1380)</f>
        <v>175000</v>
      </c>
      <c r="Q1380" s="138">
        <v>14800</v>
      </c>
      <c r="R1380" s="174">
        <f>SUM(K1380*Q1380)</f>
        <v>207200</v>
      </c>
      <c r="S1380" s="139">
        <f>M1380</f>
        <v>12000</v>
      </c>
      <c r="T1380" s="140" t="str">
        <f>T1378</f>
        <v>(株)オキジム</v>
      </c>
      <c r="U1380" s="118"/>
    </row>
    <row r="1381" spans="2:21" ht="21.95" customHeight="1" x14ac:dyDescent="0.2">
      <c r="B1381" s="125"/>
      <c r="C1381" s="10"/>
      <c r="D1381" s="10"/>
      <c r="E1381" s="126"/>
      <c r="F1381" s="10"/>
      <c r="G1381" s="10"/>
      <c r="H1381" s="10"/>
      <c r="I1381" s="10"/>
      <c r="J1381" s="10"/>
      <c r="K1381" s="126"/>
      <c r="L1381" s="127"/>
      <c r="M1381" s="141"/>
      <c r="N1381" s="126"/>
      <c r="O1381" s="128"/>
      <c r="P1381" s="126"/>
      <c r="Q1381" s="128"/>
      <c r="R1381" s="126"/>
      <c r="S1381" s="129"/>
      <c r="T1381" s="130"/>
      <c r="U1381" s="118"/>
    </row>
    <row r="1382" spans="2:21" ht="21.95" customHeight="1" x14ac:dyDescent="0.2">
      <c r="B1382" s="131"/>
      <c r="C1382" s="132" t="s">
        <v>454</v>
      </c>
      <c r="D1382" s="133"/>
      <c r="E1382" s="134"/>
      <c r="F1382" s="132" t="s">
        <v>461</v>
      </c>
      <c r="G1382" s="133"/>
      <c r="H1382" s="133"/>
      <c r="I1382" s="133"/>
      <c r="J1382" s="133"/>
      <c r="K1382" s="135">
        <v>6</v>
      </c>
      <c r="L1382" s="135" t="s">
        <v>467</v>
      </c>
      <c r="M1382" s="136">
        <v>50000</v>
      </c>
      <c r="N1382" s="137">
        <f>SUM(K1382*M1382)</f>
        <v>300000</v>
      </c>
      <c r="O1382" s="136">
        <v>55000</v>
      </c>
      <c r="P1382" s="137">
        <f>SUM(K1382*O1382)</f>
        <v>330000</v>
      </c>
      <c r="Q1382" s="138">
        <v>58000</v>
      </c>
      <c r="R1382" s="174">
        <f>SUM(K1382*Q1382)</f>
        <v>348000</v>
      </c>
      <c r="S1382" s="139">
        <f>M1382</f>
        <v>50000</v>
      </c>
      <c r="T1382" s="140" t="str">
        <f>T1380</f>
        <v>(株)オキジム</v>
      </c>
      <c r="U1382" s="118"/>
    </row>
    <row r="1383" spans="2:21" ht="21.95" customHeight="1" x14ac:dyDescent="0.2">
      <c r="B1383" s="125"/>
      <c r="C1383" s="10"/>
      <c r="D1383" s="10"/>
      <c r="E1383" s="126"/>
      <c r="F1383" s="10" t="s">
        <v>462</v>
      </c>
      <c r="G1383" s="10"/>
      <c r="H1383" s="10"/>
      <c r="I1383" s="10"/>
      <c r="J1383" s="10"/>
      <c r="K1383" s="126"/>
      <c r="L1383" s="127"/>
      <c r="M1383" s="141"/>
      <c r="N1383" s="126"/>
      <c r="O1383" s="128"/>
      <c r="P1383" s="126"/>
      <c r="Q1383" s="128"/>
      <c r="R1383" s="126"/>
      <c r="S1383" s="129"/>
      <c r="T1383" s="130"/>
      <c r="U1383" s="118"/>
    </row>
    <row r="1384" spans="2:21" ht="21.95" customHeight="1" x14ac:dyDescent="0.2">
      <c r="B1384" s="131"/>
      <c r="C1384" s="132" t="s">
        <v>455</v>
      </c>
      <c r="D1384" s="133"/>
      <c r="E1384" s="134"/>
      <c r="F1384" s="132" t="s">
        <v>463</v>
      </c>
      <c r="G1384" s="133"/>
      <c r="H1384" s="133"/>
      <c r="I1384" s="133"/>
      <c r="J1384" s="133"/>
      <c r="K1384" s="135">
        <v>1</v>
      </c>
      <c r="L1384" s="135" t="s">
        <v>467</v>
      </c>
      <c r="M1384" s="136">
        <v>70000</v>
      </c>
      <c r="N1384" s="137">
        <f>SUM(K1384*M1384)</f>
        <v>70000</v>
      </c>
      <c r="O1384" s="136">
        <v>75000</v>
      </c>
      <c r="P1384" s="137">
        <f>SUM(K1384*O1384)</f>
        <v>75000</v>
      </c>
      <c r="Q1384" s="138">
        <v>80000</v>
      </c>
      <c r="R1384" s="174">
        <f>SUM(K1384*Q1384)</f>
        <v>80000</v>
      </c>
      <c r="S1384" s="139">
        <f>M1384</f>
        <v>70000</v>
      </c>
      <c r="T1384" s="140" t="str">
        <f>T1382</f>
        <v>(株)オキジム</v>
      </c>
      <c r="U1384" s="118"/>
    </row>
    <row r="1385" spans="2:21" ht="21.95" customHeight="1" x14ac:dyDescent="0.2">
      <c r="B1385" s="125"/>
      <c r="C1385" s="10"/>
      <c r="D1385" s="10"/>
      <c r="E1385" s="126"/>
      <c r="F1385" s="10"/>
      <c r="G1385" s="10"/>
      <c r="H1385" s="10"/>
      <c r="I1385" s="10"/>
      <c r="J1385" s="10"/>
      <c r="K1385" s="126"/>
      <c r="L1385" s="127"/>
      <c r="M1385" s="141"/>
      <c r="N1385" s="126"/>
      <c r="O1385" s="128"/>
      <c r="P1385" s="126"/>
      <c r="Q1385" s="128"/>
      <c r="R1385" s="126"/>
      <c r="S1385" s="129"/>
      <c r="T1385" s="130"/>
      <c r="U1385" s="118"/>
    </row>
    <row r="1386" spans="2:21" ht="21.95" customHeight="1" x14ac:dyDescent="0.2">
      <c r="B1386" s="131"/>
      <c r="C1386" s="132" t="s">
        <v>456</v>
      </c>
      <c r="D1386" s="133"/>
      <c r="E1386" s="134"/>
      <c r="F1386" s="132" t="s">
        <v>464</v>
      </c>
      <c r="G1386" s="133"/>
      <c r="H1386" s="133"/>
      <c r="I1386" s="133"/>
      <c r="J1386" s="133"/>
      <c r="K1386" s="135">
        <v>5</v>
      </c>
      <c r="L1386" s="135" t="s">
        <v>468</v>
      </c>
      <c r="M1386" s="136">
        <v>36000</v>
      </c>
      <c r="N1386" s="137">
        <f>SUM(K1386*M1386)</f>
        <v>180000</v>
      </c>
      <c r="O1386" s="136">
        <v>38000</v>
      </c>
      <c r="P1386" s="137">
        <f>SUM(K1386*O1386)</f>
        <v>190000</v>
      </c>
      <c r="Q1386" s="138">
        <v>40000</v>
      </c>
      <c r="R1386" s="174">
        <f>SUM(K1386*Q1386)</f>
        <v>200000</v>
      </c>
      <c r="S1386" s="139">
        <f>M1386</f>
        <v>36000</v>
      </c>
      <c r="T1386" s="140" t="str">
        <f>T1384</f>
        <v>(株)オキジム</v>
      </c>
      <c r="U1386" s="118"/>
    </row>
    <row r="1387" spans="2:21" ht="21.95" customHeight="1" x14ac:dyDescent="0.2">
      <c r="B1387" s="125"/>
      <c r="C1387" s="10"/>
      <c r="D1387" s="10"/>
      <c r="E1387" s="126"/>
      <c r="F1387" s="10"/>
      <c r="G1387" s="10"/>
      <c r="H1387" s="10"/>
      <c r="I1387" s="10"/>
      <c r="J1387" s="10"/>
      <c r="K1387" s="126"/>
      <c r="L1387" s="127"/>
      <c r="M1387" s="141"/>
      <c r="N1387" s="126"/>
      <c r="O1387" s="128"/>
      <c r="P1387" s="126"/>
      <c r="Q1387" s="128"/>
      <c r="R1387" s="126"/>
      <c r="S1387" s="129"/>
      <c r="T1387" s="130"/>
      <c r="U1387" s="118"/>
    </row>
    <row r="1388" spans="2:21" ht="21.95" customHeight="1" x14ac:dyDescent="0.2">
      <c r="B1388" s="131"/>
      <c r="C1388" s="132" t="s">
        <v>457</v>
      </c>
      <c r="D1388" s="133"/>
      <c r="E1388" s="134"/>
      <c r="F1388" s="132"/>
      <c r="G1388" s="133"/>
      <c r="H1388" s="133"/>
      <c r="I1388" s="133"/>
      <c r="J1388" s="133"/>
      <c r="K1388" s="135">
        <v>1</v>
      </c>
      <c r="L1388" s="135" t="s">
        <v>44</v>
      </c>
      <c r="M1388" s="136">
        <v>1520000</v>
      </c>
      <c r="N1388" s="137">
        <f>SUM(K1388*M1388)</f>
        <v>1520000</v>
      </c>
      <c r="O1388" s="136">
        <v>1600000</v>
      </c>
      <c r="P1388" s="137">
        <f>SUM(K1388*O1388)</f>
        <v>1600000</v>
      </c>
      <c r="Q1388" s="138">
        <v>2000000</v>
      </c>
      <c r="R1388" s="174">
        <f>SUM(K1388*Q1388)</f>
        <v>2000000</v>
      </c>
      <c r="S1388" s="139">
        <f>M1388</f>
        <v>1520000</v>
      </c>
      <c r="T1388" s="140" t="str">
        <f>T1386</f>
        <v>(株)オキジム</v>
      </c>
      <c r="U1388" s="118"/>
    </row>
    <row r="1389" spans="2:21" ht="21.95" customHeight="1" x14ac:dyDescent="0.2">
      <c r="B1389" s="125"/>
      <c r="C1389" s="10"/>
      <c r="D1389" s="10"/>
      <c r="E1389" s="126"/>
      <c r="F1389" s="10"/>
      <c r="G1389" s="10"/>
      <c r="H1389" s="10"/>
      <c r="I1389" s="10"/>
      <c r="J1389" s="10"/>
      <c r="K1389" s="126"/>
      <c r="L1389" s="127"/>
      <c r="M1389" s="141"/>
      <c r="N1389" s="142"/>
      <c r="O1389" s="141"/>
      <c r="P1389" s="142"/>
      <c r="Q1389" s="141"/>
      <c r="R1389" s="142"/>
      <c r="S1389" s="143"/>
      <c r="T1389" s="130"/>
      <c r="U1389" s="118"/>
    </row>
    <row r="1390" spans="2:21" ht="21.95" customHeight="1" x14ac:dyDescent="0.2">
      <c r="B1390" s="131"/>
      <c r="C1390" s="132"/>
      <c r="D1390" s="133"/>
      <c r="E1390" s="134"/>
      <c r="F1390" s="132"/>
      <c r="G1390" s="133"/>
      <c r="H1390" s="133"/>
      <c r="I1390" s="133"/>
      <c r="J1390" s="133"/>
      <c r="K1390" s="135"/>
      <c r="L1390" s="135"/>
      <c r="M1390" s="136"/>
      <c r="N1390" s="137"/>
      <c r="O1390" s="136"/>
      <c r="P1390" s="137"/>
      <c r="Q1390" s="138"/>
      <c r="R1390" s="137"/>
      <c r="S1390" s="139"/>
      <c r="T1390" s="140"/>
      <c r="U1390" s="118"/>
    </row>
    <row r="1391" spans="2:21" ht="21.95" customHeight="1" x14ac:dyDescent="0.2">
      <c r="B1391" s="125"/>
      <c r="C1391" s="10"/>
      <c r="D1391" s="10"/>
      <c r="E1391" s="126"/>
      <c r="F1391" s="10"/>
      <c r="G1391" s="10"/>
      <c r="H1391" s="10"/>
      <c r="I1391" s="10"/>
      <c r="J1391" s="10"/>
      <c r="K1391" s="126"/>
      <c r="L1391" s="127"/>
      <c r="M1391" s="141"/>
      <c r="N1391" s="142"/>
      <c r="O1391" s="141"/>
      <c r="P1391" s="142"/>
      <c r="Q1391" s="141"/>
      <c r="R1391" s="142"/>
      <c r="S1391" s="144"/>
      <c r="T1391" s="130"/>
      <c r="U1391" s="118"/>
    </row>
    <row r="1392" spans="2:21" ht="21.95" customHeight="1" x14ac:dyDescent="0.2">
      <c r="B1392" s="131"/>
      <c r="C1392" s="132"/>
      <c r="D1392" s="133"/>
      <c r="E1392" s="134"/>
      <c r="F1392" s="132"/>
      <c r="G1392" s="133"/>
      <c r="H1392" s="133"/>
      <c r="I1392" s="133"/>
      <c r="J1392" s="133"/>
      <c r="K1392" s="135"/>
      <c r="L1392" s="135"/>
      <c r="M1392" s="136"/>
      <c r="N1392" s="137"/>
      <c r="O1392" s="136"/>
      <c r="P1392" s="137"/>
      <c r="Q1392" s="138"/>
      <c r="R1392" s="137"/>
      <c r="S1392" s="139"/>
      <c r="T1392" s="140"/>
      <c r="U1392" s="118"/>
    </row>
    <row r="1393" spans="2:21" ht="21.95" customHeight="1" x14ac:dyDescent="0.2">
      <c r="B1393" s="125"/>
      <c r="C1393" s="10"/>
      <c r="D1393" s="10"/>
      <c r="E1393" s="126"/>
      <c r="F1393" s="10"/>
      <c r="G1393" s="10"/>
      <c r="H1393" s="10"/>
      <c r="I1393" s="10"/>
      <c r="J1393" s="10"/>
      <c r="K1393" s="126"/>
      <c r="L1393" s="127"/>
      <c r="M1393" s="141"/>
      <c r="N1393" s="142"/>
      <c r="O1393" s="141"/>
      <c r="P1393" s="142"/>
      <c r="Q1393" s="141"/>
      <c r="R1393" s="142"/>
      <c r="S1393" s="143"/>
      <c r="T1393" s="130"/>
      <c r="U1393" s="118"/>
    </row>
    <row r="1394" spans="2:21" ht="21.75" customHeight="1" x14ac:dyDescent="0.2">
      <c r="B1394" s="131"/>
      <c r="C1394" s="132"/>
      <c r="D1394" s="133"/>
      <c r="E1394" s="134"/>
      <c r="F1394" s="132"/>
      <c r="G1394" s="133"/>
      <c r="H1394" s="133"/>
      <c r="I1394" s="133"/>
      <c r="J1394" s="133"/>
      <c r="K1394" s="135"/>
      <c r="L1394" s="135"/>
      <c r="M1394" s="136"/>
      <c r="N1394" s="137"/>
      <c r="O1394" s="136"/>
      <c r="P1394" s="137"/>
      <c r="Q1394" s="138"/>
      <c r="R1394" s="137"/>
      <c r="S1394" s="139"/>
      <c r="T1394" s="140"/>
      <c r="U1394" s="118"/>
    </row>
    <row r="1395" spans="2:21" ht="23.25" customHeight="1" x14ac:dyDescent="0.2">
      <c r="B1395" s="125"/>
      <c r="C1395" s="10"/>
      <c r="D1395" s="10"/>
      <c r="E1395" s="126"/>
      <c r="F1395" s="10"/>
      <c r="G1395" s="10"/>
      <c r="H1395" s="10"/>
      <c r="I1395" s="10"/>
      <c r="J1395" s="10"/>
      <c r="K1395" s="126"/>
      <c r="L1395" s="127"/>
      <c r="M1395" s="141"/>
      <c r="N1395" s="142"/>
      <c r="O1395" s="141"/>
      <c r="P1395" s="142"/>
      <c r="Q1395" s="141"/>
      <c r="R1395" s="142"/>
      <c r="S1395" s="144"/>
      <c r="T1395" s="130"/>
      <c r="U1395" s="118"/>
    </row>
    <row r="1396" spans="2:21" ht="21.95" customHeight="1" x14ac:dyDescent="0.2">
      <c r="B1396" s="131"/>
      <c r="C1396" s="132"/>
      <c r="D1396" s="133"/>
      <c r="E1396" s="134"/>
      <c r="F1396" s="132"/>
      <c r="G1396" s="133"/>
      <c r="H1396" s="133"/>
      <c r="I1396" s="133"/>
      <c r="J1396" s="133"/>
      <c r="K1396" s="135"/>
      <c r="L1396" s="135"/>
      <c r="M1396" s="136"/>
      <c r="N1396" s="137"/>
      <c r="O1396" s="136"/>
      <c r="P1396" s="137"/>
      <c r="Q1396" s="138"/>
      <c r="R1396" s="137"/>
      <c r="S1396" s="139"/>
      <c r="T1396" s="140"/>
      <c r="U1396" s="118"/>
    </row>
    <row r="1397" spans="2:21" ht="21.95" customHeight="1" x14ac:dyDescent="0.2">
      <c r="B1397" s="125"/>
      <c r="C1397" s="10"/>
      <c r="D1397" s="10"/>
      <c r="E1397" s="126"/>
      <c r="F1397" s="10"/>
      <c r="G1397" s="10"/>
      <c r="H1397" s="10"/>
      <c r="I1397" s="10"/>
      <c r="J1397" s="10"/>
      <c r="K1397" s="126"/>
      <c r="L1397" s="127"/>
      <c r="M1397" s="142"/>
      <c r="N1397" s="142"/>
      <c r="O1397" s="142"/>
      <c r="P1397" s="142"/>
      <c r="Q1397" s="141"/>
      <c r="R1397" s="142"/>
      <c r="S1397" s="143"/>
      <c r="T1397" s="145"/>
      <c r="U1397" s="118"/>
    </row>
    <row r="1398" spans="2:21" ht="21.95" customHeight="1" x14ac:dyDescent="0.2">
      <c r="B1398" s="131"/>
      <c r="C1398" s="132"/>
      <c r="D1398" s="133"/>
      <c r="E1398" s="134"/>
      <c r="F1398" s="132"/>
      <c r="G1398" s="133"/>
      <c r="H1398" s="133"/>
      <c r="I1398" s="133"/>
      <c r="J1398" s="133"/>
      <c r="K1398" s="135"/>
      <c r="L1398" s="135"/>
      <c r="M1398" s="134"/>
      <c r="N1398" s="137"/>
      <c r="O1398" s="134"/>
      <c r="P1398" s="137"/>
      <c r="Q1398" s="146"/>
      <c r="R1398" s="137"/>
      <c r="S1398" s="139"/>
      <c r="T1398" s="147"/>
      <c r="U1398" s="118"/>
    </row>
    <row r="1399" spans="2:21" ht="21.95" customHeight="1" x14ac:dyDescent="0.2">
      <c r="B1399" s="125"/>
      <c r="C1399" s="10"/>
      <c r="D1399" s="10"/>
      <c r="E1399" s="126"/>
      <c r="F1399" s="10"/>
      <c r="G1399" s="10"/>
      <c r="H1399" s="10"/>
      <c r="I1399" s="10"/>
      <c r="J1399" s="10"/>
      <c r="K1399" s="126"/>
      <c r="L1399" s="127"/>
      <c r="M1399" s="142"/>
      <c r="N1399" s="142"/>
      <c r="O1399" s="142"/>
      <c r="P1399" s="142"/>
      <c r="Q1399" s="142"/>
      <c r="R1399" s="142"/>
      <c r="S1399" s="144"/>
      <c r="T1399" s="145"/>
      <c r="U1399" s="118"/>
    </row>
    <row r="1400" spans="2:21" ht="21.95" customHeight="1" x14ac:dyDescent="0.2">
      <c r="B1400" s="131"/>
      <c r="C1400" s="132"/>
      <c r="D1400" s="133"/>
      <c r="E1400" s="134"/>
      <c r="F1400" s="132"/>
      <c r="G1400" s="133"/>
      <c r="H1400" s="133"/>
      <c r="I1400" s="133"/>
      <c r="J1400" s="133"/>
      <c r="K1400" s="135"/>
      <c r="L1400" s="135"/>
      <c r="M1400" s="134"/>
      <c r="N1400" s="137"/>
      <c r="O1400" s="134"/>
      <c r="P1400" s="137"/>
      <c r="Q1400" s="146"/>
      <c r="R1400" s="137"/>
      <c r="S1400" s="139"/>
      <c r="T1400" s="147"/>
      <c r="U1400" s="118"/>
    </row>
    <row r="1401" spans="2:21" ht="21.95" customHeight="1" x14ac:dyDescent="0.2">
      <c r="B1401" s="125"/>
      <c r="C1401" s="10"/>
      <c r="D1401" s="10"/>
      <c r="E1401" s="126"/>
      <c r="F1401" s="10"/>
      <c r="G1401" s="10"/>
      <c r="H1401" s="10"/>
      <c r="I1401" s="10"/>
      <c r="J1401" s="10"/>
      <c r="K1401" s="126"/>
      <c r="L1401" s="127"/>
      <c r="M1401" s="142"/>
      <c r="N1401" s="142"/>
      <c r="O1401" s="142"/>
      <c r="P1401" s="142"/>
      <c r="Q1401" s="142"/>
      <c r="R1401" s="142"/>
      <c r="S1401" s="144"/>
      <c r="T1401" s="145"/>
      <c r="U1401" s="118"/>
    </row>
    <row r="1402" spans="2:21" ht="21.95" customHeight="1" x14ac:dyDescent="0.2">
      <c r="B1402" s="131"/>
      <c r="C1402" s="132"/>
      <c r="D1402" s="133"/>
      <c r="E1402" s="134"/>
      <c r="F1402" s="132"/>
      <c r="G1402" s="133"/>
      <c r="H1402" s="133"/>
      <c r="I1402" s="133"/>
      <c r="J1402" s="133"/>
      <c r="K1402" s="135"/>
      <c r="L1402" s="135"/>
      <c r="M1402" s="146"/>
      <c r="N1402" s="146"/>
      <c r="O1402" s="146"/>
      <c r="P1402" s="146"/>
      <c r="Q1402" s="146"/>
      <c r="R1402" s="146"/>
      <c r="S1402" s="139"/>
      <c r="T1402" s="147"/>
      <c r="U1402" s="118"/>
    </row>
    <row r="1403" spans="2:21" ht="21.95" customHeight="1" x14ac:dyDescent="0.2">
      <c r="B1403" s="125"/>
      <c r="C1403" s="10"/>
      <c r="D1403" s="10"/>
      <c r="E1403" s="126"/>
      <c r="F1403" s="10"/>
      <c r="G1403" s="10"/>
      <c r="H1403" s="10"/>
      <c r="I1403" s="10"/>
      <c r="J1403" s="10"/>
      <c r="K1403" s="126"/>
      <c r="L1403" s="127"/>
      <c r="M1403" s="142"/>
      <c r="N1403" s="142"/>
      <c r="O1403" s="142"/>
      <c r="P1403" s="142"/>
      <c r="Q1403" s="142"/>
      <c r="R1403" s="142"/>
      <c r="S1403" s="144"/>
      <c r="T1403" s="145"/>
      <c r="U1403" s="118"/>
    </row>
    <row r="1404" spans="2:21" ht="21.95" customHeight="1" x14ac:dyDescent="0.2">
      <c r="B1404" s="131"/>
      <c r="C1404" s="132"/>
      <c r="D1404" s="133"/>
      <c r="E1404" s="134"/>
      <c r="F1404" s="132"/>
      <c r="G1404" s="133"/>
      <c r="H1404" s="133"/>
      <c r="I1404" s="133"/>
      <c r="J1404" s="133"/>
      <c r="K1404" s="135"/>
      <c r="L1404" s="135"/>
      <c r="M1404" s="146"/>
      <c r="N1404" s="146"/>
      <c r="O1404" s="146"/>
      <c r="P1404" s="146"/>
      <c r="Q1404" s="146"/>
      <c r="R1404" s="146"/>
      <c r="S1404" s="139"/>
      <c r="T1404" s="147"/>
      <c r="U1404" s="118"/>
    </row>
    <row r="1405" spans="2:21" ht="21.95" customHeight="1" x14ac:dyDescent="0.2">
      <c r="B1405" s="125"/>
      <c r="C1405" s="10"/>
      <c r="D1405" s="10"/>
      <c r="E1405" s="126"/>
      <c r="F1405" s="10"/>
      <c r="G1405" s="10"/>
      <c r="H1405" s="10"/>
      <c r="I1405" s="10"/>
      <c r="J1405" s="10"/>
      <c r="K1405" s="126"/>
      <c r="L1405" s="127"/>
      <c r="M1405" s="142"/>
      <c r="N1405" s="142"/>
      <c r="O1405" s="142"/>
      <c r="P1405" s="142"/>
      <c r="Q1405" s="142"/>
      <c r="R1405" s="142"/>
      <c r="S1405" s="144"/>
      <c r="T1405" s="145"/>
      <c r="U1405" s="118"/>
    </row>
    <row r="1406" spans="2:21" ht="21.95" customHeight="1" thickBot="1" x14ac:dyDescent="0.25">
      <c r="B1406" s="148"/>
      <c r="C1406" s="149"/>
      <c r="D1406" s="149"/>
      <c r="E1406" s="150"/>
      <c r="F1406" s="149"/>
      <c r="G1406" s="149"/>
      <c r="H1406" s="149"/>
      <c r="I1406" s="149"/>
      <c r="J1406" s="149"/>
      <c r="K1406" s="151"/>
      <c r="L1406" s="151"/>
      <c r="M1406" s="152"/>
      <c r="N1406" s="152"/>
      <c r="O1406" s="152"/>
      <c r="P1406" s="152"/>
      <c r="Q1406" s="152"/>
      <c r="R1406" s="152"/>
      <c r="S1406" s="153"/>
      <c r="T1406" s="154"/>
      <c r="U1406" s="118"/>
    </row>
    <row r="1407" spans="2:21" ht="19.899999999999999" customHeight="1" x14ac:dyDescent="0.2">
      <c r="B1407" s="125"/>
      <c r="C1407" s="10"/>
      <c r="D1407" s="10"/>
      <c r="E1407" s="126"/>
      <c r="F1407" s="10"/>
      <c r="G1407" s="10"/>
      <c r="H1407" s="10"/>
      <c r="I1407" s="10"/>
      <c r="J1407" s="10"/>
      <c r="K1407" s="126"/>
      <c r="L1407" s="127"/>
      <c r="M1407" s="142"/>
      <c r="N1407" s="142"/>
      <c r="O1407" s="142"/>
      <c r="P1407" s="142"/>
      <c r="Q1407" s="142"/>
      <c r="R1407" s="142"/>
      <c r="S1407" s="143"/>
      <c r="T1407" s="145"/>
      <c r="U1407" s="118"/>
    </row>
    <row r="1408" spans="2:21" ht="19.899999999999999" customHeight="1" x14ac:dyDescent="0.2">
      <c r="B1408" s="1039" t="s">
        <v>3</v>
      </c>
      <c r="C1408" s="1040"/>
      <c r="D1408" s="1041"/>
      <c r="E1408" s="126"/>
      <c r="F1408" s="10"/>
      <c r="G1408" s="10"/>
      <c r="H1408" s="10"/>
      <c r="I1408" s="10"/>
      <c r="J1408" s="10"/>
      <c r="K1408" s="126"/>
      <c r="L1408" s="127"/>
      <c r="M1408" s="142">
        <f t="shared" ref="M1408:R1408" si="17">SUM(M1373:M1406)</f>
        <v>24360000</v>
      </c>
      <c r="N1408" s="142">
        <f t="shared" si="17"/>
        <v>25000000</v>
      </c>
      <c r="O1408" s="142">
        <f t="shared" si="17"/>
        <v>30441300</v>
      </c>
      <c r="P1408" s="142">
        <f t="shared" si="17"/>
        <v>31128000</v>
      </c>
      <c r="Q1408" s="142">
        <f t="shared" si="17"/>
        <v>32105600</v>
      </c>
      <c r="R1408" s="142">
        <f t="shared" si="17"/>
        <v>32863200</v>
      </c>
      <c r="S1408" s="142"/>
      <c r="T1408" s="155"/>
      <c r="U1408" s="118"/>
    </row>
    <row r="1409" spans="1:21" ht="19.899999999999999" customHeight="1" thickBot="1" x14ac:dyDescent="0.25">
      <c r="B1409" s="148"/>
      <c r="C1409" s="149"/>
      <c r="D1409" s="149"/>
      <c r="E1409" s="150"/>
      <c r="F1409" s="149"/>
      <c r="G1409" s="149"/>
      <c r="H1409" s="149"/>
      <c r="I1409" s="149"/>
      <c r="J1409" s="149"/>
      <c r="K1409" s="150"/>
      <c r="L1409" s="151"/>
      <c r="M1409" s="152"/>
      <c r="N1409" s="152"/>
      <c r="O1409" s="152"/>
      <c r="P1409" s="152"/>
      <c r="Q1409" s="152"/>
      <c r="R1409" s="152"/>
      <c r="S1409" s="156"/>
      <c r="T1409" s="154"/>
      <c r="U1409" s="118"/>
    </row>
    <row r="1411" spans="1:21" x14ac:dyDescent="0.2">
      <c r="B1411" s="25" t="e">
        <f>B1367</f>
        <v>#REF!</v>
      </c>
      <c r="T1411" s="43"/>
    </row>
    <row r="1412" spans="1:21" ht="42" x14ac:dyDescent="0.4">
      <c r="A1412" s="106"/>
      <c r="M1412" s="107" t="s">
        <v>18</v>
      </c>
    </row>
    <row r="1413" spans="1:21" ht="21.75" thickBot="1" x14ac:dyDescent="0.25">
      <c r="B1413" s="108"/>
      <c r="C1413" s="109"/>
      <c r="D1413" s="109"/>
      <c r="E1413" s="109"/>
      <c r="F1413" s="109"/>
      <c r="G1413" s="109"/>
      <c r="H1413" s="109"/>
      <c r="I1413" s="109"/>
      <c r="J1413" s="109"/>
      <c r="K1413" s="109"/>
      <c r="L1413" s="110"/>
      <c r="M1413" s="109"/>
      <c r="N1413" s="109"/>
      <c r="O1413" s="109"/>
      <c r="P1413" s="109"/>
      <c r="Q1413" s="109"/>
      <c r="R1413" s="109"/>
      <c r="S1413" s="111"/>
      <c r="T1413" s="112"/>
    </row>
    <row r="1414" spans="1:21" ht="19.899999999999999" customHeight="1" x14ac:dyDescent="0.2">
      <c r="B1414" s="113"/>
      <c r="C1414" s="114"/>
      <c r="D1414" s="114"/>
      <c r="E1414" s="115"/>
      <c r="F1414" s="114"/>
      <c r="G1414" s="114"/>
      <c r="H1414" s="114"/>
      <c r="I1414" s="114"/>
      <c r="J1414" s="114"/>
      <c r="K1414" s="115"/>
      <c r="L1414" s="116"/>
      <c r="M1414" s="1042" t="s">
        <v>19</v>
      </c>
      <c r="N1414" s="1043"/>
      <c r="O1414" s="1042" t="s">
        <v>19</v>
      </c>
      <c r="P1414" s="1043"/>
      <c r="Q1414" s="1042" t="s">
        <v>19</v>
      </c>
      <c r="R1414" s="1043"/>
      <c r="S1414" s="116" t="s">
        <v>20</v>
      </c>
      <c r="T1414" s="117"/>
      <c r="U1414" s="118"/>
    </row>
    <row r="1415" spans="1:21" ht="19.899999999999999" customHeight="1" x14ac:dyDescent="0.2">
      <c r="B1415" s="1044" t="s">
        <v>21</v>
      </c>
      <c r="C1415" s="1045"/>
      <c r="D1415" s="1046"/>
      <c r="E1415" s="1047" t="s">
        <v>22</v>
      </c>
      <c r="F1415" s="1045"/>
      <c r="G1415" s="1045"/>
      <c r="H1415" s="1045"/>
      <c r="I1415" s="1045"/>
      <c r="J1415" s="1046"/>
      <c r="K1415" s="119" t="s">
        <v>23</v>
      </c>
      <c r="L1415" s="119" t="s">
        <v>5</v>
      </c>
      <c r="M1415" s="1048" t="s">
        <v>497</v>
      </c>
      <c r="N1415" s="1049"/>
      <c r="O1415" s="1048" t="s">
        <v>521</v>
      </c>
      <c r="P1415" s="1049"/>
      <c r="Q1415" s="1048" t="s">
        <v>571</v>
      </c>
      <c r="R1415" s="1049"/>
      <c r="S1415" s="119" t="s">
        <v>24</v>
      </c>
      <c r="T1415" s="120" t="s">
        <v>25</v>
      </c>
      <c r="U1415" s="118"/>
    </row>
    <row r="1416" spans="1:21" ht="19.899999999999999" customHeight="1" thickBot="1" x14ac:dyDescent="0.25">
      <c r="B1416" s="121"/>
      <c r="C1416" s="111"/>
      <c r="D1416" s="111"/>
      <c r="E1416" s="122"/>
      <c r="F1416" s="111"/>
      <c r="G1416" s="111"/>
      <c r="H1416" s="111"/>
      <c r="I1416" s="111"/>
      <c r="J1416" s="111"/>
      <c r="K1416" s="122"/>
      <c r="L1416" s="123"/>
      <c r="M1416" s="123" t="s">
        <v>26</v>
      </c>
      <c r="N1416" s="123" t="s">
        <v>27</v>
      </c>
      <c r="O1416" s="123" t="s">
        <v>26</v>
      </c>
      <c r="P1416" s="123" t="s">
        <v>27</v>
      </c>
      <c r="Q1416" s="123" t="s">
        <v>26</v>
      </c>
      <c r="R1416" s="123" t="s">
        <v>27</v>
      </c>
      <c r="S1416" s="123"/>
      <c r="T1416" s="124"/>
      <c r="U1416" s="118"/>
    </row>
    <row r="1417" spans="1:21" ht="21.95" customHeight="1" x14ac:dyDescent="0.2">
      <c r="B1417" s="125"/>
      <c r="C1417" s="10" t="s">
        <v>469</v>
      </c>
      <c r="D1417" s="10"/>
      <c r="E1417" s="126"/>
      <c r="F1417" s="10" t="s">
        <v>473</v>
      </c>
      <c r="G1417" s="10"/>
      <c r="H1417" s="10"/>
      <c r="I1417" s="10"/>
      <c r="J1417" s="10"/>
      <c r="K1417" s="126"/>
      <c r="L1417" s="127"/>
      <c r="M1417" s="128"/>
      <c r="N1417" s="126"/>
      <c r="O1417" s="128"/>
      <c r="P1417" s="126"/>
      <c r="Q1417" s="128"/>
      <c r="R1417" s="126"/>
      <c r="S1417" s="129"/>
      <c r="T1417" s="130"/>
      <c r="U1417" s="118"/>
    </row>
    <row r="1418" spans="1:21" ht="21.95" customHeight="1" x14ac:dyDescent="0.2">
      <c r="B1418" s="131"/>
      <c r="C1418" s="132" t="s">
        <v>470</v>
      </c>
      <c r="D1418" s="133"/>
      <c r="E1418" s="134"/>
      <c r="F1418" s="132" t="s">
        <v>474</v>
      </c>
      <c r="G1418" s="133"/>
      <c r="H1418" s="133"/>
      <c r="I1418" s="133"/>
      <c r="J1418" s="133"/>
      <c r="K1418" s="135">
        <v>8</v>
      </c>
      <c r="L1418" s="135" t="s">
        <v>125</v>
      </c>
      <c r="M1418" s="136">
        <v>495000</v>
      </c>
      <c r="N1418" s="137">
        <f>SUM(K1418*M1418)</f>
        <v>3960000</v>
      </c>
      <c r="O1418" s="136">
        <v>900000</v>
      </c>
      <c r="P1418" s="137">
        <f>SUM(K1418*O1418)</f>
        <v>7200000</v>
      </c>
      <c r="Q1418" s="138">
        <v>900000</v>
      </c>
      <c r="R1418" s="174">
        <f>SUM(K1418*Q1418)</f>
        <v>7200000</v>
      </c>
      <c r="S1418" s="139">
        <f>M1418</f>
        <v>495000</v>
      </c>
      <c r="T1418" s="140" t="str">
        <f>M1415</f>
        <v>(有)ﾄﾚ-ﾄﾞﾜ-ｸ</v>
      </c>
      <c r="U1418" s="118"/>
    </row>
    <row r="1419" spans="1:21" ht="21.95" customHeight="1" x14ac:dyDescent="0.2">
      <c r="B1419" s="125"/>
      <c r="C1419" s="10"/>
      <c r="D1419" s="10"/>
      <c r="E1419" s="126"/>
      <c r="F1419" s="10" t="s">
        <v>475</v>
      </c>
      <c r="G1419" s="10"/>
      <c r="H1419" s="10"/>
      <c r="I1419" s="10"/>
      <c r="J1419" s="10"/>
      <c r="K1419" s="126"/>
      <c r="L1419" s="127"/>
      <c r="M1419" s="128"/>
      <c r="N1419" s="126"/>
      <c r="O1419" s="128"/>
      <c r="P1419" s="126"/>
      <c r="Q1419" s="128"/>
      <c r="R1419" s="126"/>
      <c r="S1419" s="129"/>
      <c r="T1419" s="130"/>
      <c r="U1419" s="118"/>
    </row>
    <row r="1420" spans="1:21" ht="21.95" customHeight="1" x14ac:dyDescent="0.2">
      <c r="B1420" s="131"/>
      <c r="C1420" s="132" t="s">
        <v>471</v>
      </c>
      <c r="D1420" s="133"/>
      <c r="E1420" s="134"/>
      <c r="F1420" s="132" t="s">
        <v>476</v>
      </c>
      <c r="G1420" s="133"/>
      <c r="H1420" s="133"/>
      <c r="I1420" s="133"/>
      <c r="J1420" s="133"/>
      <c r="K1420" s="135">
        <v>64</v>
      </c>
      <c r="L1420" s="135" t="s">
        <v>125</v>
      </c>
      <c r="M1420" s="136">
        <v>3200</v>
      </c>
      <c r="N1420" s="137">
        <f>SUM(K1420*M1420)</f>
        <v>204800</v>
      </c>
      <c r="O1420" s="136">
        <v>3550</v>
      </c>
      <c r="P1420" s="137">
        <f>SUM(K1420*O1420)</f>
        <v>227200</v>
      </c>
      <c r="Q1420" s="138">
        <v>3600</v>
      </c>
      <c r="R1420" s="174">
        <f>SUM(K1420*Q1420)</f>
        <v>230400</v>
      </c>
      <c r="S1420" s="139">
        <f>M1420</f>
        <v>3200</v>
      </c>
      <c r="T1420" s="140" t="str">
        <f>T1418</f>
        <v>(有)ﾄﾚ-ﾄﾞﾜ-ｸ</v>
      </c>
      <c r="U1420" s="118"/>
    </row>
    <row r="1421" spans="1:21" ht="21.95" customHeight="1" x14ac:dyDescent="0.2">
      <c r="B1421" s="125"/>
      <c r="C1421" s="10"/>
      <c r="D1421" s="10"/>
      <c r="E1421" s="126"/>
      <c r="F1421" s="10"/>
      <c r="G1421" s="10"/>
      <c r="H1421" s="10"/>
      <c r="I1421" s="10"/>
      <c r="J1421" s="10"/>
      <c r="K1421" s="126"/>
      <c r="L1421" s="127"/>
      <c r="M1421" s="141"/>
      <c r="N1421" s="142"/>
      <c r="O1421" s="141"/>
      <c r="P1421" s="142"/>
      <c r="Q1421" s="141"/>
      <c r="R1421" s="142"/>
      <c r="S1421" s="129"/>
      <c r="T1421" s="130"/>
      <c r="U1421" s="118"/>
    </row>
    <row r="1422" spans="1:21" ht="21.95" customHeight="1" x14ac:dyDescent="0.2">
      <c r="B1422" s="131"/>
      <c r="C1422" s="132" t="s">
        <v>472</v>
      </c>
      <c r="D1422" s="133"/>
      <c r="E1422" s="134"/>
      <c r="F1422" s="132" t="s">
        <v>477</v>
      </c>
      <c r="G1422" s="133"/>
      <c r="H1422" s="133"/>
      <c r="I1422" s="133"/>
      <c r="J1422" s="133"/>
      <c r="K1422" s="135">
        <v>8</v>
      </c>
      <c r="L1422" s="135" t="s">
        <v>125</v>
      </c>
      <c r="M1422" s="136">
        <v>130000</v>
      </c>
      <c r="N1422" s="137">
        <f>SUM(K1422*M1422)</f>
        <v>1040000</v>
      </c>
      <c r="O1422" s="136">
        <v>180000</v>
      </c>
      <c r="P1422" s="137">
        <f>SUM(K1422*O1422)</f>
        <v>1440000</v>
      </c>
      <c r="Q1422" s="138">
        <v>200000</v>
      </c>
      <c r="R1422" s="174">
        <f>SUM(K1422*Q1422)</f>
        <v>1600000</v>
      </c>
      <c r="S1422" s="139">
        <f>M1422</f>
        <v>130000</v>
      </c>
      <c r="T1422" s="140" t="str">
        <f>T1420</f>
        <v>(有)ﾄﾚ-ﾄﾞﾜ-ｸ</v>
      </c>
      <c r="U1422" s="118"/>
    </row>
    <row r="1423" spans="1:21" ht="21.95" customHeight="1" x14ac:dyDescent="0.2">
      <c r="B1423" s="125"/>
      <c r="C1423" s="10"/>
      <c r="D1423" s="10"/>
      <c r="E1423" s="126"/>
      <c r="F1423" s="10"/>
      <c r="G1423" s="10"/>
      <c r="H1423" s="10"/>
      <c r="I1423" s="10"/>
      <c r="J1423" s="10"/>
      <c r="K1423" s="126"/>
      <c r="L1423" s="127"/>
      <c r="M1423" s="141"/>
      <c r="N1423" s="142"/>
      <c r="O1423" s="141"/>
      <c r="P1423" s="142"/>
      <c r="Q1423" s="141"/>
      <c r="R1423" s="142"/>
      <c r="S1423" s="129"/>
      <c r="T1423" s="130"/>
      <c r="U1423" s="118"/>
    </row>
    <row r="1424" spans="1:21" ht="21.95" customHeight="1" x14ac:dyDescent="0.2">
      <c r="B1424" s="131"/>
      <c r="C1424" s="132"/>
      <c r="D1424" s="133"/>
      <c r="E1424" s="134"/>
      <c r="F1424" s="132"/>
      <c r="G1424" s="133"/>
      <c r="H1424" s="133"/>
      <c r="I1424" s="133"/>
      <c r="J1424" s="133"/>
      <c r="K1424" s="135"/>
      <c r="L1424" s="135"/>
      <c r="M1424" s="136"/>
      <c r="N1424" s="137"/>
      <c r="O1424" s="136"/>
      <c r="P1424" s="137"/>
      <c r="Q1424" s="138"/>
      <c r="R1424" s="137"/>
      <c r="S1424" s="139"/>
      <c r="T1424" s="140"/>
      <c r="U1424" s="118"/>
    </row>
    <row r="1425" spans="2:21" ht="21.95" customHeight="1" x14ac:dyDescent="0.2">
      <c r="B1425" s="125"/>
      <c r="C1425" s="10"/>
      <c r="D1425" s="10"/>
      <c r="E1425" s="126"/>
      <c r="F1425" s="10"/>
      <c r="G1425" s="10"/>
      <c r="H1425" s="10"/>
      <c r="I1425" s="10"/>
      <c r="J1425" s="10"/>
      <c r="K1425" s="126"/>
      <c r="L1425" s="127"/>
      <c r="M1425" s="141"/>
      <c r="N1425" s="142"/>
      <c r="O1425" s="141"/>
      <c r="P1425" s="142"/>
      <c r="Q1425" s="141"/>
      <c r="R1425" s="142"/>
      <c r="S1425" s="129"/>
      <c r="T1425" s="130"/>
      <c r="U1425" s="118"/>
    </row>
    <row r="1426" spans="2:21" ht="21.95" customHeight="1" x14ac:dyDescent="0.2">
      <c r="B1426" s="131"/>
      <c r="C1426" s="132"/>
      <c r="D1426" s="133"/>
      <c r="E1426" s="134"/>
      <c r="F1426" s="132"/>
      <c r="G1426" s="133"/>
      <c r="H1426" s="133"/>
      <c r="I1426" s="133"/>
      <c r="J1426" s="133"/>
      <c r="K1426" s="135"/>
      <c r="L1426" s="135"/>
      <c r="M1426" s="136"/>
      <c r="N1426" s="137"/>
      <c r="O1426" s="136"/>
      <c r="P1426" s="137"/>
      <c r="Q1426" s="138"/>
      <c r="R1426" s="137"/>
      <c r="S1426" s="139"/>
      <c r="T1426" s="140"/>
      <c r="U1426" s="118"/>
    </row>
    <row r="1427" spans="2:21" ht="21.95" customHeight="1" x14ac:dyDescent="0.2">
      <c r="B1427" s="125"/>
      <c r="C1427" s="10"/>
      <c r="D1427" s="10"/>
      <c r="E1427" s="126"/>
      <c r="F1427" s="10"/>
      <c r="G1427" s="10"/>
      <c r="H1427" s="10"/>
      <c r="I1427" s="10"/>
      <c r="J1427" s="10"/>
      <c r="K1427" s="126"/>
      <c r="L1427" s="127"/>
      <c r="M1427" s="141"/>
      <c r="N1427" s="142"/>
      <c r="O1427" s="141"/>
      <c r="P1427" s="142"/>
      <c r="Q1427" s="141"/>
      <c r="R1427" s="142"/>
      <c r="S1427" s="129"/>
      <c r="T1427" s="130"/>
      <c r="U1427" s="118"/>
    </row>
    <row r="1428" spans="2:21" ht="21.95" customHeight="1" x14ac:dyDescent="0.2">
      <c r="B1428" s="131"/>
      <c r="C1428" s="132"/>
      <c r="D1428" s="133"/>
      <c r="E1428" s="134"/>
      <c r="F1428" s="132"/>
      <c r="G1428" s="133"/>
      <c r="H1428" s="133"/>
      <c r="I1428" s="133"/>
      <c r="J1428" s="133"/>
      <c r="K1428" s="135"/>
      <c r="L1428" s="135"/>
      <c r="M1428" s="136"/>
      <c r="N1428" s="137"/>
      <c r="O1428" s="136"/>
      <c r="P1428" s="137"/>
      <c r="Q1428" s="138"/>
      <c r="R1428" s="137"/>
      <c r="S1428" s="139"/>
      <c r="T1428" s="140"/>
      <c r="U1428" s="118"/>
    </row>
    <row r="1429" spans="2:21" ht="21.95" customHeight="1" x14ac:dyDescent="0.2">
      <c r="B1429" s="125"/>
      <c r="C1429" s="10"/>
      <c r="D1429" s="10"/>
      <c r="E1429" s="126"/>
      <c r="F1429" s="10"/>
      <c r="G1429" s="10"/>
      <c r="H1429" s="10"/>
      <c r="I1429" s="10"/>
      <c r="J1429" s="10"/>
      <c r="K1429" s="126"/>
      <c r="L1429" s="127"/>
      <c r="M1429" s="141"/>
      <c r="N1429" s="142"/>
      <c r="O1429" s="141"/>
      <c r="P1429" s="142"/>
      <c r="Q1429" s="141"/>
      <c r="R1429" s="142"/>
      <c r="S1429" s="129"/>
      <c r="T1429" s="130"/>
      <c r="U1429" s="118"/>
    </row>
    <row r="1430" spans="2:21" ht="21.95" customHeight="1" x14ac:dyDescent="0.2">
      <c r="B1430" s="131"/>
      <c r="C1430" s="132"/>
      <c r="D1430" s="133"/>
      <c r="E1430" s="134"/>
      <c r="F1430" s="132"/>
      <c r="G1430" s="133"/>
      <c r="H1430" s="133"/>
      <c r="I1430" s="133"/>
      <c r="J1430" s="133"/>
      <c r="K1430" s="135"/>
      <c r="L1430" s="135"/>
      <c r="M1430" s="136"/>
      <c r="N1430" s="137"/>
      <c r="O1430" s="136"/>
      <c r="P1430" s="137"/>
      <c r="Q1430" s="138"/>
      <c r="R1430" s="137"/>
      <c r="S1430" s="139"/>
      <c r="T1430" s="140"/>
      <c r="U1430" s="118"/>
    </row>
    <row r="1431" spans="2:21" ht="21.95" customHeight="1" x14ac:dyDescent="0.2">
      <c r="B1431" s="125"/>
      <c r="C1431" s="10"/>
      <c r="D1431" s="10"/>
      <c r="E1431" s="126"/>
      <c r="F1431" s="10"/>
      <c r="G1431" s="10"/>
      <c r="H1431" s="10"/>
      <c r="I1431" s="10"/>
      <c r="J1431" s="10"/>
      <c r="K1431" s="126"/>
      <c r="L1431" s="127"/>
      <c r="M1431" s="141"/>
      <c r="N1431" s="142"/>
      <c r="O1431" s="141"/>
      <c r="P1431" s="142"/>
      <c r="Q1431" s="141"/>
      <c r="R1431" s="142"/>
      <c r="S1431" s="143"/>
      <c r="T1431" s="130"/>
      <c r="U1431" s="118"/>
    </row>
    <row r="1432" spans="2:21" ht="21.95" customHeight="1" x14ac:dyDescent="0.2">
      <c r="B1432" s="131"/>
      <c r="C1432" s="132"/>
      <c r="D1432" s="133"/>
      <c r="E1432" s="134"/>
      <c r="F1432" s="132"/>
      <c r="G1432" s="133"/>
      <c r="H1432" s="133"/>
      <c r="I1432" s="133"/>
      <c r="J1432" s="133"/>
      <c r="K1432" s="135"/>
      <c r="L1432" s="135"/>
      <c r="M1432" s="136"/>
      <c r="N1432" s="137"/>
      <c r="O1432" s="136"/>
      <c r="P1432" s="137"/>
      <c r="Q1432" s="138"/>
      <c r="R1432" s="137"/>
      <c r="S1432" s="139"/>
      <c r="T1432" s="140"/>
      <c r="U1432" s="118"/>
    </row>
    <row r="1433" spans="2:21" ht="21.95" customHeight="1" x14ac:dyDescent="0.2">
      <c r="B1433" s="125"/>
      <c r="C1433" s="10"/>
      <c r="D1433" s="10"/>
      <c r="E1433" s="126"/>
      <c r="F1433" s="10"/>
      <c r="G1433" s="10"/>
      <c r="H1433" s="10"/>
      <c r="I1433" s="10"/>
      <c r="J1433" s="10"/>
      <c r="K1433" s="126"/>
      <c r="L1433" s="127"/>
      <c r="M1433" s="141"/>
      <c r="N1433" s="142"/>
      <c r="O1433" s="141"/>
      <c r="P1433" s="142"/>
      <c r="Q1433" s="141"/>
      <c r="R1433" s="142"/>
      <c r="S1433" s="143"/>
      <c r="T1433" s="130"/>
      <c r="U1433" s="118"/>
    </row>
    <row r="1434" spans="2:21" ht="21.95" customHeight="1" x14ac:dyDescent="0.2">
      <c r="B1434" s="131"/>
      <c r="C1434" s="132"/>
      <c r="D1434" s="133"/>
      <c r="E1434" s="134"/>
      <c r="F1434" s="132"/>
      <c r="G1434" s="133"/>
      <c r="H1434" s="133"/>
      <c r="I1434" s="133"/>
      <c r="J1434" s="133"/>
      <c r="K1434" s="135"/>
      <c r="L1434" s="135"/>
      <c r="M1434" s="136"/>
      <c r="N1434" s="137"/>
      <c r="O1434" s="136"/>
      <c r="P1434" s="137"/>
      <c r="Q1434" s="138"/>
      <c r="R1434" s="137"/>
      <c r="S1434" s="139"/>
      <c r="T1434" s="140"/>
      <c r="U1434" s="118"/>
    </row>
    <row r="1435" spans="2:21" ht="21.95" customHeight="1" x14ac:dyDescent="0.2">
      <c r="B1435" s="125"/>
      <c r="C1435" s="10"/>
      <c r="D1435" s="10"/>
      <c r="E1435" s="126"/>
      <c r="F1435" s="10"/>
      <c r="G1435" s="10"/>
      <c r="H1435" s="10"/>
      <c r="I1435" s="10"/>
      <c r="J1435" s="10"/>
      <c r="K1435" s="126"/>
      <c r="L1435" s="127"/>
      <c r="M1435" s="141"/>
      <c r="N1435" s="142"/>
      <c r="O1435" s="141"/>
      <c r="P1435" s="142"/>
      <c r="Q1435" s="141"/>
      <c r="R1435" s="142"/>
      <c r="S1435" s="144"/>
      <c r="T1435" s="130"/>
      <c r="U1435" s="118"/>
    </row>
    <row r="1436" spans="2:21" ht="21.95" customHeight="1" x14ac:dyDescent="0.2">
      <c r="B1436" s="131"/>
      <c r="C1436" s="132"/>
      <c r="D1436" s="133"/>
      <c r="E1436" s="134"/>
      <c r="F1436" s="132"/>
      <c r="G1436" s="133"/>
      <c r="H1436" s="133"/>
      <c r="I1436" s="133"/>
      <c r="J1436" s="133"/>
      <c r="K1436" s="135"/>
      <c r="L1436" s="135"/>
      <c r="M1436" s="136"/>
      <c r="N1436" s="137"/>
      <c r="O1436" s="136"/>
      <c r="P1436" s="137"/>
      <c r="Q1436" s="138"/>
      <c r="R1436" s="137"/>
      <c r="S1436" s="139"/>
      <c r="T1436" s="140"/>
      <c r="U1436" s="118"/>
    </row>
    <row r="1437" spans="2:21" ht="21.95" customHeight="1" x14ac:dyDescent="0.2">
      <c r="B1437" s="125"/>
      <c r="C1437" s="10"/>
      <c r="D1437" s="10"/>
      <c r="E1437" s="126"/>
      <c r="F1437" s="10"/>
      <c r="G1437" s="10"/>
      <c r="H1437" s="10"/>
      <c r="I1437" s="10"/>
      <c r="J1437" s="10"/>
      <c r="K1437" s="126"/>
      <c r="L1437" s="127"/>
      <c r="M1437" s="141"/>
      <c r="N1437" s="142"/>
      <c r="O1437" s="141"/>
      <c r="P1437" s="142"/>
      <c r="Q1437" s="141"/>
      <c r="R1437" s="142"/>
      <c r="S1437" s="143"/>
      <c r="T1437" s="130"/>
      <c r="U1437" s="118"/>
    </row>
    <row r="1438" spans="2:21" ht="21.75" customHeight="1" x14ac:dyDescent="0.2">
      <c r="B1438" s="131"/>
      <c r="C1438" s="132"/>
      <c r="D1438" s="133"/>
      <c r="E1438" s="134"/>
      <c r="F1438" s="132"/>
      <c r="G1438" s="133"/>
      <c r="H1438" s="133"/>
      <c r="I1438" s="133"/>
      <c r="J1438" s="133"/>
      <c r="K1438" s="135"/>
      <c r="L1438" s="135"/>
      <c r="M1438" s="136"/>
      <c r="N1438" s="137"/>
      <c r="O1438" s="136"/>
      <c r="P1438" s="137"/>
      <c r="Q1438" s="138"/>
      <c r="R1438" s="137"/>
      <c r="S1438" s="139"/>
      <c r="T1438" s="140"/>
      <c r="U1438" s="118"/>
    </row>
    <row r="1439" spans="2:21" ht="23.25" customHeight="1" x14ac:dyDescent="0.2">
      <c r="B1439" s="125"/>
      <c r="C1439" s="10"/>
      <c r="D1439" s="10"/>
      <c r="E1439" s="126"/>
      <c r="F1439" s="10"/>
      <c r="G1439" s="10"/>
      <c r="H1439" s="10"/>
      <c r="I1439" s="10"/>
      <c r="J1439" s="10"/>
      <c r="K1439" s="126"/>
      <c r="L1439" s="127"/>
      <c r="M1439" s="141"/>
      <c r="N1439" s="142"/>
      <c r="O1439" s="141"/>
      <c r="P1439" s="142"/>
      <c r="Q1439" s="141"/>
      <c r="R1439" s="142"/>
      <c r="S1439" s="144"/>
      <c r="T1439" s="130"/>
      <c r="U1439" s="118"/>
    </row>
    <row r="1440" spans="2:21" ht="21.95" customHeight="1" x14ac:dyDescent="0.2">
      <c r="B1440" s="131"/>
      <c r="C1440" s="132"/>
      <c r="D1440" s="133"/>
      <c r="E1440" s="134"/>
      <c r="F1440" s="132"/>
      <c r="G1440" s="133"/>
      <c r="H1440" s="133"/>
      <c r="I1440" s="133"/>
      <c r="J1440" s="133"/>
      <c r="K1440" s="135"/>
      <c r="L1440" s="135"/>
      <c r="M1440" s="136"/>
      <c r="N1440" s="137"/>
      <c r="O1440" s="136"/>
      <c r="P1440" s="137"/>
      <c r="Q1440" s="138"/>
      <c r="R1440" s="137"/>
      <c r="S1440" s="139"/>
      <c r="T1440" s="140"/>
      <c r="U1440" s="118"/>
    </row>
    <row r="1441" spans="1:21" ht="21.95" customHeight="1" x14ac:dyDescent="0.2">
      <c r="B1441" s="125"/>
      <c r="C1441" s="10"/>
      <c r="D1441" s="10"/>
      <c r="E1441" s="126"/>
      <c r="F1441" s="10"/>
      <c r="G1441" s="10"/>
      <c r="H1441" s="10"/>
      <c r="I1441" s="10"/>
      <c r="J1441" s="10"/>
      <c r="K1441" s="126"/>
      <c r="L1441" s="127"/>
      <c r="M1441" s="142"/>
      <c r="N1441" s="142"/>
      <c r="O1441" s="142"/>
      <c r="P1441" s="142"/>
      <c r="Q1441" s="141"/>
      <c r="R1441" s="142"/>
      <c r="S1441" s="143"/>
      <c r="T1441" s="145"/>
      <c r="U1441" s="118"/>
    </row>
    <row r="1442" spans="1:21" ht="21.95" customHeight="1" x14ac:dyDescent="0.2">
      <c r="B1442" s="131"/>
      <c r="C1442" s="132"/>
      <c r="D1442" s="133"/>
      <c r="E1442" s="134"/>
      <c r="F1442" s="132"/>
      <c r="G1442" s="133"/>
      <c r="H1442" s="133"/>
      <c r="I1442" s="133"/>
      <c r="J1442" s="133"/>
      <c r="K1442" s="135"/>
      <c r="L1442" s="135"/>
      <c r="M1442" s="134"/>
      <c r="N1442" s="137"/>
      <c r="O1442" s="134"/>
      <c r="P1442" s="137"/>
      <c r="Q1442" s="146"/>
      <c r="R1442" s="137"/>
      <c r="S1442" s="139"/>
      <c r="T1442" s="147"/>
      <c r="U1442" s="118"/>
    </row>
    <row r="1443" spans="1:21" ht="21.95" customHeight="1" x14ac:dyDescent="0.2">
      <c r="B1443" s="125"/>
      <c r="C1443" s="10"/>
      <c r="D1443" s="10"/>
      <c r="E1443" s="126"/>
      <c r="F1443" s="10"/>
      <c r="G1443" s="10"/>
      <c r="H1443" s="10"/>
      <c r="I1443" s="10"/>
      <c r="J1443" s="10"/>
      <c r="K1443" s="126"/>
      <c r="L1443" s="127"/>
      <c r="M1443" s="142"/>
      <c r="N1443" s="142"/>
      <c r="O1443" s="142"/>
      <c r="P1443" s="142"/>
      <c r="Q1443" s="142"/>
      <c r="R1443" s="142"/>
      <c r="S1443" s="144"/>
      <c r="T1443" s="145"/>
      <c r="U1443" s="118"/>
    </row>
    <row r="1444" spans="1:21" ht="21.95" customHeight="1" x14ac:dyDescent="0.2">
      <c r="B1444" s="131"/>
      <c r="C1444" s="132"/>
      <c r="D1444" s="133"/>
      <c r="E1444" s="134"/>
      <c r="F1444" s="132"/>
      <c r="G1444" s="133"/>
      <c r="H1444" s="133"/>
      <c r="I1444" s="133"/>
      <c r="J1444" s="133"/>
      <c r="K1444" s="135"/>
      <c r="L1444" s="135"/>
      <c r="M1444" s="134"/>
      <c r="N1444" s="137"/>
      <c r="O1444" s="134"/>
      <c r="P1444" s="137"/>
      <c r="Q1444" s="146"/>
      <c r="R1444" s="137"/>
      <c r="S1444" s="139"/>
      <c r="T1444" s="147"/>
      <c r="U1444" s="118"/>
    </row>
    <row r="1445" spans="1:21" ht="21.95" customHeight="1" x14ac:dyDescent="0.2">
      <c r="B1445" s="125"/>
      <c r="C1445" s="10"/>
      <c r="D1445" s="10"/>
      <c r="E1445" s="126"/>
      <c r="F1445" s="10"/>
      <c r="G1445" s="10"/>
      <c r="H1445" s="10"/>
      <c r="I1445" s="10"/>
      <c r="J1445" s="10"/>
      <c r="K1445" s="126"/>
      <c r="L1445" s="127"/>
      <c r="M1445" s="142"/>
      <c r="N1445" s="142"/>
      <c r="O1445" s="142"/>
      <c r="P1445" s="142"/>
      <c r="Q1445" s="142"/>
      <c r="R1445" s="142"/>
      <c r="S1445" s="144"/>
      <c r="T1445" s="145"/>
      <c r="U1445" s="118"/>
    </row>
    <row r="1446" spans="1:21" ht="21.95" customHeight="1" x14ac:dyDescent="0.2">
      <c r="B1446" s="131"/>
      <c r="C1446" s="132"/>
      <c r="D1446" s="133"/>
      <c r="E1446" s="134"/>
      <c r="F1446" s="132"/>
      <c r="G1446" s="133"/>
      <c r="H1446" s="133"/>
      <c r="I1446" s="133"/>
      <c r="J1446" s="133"/>
      <c r="K1446" s="135"/>
      <c r="L1446" s="135"/>
      <c r="M1446" s="146"/>
      <c r="N1446" s="146"/>
      <c r="O1446" s="146"/>
      <c r="P1446" s="146"/>
      <c r="Q1446" s="146"/>
      <c r="R1446" s="146"/>
      <c r="S1446" s="139"/>
      <c r="T1446" s="147"/>
      <c r="U1446" s="118"/>
    </row>
    <row r="1447" spans="1:21" ht="21.95" customHeight="1" x14ac:dyDescent="0.2">
      <c r="B1447" s="125"/>
      <c r="C1447" s="10"/>
      <c r="D1447" s="10"/>
      <c r="E1447" s="126"/>
      <c r="F1447" s="10"/>
      <c r="G1447" s="10"/>
      <c r="H1447" s="10"/>
      <c r="I1447" s="10"/>
      <c r="J1447" s="10"/>
      <c r="K1447" s="126"/>
      <c r="L1447" s="127"/>
      <c r="M1447" s="142"/>
      <c r="N1447" s="142"/>
      <c r="O1447" s="142"/>
      <c r="P1447" s="142"/>
      <c r="Q1447" s="142"/>
      <c r="R1447" s="142"/>
      <c r="S1447" s="144"/>
      <c r="T1447" s="145"/>
      <c r="U1447" s="118"/>
    </row>
    <row r="1448" spans="1:21" ht="21.95" customHeight="1" x14ac:dyDescent="0.2">
      <c r="B1448" s="131"/>
      <c r="C1448" s="132"/>
      <c r="D1448" s="133"/>
      <c r="E1448" s="134"/>
      <c r="F1448" s="132"/>
      <c r="G1448" s="133"/>
      <c r="H1448" s="133"/>
      <c r="I1448" s="133"/>
      <c r="J1448" s="133"/>
      <c r="K1448" s="135"/>
      <c r="L1448" s="135"/>
      <c r="M1448" s="146"/>
      <c r="N1448" s="146"/>
      <c r="O1448" s="146"/>
      <c r="P1448" s="146"/>
      <c r="Q1448" s="146"/>
      <c r="R1448" s="146"/>
      <c r="S1448" s="139"/>
      <c r="T1448" s="147"/>
      <c r="U1448" s="118"/>
    </row>
    <row r="1449" spans="1:21" ht="21.95" customHeight="1" x14ac:dyDescent="0.2">
      <c r="B1449" s="125"/>
      <c r="C1449" s="10"/>
      <c r="D1449" s="10"/>
      <c r="E1449" s="126"/>
      <c r="F1449" s="10"/>
      <c r="G1449" s="10"/>
      <c r="H1449" s="10"/>
      <c r="I1449" s="10"/>
      <c r="J1449" s="10"/>
      <c r="K1449" s="126"/>
      <c r="L1449" s="127"/>
      <c r="M1449" s="142"/>
      <c r="N1449" s="142"/>
      <c r="O1449" s="142"/>
      <c r="P1449" s="142"/>
      <c r="Q1449" s="142"/>
      <c r="R1449" s="142"/>
      <c r="S1449" s="144"/>
      <c r="T1449" s="145"/>
      <c r="U1449" s="118"/>
    </row>
    <row r="1450" spans="1:21" ht="21.95" customHeight="1" thickBot="1" x14ac:dyDescent="0.25">
      <c r="B1450" s="148"/>
      <c r="C1450" s="149"/>
      <c r="D1450" s="149"/>
      <c r="E1450" s="150"/>
      <c r="F1450" s="149"/>
      <c r="G1450" s="149"/>
      <c r="H1450" s="149"/>
      <c r="I1450" s="149"/>
      <c r="J1450" s="149"/>
      <c r="K1450" s="151"/>
      <c r="L1450" s="151"/>
      <c r="M1450" s="152"/>
      <c r="N1450" s="152"/>
      <c r="O1450" s="152"/>
      <c r="P1450" s="152"/>
      <c r="Q1450" s="152"/>
      <c r="R1450" s="152"/>
      <c r="S1450" s="153"/>
      <c r="T1450" s="154"/>
      <c r="U1450" s="118"/>
    </row>
    <row r="1451" spans="1:21" ht="19.899999999999999" customHeight="1" x14ac:dyDescent="0.2">
      <c r="B1451" s="125"/>
      <c r="C1451" s="10"/>
      <c r="D1451" s="10"/>
      <c r="E1451" s="126"/>
      <c r="F1451" s="10"/>
      <c r="G1451" s="10"/>
      <c r="H1451" s="10"/>
      <c r="I1451" s="10"/>
      <c r="J1451" s="10"/>
      <c r="K1451" s="126"/>
      <c r="L1451" s="127"/>
      <c r="M1451" s="142"/>
      <c r="N1451" s="142"/>
      <c r="O1451" s="142"/>
      <c r="P1451" s="142"/>
      <c r="Q1451" s="142"/>
      <c r="R1451" s="142"/>
      <c r="S1451" s="143"/>
      <c r="T1451" s="145"/>
      <c r="U1451" s="118"/>
    </row>
    <row r="1452" spans="1:21" ht="19.899999999999999" customHeight="1" x14ac:dyDescent="0.2">
      <c r="B1452" s="1039" t="s">
        <v>3</v>
      </c>
      <c r="C1452" s="1040"/>
      <c r="D1452" s="1041"/>
      <c r="E1452" s="126"/>
      <c r="F1452" s="10"/>
      <c r="G1452" s="10"/>
      <c r="H1452" s="10"/>
      <c r="I1452" s="10"/>
      <c r="J1452" s="10"/>
      <c r="K1452" s="126"/>
      <c r="L1452" s="127"/>
      <c r="M1452" s="142">
        <f t="shared" ref="M1452:R1452" si="18">SUM(M1417:M1450)</f>
        <v>628200</v>
      </c>
      <c r="N1452" s="142">
        <f t="shared" si="18"/>
        <v>5204800</v>
      </c>
      <c r="O1452" s="142">
        <f t="shared" si="18"/>
        <v>1083550</v>
      </c>
      <c r="P1452" s="142">
        <f t="shared" si="18"/>
        <v>8867200</v>
      </c>
      <c r="Q1452" s="142">
        <f t="shared" si="18"/>
        <v>1103600</v>
      </c>
      <c r="R1452" s="142">
        <f t="shared" si="18"/>
        <v>9030400</v>
      </c>
      <c r="S1452" s="142"/>
      <c r="T1452" s="155"/>
      <c r="U1452" s="118"/>
    </row>
    <row r="1453" spans="1:21" ht="19.899999999999999" customHeight="1" thickBot="1" x14ac:dyDescent="0.25">
      <c r="B1453" s="148"/>
      <c r="C1453" s="149"/>
      <c r="D1453" s="149"/>
      <c r="E1453" s="150"/>
      <c r="F1453" s="149"/>
      <c r="G1453" s="149"/>
      <c r="H1453" s="149"/>
      <c r="I1453" s="149"/>
      <c r="J1453" s="149"/>
      <c r="K1453" s="150"/>
      <c r="L1453" s="151"/>
      <c r="M1453" s="152"/>
      <c r="N1453" s="152"/>
      <c r="O1453" s="152"/>
      <c r="P1453" s="152"/>
      <c r="Q1453" s="152"/>
      <c r="R1453" s="152"/>
      <c r="S1453" s="156"/>
      <c r="T1453" s="154"/>
      <c r="U1453" s="118"/>
    </row>
    <row r="1455" spans="1:21" x14ac:dyDescent="0.2">
      <c r="B1455" s="25" t="e">
        <f>B1411</f>
        <v>#REF!</v>
      </c>
      <c r="T1455" s="43"/>
    </row>
    <row r="1456" spans="1:21" ht="42" x14ac:dyDescent="0.4">
      <c r="A1456" s="106"/>
      <c r="M1456" s="107" t="s">
        <v>18</v>
      </c>
    </row>
    <row r="1457" spans="2:23" ht="21.75" thickBot="1" x14ac:dyDescent="0.25">
      <c r="B1457" s="108"/>
      <c r="C1457" s="109"/>
      <c r="D1457" s="109"/>
      <c r="E1457" s="109"/>
      <c r="F1457" s="109"/>
      <c r="G1457" s="109"/>
      <c r="H1457" s="109"/>
      <c r="I1457" s="109"/>
      <c r="J1457" s="109"/>
      <c r="K1457" s="109"/>
      <c r="L1457" s="110"/>
      <c r="M1457" s="109"/>
      <c r="N1457" s="109"/>
      <c r="O1457" s="109"/>
      <c r="P1457" s="109"/>
      <c r="Q1457" s="109"/>
      <c r="R1457" s="109"/>
      <c r="S1457" s="111"/>
      <c r="T1457" s="112"/>
    </row>
    <row r="1458" spans="2:23" ht="19.899999999999999" customHeight="1" x14ac:dyDescent="0.2">
      <c r="B1458" s="113"/>
      <c r="C1458" s="114"/>
      <c r="D1458" s="114"/>
      <c r="E1458" s="115"/>
      <c r="F1458" s="114"/>
      <c r="G1458" s="114"/>
      <c r="H1458" s="114"/>
      <c r="I1458" s="114"/>
      <c r="J1458" s="114"/>
      <c r="K1458" s="115"/>
      <c r="L1458" s="116"/>
      <c r="M1458" s="1042" t="s">
        <v>19</v>
      </c>
      <c r="N1458" s="1043"/>
      <c r="O1458" s="1042" t="s">
        <v>19</v>
      </c>
      <c r="P1458" s="1043"/>
      <c r="Q1458" s="1042" t="s">
        <v>19</v>
      </c>
      <c r="R1458" s="1043"/>
      <c r="S1458" s="116" t="s">
        <v>20</v>
      </c>
      <c r="T1458" s="117"/>
      <c r="U1458" s="118"/>
    </row>
    <row r="1459" spans="2:23" ht="19.899999999999999" customHeight="1" x14ac:dyDescent="0.2">
      <c r="B1459" s="1044" t="s">
        <v>21</v>
      </c>
      <c r="C1459" s="1045"/>
      <c r="D1459" s="1046"/>
      <c r="E1459" s="1047" t="s">
        <v>22</v>
      </c>
      <c r="F1459" s="1045"/>
      <c r="G1459" s="1045"/>
      <c r="H1459" s="1045"/>
      <c r="I1459" s="1045"/>
      <c r="J1459" s="1046"/>
      <c r="K1459" s="119" t="s">
        <v>23</v>
      </c>
      <c r="L1459" s="119" t="s">
        <v>5</v>
      </c>
      <c r="M1459" s="1048" t="s">
        <v>523</v>
      </c>
      <c r="N1459" s="1049"/>
      <c r="O1459" s="1048" t="s">
        <v>556</v>
      </c>
      <c r="P1459" s="1049"/>
      <c r="Q1459" s="1048"/>
      <c r="R1459" s="1049"/>
      <c r="S1459" s="119" t="s">
        <v>24</v>
      </c>
      <c r="T1459" s="120" t="s">
        <v>25</v>
      </c>
      <c r="U1459" s="118"/>
    </row>
    <row r="1460" spans="2:23" ht="19.899999999999999" customHeight="1" thickBot="1" x14ac:dyDescent="0.25">
      <c r="B1460" s="121"/>
      <c r="C1460" s="111"/>
      <c r="D1460" s="111"/>
      <c r="E1460" s="122"/>
      <c r="F1460" s="111"/>
      <c r="G1460" s="111"/>
      <c r="H1460" s="111"/>
      <c r="I1460" s="111"/>
      <c r="J1460" s="111"/>
      <c r="K1460" s="122"/>
      <c r="L1460" s="123"/>
      <c r="M1460" s="123" t="s">
        <v>26</v>
      </c>
      <c r="N1460" s="123" t="s">
        <v>27</v>
      </c>
      <c r="O1460" s="123" t="s">
        <v>26</v>
      </c>
      <c r="P1460" s="123" t="s">
        <v>27</v>
      </c>
      <c r="Q1460" s="123"/>
      <c r="R1460" s="123"/>
      <c r="S1460" s="123"/>
      <c r="T1460" s="124"/>
      <c r="U1460" s="118"/>
    </row>
    <row r="1461" spans="2:23" ht="21.95" customHeight="1" x14ac:dyDescent="0.2">
      <c r="B1461" s="125"/>
      <c r="C1461" s="10"/>
      <c r="D1461" s="10"/>
      <c r="E1461" s="126"/>
      <c r="F1461" s="10" t="s">
        <v>562</v>
      </c>
      <c r="G1461" s="10"/>
      <c r="H1461" s="10"/>
      <c r="I1461" s="10"/>
      <c r="J1461" s="10"/>
      <c r="K1461" s="126"/>
      <c r="L1461" s="127"/>
      <c r="M1461" s="128"/>
      <c r="N1461" s="126"/>
      <c r="O1461" s="128"/>
      <c r="P1461" s="126"/>
      <c r="Q1461" s="128"/>
      <c r="R1461" s="126"/>
      <c r="S1461" s="129"/>
      <c r="T1461" s="130"/>
      <c r="U1461" s="118"/>
    </row>
    <row r="1462" spans="2:23" ht="21.95" customHeight="1" x14ac:dyDescent="0.2">
      <c r="B1462" s="131"/>
      <c r="C1462" s="132" t="s">
        <v>555</v>
      </c>
      <c r="D1462" s="133"/>
      <c r="E1462" s="134"/>
      <c r="F1462" s="132" t="s">
        <v>561</v>
      </c>
      <c r="G1462" s="133"/>
      <c r="H1462" s="133"/>
      <c r="I1462" s="133"/>
      <c r="J1462" s="133"/>
      <c r="K1462" s="135">
        <v>1</v>
      </c>
      <c r="L1462" s="135" t="s">
        <v>37</v>
      </c>
      <c r="M1462" s="136">
        <v>25939620</v>
      </c>
      <c r="N1462" s="137">
        <f>SUM(K1462*M1462)</f>
        <v>25939620</v>
      </c>
      <c r="O1462" s="136">
        <v>26953000</v>
      </c>
      <c r="P1462" s="137">
        <f>SUM(K1462*O1462)</f>
        <v>26953000</v>
      </c>
      <c r="Q1462" s="138"/>
      <c r="R1462" s="174"/>
      <c r="S1462" s="139">
        <f>ROUND(K1462*M1462*W1462,2)</f>
        <v>25939620</v>
      </c>
      <c r="T1462" s="140" t="str">
        <f>M1459</f>
        <v>(株)テノックス九州</v>
      </c>
      <c r="U1462" s="118"/>
      <c r="W1462" s="25">
        <v>1</v>
      </c>
    </row>
    <row r="1463" spans="2:23" ht="21.95" customHeight="1" x14ac:dyDescent="0.2">
      <c r="B1463" s="125"/>
      <c r="C1463" s="10"/>
      <c r="D1463" s="10"/>
      <c r="E1463" s="126"/>
      <c r="F1463" s="10"/>
      <c r="G1463" s="10"/>
      <c r="H1463" s="10"/>
      <c r="I1463" s="10"/>
      <c r="J1463" s="10"/>
      <c r="K1463" s="126"/>
      <c r="L1463" s="127"/>
      <c r="M1463" s="128"/>
      <c r="N1463" s="126"/>
      <c r="O1463" s="128"/>
      <c r="P1463" s="126"/>
      <c r="Q1463" s="128"/>
      <c r="R1463" s="126"/>
      <c r="S1463" s="129"/>
      <c r="T1463" s="130"/>
      <c r="U1463" s="118"/>
    </row>
    <row r="1464" spans="2:23" ht="21.95" customHeight="1" x14ac:dyDescent="0.2">
      <c r="B1464" s="131"/>
      <c r="C1464" s="132" t="s">
        <v>557</v>
      </c>
      <c r="D1464" s="133"/>
      <c r="E1464" s="134"/>
      <c r="F1464" s="132"/>
      <c r="G1464" s="133"/>
      <c r="H1464" s="133"/>
      <c r="I1464" s="133"/>
      <c r="J1464" s="133"/>
      <c r="K1464" s="135">
        <v>1</v>
      </c>
      <c r="L1464" s="135" t="s">
        <v>37</v>
      </c>
      <c r="M1464" s="136">
        <v>1478740</v>
      </c>
      <c r="N1464" s="137">
        <f>SUM(K1464*M1464)</f>
        <v>1478740</v>
      </c>
      <c r="O1464" s="136">
        <v>873000</v>
      </c>
      <c r="P1464" s="137">
        <f>SUM(K1464*O1464)</f>
        <v>873000</v>
      </c>
      <c r="Q1464" s="138"/>
      <c r="R1464" s="174"/>
      <c r="S1464" s="139">
        <f>ROUND(K1464*O1464*W1464,2)</f>
        <v>873000</v>
      </c>
      <c r="T1464" s="140" t="str">
        <f>O1459</f>
        <v>(株)丸浩重機工業</v>
      </c>
      <c r="U1464" s="118"/>
      <c r="W1464" s="25">
        <v>1</v>
      </c>
    </row>
    <row r="1465" spans="2:23" ht="21.95" customHeight="1" x14ac:dyDescent="0.2">
      <c r="B1465" s="125"/>
      <c r="C1465" s="10"/>
      <c r="D1465" s="10"/>
      <c r="E1465" s="126"/>
      <c r="F1465" s="10" t="s">
        <v>559</v>
      </c>
      <c r="G1465" s="10"/>
      <c r="H1465" s="10"/>
      <c r="I1465" s="10"/>
      <c r="J1465" s="10"/>
      <c r="K1465" s="126"/>
      <c r="L1465" s="127"/>
      <c r="M1465" s="141"/>
      <c r="N1465" s="142"/>
      <c r="O1465" s="141"/>
      <c r="P1465" s="142"/>
      <c r="Q1465" s="141"/>
      <c r="R1465" s="142"/>
      <c r="S1465" s="129"/>
      <c r="T1465" s="130"/>
      <c r="U1465" s="118"/>
    </row>
    <row r="1466" spans="2:23" ht="21.95" customHeight="1" x14ac:dyDescent="0.2">
      <c r="B1466" s="131"/>
      <c r="C1466" s="132" t="s">
        <v>558</v>
      </c>
      <c r="D1466" s="133"/>
      <c r="E1466" s="134"/>
      <c r="F1466" s="132" t="s">
        <v>560</v>
      </c>
      <c r="G1466" s="133"/>
      <c r="H1466" s="133"/>
      <c r="I1466" s="133"/>
      <c r="J1466" s="133"/>
      <c r="K1466" s="135">
        <v>1</v>
      </c>
      <c r="L1466" s="135" t="s">
        <v>37</v>
      </c>
      <c r="M1466" s="136">
        <v>2977760</v>
      </c>
      <c r="N1466" s="137">
        <f>SUM(K1466*M1466)</f>
        <v>2977760</v>
      </c>
      <c r="O1466" s="136">
        <v>1050000</v>
      </c>
      <c r="P1466" s="137">
        <f>SUM(K1466*O1466)</f>
        <v>1050000</v>
      </c>
      <c r="Q1466" s="138"/>
      <c r="R1466" s="174"/>
      <c r="S1466" s="139">
        <f>ROUND(K1466*O1466*W1466,2)</f>
        <v>1050000</v>
      </c>
      <c r="T1466" s="140" t="str">
        <f>T1464</f>
        <v>(株)丸浩重機工業</v>
      </c>
      <c r="U1466" s="118"/>
      <c r="W1466" s="25">
        <v>1</v>
      </c>
    </row>
    <row r="1467" spans="2:23" ht="21.95" customHeight="1" x14ac:dyDescent="0.2">
      <c r="B1467" s="125"/>
      <c r="C1467" s="10"/>
      <c r="D1467" s="10"/>
      <c r="E1467" s="126"/>
      <c r="F1467" s="10"/>
      <c r="G1467" s="10"/>
      <c r="H1467" s="10"/>
      <c r="I1467" s="10"/>
      <c r="J1467" s="10"/>
      <c r="K1467" s="126"/>
      <c r="L1467" s="127"/>
      <c r="M1467" s="141"/>
      <c r="N1467" s="142"/>
      <c r="O1467" s="141"/>
      <c r="P1467" s="142"/>
      <c r="Q1467" s="141"/>
      <c r="R1467" s="142"/>
      <c r="S1467" s="129"/>
      <c r="T1467" s="130"/>
      <c r="U1467" s="118"/>
    </row>
    <row r="1468" spans="2:23" ht="21.95" customHeight="1" x14ac:dyDescent="0.2">
      <c r="B1468" s="131"/>
      <c r="C1468" s="132"/>
      <c r="D1468" s="133"/>
      <c r="E1468" s="134"/>
      <c r="F1468" s="132"/>
      <c r="G1468" s="133"/>
      <c r="H1468" s="133"/>
      <c r="I1468" s="133"/>
      <c r="J1468" s="133"/>
      <c r="K1468" s="135"/>
      <c r="L1468" s="135"/>
      <c r="M1468" s="136"/>
      <c r="N1468" s="137"/>
      <c r="O1468" s="136"/>
      <c r="P1468" s="137"/>
      <c r="Q1468" s="138"/>
      <c r="R1468" s="137"/>
      <c r="S1468" s="139"/>
      <c r="T1468" s="140"/>
      <c r="U1468" s="118"/>
    </row>
    <row r="1469" spans="2:23" ht="21.95" customHeight="1" x14ac:dyDescent="0.2">
      <c r="B1469" s="125"/>
      <c r="C1469" s="10"/>
      <c r="D1469" s="10"/>
      <c r="E1469" s="126"/>
      <c r="F1469" s="10"/>
      <c r="G1469" s="10"/>
      <c r="H1469" s="10"/>
      <c r="I1469" s="10"/>
      <c r="J1469" s="10"/>
      <c r="K1469" s="126"/>
      <c r="L1469" s="127"/>
      <c r="M1469" s="141"/>
      <c r="N1469" s="142"/>
      <c r="O1469" s="141"/>
      <c r="P1469" s="142"/>
      <c r="Q1469" s="141"/>
      <c r="R1469" s="142"/>
      <c r="S1469" s="129"/>
      <c r="T1469" s="130"/>
      <c r="U1469" s="118"/>
    </row>
    <row r="1470" spans="2:23" ht="21.95" customHeight="1" x14ac:dyDescent="0.2">
      <c r="B1470" s="131"/>
      <c r="C1470" s="132"/>
      <c r="D1470" s="133"/>
      <c r="E1470" s="134"/>
      <c r="F1470" s="132"/>
      <c r="G1470" s="133"/>
      <c r="H1470" s="133"/>
      <c r="I1470" s="133"/>
      <c r="J1470" s="133"/>
      <c r="K1470" s="135"/>
      <c r="L1470" s="135"/>
      <c r="M1470" s="136"/>
      <c r="N1470" s="137"/>
      <c r="O1470" s="136"/>
      <c r="P1470" s="137"/>
      <c r="Q1470" s="138"/>
      <c r="R1470" s="137"/>
      <c r="S1470" s="139"/>
      <c r="T1470" s="140"/>
      <c r="U1470" s="118"/>
    </row>
    <row r="1471" spans="2:23" ht="21.95" customHeight="1" x14ac:dyDescent="0.2">
      <c r="B1471" s="125"/>
      <c r="C1471" s="10"/>
      <c r="D1471" s="10"/>
      <c r="E1471" s="126"/>
      <c r="F1471" s="10"/>
      <c r="G1471" s="10"/>
      <c r="H1471" s="10"/>
      <c r="I1471" s="10"/>
      <c r="J1471" s="10"/>
      <c r="K1471" s="126"/>
      <c r="L1471" s="127"/>
      <c r="M1471" s="141"/>
      <c r="N1471" s="142"/>
      <c r="O1471" s="141"/>
      <c r="P1471" s="142"/>
      <c r="Q1471" s="141"/>
      <c r="R1471" s="142"/>
      <c r="S1471" s="129"/>
      <c r="T1471" s="130"/>
      <c r="U1471" s="118"/>
    </row>
    <row r="1472" spans="2:23" ht="21.95" customHeight="1" x14ac:dyDescent="0.2">
      <c r="B1472" s="131"/>
      <c r="C1472" s="132"/>
      <c r="D1472" s="133"/>
      <c r="E1472" s="134"/>
      <c r="F1472" s="132"/>
      <c r="G1472" s="133"/>
      <c r="H1472" s="133"/>
      <c r="I1472" s="133"/>
      <c r="J1472" s="133"/>
      <c r="K1472" s="135"/>
      <c r="L1472" s="135"/>
      <c r="M1472" s="136"/>
      <c r="N1472" s="137"/>
      <c r="O1472" s="136"/>
      <c r="P1472" s="137"/>
      <c r="Q1472" s="138"/>
      <c r="R1472" s="137"/>
      <c r="S1472" s="139"/>
      <c r="T1472" s="140"/>
      <c r="U1472" s="118"/>
    </row>
    <row r="1473" spans="2:21" ht="21.95" customHeight="1" x14ac:dyDescent="0.2">
      <c r="B1473" s="125"/>
      <c r="C1473" s="10"/>
      <c r="D1473" s="10"/>
      <c r="E1473" s="126"/>
      <c r="F1473" s="10"/>
      <c r="G1473" s="10"/>
      <c r="H1473" s="10"/>
      <c r="I1473" s="10"/>
      <c r="J1473" s="10"/>
      <c r="K1473" s="126"/>
      <c r="L1473" s="127"/>
      <c r="M1473" s="141"/>
      <c r="N1473" s="142"/>
      <c r="O1473" s="141"/>
      <c r="P1473" s="142"/>
      <c r="Q1473" s="141"/>
      <c r="R1473" s="142"/>
      <c r="S1473" s="129"/>
      <c r="T1473" s="130"/>
      <c r="U1473" s="118"/>
    </row>
    <row r="1474" spans="2:21" ht="21.95" customHeight="1" x14ac:dyDescent="0.2">
      <c r="B1474" s="131"/>
      <c r="C1474" s="132"/>
      <c r="D1474" s="133"/>
      <c r="E1474" s="134"/>
      <c r="F1474" s="132"/>
      <c r="G1474" s="133"/>
      <c r="H1474" s="133"/>
      <c r="I1474" s="133"/>
      <c r="J1474" s="133"/>
      <c r="K1474" s="135"/>
      <c r="L1474" s="135"/>
      <c r="M1474" s="136"/>
      <c r="N1474" s="137"/>
      <c r="O1474" s="136"/>
      <c r="P1474" s="137"/>
      <c r="Q1474" s="138"/>
      <c r="R1474" s="137"/>
      <c r="S1474" s="139"/>
      <c r="T1474" s="140"/>
      <c r="U1474" s="118"/>
    </row>
    <row r="1475" spans="2:21" ht="21.95" customHeight="1" x14ac:dyDescent="0.2">
      <c r="B1475" s="125"/>
      <c r="C1475" s="10"/>
      <c r="D1475" s="10"/>
      <c r="E1475" s="126"/>
      <c r="F1475" s="10"/>
      <c r="G1475" s="10"/>
      <c r="H1475" s="10"/>
      <c r="I1475" s="10"/>
      <c r="J1475" s="10"/>
      <c r="K1475" s="126"/>
      <c r="L1475" s="127"/>
      <c r="M1475" s="141"/>
      <c r="N1475" s="142"/>
      <c r="O1475" s="141"/>
      <c r="P1475" s="142"/>
      <c r="Q1475" s="141"/>
      <c r="R1475" s="142"/>
      <c r="S1475" s="143"/>
      <c r="T1475" s="130"/>
      <c r="U1475" s="118"/>
    </row>
    <row r="1476" spans="2:21" ht="21.95" customHeight="1" x14ac:dyDescent="0.2">
      <c r="B1476" s="131"/>
      <c r="C1476" s="132"/>
      <c r="D1476" s="133"/>
      <c r="E1476" s="134"/>
      <c r="F1476" s="132"/>
      <c r="G1476" s="133"/>
      <c r="H1476" s="133"/>
      <c r="I1476" s="133"/>
      <c r="J1476" s="133"/>
      <c r="K1476" s="135"/>
      <c r="L1476" s="135"/>
      <c r="M1476" s="136"/>
      <c r="N1476" s="137"/>
      <c r="O1476" s="136"/>
      <c r="P1476" s="137"/>
      <c r="Q1476" s="138"/>
      <c r="R1476" s="137"/>
      <c r="S1476" s="139"/>
      <c r="T1476" s="140"/>
      <c r="U1476" s="118"/>
    </row>
    <row r="1477" spans="2:21" ht="21.95" customHeight="1" x14ac:dyDescent="0.2">
      <c r="B1477" s="125"/>
      <c r="C1477" s="10"/>
      <c r="D1477" s="10"/>
      <c r="E1477" s="126"/>
      <c r="F1477" s="10"/>
      <c r="G1477" s="10"/>
      <c r="H1477" s="10"/>
      <c r="I1477" s="10"/>
      <c r="J1477" s="10"/>
      <c r="K1477" s="126"/>
      <c r="L1477" s="127"/>
      <c r="M1477" s="141"/>
      <c r="N1477" s="142"/>
      <c r="O1477" s="141"/>
      <c r="P1477" s="142"/>
      <c r="Q1477" s="141"/>
      <c r="R1477" s="142"/>
      <c r="S1477" s="143"/>
      <c r="T1477" s="130"/>
      <c r="U1477" s="118"/>
    </row>
    <row r="1478" spans="2:21" ht="21.95" customHeight="1" x14ac:dyDescent="0.2">
      <c r="B1478" s="131"/>
      <c r="C1478" s="132"/>
      <c r="D1478" s="133"/>
      <c r="E1478" s="134"/>
      <c r="F1478" s="132"/>
      <c r="G1478" s="133"/>
      <c r="H1478" s="133"/>
      <c r="I1478" s="133"/>
      <c r="J1478" s="133"/>
      <c r="K1478" s="135"/>
      <c r="L1478" s="135"/>
      <c r="M1478" s="136"/>
      <c r="N1478" s="137"/>
      <c r="O1478" s="136"/>
      <c r="P1478" s="137"/>
      <c r="Q1478" s="138"/>
      <c r="R1478" s="137"/>
      <c r="S1478" s="139"/>
      <c r="T1478" s="140"/>
      <c r="U1478" s="118"/>
    </row>
    <row r="1479" spans="2:21" ht="21.95" customHeight="1" x14ac:dyDescent="0.2">
      <c r="B1479" s="125"/>
      <c r="C1479" s="10"/>
      <c r="D1479" s="10"/>
      <c r="E1479" s="126"/>
      <c r="F1479" s="10"/>
      <c r="G1479" s="10"/>
      <c r="H1479" s="10"/>
      <c r="I1479" s="10"/>
      <c r="J1479" s="10"/>
      <c r="K1479" s="126"/>
      <c r="L1479" s="127"/>
      <c r="M1479" s="141"/>
      <c r="N1479" s="142"/>
      <c r="O1479" s="141"/>
      <c r="P1479" s="142"/>
      <c r="Q1479" s="141"/>
      <c r="R1479" s="142"/>
      <c r="S1479" s="144"/>
      <c r="T1479" s="130"/>
      <c r="U1479" s="118"/>
    </row>
    <row r="1480" spans="2:21" ht="21.95" customHeight="1" x14ac:dyDescent="0.2">
      <c r="B1480" s="131"/>
      <c r="C1480" s="132"/>
      <c r="D1480" s="133"/>
      <c r="E1480" s="134"/>
      <c r="F1480" s="132"/>
      <c r="G1480" s="133"/>
      <c r="H1480" s="133"/>
      <c r="I1480" s="133"/>
      <c r="J1480" s="133"/>
      <c r="K1480" s="135"/>
      <c r="L1480" s="135"/>
      <c r="M1480" s="136"/>
      <c r="N1480" s="137"/>
      <c r="O1480" s="136"/>
      <c r="P1480" s="137"/>
      <c r="Q1480" s="138"/>
      <c r="R1480" s="137"/>
      <c r="S1480" s="139"/>
      <c r="T1480" s="140"/>
      <c r="U1480" s="118"/>
    </row>
    <row r="1481" spans="2:21" ht="21.95" customHeight="1" x14ac:dyDescent="0.2">
      <c r="B1481" s="125"/>
      <c r="C1481" s="10"/>
      <c r="D1481" s="10"/>
      <c r="E1481" s="126"/>
      <c r="F1481" s="10"/>
      <c r="G1481" s="10"/>
      <c r="H1481" s="10"/>
      <c r="I1481" s="10"/>
      <c r="J1481" s="10"/>
      <c r="K1481" s="126"/>
      <c r="L1481" s="127"/>
      <c r="M1481" s="141"/>
      <c r="N1481" s="142"/>
      <c r="O1481" s="141"/>
      <c r="P1481" s="142"/>
      <c r="Q1481" s="141"/>
      <c r="R1481" s="142"/>
      <c r="S1481" s="143"/>
      <c r="T1481" s="130"/>
      <c r="U1481" s="118"/>
    </row>
    <row r="1482" spans="2:21" ht="21.75" customHeight="1" x14ac:dyDescent="0.2">
      <c r="B1482" s="131"/>
      <c r="C1482" s="132"/>
      <c r="D1482" s="133"/>
      <c r="E1482" s="134"/>
      <c r="F1482" s="132"/>
      <c r="G1482" s="133"/>
      <c r="H1482" s="133"/>
      <c r="I1482" s="133"/>
      <c r="J1482" s="133"/>
      <c r="K1482" s="135"/>
      <c r="L1482" s="135"/>
      <c r="M1482" s="136"/>
      <c r="N1482" s="137"/>
      <c r="O1482" s="136"/>
      <c r="P1482" s="137"/>
      <c r="Q1482" s="138"/>
      <c r="R1482" s="137"/>
      <c r="S1482" s="139"/>
      <c r="T1482" s="140"/>
      <c r="U1482" s="118"/>
    </row>
    <row r="1483" spans="2:21" ht="23.25" customHeight="1" x14ac:dyDescent="0.2">
      <c r="B1483" s="125"/>
      <c r="C1483" s="10"/>
      <c r="D1483" s="10"/>
      <c r="E1483" s="126"/>
      <c r="F1483" s="10"/>
      <c r="G1483" s="10"/>
      <c r="H1483" s="10"/>
      <c r="I1483" s="10"/>
      <c r="J1483" s="10"/>
      <c r="K1483" s="126"/>
      <c r="L1483" s="127"/>
      <c r="M1483" s="141"/>
      <c r="N1483" s="142"/>
      <c r="O1483" s="141"/>
      <c r="P1483" s="142"/>
      <c r="Q1483" s="141"/>
      <c r="R1483" s="142"/>
      <c r="S1483" s="144"/>
      <c r="T1483" s="130"/>
      <c r="U1483" s="118"/>
    </row>
    <row r="1484" spans="2:21" ht="21.95" customHeight="1" x14ac:dyDescent="0.2">
      <c r="B1484" s="131"/>
      <c r="C1484" s="132"/>
      <c r="D1484" s="133"/>
      <c r="E1484" s="134"/>
      <c r="F1484" s="132"/>
      <c r="G1484" s="133"/>
      <c r="H1484" s="133"/>
      <c r="I1484" s="133"/>
      <c r="J1484" s="133"/>
      <c r="K1484" s="135"/>
      <c r="L1484" s="135"/>
      <c r="M1484" s="136"/>
      <c r="N1484" s="137"/>
      <c r="O1484" s="136"/>
      <c r="P1484" s="137"/>
      <c r="Q1484" s="138"/>
      <c r="R1484" s="137"/>
      <c r="S1484" s="139"/>
      <c r="T1484" s="140"/>
      <c r="U1484" s="118"/>
    </row>
    <row r="1485" spans="2:21" ht="21.95" customHeight="1" x14ac:dyDescent="0.2">
      <c r="B1485" s="125"/>
      <c r="C1485" s="10"/>
      <c r="D1485" s="10"/>
      <c r="E1485" s="126"/>
      <c r="F1485" s="10"/>
      <c r="G1485" s="10"/>
      <c r="H1485" s="10"/>
      <c r="I1485" s="10"/>
      <c r="J1485" s="10"/>
      <c r="K1485" s="126"/>
      <c r="L1485" s="127"/>
      <c r="M1485" s="142"/>
      <c r="N1485" s="142"/>
      <c r="O1485" s="142"/>
      <c r="P1485" s="142"/>
      <c r="Q1485" s="141"/>
      <c r="R1485" s="142"/>
      <c r="S1485" s="143"/>
      <c r="T1485" s="145"/>
      <c r="U1485" s="118"/>
    </row>
    <row r="1486" spans="2:21" ht="21.95" customHeight="1" x14ac:dyDescent="0.2">
      <c r="B1486" s="131"/>
      <c r="C1486" s="132"/>
      <c r="D1486" s="133"/>
      <c r="E1486" s="134"/>
      <c r="F1486" s="132"/>
      <c r="G1486" s="133"/>
      <c r="H1486" s="133"/>
      <c r="I1486" s="133"/>
      <c r="J1486" s="133"/>
      <c r="K1486" s="135"/>
      <c r="L1486" s="135"/>
      <c r="M1486" s="134"/>
      <c r="N1486" s="137"/>
      <c r="O1486" s="134"/>
      <c r="P1486" s="137"/>
      <c r="Q1486" s="146"/>
      <c r="R1486" s="137"/>
      <c r="S1486" s="139"/>
      <c r="T1486" s="147"/>
      <c r="U1486" s="118"/>
    </row>
    <row r="1487" spans="2:21" ht="21.95" customHeight="1" x14ac:dyDescent="0.2">
      <c r="B1487" s="125"/>
      <c r="C1487" s="10"/>
      <c r="D1487" s="10"/>
      <c r="E1487" s="126"/>
      <c r="F1487" s="10"/>
      <c r="G1487" s="10"/>
      <c r="H1487" s="10"/>
      <c r="I1487" s="10"/>
      <c r="J1487" s="10"/>
      <c r="K1487" s="126"/>
      <c r="L1487" s="127"/>
      <c r="M1487" s="142"/>
      <c r="N1487" s="142"/>
      <c r="O1487" s="142"/>
      <c r="P1487" s="142"/>
      <c r="Q1487" s="142"/>
      <c r="R1487" s="142"/>
      <c r="S1487" s="144"/>
      <c r="T1487" s="145"/>
      <c r="U1487" s="118"/>
    </row>
    <row r="1488" spans="2:21" ht="21.95" customHeight="1" x14ac:dyDescent="0.2">
      <c r="B1488" s="131"/>
      <c r="C1488" s="132"/>
      <c r="D1488" s="133"/>
      <c r="E1488" s="134"/>
      <c r="F1488" s="132"/>
      <c r="G1488" s="133"/>
      <c r="H1488" s="133"/>
      <c r="I1488" s="133"/>
      <c r="J1488" s="133"/>
      <c r="K1488" s="135"/>
      <c r="L1488" s="135"/>
      <c r="M1488" s="134"/>
      <c r="N1488" s="137"/>
      <c r="O1488" s="134"/>
      <c r="P1488" s="137"/>
      <c r="Q1488" s="146"/>
      <c r="R1488" s="137"/>
      <c r="S1488" s="139"/>
      <c r="T1488" s="147"/>
      <c r="U1488" s="118"/>
    </row>
    <row r="1489" spans="2:21" ht="21.95" customHeight="1" x14ac:dyDescent="0.2">
      <c r="B1489" s="125"/>
      <c r="C1489" s="10"/>
      <c r="D1489" s="10"/>
      <c r="E1489" s="126"/>
      <c r="F1489" s="10"/>
      <c r="G1489" s="10"/>
      <c r="H1489" s="10"/>
      <c r="I1489" s="10"/>
      <c r="J1489" s="10"/>
      <c r="K1489" s="126"/>
      <c r="L1489" s="127"/>
      <c r="M1489" s="142"/>
      <c r="N1489" s="142"/>
      <c r="O1489" s="142"/>
      <c r="P1489" s="142"/>
      <c r="Q1489" s="142"/>
      <c r="R1489" s="142"/>
      <c r="S1489" s="144"/>
      <c r="T1489" s="145"/>
      <c r="U1489" s="118"/>
    </row>
    <row r="1490" spans="2:21" ht="21.95" customHeight="1" x14ac:dyDescent="0.2">
      <c r="B1490" s="131"/>
      <c r="C1490" s="132"/>
      <c r="D1490" s="133"/>
      <c r="E1490" s="134"/>
      <c r="F1490" s="132"/>
      <c r="G1490" s="133"/>
      <c r="H1490" s="133"/>
      <c r="I1490" s="133"/>
      <c r="J1490" s="133"/>
      <c r="K1490" s="135"/>
      <c r="L1490" s="135"/>
      <c r="M1490" s="146"/>
      <c r="N1490" s="146"/>
      <c r="O1490" s="146"/>
      <c r="P1490" s="146"/>
      <c r="Q1490" s="146"/>
      <c r="R1490" s="146"/>
      <c r="S1490" s="139"/>
      <c r="T1490" s="147"/>
      <c r="U1490" s="118"/>
    </row>
    <row r="1491" spans="2:21" ht="21.95" customHeight="1" x14ac:dyDescent="0.2">
      <c r="B1491" s="125"/>
      <c r="C1491" s="10"/>
      <c r="D1491" s="10"/>
      <c r="E1491" s="126"/>
      <c r="F1491" s="10"/>
      <c r="G1491" s="10"/>
      <c r="H1491" s="10"/>
      <c r="I1491" s="10"/>
      <c r="J1491" s="10"/>
      <c r="K1491" s="126"/>
      <c r="L1491" s="127"/>
      <c r="M1491" s="142"/>
      <c r="N1491" s="142"/>
      <c r="O1491" s="142"/>
      <c r="P1491" s="142"/>
      <c r="Q1491" s="142"/>
      <c r="R1491" s="142"/>
      <c r="S1491" s="144"/>
      <c r="T1491" s="145"/>
      <c r="U1491" s="118"/>
    </row>
    <row r="1492" spans="2:21" ht="21.95" customHeight="1" x14ac:dyDescent="0.2">
      <c r="B1492" s="131"/>
      <c r="C1492" s="132"/>
      <c r="D1492" s="133"/>
      <c r="E1492" s="134"/>
      <c r="F1492" s="132"/>
      <c r="G1492" s="133"/>
      <c r="H1492" s="133"/>
      <c r="I1492" s="133"/>
      <c r="J1492" s="133"/>
      <c r="K1492" s="135"/>
      <c r="L1492" s="135"/>
      <c r="M1492" s="146"/>
      <c r="N1492" s="146"/>
      <c r="O1492" s="146"/>
      <c r="P1492" s="146"/>
      <c r="Q1492" s="146"/>
      <c r="R1492" s="146"/>
      <c r="S1492" s="139"/>
      <c r="T1492" s="147"/>
      <c r="U1492" s="118"/>
    </row>
    <row r="1493" spans="2:21" ht="21.95" customHeight="1" x14ac:dyDescent="0.2">
      <c r="B1493" s="125"/>
      <c r="C1493" s="10"/>
      <c r="D1493" s="10"/>
      <c r="E1493" s="126"/>
      <c r="F1493" s="10"/>
      <c r="G1493" s="10"/>
      <c r="H1493" s="10"/>
      <c r="I1493" s="10"/>
      <c r="J1493" s="10"/>
      <c r="K1493" s="126"/>
      <c r="L1493" s="127"/>
      <c r="M1493" s="142"/>
      <c r="N1493" s="142"/>
      <c r="O1493" s="142"/>
      <c r="P1493" s="142"/>
      <c r="Q1493" s="142"/>
      <c r="R1493" s="142"/>
      <c r="S1493" s="144"/>
      <c r="T1493" s="145"/>
      <c r="U1493" s="118"/>
    </row>
    <row r="1494" spans="2:21" ht="21.95" customHeight="1" thickBot="1" x14ac:dyDescent="0.25">
      <c r="B1494" s="148"/>
      <c r="C1494" s="149"/>
      <c r="D1494" s="149"/>
      <c r="E1494" s="150"/>
      <c r="F1494" s="149"/>
      <c r="G1494" s="149"/>
      <c r="H1494" s="149"/>
      <c r="I1494" s="149"/>
      <c r="J1494" s="149"/>
      <c r="K1494" s="151"/>
      <c r="L1494" s="151"/>
      <c r="M1494" s="152"/>
      <c r="N1494" s="152"/>
      <c r="O1494" s="152"/>
      <c r="P1494" s="152"/>
      <c r="Q1494" s="152"/>
      <c r="R1494" s="152"/>
      <c r="S1494" s="153"/>
      <c r="T1494" s="154"/>
      <c r="U1494" s="118"/>
    </row>
    <row r="1495" spans="2:21" ht="19.899999999999999" customHeight="1" x14ac:dyDescent="0.2">
      <c r="B1495" s="125"/>
      <c r="C1495" s="10"/>
      <c r="D1495" s="10"/>
      <c r="E1495" s="126"/>
      <c r="F1495" s="10"/>
      <c r="G1495" s="10"/>
      <c r="H1495" s="10"/>
      <c r="I1495" s="10"/>
      <c r="J1495" s="10"/>
      <c r="K1495" s="126"/>
      <c r="L1495" s="127"/>
      <c r="M1495" s="142"/>
      <c r="N1495" s="142"/>
      <c r="O1495" s="142"/>
      <c r="P1495" s="142"/>
      <c r="Q1495" s="142"/>
      <c r="R1495" s="142"/>
      <c r="S1495" s="143"/>
      <c r="T1495" s="145"/>
      <c r="U1495" s="118"/>
    </row>
    <row r="1496" spans="2:21" ht="19.899999999999999" customHeight="1" x14ac:dyDescent="0.2">
      <c r="B1496" s="1039" t="s">
        <v>3</v>
      </c>
      <c r="C1496" s="1040"/>
      <c r="D1496" s="1041"/>
      <c r="E1496" s="126"/>
      <c r="F1496" s="10"/>
      <c r="G1496" s="10"/>
      <c r="H1496" s="10"/>
      <c r="I1496" s="10"/>
      <c r="J1496" s="10"/>
      <c r="K1496" s="126"/>
      <c r="L1496" s="127"/>
      <c r="M1496" s="142"/>
      <c r="N1496" s="142">
        <f>SUM(N1461:N1494)</f>
        <v>30396120</v>
      </c>
      <c r="O1496" s="142"/>
      <c r="P1496" s="142">
        <f>SUM(P1461:P1494)</f>
        <v>28876000</v>
      </c>
      <c r="Q1496" s="142">
        <f>SUM(Q1461:Q1494)</f>
        <v>0</v>
      </c>
      <c r="R1496" s="142">
        <f>SUM(R1461:R1494)</f>
        <v>0</v>
      </c>
      <c r="S1496" s="142">
        <f>SUM(S1461:S1494)</f>
        <v>27862620</v>
      </c>
      <c r="T1496" s="155"/>
      <c r="U1496" s="118"/>
    </row>
    <row r="1497" spans="2:21" ht="19.899999999999999" customHeight="1" thickBot="1" x14ac:dyDescent="0.25">
      <c r="B1497" s="148"/>
      <c r="C1497" s="149"/>
      <c r="D1497" s="149"/>
      <c r="E1497" s="150"/>
      <c r="F1497" s="149"/>
      <c r="G1497" s="149"/>
      <c r="H1497" s="149"/>
      <c r="I1497" s="149"/>
      <c r="J1497" s="149"/>
      <c r="K1497" s="150"/>
      <c r="L1497" s="151"/>
      <c r="M1497" s="152"/>
      <c r="N1497" s="152"/>
      <c r="O1497" s="152"/>
      <c r="P1497" s="152"/>
      <c r="Q1497" s="152"/>
      <c r="R1497" s="152"/>
      <c r="S1497" s="156"/>
      <c r="T1497" s="154"/>
      <c r="U1497" s="118"/>
    </row>
  </sheetData>
  <mergeCells count="308">
    <mergeCell ref="B1496:D1496"/>
    <mergeCell ref="M1458:N1458"/>
    <mergeCell ref="O1458:P1458"/>
    <mergeCell ref="Q1458:R1458"/>
    <mergeCell ref="B1459:D1459"/>
    <mergeCell ref="E1459:J1459"/>
    <mergeCell ref="M1459:N1459"/>
    <mergeCell ref="O1459:P1459"/>
    <mergeCell ref="Q1459:R1459"/>
    <mergeCell ref="B578:D578"/>
    <mergeCell ref="E578:J578"/>
    <mergeCell ref="M578:N578"/>
    <mergeCell ref="O578:P578"/>
    <mergeCell ref="Q578:R578"/>
    <mergeCell ref="B394:D394"/>
    <mergeCell ref="M577:N577"/>
    <mergeCell ref="O577:P577"/>
    <mergeCell ref="Q577:R577"/>
    <mergeCell ref="B571:D571"/>
    <mergeCell ref="B568:D568"/>
    <mergeCell ref="B526:D526"/>
    <mergeCell ref="M532:N532"/>
    <mergeCell ref="O532:P532"/>
    <mergeCell ref="Q532:R532"/>
    <mergeCell ref="B533:D533"/>
    <mergeCell ref="E533:J533"/>
    <mergeCell ref="M533:N533"/>
    <mergeCell ref="O533:P533"/>
    <mergeCell ref="Q533:R533"/>
    <mergeCell ref="M4:N4"/>
    <mergeCell ref="O4:P4"/>
    <mergeCell ref="Q4:R4"/>
    <mergeCell ref="Q5:R5"/>
    <mergeCell ref="B5:D5"/>
    <mergeCell ref="E5:J5"/>
    <mergeCell ref="M5:N5"/>
    <mergeCell ref="O5:P5"/>
    <mergeCell ref="M312:N312"/>
    <mergeCell ref="O312:P312"/>
    <mergeCell ref="Q312:R312"/>
    <mergeCell ref="M48:N48"/>
    <mergeCell ref="O48:P48"/>
    <mergeCell ref="Q48:R48"/>
    <mergeCell ref="B49:D49"/>
    <mergeCell ref="E49:J49"/>
    <mergeCell ref="M49:N49"/>
    <mergeCell ref="O49:P49"/>
    <mergeCell ref="Q49:R49"/>
    <mergeCell ref="B42:D42"/>
    <mergeCell ref="B86:D86"/>
    <mergeCell ref="M136:N136"/>
    <mergeCell ref="O136:P136"/>
    <mergeCell ref="Q136:R136"/>
    <mergeCell ref="B137:D137"/>
    <mergeCell ref="E137:J137"/>
    <mergeCell ref="M137:N137"/>
    <mergeCell ref="O137:P137"/>
    <mergeCell ref="Q137:R137"/>
    <mergeCell ref="M92:N92"/>
    <mergeCell ref="B174:D174"/>
    <mergeCell ref="M180:N180"/>
    <mergeCell ref="O180:P180"/>
    <mergeCell ref="Q180:R180"/>
    <mergeCell ref="B130:D130"/>
    <mergeCell ref="O92:P92"/>
    <mergeCell ref="Q92:R92"/>
    <mergeCell ref="B93:D93"/>
    <mergeCell ref="E93:J93"/>
    <mergeCell ref="M93:N93"/>
    <mergeCell ref="O93:P93"/>
    <mergeCell ref="Q93:R93"/>
    <mergeCell ref="B181:D181"/>
    <mergeCell ref="E181:J181"/>
    <mergeCell ref="M181:N181"/>
    <mergeCell ref="O181:P181"/>
    <mergeCell ref="Q181:R181"/>
    <mergeCell ref="B218:D218"/>
    <mergeCell ref="M224:N224"/>
    <mergeCell ref="O224:P224"/>
    <mergeCell ref="Q224:R224"/>
    <mergeCell ref="B225:D225"/>
    <mergeCell ref="E225:J225"/>
    <mergeCell ref="M225:N225"/>
    <mergeCell ref="O225:P225"/>
    <mergeCell ref="Q225:R225"/>
    <mergeCell ref="B262:D262"/>
    <mergeCell ref="M268:N268"/>
    <mergeCell ref="O268:P268"/>
    <mergeCell ref="Q268:R268"/>
    <mergeCell ref="B269:D269"/>
    <mergeCell ref="E269:J269"/>
    <mergeCell ref="M269:N269"/>
    <mergeCell ref="O269:P269"/>
    <mergeCell ref="Q269:R269"/>
    <mergeCell ref="M400:N400"/>
    <mergeCell ref="O400:P400"/>
    <mergeCell ref="Q400:R400"/>
    <mergeCell ref="B401:D401"/>
    <mergeCell ref="E401:J401"/>
    <mergeCell ref="M401:N401"/>
    <mergeCell ref="O401:P401"/>
    <mergeCell ref="Q401:R401"/>
    <mergeCell ref="B306:D306"/>
    <mergeCell ref="B313:D313"/>
    <mergeCell ref="E313:J313"/>
    <mergeCell ref="M313:N313"/>
    <mergeCell ref="O313:P313"/>
    <mergeCell ref="Q313:R313"/>
    <mergeCell ref="B350:D350"/>
    <mergeCell ref="M356:N356"/>
    <mergeCell ref="O356:P356"/>
    <mergeCell ref="Q356:R356"/>
    <mergeCell ref="B357:D357"/>
    <mergeCell ref="E357:J357"/>
    <mergeCell ref="M357:N357"/>
    <mergeCell ref="O357:P357"/>
    <mergeCell ref="Q357:R357"/>
    <mergeCell ref="M489:N489"/>
    <mergeCell ref="O489:P489"/>
    <mergeCell ref="Q489:R489"/>
    <mergeCell ref="B438:D438"/>
    <mergeCell ref="M444:N444"/>
    <mergeCell ref="O444:P444"/>
    <mergeCell ref="Q444:R444"/>
    <mergeCell ref="B445:D445"/>
    <mergeCell ref="E445:J445"/>
    <mergeCell ref="M445:N445"/>
    <mergeCell ref="O445:P445"/>
    <mergeCell ref="Q445:R445"/>
    <mergeCell ref="B482:D482"/>
    <mergeCell ref="M488:N488"/>
    <mergeCell ref="O488:P488"/>
    <mergeCell ref="Q488:R488"/>
    <mergeCell ref="B489:D489"/>
    <mergeCell ref="E489:J489"/>
    <mergeCell ref="B615:D615"/>
    <mergeCell ref="M621:N621"/>
    <mergeCell ref="O621:P621"/>
    <mergeCell ref="Q621:R621"/>
    <mergeCell ref="B622:D622"/>
    <mergeCell ref="E622:J622"/>
    <mergeCell ref="M622:N622"/>
    <mergeCell ref="O622:P622"/>
    <mergeCell ref="Q622:R622"/>
    <mergeCell ref="B659:D659"/>
    <mergeCell ref="M665:N665"/>
    <mergeCell ref="O665:P665"/>
    <mergeCell ref="Q665:R665"/>
    <mergeCell ref="B666:D666"/>
    <mergeCell ref="E666:J666"/>
    <mergeCell ref="M666:N666"/>
    <mergeCell ref="O666:P666"/>
    <mergeCell ref="Q666:R666"/>
    <mergeCell ref="B703:D703"/>
    <mergeCell ref="M709:N709"/>
    <mergeCell ref="O709:P709"/>
    <mergeCell ref="Q709:R709"/>
    <mergeCell ref="B710:D710"/>
    <mergeCell ref="E710:J710"/>
    <mergeCell ref="M710:N710"/>
    <mergeCell ref="O710:P710"/>
    <mergeCell ref="Q710:R710"/>
    <mergeCell ref="B747:D747"/>
    <mergeCell ref="M753:N753"/>
    <mergeCell ref="O753:P753"/>
    <mergeCell ref="Q753:R753"/>
    <mergeCell ref="B754:D754"/>
    <mergeCell ref="E754:J754"/>
    <mergeCell ref="M754:N754"/>
    <mergeCell ref="O754:P754"/>
    <mergeCell ref="Q754:R754"/>
    <mergeCell ref="B792:D792"/>
    <mergeCell ref="M798:N798"/>
    <mergeCell ref="O798:P798"/>
    <mergeCell ref="Q798:R798"/>
    <mergeCell ref="B799:D799"/>
    <mergeCell ref="E799:J799"/>
    <mergeCell ref="M799:N799"/>
    <mergeCell ref="O799:P799"/>
    <mergeCell ref="Q799:R799"/>
    <mergeCell ref="M886:N886"/>
    <mergeCell ref="O886:P886"/>
    <mergeCell ref="Q886:R886"/>
    <mergeCell ref="B887:D887"/>
    <mergeCell ref="E887:J887"/>
    <mergeCell ref="M887:N887"/>
    <mergeCell ref="O887:P887"/>
    <mergeCell ref="Q887:R887"/>
    <mergeCell ref="B836:D836"/>
    <mergeCell ref="M842:N842"/>
    <mergeCell ref="O842:P842"/>
    <mergeCell ref="Q842:R842"/>
    <mergeCell ref="B843:D843"/>
    <mergeCell ref="E843:J843"/>
    <mergeCell ref="M843:N843"/>
    <mergeCell ref="O843:P843"/>
    <mergeCell ref="Q843:R843"/>
    <mergeCell ref="Q974:R974"/>
    <mergeCell ref="B975:D975"/>
    <mergeCell ref="E975:J975"/>
    <mergeCell ref="M975:N975"/>
    <mergeCell ref="O975:P975"/>
    <mergeCell ref="Q975:R975"/>
    <mergeCell ref="B924:D924"/>
    <mergeCell ref="M930:N930"/>
    <mergeCell ref="O930:P930"/>
    <mergeCell ref="Q930:R930"/>
    <mergeCell ref="B931:D931"/>
    <mergeCell ref="E931:J931"/>
    <mergeCell ref="M931:N931"/>
    <mergeCell ref="O931:P931"/>
    <mergeCell ref="Q931:R931"/>
    <mergeCell ref="Q1062:R1062"/>
    <mergeCell ref="B1063:D1063"/>
    <mergeCell ref="E1063:J1063"/>
    <mergeCell ref="M1063:N1063"/>
    <mergeCell ref="O1063:P1063"/>
    <mergeCell ref="Q1063:R1063"/>
    <mergeCell ref="B1012:D1012"/>
    <mergeCell ref="M1018:N1018"/>
    <mergeCell ref="O1018:P1018"/>
    <mergeCell ref="Q1018:R1018"/>
    <mergeCell ref="B1019:D1019"/>
    <mergeCell ref="E1019:J1019"/>
    <mergeCell ref="M1019:N1019"/>
    <mergeCell ref="O1019:P1019"/>
    <mergeCell ref="Q1019:R1019"/>
    <mergeCell ref="Q1150:R1150"/>
    <mergeCell ref="B1151:D1151"/>
    <mergeCell ref="E1151:J1151"/>
    <mergeCell ref="M1151:N1151"/>
    <mergeCell ref="O1151:P1151"/>
    <mergeCell ref="Q1151:R1151"/>
    <mergeCell ref="B1100:D1100"/>
    <mergeCell ref="M1106:N1106"/>
    <mergeCell ref="O1106:P1106"/>
    <mergeCell ref="Q1106:R1106"/>
    <mergeCell ref="B1107:D1107"/>
    <mergeCell ref="E1107:J1107"/>
    <mergeCell ref="M1107:N1107"/>
    <mergeCell ref="O1107:P1107"/>
    <mergeCell ref="Q1107:R1107"/>
    <mergeCell ref="Q1238:R1238"/>
    <mergeCell ref="B1239:D1239"/>
    <mergeCell ref="E1239:J1239"/>
    <mergeCell ref="M1239:N1239"/>
    <mergeCell ref="O1239:P1239"/>
    <mergeCell ref="Q1239:R1239"/>
    <mergeCell ref="B1188:D1188"/>
    <mergeCell ref="M1194:N1194"/>
    <mergeCell ref="O1194:P1194"/>
    <mergeCell ref="Q1194:R1194"/>
    <mergeCell ref="B1195:D1195"/>
    <mergeCell ref="E1195:J1195"/>
    <mergeCell ref="M1195:N1195"/>
    <mergeCell ref="O1195:P1195"/>
    <mergeCell ref="Q1195:R1195"/>
    <mergeCell ref="Q1326:R1326"/>
    <mergeCell ref="B1327:D1327"/>
    <mergeCell ref="E1327:J1327"/>
    <mergeCell ref="M1327:N1327"/>
    <mergeCell ref="O1327:P1327"/>
    <mergeCell ref="Q1327:R1327"/>
    <mergeCell ref="B1276:D1276"/>
    <mergeCell ref="M1282:N1282"/>
    <mergeCell ref="O1282:P1282"/>
    <mergeCell ref="Q1282:R1282"/>
    <mergeCell ref="B1283:D1283"/>
    <mergeCell ref="E1283:J1283"/>
    <mergeCell ref="M1283:N1283"/>
    <mergeCell ref="O1283:P1283"/>
    <mergeCell ref="Q1283:R1283"/>
    <mergeCell ref="Q1414:R1414"/>
    <mergeCell ref="B1415:D1415"/>
    <mergeCell ref="E1415:J1415"/>
    <mergeCell ref="M1415:N1415"/>
    <mergeCell ref="O1415:P1415"/>
    <mergeCell ref="Q1415:R1415"/>
    <mergeCell ref="Q1370:R1370"/>
    <mergeCell ref="B1371:D1371"/>
    <mergeCell ref="E1371:J1371"/>
    <mergeCell ref="M1371:N1371"/>
    <mergeCell ref="O1371:P1371"/>
    <mergeCell ref="Q1371:R1371"/>
    <mergeCell ref="B1452:D1452"/>
    <mergeCell ref="B789:D789"/>
    <mergeCell ref="B1408:D1408"/>
    <mergeCell ref="M1414:N1414"/>
    <mergeCell ref="O1414:P1414"/>
    <mergeCell ref="B1364:D1364"/>
    <mergeCell ref="M1370:N1370"/>
    <mergeCell ref="O1370:P1370"/>
    <mergeCell ref="B1320:D1320"/>
    <mergeCell ref="M1326:N1326"/>
    <mergeCell ref="O1326:P1326"/>
    <mergeCell ref="B1232:D1232"/>
    <mergeCell ref="M1238:N1238"/>
    <mergeCell ref="O1238:P1238"/>
    <mergeCell ref="B1144:D1144"/>
    <mergeCell ref="M1150:N1150"/>
    <mergeCell ref="O1150:P1150"/>
    <mergeCell ref="B1056:D1056"/>
    <mergeCell ref="M1062:N1062"/>
    <mergeCell ref="O1062:P1062"/>
    <mergeCell ref="B968:D968"/>
    <mergeCell ref="M974:N974"/>
    <mergeCell ref="O974:P974"/>
    <mergeCell ref="B880:D880"/>
  </mergeCells>
  <phoneticPr fontId="13"/>
  <printOptions horizontalCentered="1" verticalCentered="1"/>
  <pageMargins left="0" right="0" top="0.78740157480314965" bottom="0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2">
    <tabColor rgb="FF00B0F0"/>
  </sheetPr>
  <dimension ref="A1:AC166"/>
  <sheetViews>
    <sheetView view="pageBreakPreview" topLeftCell="A16" zoomScaleNormal="100" zoomScaleSheetLayoutView="100" workbookViewId="0">
      <selection activeCell="AY35" sqref="AY35"/>
    </sheetView>
  </sheetViews>
  <sheetFormatPr defaultColWidth="6.69921875" defaultRowHeight="17.25" x14ac:dyDescent="0.2"/>
  <cols>
    <col min="1" max="1" width="3.5" style="25" customWidth="1"/>
    <col min="2" max="2" width="5" style="25" customWidth="1"/>
    <col min="3" max="4" width="3.5" style="25" customWidth="1"/>
    <col min="5" max="5" width="1.69921875" style="25" customWidth="1"/>
    <col min="6" max="6" width="3.69921875" style="25" customWidth="1"/>
    <col min="7" max="7" width="0.8984375" style="25" customWidth="1"/>
    <col min="8" max="9" width="12.19921875" style="25" customWidth="1"/>
    <col min="10" max="11" width="0.8984375" style="25" customWidth="1"/>
    <col min="12" max="12" width="14.19921875" style="25" customWidth="1"/>
    <col min="13" max="13" width="0.8984375" style="25" customWidth="1"/>
    <col min="14" max="14" width="4.69921875" style="25" customWidth="1"/>
    <col min="15" max="15" width="0.8984375" style="25" customWidth="1"/>
    <col min="16" max="16" width="14.19921875" style="25" customWidth="1"/>
    <col min="17" max="18" width="0.8984375" style="25" customWidth="1"/>
    <col min="19" max="19" width="14.19921875" style="25" customWidth="1"/>
    <col min="20" max="21" width="0.8984375" style="25" customWidth="1"/>
    <col min="22" max="22" width="12.69921875" style="25" customWidth="1"/>
    <col min="23" max="24" width="0.8984375" style="25" customWidth="1"/>
    <col min="25" max="25" width="3.5" style="25" customWidth="1"/>
    <col min="26" max="26" width="0.8984375" style="25" customWidth="1"/>
    <col min="27" max="27" width="1.69921875" style="25" customWidth="1"/>
    <col min="28" max="16384" width="6.69921875" style="25"/>
  </cols>
  <sheetData>
    <row r="1" spans="1:27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5" spans="1:27" ht="21" x14ac:dyDescent="0.2">
      <c r="D5" s="30"/>
      <c r="I5" s="31"/>
    </row>
    <row r="6" spans="1:27" ht="15" customHeight="1" x14ac:dyDescent="0.2">
      <c r="D6" s="30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230"/>
      <c r="W6" s="33"/>
      <c r="X6" s="33"/>
      <c r="Y6" s="33"/>
      <c r="Z6" s="33"/>
      <c r="AA6" s="34"/>
    </row>
    <row r="7" spans="1:27" ht="12" customHeight="1" x14ac:dyDescent="0.2">
      <c r="D7" s="30"/>
      <c r="E7" s="35"/>
      <c r="F7" s="1074" t="s">
        <v>1789</v>
      </c>
      <c r="G7" s="1074"/>
      <c r="H7" s="1074"/>
      <c r="I7" s="1074"/>
      <c r="J7" s="1074"/>
      <c r="K7" s="1074"/>
      <c r="L7" s="1074"/>
      <c r="M7" s="1074"/>
      <c r="N7" s="1074"/>
      <c r="O7" s="1074"/>
      <c r="P7" s="1074"/>
      <c r="Q7" s="1074"/>
      <c r="R7" s="1074"/>
      <c r="S7" s="1074"/>
      <c r="T7" s="1074"/>
      <c r="U7" s="1074"/>
      <c r="V7" s="1074"/>
      <c r="W7" s="1074"/>
      <c r="X7" s="1074"/>
      <c r="Y7" s="1074"/>
      <c r="AA7" s="36"/>
    </row>
    <row r="8" spans="1:27" ht="12" customHeight="1" x14ac:dyDescent="0.2">
      <c r="D8" s="30"/>
      <c r="E8" s="35"/>
      <c r="F8" s="1074"/>
      <c r="G8" s="1074"/>
      <c r="H8" s="1074"/>
      <c r="I8" s="1074"/>
      <c r="J8" s="1074"/>
      <c r="K8" s="1074"/>
      <c r="L8" s="1074"/>
      <c r="M8" s="1074"/>
      <c r="N8" s="1074"/>
      <c r="O8" s="1074"/>
      <c r="P8" s="1074"/>
      <c r="Q8" s="1074"/>
      <c r="R8" s="1074"/>
      <c r="S8" s="1074"/>
      <c r="T8" s="1074"/>
      <c r="U8" s="1074"/>
      <c r="V8" s="1074"/>
      <c r="W8" s="1074"/>
      <c r="X8" s="1074"/>
      <c r="Y8" s="1074"/>
      <c r="AA8" s="36"/>
    </row>
    <row r="9" spans="1:27" ht="6.95" customHeight="1" x14ac:dyDescent="0.2">
      <c r="D9" s="30"/>
      <c r="E9" s="35"/>
      <c r="AA9" s="36"/>
    </row>
    <row r="10" spans="1:27" ht="7.5" customHeight="1" x14ac:dyDescent="0.2">
      <c r="D10" s="30"/>
      <c r="E10" s="35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AA10" s="36"/>
    </row>
    <row r="11" spans="1:27" ht="15" customHeight="1" x14ac:dyDescent="0.2">
      <c r="D11" s="30"/>
      <c r="E11" s="35"/>
      <c r="F11" s="162"/>
      <c r="G11" s="162"/>
      <c r="H11" s="162"/>
      <c r="I11" s="262" t="s">
        <v>585</v>
      </c>
      <c r="J11" s="263"/>
      <c r="K11" s="162"/>
      <c r="L11" s="264" t="s">
        <v>1828</v>
      </c>
      <c r="M11" s="265"/>
      <c r="N11" s="265"/>
      <c r="O11" s="265"/>
      <c r="P11" s="265"/>
      <c r="Q11" s="265"/>
      <c r="R11" s="265"/>
      <c r="S11" s="265"/>
      <c r="T11" s="265"/>
      <c r="U11" s="266"/>
      <c r="V11" s="266"/>
      <c r="W11" s="266"/>
      <c r="X11" s="266"/>
      <c r="Y11" s="266"/>
      <c r="Z11" s="162"/>
      <c r="AA11" s="36"/>
    </row>
    <row r="12" spans="1:27" ht="6.95" customHeight="1" x14ac:dyDescent="0.2">
      <c r="D12" s="30"/>
      <c r="E12" s="35"/>
      <c r="F12" s="162"/>
      <c r="G12" s="162"/>
      <c r="H12" s="162"/>
      <c r="I12" s="267"/>
      <c r="J12" s="268"/>
      <c r="K12" s="269"/>
      <c r="L12" s="270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36"/>
    </row>
    <row r="13" spans="1:27" ht="15" customHeight="1" x14ac:dyDescent="0.2">
      <c r="D13" s="30"/>
      <c r="E13" s="35"/>
      <c r="F13" s="162"/>
      <c r="G13" s="162"/>
      <c r="H13" s="162"/>
      <c r="I13" s="262" t="s">
        <v>586</v>
      </c>
      <c r="J13" s="263"/>
      <c r="K13" s="162"/>
      <c r="L13" s="264" t="s">
        <v>1809</v>
      </c>
      <c r="M13" s="265"/>
      <c r="N13" s="265"/>
      <c r="O13" s="265"/>
      <c r="P13" s="265"/>
      <c r="Q13" s="265"/>
      <c r="R13" s="265"/>
      <c r="S13" s="265"/>
      <c r="T13" s="265"/>
      <c r="U13" s="266"/>
      <c r="V13" s="266"/>
      <c r="W13" s="266"/>
      <c r="X13" s="266"/>
      <c r="Y13" s="266"/>
      <c r="Z13" s="162"/>
      <c r="AA13" s="36"/>
    </row>
    <row r="14" spans="1:27" ht="6.95" customHeight="1" x14ac:dyDescent="0.2">
      <c r="D14" s="30"/>
      <c r="E14" s="35"/>
      <c r="F14" s="162"/>
      <c r="G14" s="162"/>
      <c r="H14" s="162"/>
      <c r="I14" s="267"/>
      <c r="J14" s="268"/>
      <c r="K14" s="269"/>
      <c r="L14" s="270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36"/>
    </row>
    <row r="15" spans="1:27" ht="15" customHeight="1" x14ac:dyDescent="0.2">
      <c r="D15" s="30"/>
      <c r="E15" s="35"/>
      <c r="F15" s="162"/>
      <c r="G15" s="162"/>
      <c r="H15" s="162"/>
      <c r="I15" s="262" t="s">
        <v>587</v>
      </c>
      <c r="J15" s="263"/>
      <c r="K15" s="162"/>
      <c r="L15" s="271" t="s">
        <v>1810</v>
      </c>
      <c r="M15" s="272"/>
      <c r="N15" s="272"/>
      <c r="O15" s="272"/>
      <c r="P15" s="272"/>
      <c r="Q15" s="272"/>
      <c r="R15" s="272"/>
      <c r="S15" s="272"/>
      <c r="T15" s="272"/>
      <c r="U15" s="273"/>
      <c r="V15" s="273"/>
      <c r="W15" s="273"/>
      <c r="X15" s="273"/>
      <c r="Y15" s="273"/>
      <c r="Z15" s="162"/>
      <c r="AA15" s="36"/>
    </row>
    <row r="16" spans="1:27" ht="6.95" customHeight="1" x14ac:dyDescent="0.2">
      <c r="D16" s="30"/>
      <c r="E16" s="35"/>
      <c r="F16" s="162"/>
      <c r="G16" s="162"/>
      <c r="H16" s="162"/>
      <c r="I16" s="267"/>
      <c r="J16" s="268"/>
      <c r="K16" s="269"/>
      <c r="L16" s="270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36"/>
    </row>
    <row r="17" spans="4:29" ht="15" customHeight="1" x14ac:dyDescent="0.2">
      <c r="D17" s="30"/>
      <c r="E17" s="35"/>
      <c r="F17" s="1075" t="s">
        <v>584</v>
      </c>
      <c r="G17" s="1075"/>
      <c r="H17" s="1075"/>
      <c r="I17" s="1075"/>
      <c r="J17" s="1075"/>
      <c r="K17" s="1075"/>
      <c r="L17" s="1075"/>
      <c r="M17" s="1075"/>
      <c r="N17" s="1075"/>
      <c r="O17" s="1075"/>
      <c r="P17" s="1075"/>
      <c r="Q17" s="1075"/>
      <c r="R17" s="1075"/>
      <c r="S17" s="1075"/>
      <c r="T17" s="1075"/>
      <c r="U17" s="1075"/>
      <c r="V17" s="1075"/>
      <c r="W17" s="1075"/>
      <c r="X17" s="1075"/>
      <c r="Y17" s="1075"/>
      <c r="Z17" s="1075"/>
      <c r="AA17" s="36"/>
    </row>
    <row r="18" spans="4:29" ht="2.1" customHeight="1" x14ac:dyDescent="0.2">
      <c r="D18" s="30"/>
      <c r="E18" s="35"/>
      <c r="AA18" s="36"/>
    </row>
    <row r="19" spans="4:29" ht="17.100000000000001" customHeight="1" x14ac:dyDescent="0.2">
      <c r="D19" s="30"/>
      <c r="E19" s="35"/>
      <c r="F19" s="1065" t="s">
        <v>580</v>
      </c>
      <c r="G19" s="1067" t="s">
        <v>582</v>
      </c>
      <c r="H19" s="1061"/>
      <c r="I19" s="1061"/>
      <c r="J19" s="1061"/>
      <c r="K19" s="1069" t="s">
        <v>1794</v>
      </c>
      <c r="L19" s="1070"/>
      <c r="M19" s="1079"/>
      <c r="N19" s="1061" t="s">
        <v>588</v>
      </c>
      <c r="O19" s="1081" t="s">
        <v>1792</v>
      </c>
      <c r="P19" s="1072"/>
      <c r="Q19" s="1082"/>
      <c r="R19" s="1085" t="s">
        <v>1793</v>
      </c>
      <c r="S19" s="1072"/>
      <c r="T19" s="1086"/>
      <c r="U19" s="1061" t="s">
        <v>583</v>
      </c>
      <c r="V19" s="1061"/>
      <c r="W19" s="1061"/>
      <c r="X19" s="1061"/>
      <c r="Y19" s="1061"/>
      <c r="Z19" s="1062"/>
      <c r="AA19" s="36"/>
    </row>
    <row r="20" spans="4:29" ht="17.100000000000001" customHeight="1" x14ac:dyDescent="0.2">
      <c r="D20" s="30"/>
      <c r="E20" s="35"/>
      <c r="F20" s="1066"/>
      <c r="G20" s="1068"/>
      <c r="H20" s="1063"/>
      <c r="I20" s="1063"/>
      <c r="J20" s="1063"/>
      <c r="K20" s="1071"/>
      <c r="L20" s="1063"/>
      <c r="M20" s="1080"/>
      <c r="N20" s="1063"/>
      <c r="O20" s="1083"/>
      <c r="P20" s="1073"/>
      <c r="Q20" s="1084"/>
      <c r="R20" s="1087"/>
      <c r="S20" s="1073"/>
      <c r="T20" s="1088"/>
      <c r="U20" s="1063"/>
      <c r="V20" s="1063"/>
      <c r="W20" s="1063"/>
      <c r="X20" s="1063"/>
      <c r="Y20" s="1063"/>
      <c r="Z20" s="1064"/>
      <c r="AA20" s="36"/>
    </row>
    <row r="21" spans="4:29" ht="17.100000000000001" customHeight="1" x14ac:dyDescent="0.2">
      <c r="D21" s="30"/>
      <c r="E21" s="35"/>
      <c r="F21" s="301" t="s">
        <v>1829</v>
      </c>
      <c r="G21" s="247"/>
      <c r="H21" s="1060" t="s">
        <v>1830</v>
      </c>
      <c r="I21" s="1060"/>
      <c r="J21" s="310"/>
      <c r="K21" s="340"/>
      <c r="L21" s="277" t="s">
        <v>1791</v>
      </c>
      <c r="M21" s="342"/>
      <c r="N21" s="314"/>
      <c r="O21" s="349"/>
      <c r="P21" s="277" t="s">
        <v>1791</v>
      </c>
      <c r="Q21" s="254"/>
      <c r="R21" s="255"/>
      <c r="S21" s="277" t="s">
        <v>1791</v>
      </c>
      <c r="T21" s="348"/>
      <c r="U21" s="249"/>
      <c r="V21" s="248"/>
      <c r="W21" s="249"/>
      <c r="X21" s="249"/>
      <c r="Y21" s="248"/>
      <c r="Z21" s="250"/>
      <c r="AA21" s="36"/>
      <c r="AB21" s="1051"/>
      <c r="AC21" s="1052"/>
    </row>
    <row r="22" spans="4:29" ht="17.100000000000001" customHeight="1" x14ac:dyDescent="0.2">
      <c r="D22" s="30"/>
      <c r="E22" s="987"/>
      <c r="F22" s="302" t="s">
        <v>1215</v>
      </c>
      <c r="G22" s="251"/>
      <c r="H22" s="1113" t="s">
        <v>1811</v>
      </c>
      <c r="I22" s="1113"/>
      <c r="J22" s="311"/>
      <c r="K22" s="341"/>
      <c r="L22" s="277" t="s">
        <v>1791</v>
      </c>
      <c r="M22" s="342"/>
      <c r="N22" s="314"/>
      <c r="O22" s="349"/>
      <c r="P22" s="277" t="s">
        <v>1791</v>
      </c>
      <c r="Q22" s="254"/>
      <c r="R22" s="255"/>
      <c r="S22" s="277" t="s">
        <v>1791</v>
      </c>
      <c r="T22" s="350"/>
      <c r="U22" s="255"/>
      <c r="V22" s="252"/>
      <c r="W22" s="255"/>
      <c r="X22" s="255"/>
      <c r="Y22" s="252"/>
      <c r="Z22" s="256"/>
      <c r="AA22" s="36"/>
      <c r="AB22" s="988"/>
      <c r="AC22" s="43"/>
    </row>
    <row r="23" spans="4:29" ht="17.100000000000001" customHeight="1" x14ac:dyDescent="0.2">
      <c r="D23" s="30"/>
      <c r="E23" s="35"/>
      <c r="F23" s="302" t="s">
        <v>1216</v>
      </c>
      <c r="G23" s="251"/>
      <c r="H23" s="1050" t="s">
        <v>1831</v>
      </c>
      <c r="I23" s="1050"/>
      <c r="J23" s="311"/>
      <c r="K23" s="341"/>
      <c r="L23" s="277" t="s">
        <v>1791</v>
      </c>
      <c r="M23" s="342"/>
      <c r="N23" s="314"/>
      <c r="O23" s="349"/>
      <c r="P23" s="277" t="s">
        <v>1791</v>
      </c>
      <c r="Q23" s="254"/>
      <c r="R23" s="255"/>
      <c r="S23" s="277" t="s">
        <v>1791</v>
      </c>
      <c r="T23" s="350"/>
      <c r="U23" s="255"/>
      <c r="V23" s="252"/>
      <c r="W23" s="255"/>
      <c r="X23" s="255"/>
      <c r="Y23" s="252"/>
      <c r="Z23" s="256"/>
      <c r="AA23" s="36"/>
      <c r="AB23" s="1051"/>
      <c r="AC23" s="1052"/>
    </row>
    <row r="24" spans="4:29" ht="17.100000000000001" customHeight="1" x14ac:dyDescent="0.2">
      <c r="D24" s="30"/>
      <c r="E24" s="35"/>
      <c r="F24" s="302" t="s">
        <v>1832</v>
      </c>
      <c r="G24" s="251"/>
      <c r="H24" s="1050" t="s">
        <v>1833</v>
      </c>
      <c r="I24" s="1050"/>
      <c r="J24" s="311"/>
      <c r="K24" s="341"/>
      <c r="L24" s="277" t="s">
        <v>1791</v>
      </c>
      <c r="M24" s="342"/>
      <c r="N24" s="314"/>
      <c r="O24" s="349"/>
      <c r="P24" s="277" t="s">
        <v>1791</v>
      </c>
      <c r="Q24" s="254"/>
      <c r="R24" s="255"/>
      <c r="S24" s="277" t="s">
        <v>1791</v>
      </c>
      <c r="T24" s="350"/>
      <c r="U24" s="255"/>
      <c r="V24" s="252"/>
      <c r="W24" s="255"/>
      <c r="X24" s="255"/>
      <c r="Y24" s="252"/>
      <c r="Z24" s="256"/>
      <c r="AA24" s="36"/>
      <c r="AB24" s="1051"/>
      <c r="AC24" s="1052"/>
    </row>
    <row r="25" spans="4:29" ht="17.100000000000001" customHeight="1" x14ac:dyDescent="0.2">
      <c r="D25" s="30"/>
      <c r="E25" s="35"/>
      <c r="F25" s="302" t="s">
        <v>1834</v>
      </c>
      <c r="G25" s="251"/>
      <c r="H25" s="1050" t="s">
        <v>1835</v>
      </c>
      <c r="I25" s="1050"/>
      <c r="J25" s="311"/>
      <c r="K25" s="341"/>
      <c r="L25" s="277" t="s">
        <v>1791</v>
      </c>
      <c r="M25" s="342"/>
      <c r="N25" s="314"/>
      <c r="O25" s="349"/>
      <c r="P25" s="277" t="s">
        <v>1791</v>
      </c>
      <c r="Q25" s="254"/>
      <c r="R25" s="255"/>
      <c r="S25" s="277" t="s">
        <v>1791</v>
      </c>
      <c r="T25" s="350"/>
      <c r="U25" s="255"/>
      <c r="V25" s="252"/>
      <c r="W25" s="255"/>
      <c r="X25" s="255"/>
      <c r="Y25" s="252"/>
      <c r="Z25" s="256"/>
      <c r="AA25" s="36"/>
      <c r="AB25" s="1051"/>
      <c r="AC25" s="1052"/>
    </row>
    <row r="26" spans="4:29" ht="17.100000000000001" customHeight="1" x14ac:dyDescent="0.2">
      <c r="D26" s="30"/>
      <c r="E26" s="35"/>
      <c r="F26" s="302" t="s">
        <v>1836</v>
      </c>
      <c r="G26" s="251"/>
      <c r="H26" s="1050" t="s">
        <v>1422</v>
      </c>
      <c r="I26" s="1050"/>
      <c r="J26" s="311"/>
      <c r="K26" s="341"/>
      <c r="L26" s="277" t="s">
        <v>1791</v>
      </c>
      <c r="M26" s="342"/>
      <c r="N26" s="314"/>
      <c r="O26" s="349"/>
      <c r="P26" s="277" t="s">
        <v>1791</v>
      </c>
      <c r="Q26" s="254"/>
      <c r="R26" s="255"/>
      <c r="S26" s="277" t="s">
        <v>1791</v>
      </c>
      <c r="T26" s="350"/>
      <c r="U26" s="255"/>
      <c r="V26" s="253"/>
      <c r="W26" s="255"/>
      <c r="X26" s="255"/>
      <c r="Y26" s="252"/>
      <c r="Z26" s="256"/>
      <c r="AA26" s="36"/>
      <c r="AB26" s="1051"/>
      <c r="AC26" s="1052"/>
    </row>
    <row r="27" spans="4:29" ht="17.100000000000001" customHeight="1" x14ac:dyDescent="0.2">
      <c r="D27" s="30"/>
      <c r="E27" s="35"/>
      <c r="F27" s="302" t="s">
        <v>1837</v>
      </c>
      <c r="G27" s="251"/>
      <c r="H27" s="1078" t="s">
        <v>1387</v>
      </c>
      <c r="I27" s="1078"/>
      <c r="J27" s="311"/>
      <c r="K27" s="341"/>
      <c r="L27" s="277" t="s">
        <v>1791</v>
      </c>
      <c r="M27" s="342"/>
      <c r="N27" s="314"/>
      <c r="O27" s="349"/>
      <c r="P27" s="277" t="s">
        <v>1791</v>
      </c>
      <c r="Q27" s="254"/>
      <c r="R27" s="255"/>
      <c r="S27" s="277" t="s">
        <v>1791</v>
      </c>
      <c r="T27" s="350"/>
      <c r="U27" s="255"/>
      <c r="V27" s="253"/>
      <c r="W27" s="255"/>
      <c r="X27" s="255"/>
      <c r="Y27" s="257"/>
      <c r="Z27" s="256"/>
      <c r="AA27" s="36"/>
      <c r="AB27" s="1051"/>
      <c r="AC27" s="1052"/>
    </row>
    <row r="28" spans="4:29" ht="17.100000000000001" customHeight="1" x14ac:dyDescent="0.2">
      <c r="D28" s="30"/>
      <c r="E28" s="35"/>
      <c r="F28" s="302" t="s">
        <v>715</v>
      </c>
      <c r="G28" s="251"/>
      <c r="H28" s="1050" t="s">
        <v>1404</v>
      </c>
      <c r="I28" s="1050"/>
      <c r="J28" s="311"/>
      <c r="K28" s="341"/>
      <c r="L28" s="277" t="s">
        <v>1791</v>
      </c>
      <c r="M28" s="342"/>
      <c r="N28" s="314"/>
      <c r="O28" s="349"/>
      <c r="P28" s="277" t="s">
        <v>1791</v>
      </c>
      <c r="Q28" s="254"/>
      <c r="R28" s="255"/>
      <c r="S28" s="277" t="s">
        <v>1791</v>
      </c>
      <c r="T28" s="350"/>
      <c r="U28" s="255"/>
      <c r="V28" s="252"/>
      <c r="W28" s="255"/>
      <c r="X28" s="255"/>
      <c r="Y28" s="252"/>
      <c r="Z28" s="256"/>
      <c r="AA28" s="36"/>
      <c r="AB28" s="1051"/>
      <c r="AC28" s="1052"/>
    </row>
    <row r="29" spans="4:29" ht="17.100000000000001" customHeight="1" x14ac:dyDescent="0.2">
      <c r="D29" s="30"/>
      <c r="E29" s="35"/>
      <c r="F29" s="302" t="s">
        <v>716</v>
      </c>
      <c r="G29" s="251"/>
      <c r="H29" s="1050" t="s">
        <v>1405</v>
      </c>
      <c r="I29" s="1050"/>
      <c r="J29" s="311"/>
      <c r="K29" s="341"/>
      <c r="L29" s="277" t="s">
        <v>1791</v>
      </c>
      <c r="M29" s="342"/>
      <c r="N29" s="314"/>
      <c r="O29" s="349"/>
      <c r="P29" s="277" t="s">
        <v>1791</v>
      </c>
      <c r="Q29" s="254"/>
      <c r="R29" s="255"/>
      <c r="S29" s="277" t="s">
        <v>1791</v>
      </c>
      <c r="T29" s="350"/>
      <c r="U29" s="255"/>
      <c r="V29" s="252"/>
      <c r="W29" s="255"/>
      <c r="X29" s="255"/>
      <c r="Y29" s="252"/>
      <c r="Z29" s="256"/>
      <c r="AA29" s="36"/>
      <c r="AB29" s="1051"/>
      <c r="AC29" s="1052"/>
    </row>
    <row r="30" spans="4:29" ht="17.100000000000001" customHeight="1" x14ac:dyDescent="0.2">
      <c r="D30" s="30"/>
      <c r="E30" s="35"/>
      <c r="F30" s="302" t="s">
        <v>717</v>
      </c>
      <c r="G30" s="251"/>
      <c r="H30" s="1050" t="s">
        <v>1423</v>
      </c>
      <c r="I30" s="1050"/>
      <c r="J30" s="311"/>
      <c r="K30" s="341"/>
      <c r="L30" s="277" t="s">
        <v>1791</v>
      </c>
      <c r="M30" s="342"/>
      <c r="N30" s="314"/>
      <c r="O30" s="349"/>
      <c r="P30" s="277" t="s">
        <v>1791</v>
      </c>
      <c r="Q30" s="254"/>
      <c r="R30" s="255"/>
      <c r="S30" s="277" t="s">
        <v>1791</v>
      </c>
      <c r="T30" s="350"/>
      <c r="U30" s="255"/>
      <c r="V30" s="252"/>
      <c r="W30" s="255"/>
      <c r="X30" s="255"/>
      <c r="Y30" s="252"/>
      <c r="Z30" s="256"/>
      <c r="AA30" s="36"/>
      <c r="AB30" s="1051"/>
      <c r="AC30" s="1052"/>
    </row>
    <row r="31" spans="4:29" ht="17.100000000000001" customHeight="1" x14ac:dyDescent="0.2">
      <c r="D31" s="30"/>
      <c r="E31" s="35"/>
      <c r="F31" s="302" t="s">
        <v>718</v>
      </c>
      <c r="G31" s="251"/>
      <c r="H31" s="1050" t="s">
        <v>1424</v>
      </c>
      <c r="I31" s="1050"/>
      <c r="J31" s="311"/>
      <c r="K31" s="341"/>
      <c r="L31" s="277" t="s">
        <v>1791</v>
      </c>
      <c r="M31" s="342"/>
      <c r="N31" s="314"/>
      <c r="O31" s="349"/>
      <c r="P31" s="277" t="s">
        <v>1791</v>
      </c>
      <c r="Q31" s="254"/>
      <c r="R31" s="255"/>
      <c r="S31" s="277" t="s">
        <v>1791</v>
      </c>
      <c r="T31" s="350"/>
      <c r="U31" s="255"/>
      <c r="V31" s="252"/>
      <c r="W31" s="255"/>
      <c r="X31" s="255"/>
      <c r="Y31" s="252"/>
      <c r="Z31" s="256"/>
      <c r="AA31" s="36"/>
      <c r="AB31" s="1051"/>
      <c r="AC31" s="1052"/>
    </row>
    <row r="32" spans="4:29" ht="17.100000000000001" customHeight="1" x14ac:dyDescent="0.2">
      <c r="D32" s="30"/>
      <c r="E32" s="35"/>
      <c r="F32" s="302" t="s">
        <v>1838</v>
      </c>
      <c r="G32" s="251"/>
      <c r="H32" s="1050" t="s">
        <v>1425</v>
      </c>
      <c r="I32" s="1050"/>
      <c r="J32" s="311"/>
      <c r="K32" s="341"/>
      <c r="L32" s="277" t="s">
        <v>1791</v>
      </c>
      <c r="M32" s="342"/>
      <c r="N32" s="314"/>
      <c r="O32" s="349"/>
      <c r="P32" s="277" t="s">
        <v>1791</v>
      </c>
      <c r="Q32" s="254"/>
      <c r="R32" s="255"/>
      <c r="S32" s="277" t="s">
        <v>1791</v>
      </c>
      <c r="T32" s="350"/>
      <c r="U32" s="255"/>
      <c r="V32" s="252"/>
      <c r="W32" s="1058"/>
      <c r="X32" s="1058"/>
      <c r="Y32" s="1058"/>
      <c r="Z32" s="1059"/>
      <c r="AA32" s="36"/>
      <c r="AB32" s="1051"/>
      <c r="AC32" s="1052"/>
    </row>
    <row r="33" spans="4:29" ht="17.100000000000001" customHeight="1" x14ac:dyDescent="0.2">
      <c r="D33" s="30"/>
      <c r="E33" s="35"/>
      <c r="F33" s="302" t="s">
        <v>1839</v>
      </c>
      <c r="G33" s="251"/>
      <c r="H33" s="1050" t="s">
        <v>1426</v>
      </c>
      <c r="I33" s="1050"/>
      <c r="J33" s="311"/>
      <c r="K33" s="341"/>
      <c r="L33" s="277" t="s">
        <v>1791</v>
      </c>
      <c r="M33" s="342"/>
      <c r="N33" s="314"/>
      <c r="O33" s="349"/>
      <c r="P33" s="277" t="s">
        <v>1791</v>
      </c>
      <c r="Q33" s="254"/>
      <c r="R33" s="255"/>
      <c r="S33" s="277" t="s">
        <v>1791</v>
      </c>
      <c r="T33" s="350"/>
      <c r="U33" s="255"/>
      <c r="V33" s="252"/>
      <c r="W33" s="255"/>
      <c r="X33" s="255"/>
      <c r="Y33" s="252"/>
      <c r="Z33" s="256"/>
      <c r="AA33" s="36"/>
      <c r="AB33" s="1051"/>
      <c r="AC33" s="1052"/>
    </row>
    <row r="34" spans="4:29" ht="17.100000000000001" customHeight="1" x14ac:dyDescent="0.2">
      <c r="D34" s="30"/>
      <c r="E34" s="35"/>
      <c r="F34" s="302" t="s">
        <v>721</v>
      </c>
      <c r="G34" s="251"/>
      <c r="H34" s="1050" t="s">
        <v>1473</v>
      </c>
      <c r="I34" s="1050"/>
      <c r="J34" s="311"/>
      <c r="K34" s="341"/>
      <c r="L34" s="277" t="s">
        <v>1791</v>
      </c>
      <c r="M34" s="342"/>
      <c r="N34" s="314"/>
      <c r="O34" s="349"/>
      <c r="P34" s="277" t="s">
        <v>1791</v>
      </c>
      <c r="Q34" s="254"/>
      <c r="R34" s="255"/>
      <c r="S34" s="277" t="s">
        <v>1791</v>
      </c>
      <c r="T34" s="350"/>
      <c r="U34" s="255"/>
      <c r="V34" s="252"/>
      <c r="W34" s="1056"/>
      <c r="X34" s="1056"/>
      <c r="Y34" s="1056"/>
      <c r="Z34" s="1057"/>
      <c r="AA34" s="36"/>
      <c r="AB34" s="1051"/>
      <c r="AC34" s="1052"/>
    </row>
    <row r="35" spans="4:29" ht="17.100000000000001" customHeight="1" x14ac:dyDescent="0.2">
      <c r="D35" s="30"/>
      <c r="E35" s="35"/>
      <c r="F35" s="302" t="s">
        <v>722</v>
      </c>
      <c r="G35" s="251"/>
      <c r="H35" s="1050" t="s">
        <v>1474</v>
      </c>
      <c r="I35" s="1050"/>
      <c r="J35" s="311"/>
      <c r="K35" s="341"/>
      <c r="L35" s="277" t="s">
        <v>1791</v>
      </c>
      <c r="M35" s="342"/>
      <c r="N35" s="314"/>
      <c r="O35" s="349"/>
      <c r="P35" s="277" t="s">
        <v>1791</v>
      </c>
      <c r="Q35" s="254"/>
      <c r="R35" s="255"/>
      <c r="S35" s="277" t="s">
        <v>1791</v>
      </c>
      <c r="T35" s="350"/>
      <c r="U35" s="258"/>
      <c r="V35" s="260"/>
      <c r="W35" s="258"/>
      <c r="X35" s="258"/>
      <c r="Y35" s="261"/>
      <c r="Z35" s="256"/>
      <c r="AA35" s="36"/>
      <c r="AB35" s="1051"/>
      <c r="AC35" s="1052"/>
    </row>
    <row r="36" spans="4:29" ht="17.100000000000001" customHeight="1" x14ac:dyDescent="0.2">
      <c r="D36" s="30"/>
      <c r="E36" s="35"/>
      <c r="F36" s="302" t="s">
        <v>1840</v>
      </c>
      <c r="G36" s="251"/>
      <c r="H36" s="1050" t="s">
        <v>1475</v>
      </c>
      <c r="I36" s="1050"/>
      <c r="J36" s="311"/>
      <c r="K36" s="341"/>
      <c r="L36" s="277" t="s">
        <v>1791</v>
      </c>
      <c r="M36" s="342"/>
      <c r="N36" s="314"/>
      <c r="O36" s="349"/>
      <c r="P36" s="277" t="s">
        <v>1791</v>
      </c>
      <c r="Q36" s="254"/>
      <c r="R36" s="255"/>
      <c r="S36" s="277" t="s">
        <v>1791</v>
      </c>
      <c r="T36" s="350"/>
      <c r="U36" s="258"/>
      <c r="V36" s="260"/>
      <c r="W36" s="258"/>
      <c r="X36" s="258"/>
      <c r="Y36" s="261"/>
      <c r="Z36" s="256"/>
      <c r="AA36" s="36"/>
      <c r="AB36" s="1051"/>
      <c r="AC36" s="1052"/>
    </row>
    <row r="37" spans="4:29" ht="17.100000000000001" customHeight="1" x14ac:dyDescent="0.2">
      <c r="D37" s="30"/>
      <c r="E37" s="35"/>
      <c r="F37" s="302" t="s">
        <v>1841</v>
      </c>
      <c r="G37" s="251"/>
      <c r="H37" s="1050" t="s">
        <v>1476</v>
      </c>
      <c r="I37" s="1050"/>
      <c r="J37" s="311"/>
      <c r="K37" s="341"/>
      <c r="L37" s="277" t="s">
        <v>1791</v>
      </c>
      <c r="M37" s="342"/>
      <c r="N37" s="314"/>
      <c r="O37" s="349"/>
      <c r="P37" s="277" t="s">
        <v>1791</v>
      </c>
      <c r="Q37" s="254"/>
      <c r="R37" s="255"/>
      <c r="S37" s="277" t="s">
        <v>1791</v>
      </c>
      <c r="T37" s="350"/>
      <c r="U37" s="258"/>
      <c r="V37" s="260"/>
      <c r="W37" s="258"/>
      <c r="X37" s="258"/>
      <c r="Y37" s="261"/>
      <c r="Z37" s="256"/>
      <c r="AA37" s="36"/>
      <c r="AB37" s="1051"/>
      <c r="AC37" s="1052"/>
    </row>
    <row r="38" spans="4:29" ht="17.100000000000001" customHeight="1" x14ac:dyDescent="0.2">
      <c r="D38" s="30"/>
      <c r="E38" s="35"/>
      <c r="F38" s="302" t="s">
        <v>1842</v>
      </c>
      <c r="G38" s="251"/>
      <c r="H38" s="1050" t="s">
        <v>1843</v>
      </c>
      <c r="I38" s="1050"/>
      <c r="J38" s="311"/>
      <c r="K38" s="341"/>
      <c r="L38" s="277" t="s">
        <v>1791</v>
      </c>
      <c r="M38" s="342"/>
      <c r="N38" s="314"/>
      <c r="O38" s="349"/>
      <c r="P38" s="277" t="s">
        <v>1791</v>
      </c>
      <c r="Q38" s="254"/>
      <c r="R38" s="255"/>
      <c r="S38" s="277" t="s">
        <v>1791</v>
      </c>
      <c r="T38" s="350"/>
      <c r="U38" s="258"/>
      <c r="V38" s="260"/>
      <c r="W38" s="258"/>
      <c r="X38" s="258"/>
      <c r="Y38" s="261"/>
      <c r="Z38" s="256"/>
      <c r="AA38" s="36"/>
      <c r="AB38" s="1051"/>
      <c r="AC38" s="1052"/>
    </row>
    <row r="39" spans="4:29" ht="17.100000000000001" customHeight="1" x14ac:dyDescent="0.2">
      <c r="D39" s="30"/>
      <c r="E39" s="35"/>
      <c r="F39" s="302" t="s">
        <v>1844</v>
      </c>
      <c r="G39" s="251"/>
      <c r="H39" s="1050" t="s">
        <v>1845</v>
      </c>
      <c r="I39" s="1050"/>
      <c r="J39" s="311"/>
      <c r="K39" s="341"/>
      <c r="L39" s="277" t="s">
        <v>1791</v>
      </c>
      <c r="M39" s="342"/>
      <c r="N39" s="314"/>
      <c r="O39" s="349"/>
      <c r="P39" s="277" t="s">
        <v>1791</v>
      </c>
      <c r="Q39" s="254"/>
      <c r="R39" s="255"/>
      <c r="S39" s="277" t="s">
        <v>1791</v>
      </c>
      <c r="T39" s="350"/>
      <c r="U39" s="258"/>
      <c r="V39" s="260"/>
      <c r="W39" s="258"/>
      <c r="X39" s="258"/>
      <c r="Y39" s="261"/>
      <c r="Z39" s="256"/>
      <c r="AA39" s="36"/>
      <c r="AB39" s="1051"/>
      <c r="AC39" s="1052"/>
    </row>
    <row r="40" spans="4:29" ht="17.100000000000001" customHeight="1" x14ac:dyDescent="0.2">
      <c r="D40" s="30"/>
      <c r="E40" s="35"/>
      <c r="F40" s="302"/>
      <c r="G40" s="251"/>
      <c r="H40" s="1050"/>
      <c r="I40" s="1050"/>
      <c r="J40" s="311"/>
      <c r="K40" s="341"/>
      <c r="L40" s="259"/>
      <c r="M40" s="342"/>
      <c r="N40" s="314"/>
      <c r="O40" s="351"/>
      <c r="P40" s="277"/>
      <c r="Q40" s="288"/>
      <c r="R40" s="289"/>
      <c r="S40" s="287"/>
      <c r="T40" s="350"/>
      <c r="U40" s="258"/>
      <c r="V40" s="574"/>
      <c r="W40" s="258"/>
      <c r="X40" s="258"/>
      <c r="Y40" s="575"/>
      <c r="Z40" s="256"/>
      <c r="AA40" s="36"/>
      <c r="AB40" s="43"/>
      <c r="AC40" s="43"/>
    </row>
    <row r="41" spans="4:29" ht="17.100000000000001" customHeight="1" x14ac:dyDescent="0.2">
      <c r="D41" s="30"/>
      <c r="E41" s="35"/>
      <c r="F41" s="302"/>
      <c r="G41" s="251"/>
      <c r="H41" s="295"/>
      <c r="I41" s="295"/>
      <c r="J41" s="311"/>
      <c r="K41" s="341"/>
      <c r="L41" s="259"/>
      <c r="M41" s="342"/>
      <c r="N41" s="314"/>
      <c r="O41" s="351"/>
      <c r="P41" s="277"/>
      <c r="Q41" s="288"/>
      <c r="R41" s="289"/>
      <c r="S41" s="287"/>
      <c r="T41" s="350"/>
      <c r="U41" s="258"/>
      <c r="V41" s="574"/>
      <c r="W41" s="258"/>
      <c r="X41" s="258"/>
      <c r="Y41" s="575"/>
      <c r="Z41" s="256"/>
      <c r="AA41" s="36"/>
      <c r="AB41" s="43"/>
      <c r="AC41" s="43"/>
    </row>
    <row r="42" spans="4:29" ht="17.100000000000001" customHeight="1" x14ac:dyDescent="0.2">
      <c r="D42" s="30"/>
      <c r="E42" s="35"/>
      <c r="F42" s="278"/>
      <c r="G42" s="279"/>
      <c r="H42" s="280"/>
      <c r="I42" s="280"/>
      <c r="J42" s="312"/>
      <c r="K42" s="343"/>
      <c r="L42" s="281"/>
      <c r="M42" s="344"/>
      <c r="N42" s="282"/>
      <c r="O42" s="352"/>
      <c r="P42" s="290"/>
      <c r="Q42" s="291"/>
      <c r="R42" s="292"/>
      <c r="S42" s="293"/>
      <c r="T42" s="353"/>
      <c r="U42" s="283"/>
      <c r="V42" s="944"/>
      <c r="W42" s="283"/>
      <c r="X42" s="283"/>
      <c r="Y42" s="943"/>
      <c r="Z42" s="286"/>
      <c r="AA42" s="36"/>
      <c r="AB42" s="43"/>
      <c r="AC42" s="43"/>
    </row>
    <row r="43" spans="4:29" ht="17.100000000000001" customHeight="1" x14ac:dyDescent="0.2">
      <c r="D43" s="30"/>
      <c r="E43" s="35"/>
      <c r="F43" s="303"/>
      <c r="G43" s="304"/>
      <c r="H43" s="1053"/>
      <c r="I43" s="1053"/>
      <c r="J43" s="313"/>
      <c r="K43" s="345"/>
      <c r="L43" s="346"/>
      <c r="M43" s="347"/>
      <c r="N43" s="305"/>
      <c r="O43" s="354"/>
      <c r="P43" s="346"/>
      <c r="Q43" s="355"/>
      <c r="R43" s="356"/>
      <c r="S43" s="346"/>
      <c r="T43" s="357"/>
      <c r="U43" s="306"/>
      <c r="V43" s="307"/>
      <c r="W43" s="306"/>
      <c r="X43" s="306"/>
      <c r="Y43" s="308"/>
      <c r="Z43" s="309"/>
      <c r="AA43" s="36"/>
      <c r="AB43" s="1054"/>
      <c r="AC43" s="1055"/>
    </row>
    <row r="44" spans="4:29" ht="15" customHeight="1" x14ac:dyDescent="0.2">
      <c r="D44" s="30"/>
      <c r="E44" s="83"/>
      <c r="F44" s="84"/>
      <c r="G44" s="84"/>
      <c r="H44" s="84"/>
      <c r="I44" s="85"/>
      <c r="J44" s="85"/>
      <c r="K44" s="86"/>
      <c r="L44" s="87"/>
      <c r="M44" s="87"/>
      <c r="N44" s="87"/>
      <c r="O44" s="86"/>
      <c r="P44" s="86"/>
      <c r="Q44" s="86"/>
      <c r="R44" s="86"/>
      <c r="S44" s="86"/>
      <c r="T44" s="86"/>
      <c r="U44" s="88"/>
      <c r="V44" s="88"/>
      <c r="W44" s="88"/>
      <c r="X44" s="88"/>
      <c r="Y44" s="88"/>
      <c r="Z44" s="88"/>
      <c r="AA44" s="89"/>
    </row>
    <row r="45" spans="4:29" x14ac:dyDescent="0.2">
      <c r="V45" s="1076"/>
      <c r="W45" s="1077"/>
      <c r="X45" s="1077"/>
      <c r="Y45" s="1077"/>
    </row>
    <row r="46" spans="4:29" ht="15" customHeight="1" x14ac:dyDescent="0.2">
      <c r="D46" s="30"/>
      <c r="L46" s="90"/>
    </row>
    <row r="47" spans="4:29" ht="15" customHeight="1" x14ac:dyDescent="0.2">
      <c r="D47" s="30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</row>
    <row r="48" spans="4:29" ht="15" customHeight="1" x14ac:dyDescent="0.2">
      <c r="D48" s="30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</row>
    <row r="49" spans="4:20" ht="15" customHeight="1" x14ac:dyDescent="0.2">
      <c r="D49" s="30"/>
    </row>
    <row r="50" spans="4:20" ht="15" customHeight="1" x14ac:dyDescent="0.2">
      <c r="D50" s="30"/>
    </row>
    <row r="51" spans="4:20" ht="15" customHeight="1" x14ac:dyDescent="0.2">
      <c r="D51" s="30"/>
      <c r="I51" s="38"/>
      <c r="J51" s="39"/>
      <c r="L51" s="92"/>
    </row>
    <row r="52" spans="4:20" ht="15" customHeight="1" x14ac:dyDescent="0.2">
      <c r="D52" s="30"/>
      <c r="I52" s="38"/>
      <c r="J52" s="39"/>
      <c r="L52" s="42"/>
    </row>
    <row r="53" spans="4:20" ht="15" customHeight="1" x14ac:dyDescent="0.2">
      <c r="D53" s="30"/>
      <c r="I53" s="38"/>
      <c r="J53" s="39"/>
      <c r="L53" s="42"/>
    </row>
    <row r="54" spans="4:20" ht="15" customHeight="1" x14ac:dyDescent="0.2">
      <c r="D54" s="30"/>
      <c r="I54" s="38"/>
      <c r="J54" s="39"/>
      <c r="L54" s="42"/>
    </row>
    <row r="55" spans="4:20" ht="15" customHeight="1" x14ac:dyDescent="0.2">
      <c r="D55" s="30"/>
      <c r="I55" s="38"/>
      <c r="J55" s="39"/>
      <c r="L55" s="93"/>
    </row>
    <row r="56" spans="4:20" ht="15" customHeight="1" x14ac:dyDescent="0.2">
      <c r="D56" s="30"/>
      <c r="I56" s="38"/>
      <c r="J56" s="39"/>
      <c r="L56" s="42"/>
    </row>
    <row r="57" spans="4:20" ht="15" customHeight="1" x14ac:dyDescent="0.2">
      <c r="D57" s="30"/>
      <c r="I57" s="38"/>
      <c r="J57" s="39"/>
      <c r="K57" s="43"/>
      <c r="L57" s="94"/>
      <c r="M57" s="45"/>
      <c r="N57" s="45"/>
    </row>
    <row r="58" spans="4:20" ht="15" customHeight="1" x14ac:dyDescent="0.2">
      <c r="D58" s="30"/>
      <c r="I58" s="39"/>
      <c r="J58" s="39"/>
      <c r="K58" s="43"/>
      <c r="L58" s="45"/>
      <c r="M58" s="45"/>
      <c r="N58" s="45"/>
    </row>
    <row r="59" spans="4:20" ht="15" customHeight="1" x14ac:dyDescent="0.2">
      <c r="D59" s="30"/>
    </row>
    <row r="60" spans="4:20" ht="15" customHeight="1" x14ac:dyDescent="0.2">
      <c r="D60" s="30"/>
      <c r="F60" s="9"/>
      <c r="G60" s="9"/>
      <c r="H60" s="9"/>
      <c r="I60" s="9"/>
      <c r="J60" s="9"/>
      <c r="K60" s="16"/>
      <c r="L60" s="9"/>
      <c r="M60" s="16"/>
      <c r="N60" s="16"/>
      <c r="O60" s="9"/>
      <c r="P60" s="9"/>
      <c r="Q60" s="9"/>
      <c r="R60" s="9"/>
      <c r="S60" s="9"/>
      <c r="T60" s="9"/>
    </row>
    <row r="61" spans="4:20" ht="15" customHeight="1" x14ac:dyDescent="0.2">
      <c r="D61" s="30"/>
      <c r="F61" s="9"/>
      <c r="G61" s="9"/>
      <c r="H61" s="9"/>
      <c r="I61" s="95"/>
      <c r="J61" s="95"/>
      <c r="K61" s="16"/>
      <c r="L61" s="96"/>
      <c r="M61" s="96"/>
      <c r="N61" s="96"/>
      <c r="O61" s="16"/>
      <c r="P61" s="16"/>
      <c r="Q61" s="16"/>
      <c r="R61" s="16"/>
      <c r="S61" s="16"/>
      <c r="T61" s="16"/>
    </row>
    <row r="62" spans="4:20" ht="15" customHeight="1" x14ac:dyDescent="0.2">
      <c r="D62" s="30"/>
      <c r="F62" s="9"/>
      <c r="G62" s="9"/>
      <c r="H62" s="9"/>
      <c r="I62" s="95"/>
      <c r="J62" s="95"/>
      <c r="K62" s="16"/>
      <c r="L62" s="97"/>
      <c r="M62" s="96"/>
      <c r="N62" s="96"/>
      <c r="O62" s="98"/>
      <c r="P62" s="98"/>
      <c r="Q62" s="98"/>
      <c r="R62" s="98"/>
      <c r="S62" s="98"/>
      <c r="T62" s="16"/>
    </row>
    <row r="63" spans="4:20" ht="15" customHeight="1" x14ac:dyDescent="0.2">
      <c r="D63" s="30"/>
      <c r="F63" s="9"/>
      <c r="G63" s="9"/>
      <c r="H63" s="9"/>
      <c r="I63" s="95"/>
      <c r="J63" s="95"/>
      <c r="K63" s="16"/>
      <c r="L63" s="96"/>
      <c r="M63" s="96"/>
      <c r="N63" s="96"/>
      <c r="O63" s="98"/>
      <c r="P63" s="98"/>
      <c r="Q63" s="98"/>
      <c r="R63" s="98"/>
      <c r="S63" s="98"/>
      <c r="T63" s="16"/>
    </row>
    <row r="64" spans="4:20" ht="15" customHeight="1" x14ac:dyDescent="0.2">
      <c r="D64" s="30"/>
      <c r="F64" s="9"/>
      <c r="G64" s="9"/>
      <c r="H64" s="9"/>
      <c r="I64" s="95"/>
      <c r="J64" s="95"/>
      <c r="K64" s="16"/>
      <c r="L64" s="97"/>
      <c r="M64" s="96"/>
      <c r="N64" s="96"/>
      <c r="O64" s="98"/>
      <c r="P64" s="98"/>
      <c r="Q64" s="98"/>
      <c r="R64" s="98"/>
      <c r="S64" s="98"/>
      <c r="T64" s="16"/>
    </row>
    <row r="65" spans="4:20" ht="15" customHeight="1" x14ac:dyDescent="0.2">
      <c r="D65" s="30"/>
      <c r="F65" s="9"/>
      <c r="G65" s="9"/>
      <c r="H65" s="9"/>
      <c r="I65" s="95"/>
      <c r="J65" s="95"/>
      <c r="K65" s="16"/>
      <c r="L65" s="96"/>
      <c r="M65" s="96"/>
      <c r="N65" s="96"/>
      <c r="O65" s="98"/>
      <c r="P65" s="98"/>
      <c r="Q65" s="98"/>
      <c r="R65" s="98"/>
      <c r="S65" s="98"/>
      <c r="T65" s="16"/>
    </row>
    <row r="66" spans="4:20" ht="15" customHeight="1" x14ac:dyDescent="0.2">
      <c r="D66" s="30"/>
      <c r="F66" s="9"/>
      <c r="G66" s="9"/>
      <c r="H66" s="9"/>
      <c r="I66" s="95"/>
      <c r="J66" s="95"/>
      <c r="K66" s="16"/>
      <c r="L66" s="97"/>
      <c r="M66" s="96"/>
      <c r="N66" s="96"/>
      <c r="O66" s="98"/>
      <c r="P66" s="98"/>
      <c r="Q66" s="98"/>
      <c r="R66" s="98"/>
      <c r="S66" s="98"/>
      <c r="T66" s="16"/>
    </row>
    <row r="67" spans="4:20" ht="15" customHeight="1" x14ac:dyDescent="0.2">
      <c r="D67" s="30"/>
      <c r="F67" s="9"/>
      <c r="G67" s="9"/>
      <c r="H67" s="9"/>
      <c r="I67" s="95"/>
      <c r="J67" s="95"/>
      <c r="K67" s="16"/>
      <c r="L67" s="97"/>
      <c r="M67" s="96"/>
      <c r="N67" s="96"/>
      <c r="O67" s="98"/>
      <c r="P67" s="98"/>
      <c r="Q67" s="98"/>
      <c r="R67" s="98"/>
      <c r="S67" s="98"/>
      <c r="T67" s="16"/>
    </row>
    <row r="68" spans="4:20" ht="15" customHeight="1" x14ac:dyDescent="0.2">
      <c r="D68" s="30"/>
      <c r="F68" s="9"/>
      <c r="G68" s="9"/>
      <c r="H68" s="9"/>
      <c r="I68" s="95"/>
      <c r="J68" s="95"/>
      <c r="K68" s="16"/>
      <c r="L68" s="97"/>
      <c r="M68" s="96"/>
      <c r="N68" s="96"/>
      <c r="O68" s="98"/>
      <c r="P68" s="98"/>
      <c r="Q68" s="98"/>
      <c r="R68" s="98"/>
      <c r="S68" s="98"/>
      <c r="T68" s="16"/>
    </row>
    <row r="69" spans="4:20" ht="15" customHeight="1" x14ac:dyDescent="0.2">
      <c r="D69" s="30"/>
      <c r="F69" s="9"/>
      <c r="G69" s="9"/>
      <c r="H69" s="9"/>
      <c r="I69" s="95"/>
      <c r="J69" s="95"/>
      <c r="K69" s="16"/>
      <c r="L69" s="97"/>
      <c r="M69" s="96"/>
      <c r="N69" s="96"/>
      <c r="O69" s="99"/>
      <c r="P69" s="99"/>
      <c r="Q69" s="99"/>
      <c r="R69" s="99"/>
      <c r="S69" s="99"/>
      <c r="T69" s="16"/>
    </row>
    <row r="70" spans="4:20" ht="15" customHeight="1" x14ac:dyDescent="0.2">
      <c r="D70" s="30"/>
      <c r="F70" s="9"/>
      <c r="G70" s="9"/>
      <c r="H70" s="9"/>
      <c r="I70" s="95"/>
      <c r="J70" s="95"/>
      <c r="K70" s="16"/>
      <c r="L70" s="97"/>
      <c r="M70" s="96"/>
      <c r="N70" s="96"/>
      <c r="O70" s="99"/>
      <c r="P70" s="99"/>
      <c r="Q70" s="99"/>
      <c r="R70" s="99"/>
      <c r="S70" s="99"/>
      <c r="T70" s="16"/>
    </row>
    <row r="71" spans="4:20" ht="15" customHeight="1" x14ac:dyDescent="0.2">
      <c r="D71" s="30"/>
      <c r="F71" s="9"/>
      <c r="G71" s="9"/>
      <c r="H71" s="9"/>
      <c r="I71" s="95"/>
      <c r="J71" s="95"/>
      <c r="K71" s="16"/>
      <c r="L71" s="97"/>
      <c r="M71" s="96"/>
      <c r="N71" s="96"/>
      <c r="O71" s="99"/>
      <c r="P71" s="99"/>
      <c r="Q71" s="99"/>
      <c r="R71" s="99"/>
      <c r="S71" s="99"/>
      <c r="T71" s="16"/>
    </row>
    <row r="72" spans="4:20" ht="15" customHeight="1" x14ac:dyDescent="0.2">
      <c r="D72" s="30"/>
      <c r="F72" s="9"/>
      <c r="G72" s="9"/>
      <c r="H72" s="9"/>
      <c r="I72" s="95"/>
      <c r="J72" s="95"/>
      <c r="K72" s="16"/>
      <c r="L72" s="97"/>
      <c r="M72" s="96"/>
      <c r="N72" s="96"/>
      <c r="O72" s="99"/>
      <c r="P72" s="99"/>
      <c r="Q72" s="99"/>
      <c r="R72" s="99"/>
      <c r="S72" s="99"/>
      <c r="T72" s="16"/>
    </row>
    <row r="73" spans="4:20" ht="15" customHeight="1" x14ac:dyDescent="0.2">
      <c r="D73" s="30"/>
      <c r="F73" s="9"/>
      <c r="G73" s="9"/>
      <c r="H73" s="9"/>
      <c r="I73" s="95"/>
      <c r="J73" s="95"/>
      <c r="K73" s="16"/>
      <c r="L73" s="96"/>
      <c r="M73" s="96"/>
      <c r="N73" s="96"/>
      <c r="O73" s="99"/>
      <c r="P73" s="99"/>
      <c r="Q73" s="99"/>
      <c r="R73" s="99"/>
      <c r="S73" s="99"/>
      <c r="T73" s="16"/>
    </row>
    <row r="74" spans="4:20" ht="15" customHeight="1" x14ac:dyDescent="0.2">
      <c r="D74" s="30"/>
      <c r="F74" s="9"/>
      <c r="G74" s="9"/>
      <c r="H74" s="9"/>
      <c r="I74" s="95"/>
      <c r="J74" s="95"/>
      <c r="K74" s="16"/>
      <c r="L74" s="100"/>
      <c r="M74" s="96"/>
      <c r="N74" s="96"/>
      <c r="O74" s="99"/>
      <c r="P74" s="99"/>
      <c r="Q74" s="99"/>
      <c r="R74" s="99"/>
      <c r="S74" s="99"/>
      <c r="T74" s="16"/>
    </row>
    <row r="75" spans="4:20" ht="15" customHeight="1" x14ac:dyDescent="0.2">
      <c r="D75" s="30"/>
      <c r="F75" s="9"/>
      <c r="G75" s="9"/>
      <c r="H75" s="9"/>
      <c r="I75" s="95"/>
      <c r="J75" s="95"/>
      <c r="K75" s="16"/>
      <c r="L75" s="96"/>
      <c r="M75" s="96"/>
      <c r="N75" s="96"/>
      <c r="O75" s="99"/>
      <c r="P75" s="99"/>
      <c r="Q75" s="99"/>
      <c r="R75" s="99"/>
      <c r="S75" s="99"/>
      <c r="T75" s="16"/>
    </row>
    <row r="76" spans="4:20" ht="15" customHeight="1" x14ac:dyDescent="0.2">
      <c r="D76" s="30"/>
      <c r="F76" s="9"/>
      <c r="G76" s="9"/>
      <c r="H76" s="9"/>
      <c r="I76" s="95"/>
      <c r="J76" s="95"/>
      <c r="K76" s="16"/>
      <c r="L76" s="100"/>
      <c r="M76" s="96"/>
      <c r="N76" s="96"/>
      <c r="O76" s="99"/>
      <c r="P76" s="99"/>
      <c r="Q76" s="99"/>
      <c r="R76" s="99"/>
      <c r="S76" s="99"/>
      <c r="T76" s="16"/>
    </row>
    <row r="77" spans="4:20" ht="15" customHeight="1" x14ac:dyDescent="0.2">
      <c r="D77" s="30"/>
      <c r="F77" s="9"/>
      <c r="G77" s="9"/>
      <c r="H77" s="9"/>
      <c r="I77" s="95"/>
      <c r="J77" s="95"/>
      <c r="K77" s="16"/>
      <c r="L77" s="96"/>
      <c r="M77" s="96"/>
      <c r="N77" s="96"/>
      <c r="O77" s="99"/>
      <c r="P77" s="99"/>
      <c r="Q77" s="99"/>
      <c r="R77" s="99"/>
      <c r="S77" s="99"/>
      <c r="T77" s="16"/>
    </row>
    <row r="78" spans="4:20" ht="15" customHeight="1" x14ac:dyDescent="0.2">
      <c r="D78" s="30"/>
      <c r="F78" s="9"/>
      <c r="G78" s="9"/>
      <c r="H78" s="9"/>
      <c r="I78" s="95"/>
      <c r="J78" s="95"/>
      <c r="K78" s="16"/>
      <c r="L78" s="97"/>
      <c r="M78" s="96"/>
      <c r="N78" s="96"/>
      <c r="O78" s="99"/>
      <c r="P78" s="99"/>
      <c r="Q78" s="99"/>
      <c r="R78" s="99"/>
      <c r="S78" s="99"/>
      <c r="T78" s="16"/>
    </row>
    <row r="79" spans="4:20" ht="15" customHeight="1" x14ac:dyDescent="0.2">
      <c r="D79" s="30"/>
      <c r="F79" s="9"/>
      <c r="G79" s="9"/>
      <c r="H79" s="9"/>
      <c r="I79" s="95"/>
      <c r="J79" s="95"/>
      <c r="K79" s="16"/>
      <c r="L79" s="96"/>
      <c r="M79" s="96"/>
      <c r="N79" s="96"/>
      <c r="O79" s="99"/>
      <c r="P79" s="99"/>
      <c r="Q79" s="99"/>
      <c r="R79" s="99"/>
      <c r="S79" s="99"/>
      <c r="T79" s="16"/>
    </row>
    <row r="80" spans="4:20" ht="15" customHeight="1" x14ac:dyDescent="0.2">
      <c r="D80" s="30"/>
      <c r="F80" s="9"/>
      <c r="G80" s="9"/>
      <c r="H80" s="9"/>
      <c r="I80" s="95"/>
      <c r="J80" s="95"/>
      <c r="K80" s="16"/>
      <c r="L80" s="97"/>
      <c r="M80" s="96"/>
      <c r="N80" s="96"/>
      <c r="O80" s="99"/>
      <c r="P80" s="99"/>
      <c r="Q80" s="99"/>
      <c r="R80" s="99"/>
      <c r="S80" s="99"/>
      <c r="T80" s="16"/>
    </row>
    <row r="81" spans="4:20" ht="15" customHeight="1" x14ac:dyDescent="0.2">
      <c r="D81" s="30"/>
      <c r="F81" s="9"/>
      <c r="G81" s="9"/>
      <c r="H81" s="9"/>
      <c r="I81" s="95"/>
      <c r="J81" s="95"/>
      <c r="K81" s="16"/>
      <c r="L81" s="96"/>
      <c r="M81" s="96"/>
      <c r="N81" s="96"/>
      <c r="O81" s="99"/>
      <c r="P81" s="99"/>
      <c r="Q81" s="99"/>
      <c r="R81" s="99"/>
      <c r="S81" s="99"/>
      <c r="T81" s="16"/>
    </row>
    <row r="82" spans="4:20" ht="15" customHeight="1" x14ac:dyDescent="0.2">
      <c r="D82" s="30"/>
      <c r="F82" s="9"/>
      <c r="G82" s="9"/>
      <c r="H82" s="9"/>
      <c r="I82" s="95"/>
      <c r="J82" s="95"/>
      <c r="K82" s="16"/>
      <c r="L82" s="97"/>
      <c r="M82" s="96"/>
      <c r="N82" s="96"/>
      <c r="O82" s="99"/>
      <c r="P82" s="99"/>
      <c r="Q82" s="99"/>
      <c r="R82" s="99"/>
      <c r="S82" s="99"/>
      <c r="T82" s="16"/>
    </row>
    <row r="83" spans="4:20" ht="15" customHeight="1" x14ac:dyDescent="0.2">
      <c r="D83" s="30"/>
      <c r="F83" s="9"/>
      <c r="G83" s="9"/>
      <c r="H83" s="9"/>
      <c r="I83" s="95"/>
      <c r="J83" s="95"/>
      <c r="K83" s="16"/>
      <c r="L83" s="96"/>
      <c r="M83" s="96"/>
      <c r="N83" s="96"/>
      <c r="O83" s="99"/>
      <c r="P83" s="99"/>
      <c r="Q83" s="99"/>
      <c r="R83" s="99"/>
      <c r="S83" s="99"/>
      <c r="T83" s="16"/>
    </row>
    <row r="84" spans="4:20" ht="15" customHeight="1" x14ac:dyDescent="0.2">
      <c r="D84" s="30"/>
      <c r="F84" s="9"/>
      <c r="G84" s="9"/>
      <c r="H84" s="9"/>
      <c r="I84" s="95"/>
      <c r="J84" s="95"/>
      <c r="K84" s="16"/>
      <c r="L84" s="97"/>
      <c r="M84" s="96"/>
      <c r="N84" s="96"/>
      <c r="O84" s="99"/>
      <c r="P84" s="99"/>
      <c r="Q84" s="99"/>
      <c r="R84" s="99"/>
      <c r="S84" s="99"/>
      <c r="T84" s="16"/>
    </row>
    <row r="85" spans="4:20" ht="15" customHeight="1" x14ac:dyDescent="0.2">
      <c r="D85" s="30"/>
      <c r="F85" s="9"/>
      <c r="G85" s="9"/>
      <c r="H85" s="9"/>
      <c r="I85" s="95"/>
      <c r="J85" s="95"/>
      <c r="K85" s="16"/>
      <c r="L85" s="96"/>
      <c r="M85" s="96"/>
      <c r="N85" s="96"/>
      <c r="O85" s="99"/>
      <c r="P85" s="99"/>
      <c r="Q85" s="99"/>
      <c r="R85" s="99"/>
      <c r="S85" s="99"/>
      <c r="T85" s="16"/>
    </row>
    <row r="86" spans="4:20" ht="15" customHeight="1" x14ac:dyDescent="0.2">
      <c r="D86" s="30"/>
      <c r="F86" s="9"/>
      <c r="G86" s="9"/>
      <c r="H86" s="9"/>
      <c r="I86" s="95"/>
      <c r="J86" s="95"/>
      <c r="K86" s="16"/>
      <c r="L86" s="97"/>
      <c r="M86" s="96"/>
      <c r="N86" s="96"/>
      <c r="O86" s="99"/>
      <c r="P86" s="99"/>
      <c r="Q86" s="99"/>
      <c r="R86" s="99"/>
      <c r="S86" s="99"/>
      <c r="T86" s="16"/>
    </row>
    <row r="87" spans="4:20" ht="15" customHeight="1" x14ac:dyDescent="0.2">
      <c r="D87" s="30"/>
      <c r="F87" s="9"/>
      <c r="G87" s="9"/>
      <c r="H87" s="9"/>
      <c r="I87" s="95"/>
      <c r="J87" s="95"/>
      <c r="K87" s="16"/>
      <c r="L87" s="96"/>
      <c r="M87" s="96"/>
      <c r="N87" s="96"/>
      <c r="O87" s="99"/>
      <c r="P87" s="99"/>
      <c r="Q87" s="99"/>
      <c r="R87" s="99"/>
      <c r="S87" s="99"/>
      <c r="T87" s="16"/>
    </row>
    <row r="88" spans="4:20" ht="15" customHeight="1" x14ac:dyDescent="0.2">
      <c r="D88" s="30"/>
      <c r="F88" s="9"/>
      <c r="G88" s="9"/>
      <c r="H88" s="9"/>
      <c r="I88" s="95"/>
      <c r="J88" s="95"/>
      <c r="K88" s="16"/>
      <c r="L88" s="97"/>
      <c r="M88" s="96"/>
      <c r="N88" s="96"/>
      <c r="O88" s="99"/>
      <c r="P88" s="99"/>
      <c r="Q88" s="99"/>
      <c r="R88" s="99"/>
      <c r="S88" s="99"/>
      <c r="T88" s="16"/>
    </row>
    <row r="89" spans="4:20" ht="15" customHeight="1" x14ac:dyDescent="0.2">
      <c r="D89" s="30"/>
      <c r="F89" s="9"/>
      <c r="G89" s="9"/>
      <c r="H89" s="9"/>
      <c r="I89" s="95"/>
      <c r="J89" s="95"/>
      <c r="K89" s="16"/>
      <c r="L89" s="96"/>
      <c r="M89" s="96"/>
      <c r="N89" s="96"/>
      <c r="O89" s="99"/>
      <c r="P89" s="99"/>
      <c r="Q89" s="99"/>
      <c r="R89" s="99"/>
      <c r="S89" s="99"/>
      <c r="T89" s="16"/>
    </row>
    <row r="90" spans="4:20" ht="15" customHeight="1" x14ac:dyDescent="0.2">
      <c r="D90" s="30"/>
      <c r="F90" s="9"/>
      <c r="G90" s="9"/>
      <c r="H90" s="9"/>
      <c r="I90" s="95"/>
      <c r="J90" s="95"/>
      <c r="K90" s="16"/>
      <c r="L90" s="97"/>
      <c r="M90" s="96"/>
      <c r="N90" s="96"/>
      <c r="O90" s="99"/>
      <c r="P90" s="99"/>
      <c r="Q90" s="99"/>
      <c r="R90" s="99"/>
      <c r="S90" s="99"/>
      <c r="T90" s="16"/>
    </row>
    <row r="91" spans="4:20" ht="15" customHeight="1" x14ac:dyDescent="0.2">
      <c r="D91" s="30"/>
      <c r="F91" s="9"/>
      <c r="G91" s="9"/>
      <c r="H91" s="9"/>
      <c r="I91" s="95"/>
      <c r="J91" s="95"/>
      <c r="K91" s="16"/>
      <c r="L91" s="96"/>
      <c r="M91" s="96"/>
      <c r="N91" s="96"/>
      <c r="O91" s="99"/>
      <c r="P91" s="99"/>
      <c r="Q91" s="99"/>
      <c r="R91" s="99"/>
      <c r="S91" s="99"/>
      <c r="T91" s="16"/>
    </row>
    <row r="92" spans="4:20" ht="15" customHeight="1" x14ac:dyDescent="0.2">
      <c r="D92" s="30"/>
      <c r="F92" s="9"/>
      <c r="G92" s="9"/>
      <c r="H92" s="9"/>
      <c r="I92" s="95"/>
      <c r="J92" s="95"/>
      <c r="K92" s="16"/>
      <c r="L92" s="97"/>
      <c r="M92" s="96"/>
      <c r="N92" s="96"/>
      <c r="O92" s="99"/>
      <c r="P92" s="99"/>
      <c r="Q92" s="99"/>
      <c r="R92" s="99"/>
      <c r="S92" s="99"/>
      <c r="T92" s="16"/>
    </row>
    <row r="93" spans="4:20" ht="15" customHeight="1" x14ac:dyDescent="0.2">
      <c r="D93" s="30"/>
      <c r="F93" s="9"/>
      <c r="G93" s="9"/>
      <c r="H93" s="9"/>
      <c r="I93" s="95"/>
      <c r="J93" s="95"/>
      <c r="K93" s="16"/>
      <c r="L93" s="96"/>
      <c r="M93" s="96"/>
      <c r="N93" s="96"/>
      <c r="O93" s="99"/>
      <c r="P93" s="99"/>
      <c r="Q93" s="99"/>
      <c r="R93" s="99"/>
      <c r="S93" s="99"/>
      <c r="T93" s="16"/>
    </row>
    <row r="94" spans="4:20" ht="15" customHeight="1" x14ac:dyDescent="0.2">
      <c r="D94" s="30"/>
      <c r="F94" s="9"/>
      <c r="G94" s="9"/>
      <c r="H94" s="9"/>
      <c r="I94" s="95"/>
      <c r="J94" s="95"/>
      <c r="K94" s="16"/>
      <c r="L94" s="97"/>
      <c r="M94" s="96"/>
      <c r="N94" s="96"/>
      <c r="O94" s="99"/>
      <c r="P94" s="99"/>
      <c r="Q94" s="99"/>
      <c r="R94" s="99"/>
      <c r="S94" s="99"/>
      <c r="T94" s="16"/>
    </row>
    <row r="95" spans="4:20" ht="15" customHeight="1" x14ac:dyDescent="0.2">
      <c r="D95" s="30"/>
      <c r="F95" s="9"/>
      <c r="G95" s="9"/>
      <c r="H95" s="9"/>
      <c r="I95" s="95"/>
      <c r="J95" s="95"/>
      <c r="K95" s="16"/>
      <c r="L95" s="96"/>
      <c r="M95" s="96"/>
      <c r="N95" s="96"/>
      <c r="O95" s="99"/>
      <c r="P95" s="99"/>
      <c r="Q95" s="99"/>
      <c r="R95" s="99"/>
      <c r="S95" s="99"/>
      <c r="T95" s="16"/>
    </row>
    <row r="96" spans="4:20" ht="15" customHeight="1" x14ac:dyDescent="0.2">
      <c r="D96" s="30"/>
      <c r="F96" s="9"/>
      <c r="G96" s="9"/>
      <c r="H96" s="9"/>
      <c r="I96" s="95"/>
      <c r="J96" s="95"/>
      <c r="K96" s="16"/>
      <c r="L96" s="97"/>
      <c r="M96" s="96"/>
      <c r="N96" s="96"/>
      <c r="O96" s="99"/>
      <c r="P96" s="99"/>
      <c r="Q96" s="99"/>
      <c r="R96" s="99"/>
      <c r="S96" s="99"/>
      <c r="T96" s="16"/>
    </row>
    <row r="97" spans="4:20" ht="15" customHeight="1" x14ac:dyDescent="0.2">
      <c r="D97" s="30"/>
      <c r="F97" s="9"/>
      <c r="G97" s="9"/>
      <c r="H97" s="9"/>
      <c r="I97" s="95"/>
      <c r="J97" s="95"/>
      <c r="K97" s="16"/>
      <c r="L97" s="96"/>
      <c r="M97" s="96"/>
      <c r="N97" s="96"/>
      <c r="O97" s="99"/>
      <c r="P97" s="99"/>
      <c r="Q97" s="99"/>
      <c r="R97" s="99"/>
      <c r="S97" s="99"/>
      <c r="T97" s="16"/>
    </row>
    <row r="98" spans="4:20" ht="15" customHeight="1" x14ac:dyDescent="0.2">
      <c r="D98" s="30"/>
      <c r="F98" s="9"/>
      <c r="G98" s="9"/>
      <c r="H98" s="9"/>
      <c r="I98" s="95"/>
      <c r="J98" s="95"/>
      <c r="K98" s="16"/>
      <c r="L98" s="97"/>
      <c r="M98" s="96"/>
      <c r="N98" s="96"/>
      <c r="O98" s="99"/>
      <c r="P98" s="99"/>
      <c r="Q98" s="99"/>
      <c r="R98" s="99"/>
      <c r="S98" s="99"/>
      <c r="T98" s="16"/>
    </row>
    <row r="99" spans="4:20" ht="15" customHeight="1" x14ac:dyDescent="0.2">
      <c r="D99" s="30"/>
      <c r="F99" s="9"/>
      <c r="G99" s="9"/>
      <c r="H99" s="9"/>
      <c r="I99" s="95"/>
      <c r="J99" s="95"/>
      <c r="K99" s="16"/>
      <c r="L99" s="97"/>
      <c r="M99" s="96"/>
      <c r="N99" s="96"/>
      <c r="O99" s="99"/>
      <c r="P99" s="99"/>
      <c r="Q99" s="99"/>
      <c r="R99" s="99"/>
      <c r="S99" s="99"/>
      <c r="T99" s="16"/>
    </row>
    <row r="100" spans="4:20" ht="15" customHeight="1" x14ac:dyDescent="0.2">
      <c r="D100" s="30"/>
      <c r="F100" s="9"/>
      <c r="G100" s="9"/>
      <c r="H100" s="9"/>
      <c r="I100" s="95"/>
      <c r="J100" s="95"/>
      <c r="K100" s="16"/>
      <c r="L100" s="97"/>
      <c r="M100" s="96"/>
      <c r="N100" s="96"/>
      <c r="O100" s="99"/>
      <c r="P100" s="99"/>
      <c r="Q100" s="99"/>
      <c r="R100" s="99"/>
      <c r="S100" s="99"/>
      <c r="T100" s="16"/>
    </row>
    <row r="101" spans="4:20" ht="15" customHeight="1" x14ac:dyDescent="0.2">
      <c r="D101" s="30"/>
      <c r="F101" s="9"/>
      <c r="G101" s="9"/>
      <c r="H101" s="9"/>
      <c r="I101" s="95"/>
      <c r="J101" s="95"/>
      <c r="K101" s="16"/>
      <c r="L101" s="97"/>
      <c r="M101" s="96"/>
      <c r="N101" s="96"/>
      <c r="O101" s="99"/>
      <c r="P101" s="99"/>
      <c r="Q101" s="99"/>
      <c r="R101" s="99"/>
      <c r="S101" s="99"/>
      <c r="T101" s="16"/>
    </row>
    <row r="102" spans="4:20" ht="15" customHeight="1" x14ac:dyDescent="0.2">
      <c r="D102" s="30"/>
      <c r="F102" s="9"/>
      <c r="G102" s="9"/>
      <c r="H102" s="9"/>
      <c r="I102" s="95"/>
      <c r="J102" s="95"/>
      <c r="K102" s="16"/>
      <c r="L102" s="97"/>
      <c r="M102" s="96"/>
      <c r="N102" s="96"/>
      <c r="O102" s="99"/>
      <c r="P102" s="99"/>
      <c r="Q102" s="99"/>
      <c r="R102" s="99"/>
      <c r="S102" s="99"/>
      <c r="T102" s="16"/>
    </row>
    <row r="103" spans="4:20" ht="15" customHeight="1" x14ac:dyDescent="0.2">
      <c r="D103" s="30"/>
      <c r="F103" s="16"/>
      <c r="G103" s="9"/>
      <c r="H103" s="9"/>
      <c r="I103" s="95"/>
      <c r="J103" s="95"/>
      <c r="K103" s="16"/>
      <c r="L103" s="96"/>
      <c r="M103" s="96"/>
      <c r="N103" s="96"/>
      <c r="O103" s="99"/>
      <c r="P103" s="99"/>
      <c r="Q103" s="99"/>
      <c r="R103" s="99"/>
      <c r="S103" s="99"/>
      <c r="T103" s="16"/>
    </row>
    <row r="104" spans="4:20" ht="15" customHeight="1" x14ac:dyDescent="0.2">
      <c r="D104" s="30"/>
      <c r="F104" s="16"/>
      <c r="G104" s="9"/>
      <c r="H104" s="9"/>
      <c r="I104" s="95"/>
      <c r="J104" s="95"/>
      <c r="K104" s="16"/>
      <c r="L104" s="97"/>
      <c r="M104" s="96"/>
      <c r="N104" s="96"/>
      <c r="O104" s="101"/>
      <c r="P104" s="101"/>
      <c r="Q104" s="101"/>
      <c r="R104" s="101"/>
      <c r="S104" s="101"/>
      <c r="T104" s="16"/>
    </row>
    <row r="105" spans="4:20" ht="15" customHeight="1" x14ac:dyDescent="0.2">
      <c r="D105" s="30"/>
      <c r="F105" s="102"/>
      <c r="G105" s="102"/>
      <c r="H105" s="102"/>
      <c r="I105" s="103"/>
      <c r="J105" s="103"/>
      <c r="K105" s="104"/>
      <c r="L105" s="105"/>
      <c r="M105" s="105"/>
      <c r="N105" s="105"/>
      <c r="O105" s="104"/>
      <c r="P105" s="104"/>
      <c r="Q105" s="104"/>
      <c r="R105" s="104"/>
      <c r="S105" s="104"/>
      <c r="T105" s="104"/>
    </row>
    <row r="107" spans="4:20" ht="15" customHeight="1" x14ac:dyDescent="0.2">
      <c r="D107" s="30"/>
    </row>
    <row r="108" spans="4:20" ht="15" customHeight="1" x14ac:dyDescent="0.2">
      <c r="D108" s="30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</row>
    <row r="109" spans="4:20" ht="15" customHeight="1" x14ac:dyDescent="0.2">
      <c r="D109" s="30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</row>
    <row r="110" spans="4:20" ht="15" customHeight="1" x14ac:dyDescent="0.2">
      <c r="D110" s="30"/>
    </row>
    <row r="111" spans="4:20" ht="15" customHeight="1" x14ac:dyDescent="0.2">
      <c r="D111" s="30"/>
    </row>
    <row r="112" spans="4:20" ht="15" customHeight="1" x14ac:dyDescent="0.2">
      <c r="D112" s="30"/>
      <c r="I112" s="38"/>
      <c r="J112" s="39"/>
      <c r="L112" s="92"/>
    </row>
    <row r="113" spans="4:20" ht="15" customHeight="1" x14ac:dyDescent="0.2">
      <c r="D113" s="30"/>
      <c r="I113" s="38"/>
      <c r="J113" s="39"/>
      <c r="L113" s="42"/>
    </row>
    <row r="114" spans="4:20" ht="15" customHeight="1" x14ac:dyDescent="0.2">
      <c r="D114" s="30"/>
      <c r="I114" s="38"/>
      <c r="J114" s="39"/>
      <c r="L114" s="42"/>
    </row>
    <row r="115" spans="4:20" ht="15" customHeight="1" x14ac:dyDescent="0.2">
      <c r="D115" s="30"/>
      <c r="I115" s="38"/>
      <c r="J115" s="39"/>
      <c r="L115" s="42"/>
    </row>
    <row r="116" spans="4:20" ht="15" customHeight="1" x14ac:dyDescent="0.2">
      <c r="D116" s="30"/>
      <c r="I116" s="38"/>
      <c r="J116" s="39"/>
      <c r="L116" s="93"/>
    </row>
    <row r="117" spans="4:20" ht="15" customHeight="1" x14ac:dyDescent="0.2">
      <c r="D117" s="30"/>
      <c r="I117" s="38"/>
      <c r="J117" s="39"/>
      <c r="L117" s="42"/>
    </row>
    <row r="118" spans="4:20" ht="15" customHeight="1" x14ac:dyDescent="0.2">
      <c r="D118" s="30"/>
      <c r="I118" s="38"/>
      <c r="J118" s="39"/>
      <c r="K118" s="43"/>
      <c r="L118" s="94"/>
      <c r="M118" s="45"/>
      <c r="N118" s="45"/>
    </row>
    <row r="119" spans="4:20" ht="15" customHeight="1" x14ac:dyDescent="0.2">
      <c r="D119" s="30"/>
      <c r="I119" s="39"/>
      <c r="J119" s="39"/>
      <c r="K119" s="43"/>
      <c r="L119" s="45"/>
      <c r="M119" s="45"/>
      <c r="N119" s="45"/>
    </row>
    <row r="120" spans="4:20" ht="15" customHeight="1" x14ac:dyDescent="0.2">
      <c r="D120" s="30"/>
    </row>
    <row r="121" spans="4:20" ht="15" customHeight="1" x14ac:dyDescent="0.2">
      <c r="D121" s="30"/>
      <c r="F121" s="9"/>
      <c r="G121" s="9"/>
      <c r="H121" s="9"/>
      <c r="I121" s="9"/>
      <c r="J121" s="9"/>
      <c r="K121" s="16"/>
      <c r="L121" s="9"/>
      <c r="M121" s="16"/>
      <c r="N121" s="16"/>
      <c r="O121" s="9"/>
      <c r="P121" s="9"/>
      <c r="Q121" s="9"/>
      <c r="R121" s="9"/>
      <c r="S121" s="9"/>
      <c r="T121" s="9"/>
    </row>
    <row r="122" spans="4:20" ht="15" customHeight="1" x14ac:dyDescent="0.2">
      <c r="D122" s="30"/>
      <c r="F122" s="9"/>
      <c r="G122" s="9"/>
      <c r="H122" s="9"/>
      <c r="I122" s="95"/>
      <c r="J122" s="95"/>
      <c r="K122" s="16"/>
      <c r="L122" s="96"/>
      <c r="M122" s="96"/>
      <c r="N122" s="96"/>
      <c r="O122" s="16"/>
      <c r="P122" s="16"/>
      <c r="Q122" s="16"/>
      <c r="R122" s="16"/>
      <c r="S122" s="16"/>
      <c r="T122" s="16"/>
    </row>
    <row r="123" spans="4:20" ht="15" customHeight="1" x14ac:dyDescent="0.2">
      <c r="D123" s="30"/>
      <c r="F123" s="9"/>
      <c r="G123" s="9"/>
      <c r="H123" s="9"/>
      <c r="I123" s="95"/>
      <c r="J123" s="95"/>
      <c r="K123" s="16"/>
      <c r="L123" s="97"/>
      <c r="M123" s="96"/>
      <c r="N123" s="96"/>
      <c r="O123" s="98"/>
      <c r="P123" s="98"/>
      <c r="Q123" s="98"/>
      <c r="R123" s="98"/>
      <c r="S123" s="98"/>
      <c r="T123" s="16"/>
    </row>
    <row r="124" spans="4:20" ht="15" customHeight="1" x14ac:dyDescent="0.2">
      <c r="D124" s="30"/>
      <c r="F124" s="9"/>
      <c r="G124" s="9"/>
      <c r="H124" s="9"/>
      <c r="I124" s="95"/>
      <c r="J124" s="95"/>
      <c r="K124" s="16"/>
      <c r="L124" s="96"/>
      <c r="M124" s="96"/>
      <c r="N124" s="96"/>
      <c r="O124" s="98"/>
      <c r="P124" s="98"/>
      <c r="Q124" s="98"/>
      <c r="R124" s="98"/>
      <c r="S124" s="98"/>
      <c r="T124" s="16"/>
    </row>
    <row r="125" spans="4:20" ht="15" customHeight="1" x14ac:dyDescent="0.2">
      <c r="D125" s="30"/>
      <c r="F125" s="9"/>
      <c r="G125" s="9"/>
      <c r="H125" s="9"/>
      <c r="I125" s="95"/>
      <c r="J125" s="95"/>
      <c r="K125" s="16"/>
      <c r="L125" s="97"/>
      <c r="M125" s="96"/>
      <c r="N125" s="96"/>
      <c r="O125" s="98"/>
      <c r="P125" s="98"/>
      <c r="Q125" s="98"/>
      <c r="R125" s="98"/>
      <c r="S125" s="98"/>
      <c r="T125" s="16"/>
    </row>
    <row r="126" spans="4:20" ht="15" customHeight="1" x14ac:dyDescent="0.2">
      <c r="D126" s="30"/>
      <c r="F126" s="9"/>
      <c r="G126" s="9"/>
      <c r="H126" s="9"/>
      <c r="I126" s="95"/>
      <c r="J126" s="95"/>
      <c r="K126" s="16"/>
      <c r="L126" s="96"/>
      <c r="M126" s="96"/>
      <c r="N126" s="96"/>
      <c r="O126" s="98"/>
      <c r="P126" s="98"/>
      <c r="Q126" s="98"/>
      <c r="R126" s="98"/>
      <c r="S126" s="98"/>
      <c r="T126" s="16"/>
    </row>
    <row r="127" spans="4:20" ht="15" customHeight="1" x14ac:dyDescent="0.2">
      <c r="D127" s="30"/>
      <c r="F127" s="9"/>
      <c r="G127" s="9"/>
      <c r="H127" s="9"/>
      <c r="I127" s="95"/>
      <c r="J127" s="95"/>
      <c r="K127" s="16"/>
      <c r="L127" s="97"/>
      <c r="M127" s="96"/>
      <c r="N127" s="96"/>
      <c r="O127" s="98"/>
      <c r="P127" s="98"/>
      <c r="Q127" s="98"/>
      <c r="R127" s="98"/>
      <c r="S127" s="98"/>
      <c r="T127" s="16"/>
    </row>
    <row r="128" spans="4:20" ht="15" customHeight="1" x14ac:dyDescent="0.2">
      <c r="D128" s="30"/>
      <c r="F128" s="9"/>
      <c r="G128" s="9"/>
      <c r="H128" s="9"/>
      <c r="I128" s="95"/>
      <c r="J128" s="95"/>
      <c r="K128" s="16"/>
      <c r="L128" s="97"/>
      <c r="M128" s="96"/>
      <c r="N128" s="96"/>
      <c r="O128" s="98"/>
      <c r="P128" s="98"/>
      <c r="Q128" s="98"/>
      <c r="R128" s="98"/>
      <c r="S128" s="98"/>
      <c r="T128" s="16"/>
    </row>
    <row r="129" spans="4:20" ht="15" customHeight="1" x14ac:dyDescent="0.2">
      <c r="D129" s="30"/>
      <c r="F129" s="9"/>
      <c r="G129" s="9"/>
      <c r="H129" s="9"/>
      <c r="I129" s="95"/>
      <c r="J129" s="95"/>
      <c r="K129" s="16"/>
      <c r="L129" s="97"/>
      <c r="M129" s="96"/>
      <c r="N129" s="96"/>
      <c r="O129" s="98"/>
      <c r="P129" s="98"/>
      <c r="Q129" s="98"/>
      <c r="R129" s="98"/>
      <c r="S129" s="98"/>
      <c r="T129" s="16"/>
    </row>
    <row r="130" spans="4:20" ht="15" customHeight="1" x14ac:dyDescent="0.2">
      <c r="D130" s="30"/>
      <c r="F130" s="9"/>
      <c r="G130" s="9"/>
      <c r="H130" s="9"/>
      <c r="I130" s="95"/>
      <c r="J130" s="95"/>
      <c r="K130" s="16"/>
      <c r="L130" s="97"/>
      <c r="M130" s="96"/>
      <c r="N130" s="96"/>
      <c r="O130" s="98"/>
      <c r="P130" s="98"/>
      <c r="Q130" s="98"/>
      <c r="R130" s="98"/>
      <c r="S130" s="98"/>
      <c r="T130" s="16"/>
    </row>
    <row r="131" spans="4:20" ht="15" customHeight="1" x14ac:dyDescent="0.2">
      <c r="D131" s="30"/>
      <c r="F131" s="9"/>
      <c r="G131" s="9"/>
      <c r="H131" s="9"/>
      <c r="I131" s="95"/>
      <c r="J131" s="95"/>
      <c r="K131" s="16"/>
      <c r="L131" s="97"/>
      <c r="M131" s="96"/>
      <c r="N131" s="96"/>
      <c r="O131" s="98"/>
      <c r="P131" s="98"/>
      <c r="Q131" s="98"/>
      <c r="R131" s="98"/>
      <c r="S131" s="98"/>
      <c r="T131" s="16"/>
    </row>
    <row r="132" spans="4:20" ht="15" customHeight="1" x14ac:dyDescent="0.2">
      <c r="D132" s="30"/>
      <c r="F132" s="9"/>
      <c r="G132" s="9"/>
      <c r="H132" s="9"/>
      <c r="I132" s="95"/>
      <c r="J132" s="95"/>
      <c r="K132" s="16"/>
      <c r="L132" s="97"/>
      <c r="M132" s="96"/>
      <c r="N132" s="96"/>
      <c r="O132" s="98"/>
      <c r="P132" s="98"/>
      <c r="Q132" s="98"/>
      <c r="R132" s="98"/>
      <c r="S132" s="98"/>
      <c r="T132" s="16"/>
    </row>
    <row r="133" spans="4:20" ht="15" customHeight="1" x14ac:dyDescent="0.2">
      <c r="D133" s="30"/>
      <c r="F133" s="9"/>
      <c r="G133" s="9"/>
      <c r="H133" s="9"/>
      <c r="I133" s="95"/>
      <c r="J133" s="95"/>
      <c r="K133" s="16"/>
      <c r="L133" s="97"/>
      <c r="M133" s="96"/>
      <c r="N133" s="96"/>
      <c r="O133" s="98"/>
      <c r="P133" s="98"/>
      <c r="Q133" s="98"/>
      <c r="R133" s="98"/>
      <c r="S133" s="98"/>
      <c r="T133" s="16"/>
    </row>
    <row r="134" spans="4:20" ht="15" customHeight="1" x14ac:dyDescent="0.2">
      <c r="D134" s="30"/>
      <c r="F134" s="9"/>
      <c r="G134" s="9"/>
      <c r="H134" s="9"/>
      <c r="I134" s="95"/>
      <c r="J134" s="95"/>
      <c r="K134" s="16"/>
      <c r="L134" s="96"/>
      <c r="M134" s="96"/>
      <c r="N134" s="96"/>
      <c r="O134" s="98"/>
      <c r="P134" s="98"/>
      <c r="Q134" s="98"/>
      <c r="R134" s="98"/>
      <c r="S134" s="98"/>
      <c r="T134" s="16"/>
    </row>
    <row r="135" spans="4:20" ht="15" customHeight="1" x14ac:dyDescent="0.2">
      <c r="D135" s="30"/>
      <c r="F135" s="9"/>
      <c r="G135" s="9"/>
      <c r="H135" s="9"/>
      <c r="I135" s="95"/>
      <c r="J135" s="95"/>
      <c r="K135" s="16"/>
      <c r="L135" s="100"/>
      <c r="M135" s="96"/>
      <c r="N135" s="96"/>
      <c r="O135" s="98"/>
      <c r="P135" s="98"/>
      <c r="Q135" s="98"/>
      <c r="R135" s="98"/>
      <c r="S135" s="98"/>
      <c r="T135" s="16"/>
    </row>
    <row r="136" spans="4:20" ht="15" customHeight="1" x14ac:dyDescent="0.2">
      <c r="D136" s="30"/>
      <c r="F136" s="9"/>
      <c r="G136" s="9"/>
      <c r="H136" s="9"/>
      <c r="I136" s="95"/>
      <c r="J136" s="95"/>
      <c r="K136" s="16"/>
      <c r="L136" s="96"/>
      <c r="M136" s="96"/>
      <c r="N136" s="96"/>
      <c r="O136" s="99"/>
      <c r="P136" s="99"/>
      <c r="Q136" s="99"/>
      <c r="R136" s="99"/>
      <c r="S136" s="99"/>
      <c r="T136" s="16"/>
    </row>
    <row r="137" spans="4:20" ht="15" customHeight="1" x14ac:dyDescent="0.2">
      <c r="D137" s="30"/>
      <c r="F137" s="9"/>
      <c r="G137" s="9"/>
      <c r="H137" s="9"/>
      <c r="I137" s="95"/>
      <c r="J137" s="95"/>
      <c r="K137" s="16"/>
      <c r="L137" s="100"/>
      <c r="M137" s="96"/>
      <c r="N137" s="96"/>
      <c r="O137" s="99"/>
      <c r="P137" s="99"/>
      <c r="Q137" s="99"/>
      <c r="R137" s="99"/>
      <c r="S137" s="99"/>
      <c r="T137" s="16"/>
    </row>
    <row r="138" spans="4:20" ht="15" customHeight="1" x14ac:dyDescent="0.2">
      <c r="D138" s="30"/>
      <c r="F138" s="9"/>
      <c r="G138" s="9"/>
      <c r="H138" s="9"/>
      <c r="I138" s="95"/>
      <c r="J138" s="95"/>
      <c r="K138" s="16"/>
      <c r="L138" s="96"/>
      <c r="M138" s="96"/>
      <c r="N138" s="96"/>
      <c r="O138" s="99"/>
      <c r="P138" s="99"/>
      <c r="Q138" s="99"/>
      <c r="R138" s="99"/>
      <c r="S138" s="99"/>
      <c r="T138" s="16"/>
    </row>
    <row r="139" spans="4:20" ht="15" customHeight="1" x14ac:dyDescent="0.2">
      <c r="D139" s="30"/>
      <c r="F139" s="9"/>
      <c r="G139" s="9"/>
      <c r="H139" s="9"/>
      <c r="I139" s="95"/>
      <c r="J139" s="95"/>
      <c r="K139" s="16"/>
      <c r="L139" s="97"/>
      <c r="M139" s="96"/>
      <c r="N139" s="96"/>
      <c r="O139" s="99"/>
      <c r="P139" s="99"/>
      <c r="Q139" s="99"/>
      <c r="R139" s="99"/>
      <c r="S139" s="99"/>
      <c r="T139" s="16"/>
    </row>
    <row r="140" spans="4:20" ht="15" customHeight="1" x14ac:dyDescent="0.2">
      <c r="D140" s="30"/>
      <c r="F140" s="9"/>
      <c r="G140" s="9"/>
      <c r="H140" s="9"/>
      <c r="I140" s="95"/>
      <c r="J140" s="95"/>
      <c r="K140" s="16"/>
      <c r="L140" s="96"/>
      <c r="M140" s="96"/>
      <c r="N140" s="96"/>
      <c r="O140" s="99"/>
      <c r="P140" s="99"/>
      <c r="Q140" s="99"/>
      <c r="R140" s="99"/>
      <c r="S140" s="99"/>
      <c r="T140" s="16"/>
    </row>
    <row r="141" spans="4:20" ht="15" customHeight="1" x14ac:dyDescent="0.2">
      <c r="D141" s="30"/>
      <c r="F141" s="9"/>
      <c r="G141" s="9"/>
      <c r="H141" s="9"/>
      <c r="I141" s="95"/>
      <c r="J141" s="95"/>
      <c r="K141" s="16"/>
      <c r="L141" s="97"/>
      <c r="M141" s="96"/>
      <c r="N141" s="96"/>
      <c r="O141" s="99"/>
      <c r="P141" s="99"/>
      <c r="Q141" s="99"/>
      <c r="R141" s="99"/>
      <c r="S141" s="99"/>
      <c r="T141" s="16"/>
    </row>
    <row r="142" spans="4:20" ht="15" customHeight="1" x14ac:dyDescent="0.2">
      <c r="D142" s="30"/>
      <c r="F142" s="9"/>
      <c r="G142" s="9"/>
      <c r="H142" s="9"/>
      <c r="I142" s="95"/>
      <c r="J142" s="95"/>
      <c r="K142" s="16"/>
      <c r="L142" s="96"/>
      <c r="M142" s="96"/>
      <c r="N142" s="96"/>
      <c r="O142" s="99"/>
      <c r="P142" s="99"/>
      <c r="Q142" s="99"/>
      <c r="R142" s="99"/>
      <c r="S142" s="99"/>
      <c r="T142" s="16"/>
    </row>
    <row r="143" spans="4:20" ht="15" customHeight="1" x14ac:dyDescent="0.2">
      <c r="D143" s="30"/>
      <c r="F143" s="9"/>
      <c r="G143" s="9"/>
      <c r="H143" s="9"/>
      <c r="I143" s="95"/>
      <c r="J143" s="95"/>
      <c r="K143" s="16"/>
      <c r="L143" s="97"/>
      <c r="M143" s="96"/>
      <c r="N143" s="96"/>
      <c r="O143" s="99"/>
      <c r="P143" s="99"/>
      <c r="Q143" s="99"/>
      <c r="R143" s="99"/>
      <c r="S143" s="99"/>
      <c r="T143" s="16"/>
    </row>
    <row r="144" spans="4:20" ht="15" customHeight="1" x14ac:dyDescent="0.2">
      <c r="D144" s="30"/>
      <c r="F144" s="9"/>
      <c r="G144" s="9"/>
      <c r="H144" s="9"/>
      <c r="I144" s="95"/>
      <c r="J144" s="95"/>
      <c r="K144" s="16"/>
      <c r="L144" s="96"/>
      <c r="M144" s="96"/>
      <c r="N144" s="96"/>
      <c r="O144" s="99"/>
      <c r="P144" s="99"/>
      <c r="Q144" s="99"/>
      <c r="R144" s="99"/>
      <c r="S144" s="99"/>
      <c r="T144" s="16"/>
    </row>
    <row r="145" spans="4:20" ht="15" customHeight="1" x14ac:dyDescent="0.2">
      <c r="D145" s="30"/>
      <c r="F145" s="9"/>
      <c r="G145" s="9"/>
      <c r="H145" s="9"/>
      <c r="I145" s="95"/>
      <c r="J145" s="95"/>
      <c r="K145" s="16"/>
      <c r="L145" s="97"/>
      <c r="M145" s="96"/>
      <c r="N145" s="96"/>
      <c r="O145" s="99"/>
      <c r="P145" s="99"/>
      <c r="Q145" s="99"/>
      <c r="R145" s="99"/>
      <c r="S145" s="99"/>
      <c r="T145" s="16"/>
    </row>
    <row r="146" spans="4:20" ht="15" customHeight="1" x14ac:dyDescent="0.2">
      <c r="D146" s="30"/>
      <c r="F146" s="9"/>
      <c r="G146" s="9"/>
      <c r="H146" s="9"/>
      <c r="I146" s="95"/>
      <c r="J146" s="95"/>
      <c r="K146" s="16"/>
      <c r="L146" s="96"/>
      <c r="M146" s="96"/>
      <c r="N146" s="96"/>
      <c r="O146" s="99"/>
      <c r="P146" s="99"/>
      <c r="Q146" s="99"/>
      <c r="R146" s="99"/>
      <c r="S146" s="99"/>
      <c r="T146" s="16"/>
    </row>
    <row r="147" spans="4:20" ht="15" customHeight="1" x14ac:dyDescent="0.2">
      <c r="D147" s="30"/>
      <c r="F147" s="9"/>
      <c r="G147" s="9"/>
      <c r="H147" s="9"/>
      <c r="I147" s="95"/>
      <c r="J147" s="95"/>
      <c r="K147" s="16"/>
      <c r="L147" s="97"/>
      <c r="M147" s="96"/>
      <c r="N147" s="96"/>
      <c r="O147" s="99"/>
      <c r="P147" s="99"/>
      <c r="Q147" s="99"/>
      <c r="R147" s="99"/>
      <c r="S147" s="99"/>
      <c r="T147" s="16"/>
    </row>
    <row r="148" spans="4:20" ht="15" customHeight="1" x14ac:dyDescent="0.2">
      <c r="D148" s="30"/>
      <c r="F148" s="9"/>
      <c r="G148" s="9"/>
      <c r="H148" s="9"/>
      <c r="I148" s="95"/>
      <c r="J148" s="95"/>
      <c r="K148" s="16"/>
      <c r="L148" s="96"/>
      <c r="M148" s="96"/>
      <c r="N148" s="96"/>
      <c r="O148" s="99"/>
      <c r="P148" s="99"/>
      <c r="Q148" s="99"/>
      <c r="R148" s="99"/>
      <c r="S148" s="99"/>
      <c r="T148" s="16"/>
    </row>
    <row r="149" spans="4:20" ht="15" customHeight="1" x14ac:dyDescent="0.2">
      <c r="D149" s="30"/>
      <c r="F149" s="9"/>
      <c r="G149" s="9"/>
      <c r="H149" s="9"/>
      <c r="I149" s="95"/>
      <c r="J149" s="95"/>
      <c r="K149" s="16"/>
      <c r="L149" s="97"/>
      <c r="M149" s="96"/>
      <c r="N149" s="96"/>
      <c r="O149" s="99"/>
      <c r="P149" s="99"/>
      <c r="Q149" s="99"/>
      <c r="R149" s="99"/>
      <c r="S149" s="99"/>
      <c r="T149" s="16"/>
    </row>
    <row r="150" spans="4:20" ht="15" customHeight="1" x14ac:dyDescent="0.2">
      <c r="D150" s="30"/>
      <c r="F150" s="9"/>
      <c r="G150" s="9"/>
      <c r="H150" s="9"/>
      <c r="I150" s="95"/>
      <c r="J150" s="95"/>
      <c r="K150" s="16"/>
      <c r="L150" s="96"/>
      <c r="M150" s="96"/>
      <c r="N150" s="96"/>
      <c r="O150" s="99"/>
      <c r="P150" s="99"/>
      <c r="Q150" s="99"/>
      <c r="R150" s="99"/>
      <c r="S150" s="99"/>
      <c r="T150" s="16"/>
    </row>
    <row r="151" spans="4:20" ht="15" customHeight="1" x14ac:dyDescent="0.2">
      <c r="D151" s="30"/>
      <c r="F151" s="9"/>
      <c r="G151" s="9"/>
      <c r="H151" s="9"/>
      <c r="I151" s="95"/>
      <c r="J151" s="95"/>
      <c r="K151" s="16"/>
      <c r="L151" s="97"/>
      <c r="M151" s="96"/>
      <c r="N151" s="96"/>
      <c r="O151" s="99"/>
      <c r="P151" s="99"/>
      <c r="Q151" s="99"/>
      <c r="R151" s="99"/>
      <c r="S151" s="99"/>
      <c r="T151" s="16"/>
    </row>
    <row r="152" spans="4:20" ht="15" customHeight="1" x14ac:dyDescent="0.2">
      <c r="D152" s="30"/>
      <c r="F152" s="9"/>
      <c r="G152" s="9"/>
      <c r="H152" s="9"/>
      <c r="I152" s="95"/>
      <c r="J152" s="95"/>
      <c r="K152" s="16"/>
      <c r="L152" s="96"/>
      <c r="M152" s="96"/>
      <c r="N152" s="96"/>
      <c r="O152" s="99"/>
      <c r="P152" s="99"/>
      <c r="Q152" s="99"/>
      <c r="R152" s="99"/>
      <c r="S152" s="99"/>
      <c r="T152" s="16"/>
    </row>
    <row r="153" spans="4:20" ht="15" customHeight="1" x14ac:dyDescent="0.2">
      <c r="D153" s="30"/>
      <c r="F153" s="9"/>
      <c r="G153" s="9"/>
      <c r="H153" s="9"/>
      <c r="I153" s="95"/>
      <c r="J153" s="95"/>
      <c r="K153" s="16"/>
      <c r="L153" s="97"/>
      <c r="M153" s="96"/>
      <c r="N153" s="96"/>
      <c r="O153" s="99"/>
      <c r="P153" s="99"/>
      <c r="Q153" s="99"/>
      <c r="R153" s="99"/>
      <c r="S153" s="99"/>
      <c r="T153" s="16"/>
    </row>
    <row r="154" spans="4:20" ht="15" customHeight="1" x14ac:dyDescent="0.2">
      <c r="D154" s="30"/>
      <c r="F154" s="9"/>
      <c r="G154" s="9"/>
      <c r="H154" s="9"/>
      <c r="I154" s="95"/>
      <c r="J154" s="95"/>
      <c r="K154" s="16"/>
      <c r="L154" s="96"/>
      <c r="M154" s="96"/>
      <c r="N154" s="96"/>
      <c r="O154" s="99"/>
      <c r="P154" s="99"/>
      <c r="Q154" s="99"/>
      <c r="R154" s="99"/>
      <c r="S154" s="99"/>
      <c r="T154" s="16"/>
    </row>
    <row r="155" spans="4:20" ht="15" customHeight="1" x14ac:dyDescent="0.2">
      <c r="D155" s="30"/>
      <c r="F155" s="9"/>
      <c r="G155" s="9"/>
      <c r="H155" s="9"/>
      <c r="I155" s="95"/>
      <c r="J155" s="95"/>
      <c r="K155" s="16"/>
      <c r="L155" s="97"/>
      <c r="M155" s="96"/>
      <c r="N155" s="96"/>
      <c r="O155" s="99"/>
      <c r="P155" s="99"/>
      <c r="Q155" s="99"/>
      <c r="R155" s="99"/>
      <c r="S155" s="99"/>
      <c r="T155" s="16"/>
    </row>
    <row r="156" spans="4:20" ht="15" customHeight="1" x14ac:dyDescent="0.2">
      <c r="D156" s="30"/>
      <c r="F156" s="9"/>
      <c r="G156" s="9"/>
      <c r="H156" s="9"/>
      <c r="I156" s="95"/>
      <c r="J156" s="95"/>
      <c r="K156" s="16"/>
      <c r="L156" s="96"/>
      <c r="M156" s="96"/>
      <c r="N156" s="96"/>
      <c r="O156" s="99"/>
      <c r="P156" s="99"/>
      <c r="Q156" s="99"/>
      <c r="R156" s="99"/>
      <c r="S156" s="99"/>
      <c r="T156" s="16"/>
    </row>
    <row r="157" spans="4:20" ht="15" customHeight="1" x14ac:dyDescent="0.2">
      <c r="D157" s="30"/>
      <c r="F157" s="9"/>
      <c r="G157" s="9"/>
      <c r="H157" s="9"/>
      <c r="I157" s="95"/>
      <c r="J157" s="95"/>
      <c r="K157" s="16"/>
      <c r="L157" s="97"/>
      <c r="M157" s="96"/>
      <c r="N157" s="96"/>
      <c r="O157" s="99"/>
      <c r="P157" s="99"/>
      <c r="Q157" s="99"/>
      <c r="R157" s="99"/>
      <c r="S157" s="99"/>
      <c r="T157" s="16"/>
    </row>
    <row r="158" spans="4:20" ht="15" customHeight="1" x14ac:dyDescent="0.2">
      <c r="D158" s="30"/>
      <c r="F158" s="9"/>
      <c r="G158" s="9"/>
      <c r="H158" s="9"/>
      <c r="I158" s="95"/>
      <c r="J158" s="95"/>
      <c r="K158" s="16"/>
      <c r="L158" s="96"/>
      <c r="M158" s="96"/>
      <c r="N158" s="96"/>
      <c r="O158" s="99"/>
      <c r="P158" s="99"/>
      <c r="Q158" s="99"/>
      <c r="R158" s="99"/>
      <c r="S158" s="99"/>
      <c r="T158" s="16"/>
    </row>
    <row r="159" spans="4:20" ht="15" customHeight="1" x14ac:dyDescent="0.2">
      <c r="D159" s="30"/>
      <c r="F159" s="9"/>
      <c r="G159" s="9"/>
      <c r="H159" s="9"/>
      <c r="I159" s="95"/>
      <c r="J159" s="95"/>
      <c r="K159" s="16"/>
      <c r="L159" s="97"/>
      <c r="M159" s="96"/>
      <c r="N159" s="96"/>
      <c r="O159" s="99"/>
      <c r="P159" s="99"/>
      <c r="Q159" s="99"/>
      <c r="R159" s="99"/>
      <c r="S159" s="99"/>
      <c r="T159" s="16"/>
    </row>
    <row r="160" spans="4:20" ht="15" customHeight="1" x14ac:dyDescent="0.2">
      <c r="D160" s="30"/>
      <c r="F160" s="9"/>
      <c r="G160" s="9"/>
      <c r="H160" s="9"/>
      <c r="I160" s="95"/>
      <c r="J160" s="95"/>
      <c r="K160" s="16"/>
      <c r="L160" s="97"/>
      <c r="M160" s="96"/>
      <c r="N160" s="96"/>
      <c r="O160" s="99"/>
      <c r="P160" s="99"/>
      <c r="Q160" s="99"/>
      <c r="R160" s="99"/>
      <c r="S160" s="99"/>
      <c r="T160" s="16"/>
    </row>
    <row r="161" spans="4:20" ht="15" customHeight="1" x14ac:dyDescent="0.2">
      <c r="D161" s="30"/>
      <c r="F161" s="9"/>
      <c r="G161" s="9"/>
      <c r="H161" s="9"/>
      <c r="I161" s="95"/>
      <c r="J161" s="95"/>
      <c r="K161" s="16"/>
      <c r="L161" s="97"/>
      <c r="M161" s="96"/>
      <c r="N161" s="96"/>
      <c r="O161" s="99"/>
      <c r="P161" s="99"/>
      <c r="Q161" s="99"/>
      <c r="R161" s="99"/>
      <c r="S161" s="99"/>
      <c r="T161" s="16"/>
    </row>
    <row r="162" spans="4:20" ht="15" customHeight="1" x14ac:dyDescent="0.2">
      <c r="D162" s="30"/>
      <c r="F162" s="9"/>
      <c r="G162" s="9"/>
      <c r="H162" s="9"/>
      <c r="I162" s="95"/>
      <c r="J162" s="95"/>
      <c r="K162" s="16"/>
      <c r="L162" s="97"/>
      <c r="M162" s="96"/>
      <c r="N162" s="96"/>
      <c r="O162" s="99"/>
      <c r="P162" s="99"/>
      <c r="Q162" s="99"/>
      <c r="R162" s="99"/>
      <c r="S162" s="99"/>
      <c r="T162" s="16"/>
    </row>
    <row r="163" spans="4:20" ht="15" customHeight="1" x14ac:dyDescent="0.2">
      <c r="D163" s="30"/>
      <c r="F163" s="9"/>
      <c r="G163" s="9"/>
      <c r="H163" s="9"/>
      <c r="I163" s="95"/>
      <c r="J163" s="95"/>
      <c r="K163" s="16"/>
      <c r="L163" s="97"/>
      <c r="M163" s="96"/>
      <c r="N163" s="96"/>
      <c r="O163" s="99"/>
      <c r="P163" s="99"/>
      <c r="Q163" s="99"/>
      <c r="R163" s="99"/>
      <c r="S163" s="99"/>
      <c r="T163" s="16"/>
    </row>
    <row r="164" spans="4:20" ht="15" customHeight="1" x14ac:dyDescent="0.2">
      <c r="D164" s="30"/>
      <c r="F164" s="16"/>
      <c r="G164" s="9"/>
      <c r="H164" s="9"/>
      <c r="I164" s="95"/>
      <c r="J164" s="95"/>
      <c r="K164" s="16"/>
      <c r="L164" s="96"/>
      <c r="M164" s="96"/>
      <c r="N164" s="96"/>
      <c r="O164" s="99"/>
      <c r="P164" s="99"/>
      <c r="Q164" s="99"/>
      <c r="R164" s="99"/>
      <c r="S164" s="99"/>
      <c r="T164" s="16"/>
    </row>
    <row r="165" spans="4:20" ht="15" customHeight="1" x14ac:dyDescent="0.2">
      <c r="D165" s="30"/>
      <c r="F165" s="16"/>
      <c r="G165" s="9"/>
      <c r="H165" s="9"/>
      <c r="I165" s="95"/>
      <c r="J165" s="95"/>
      <c r="K165" s="16"/>
      <c r="L165" s="97"/>
      <c r="M165" s="96"/>
      <c r="N165" s="96"/>
      <c r="O165" s="101"/>
      <c r="P165" s="101"/>
      <c r="Q165" s="101"/>
      <c r="R165" s="101"/>
      <c r="S165" s="101"/>
      <c r="T165" s="16"/>
    </row>
    <row r="166" spans="4:20" ht="15" customHeight="1" x14ac:dyDescent="0.2">
      <c r="D166" s="30"/>
      <c r="F166" s="102"/>
      <c r="G166" s="102"/>
      <c r="H166" s="102"/>
      <c r="I166" s="103"/>
      <c r="J166" s="103"/>
      <c r="K166" s="104"/>
      <c r="L166" s="105"/>
      <c r="M166" s="105"/>
      <c r="N166" s="105"/>
      <c r="O166" s="104"/>
      <c r="P166" s="104"/>
      <c r="Q166" s="104"/>
      <c r="R166" s="104"/>
      <c r="S166" s="104"/>
      <c r="T166" s="104"/>
    </row>
  </sheetData>
  <mergeCells count="52">
    <mergeCell ref="H40:I40"/>
    <mergeCell ref="K19:M20"/>
    <mergeCell ref="O19:Q20"/>
    <mergeCell ref="R19:T20"/>
    <mergeCell ref="U19:Z20"/>
    <mergeCell ref="H21:I21"/>
    <mergeCell ref="H22:I22"/>
    <mergeCell ref="H33:I33"/>
    <mergeCell ref="G19:J20"/>
    <mergeCell ref="H31:I31"/>
    <mergeCell ref="V45:Y45"/>
    <mergeCell ref="H32:I32"/>
    <mergeCell ref="W34:Z34"/>
    <mergeCell ref="W32:Z32"/>
    <mergeCell ref="H25:I25"/>
    <mergeCell ref="H26:I26"/>
    <mergeCell ref="H27:I27"/>
    <mergeCell ref="H28:I28"/>
    <mergeCell ref="H29:I29"/>
    <mergeCell ref="H39:I39"/>
    <mergeCell ref="H43:I43"/>
    <mergeCell ref="H34:I34"/>
    <mergeCell ref="H35:I35"/>
    <mergeCell ref="H36:I36"/>
    <mergeCell ref="H37:I37"/>
    <mergeCell ref="H38:I38"/>
    <mergeCell ref="AB21:AC21"/>
    <mergeCell ref="AB23:AC23"/>
    <mergeCell ref="AB24:AC24"/>
    <mergeCell ref="F7:Y8"/>
    <mergeCell ref="H30:I30"/>
    <mergeCell ref="F17:Z17"/>
    <mergeCell ref="F19:F20"/>
    <mergeCell ref="N19:N20"/>
    <mergeCell ref="H23:I23"/>
    <mergeCell ref="H24:I24"/>
    <mergeCell ref="AB25:AC25"/>
    <mergeCell ref="AB43:AC43"/>
    <mergeCell ref="AB26:AC26"/>
    <mergeCell ref="AB27:AC27"/>
    <mergeCell ref="AB28:AC28"/>
    <mergeCell ref="AB29:AC29"/>
    <mergeCell ref="AB30:AC30"/>
    <mergeCell ref="AB36:AC36"/>
    <mergeCell ref="AB37:AC37"/>
    <mergeCell ref="AB38:AC38"/>
    <mergeCell ref="AB39:AC39"/>
    <mergeCell ref="AB31:AC31"/>
    <mergeCell ref="AB32:AC32"/>
    <mergeCell ref="AB33:AC33"/>
    <mergeCell ref="AB34:AC34"/>
    <mergeCell ref="AB35:AC35"/>
  </mergeCells>
  <phoneticPr fontId="13"/>
  <printOptions horizontalCentered="1" verticalCentered="1"/>
  <pageMargins left="0" right="0" top="0.78740157480314965" bottom="0" header="0" footer="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3">
    <tabColor rgb="FF00B0F0"/>
  </sheetPr>
  <dimension ref="A1:Q1995"/>
  <sheetViews>
    <sheetView showZeros="0" view="pageBreakPreview" zoomScale="90" zoomScaleNormal="100" zoomScaleSheetLayoutView="90" workbookViewId="0">
      <selection activeCell="AY35" sqref="AY35"/>
    </sheetView>
  </sheetViews>
  <sheetFormatPr defaultRowHeight="17.25" x14ac:dyDescent="0.2"/>
  <cols>
    <col min="1" max="1" width="3.69921875" style="25" customWidth="1"/>
    <col min="2" max="2" width="20.69921875" style="25" customWidth="1"/>
    <col min="3" max="3" width="19.69921875" style="243" customWidth="1"/>
    <col min="4" max="4" width="4.69921875" style="26" customWidth="1"/>
    <col min="5" max="5" width="3.19921875" style="25" customWidth="1"/>
    <col min="6" max="6" width="6.69921875" style="243" customWidth="1"/>
    <col min="7" max="7" width="8.69921875" style="243" customWidth="1"/>
    <col min="8" max="8" width="9.69921875" style="25" customWidth="1"/>
    <col min="9" max="9" width="4.296875" style="25" customWidth="1"/>
    <col min="10" max="10" width="4.69921875" style="25" customWidth="1"/>
    <col min="11" max="11" width="3.19921875" style="37" customWidth="1"/>
    <col min="12" max="12" width="8.69921875" style="25" customWidth="1"/>
    <col min="13" max="13" width="4.69921875" style="25" customWidth="1"/>
    <col min="14" max="14" width="3.19921875" style="25" customWidth="1"/>
    <col min="15" max="15" width="8.69921875" style="25" customWidth="1"/>
    <col min="16" max="16384" width="8.796875" style="25"/>
  </cols>
  <sheetData>
    <row r="1" spans="1:15" s="3" customFormat="1" ht="13.5" x14ac:dyDescent="0.15">
      <c r="A1" s="1"/>
      <c r="B1" s="2"/>
      <c r="C1" s="240"/>
      <c r="D1" s="4"/>
      <c r="E1" s="5"/>
      <c r="F1" s="489"/>
      <c r="G1" s="490"/>
      <c r="H1" s="8"/>
      <c r="I1" s="9"/>
      <c r="K1" s="5"/>
      <c r="N1" s="8" t="s">
        <v>581</v>
      </c>
      <c r="O1" s="5">
        <v>1</v>
      </c>
    </row>
    <row r="2" spans="1:15" s="10" customFormat="1" ht="30" customHeight="1" x14ac:dyDescent="0.15">
      <c r="A2" s="1089" t="s">
        <v>1795</v>
      </c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1"/>
    </row>
    <row r="3" spans="1:15" s="10" customFormat="1" ht="13.5" customHeight="1" x14ac:dyDescent="0.15">
      <c r="A3" s="274"/>
      <c r="B3" s="27" t="s">
        <v>1828</v>
      </c>
      <c r="C3" s="275"/>
      <c r="D3" s="275"/>
      <c r="E3" s="275"/>
      <c r="F3" s="491"/>
      <c r="G3" s="491"/>
      <c r="H3" s="275"/>
      <c r="I3" s="275"/>
      <c r="J3" s="275"/>
      <c r="K3" s="275"/>
      <c r="L3" s="275"/>
      <c r="M3" s="275"/>
      <c r="N3" s="275"/>
      <c r="O3" s="434"/>
    </row>
    <row r="4" spans="1:15" s="10" customFormat="1" ht="15.95" customHeight="1" x14ac:dyDescent="0.15">
      <c r="A4" s="1092" t="s">
        <v>6</v>
      </c>
      <c r="B4" s="1095" t="s">
        <v>34</v>
      </c>
      <c r="C4" s="1098" t="s">
        <v>9</v>
      </c>
      <c r="D4" s="1101" t="s">
        <v>1796</v>
      </c>
      <c r="E4" s="1102"/>
      <c r="F4" s="1102"/>
      <c r="G4" s="1102"/>
      <c r="H4" s="1102"/>
      <c r="I4" s="1103"/>
      <c r="J4" s="1101" t="s">
        <v>1797</v>
      </c>
      <c r="K4" s="1102"/>
      <c r="L4" s="1107"/>
      <c r="M4" s="1109" t="s">
        <v>1798</v>
      </c>
      <c r="N4" s="1102"/>
      <c r="O4" s="1103"/>
    </row>
    <row r="5" spans="1:15" s="10" customFormat="1" ht="15.95" customHeight="1" x14ac:dyDescent="0.15">
      <c r="A5" s="1093"/>
      <c r="B5" s="1096"/>
      <c r="C5" s="1099"/>
      <c r="D5" s="1104"/>
      <c r="E5" s="1105"/>
      <c r="F5" s="1105"/>
      <c r="G5" s="1105"/>
      <c r="H5" s="1105"/>
      <c r="I5" s="1106"/>
      <c r="J5" s="1104"/>
      <c r="K5" s="1105"/>
      <c r="L5" s="1108"/>
      <c r="M5" s="1110"/>
      <c r="N5" s="1105"/>
      <c r="O5" s="1106"/>
    </row>
    <row r="6" spans="1:15" s="3" customFormat="1" ht="15.95" customHeight="1" x14ac:dyDescent="0.15">
      <c r="A6" s="1094"/>
      <c r="B6" s="1097"/>
      <c r="C6" s="1100"/>
      <c r="D6" s="334" t="s">
        <v>4</v>
      </c>
      <c r="E6" s="296" t="s">
        <v>5</v>
      </c>
      <c r="F6" s="492"/>
      <c r="G6" s="493"/>
      <c r="H6" s="1111"/>
      <c r="I6" s="1112"/>
      <c r="J6" s="326" t="s">
        <v>4</v>
      </c>
      <c r="K6" s="296" t="s">
        <v>5</v>
      </c>
      <c r="L6" s="299"/>
      <c r="M6" s="300" t="s">
        <v>4</v>
      </c>
      <c r="N6" s="296" t="s">
        <v>5</v>
      </c>
      <c r="O6" s="327"/>
    </row>
    <row r="7" spans="1:15" s="16" customFormat="1" ht="11.1" customHeight="1" x14ac:dyDescent="0.15">
      <c r="A7" s="11">
        <v>0</v>
      </c>
      <c r="B7" s="12">
        <v>0</v>
      </c>
      <c r="C7" s="241">
        <v>0</v>
      </c>
      <c r="D7" s="335"/>
      <c r="E7" s="13"/>
      <c r="F7" s="494"/>
      <c r="G7" s="483"/>
      <c r="I7" s="336"/>
      <c r="J7" s="328"/>
      <c r="K7" s="13"/>
      <c r="M7" s="231"/>
      <c r="N7" s="12"/>
      <c r="O7" s="329"/>
    </row>
    <row r="8" spans="1:15" s="16" customFormat="1" ht="11.1" customHeight="1" x14ac:dyDescent="0.15">
      <c r="A8" s="381">
        <v>0</v>
      </c>
      <c r="B8" s="12">
        <v>0</v>
      </c>
      <c r="C8" s="382">
        <v>0</v>
      </c>
      <c r="D8" s="335"/>
      <c r="E8" s="13"/>
      <c r="F8" s="494"/>
      <c r="G8" s="483"/>
      <c r="I8" s="336"/>
      <c r="J8" s="328"/>
      <c r="K8" s="13"/>
      <c r="M8" s="231"/>
      <c r="N8" s="12"/>
      <c r="O8" s="329"/>
    </row>
    <row r="9" spans="1:15" s="16" customFormat="1" ht="11.1" customHeight="1" x14ac:dyDescent="0.15">
      <c r="A9" s="360" t="s">
        <v>1846</v>
      </c>
      <c r="B9" s="361" t="s">
        <v>1830</v>
      </c>
      <c r="C9" s="363">
        <v>0</v>
      </c>
      <c r="D9" s="337">
        <v>0</v>
      </c>
      <c r="E9" s="362">
        <v>0</v>
      </c>
      <c r="F9" s="495">
        <v>0</v>
      </c>
      <c r="G9" s="496">
        <v>0</v>
      </c>
      <c r="H9" s="20">
        <v>0</v>
      </c>
      <c r="I9" s="338"/>
      <c r="J9" s="328"/>
      <c r="K9" s="13"/>
      <c r="M9" s="231"/>
      <c r="N9" s="12"/>
      <c r="O9" s="329"/>
    </row>
    <row r="10" spans="1:15" s="16" customFormat="1" ht="11.1" customHeight="1" x14ac:dyDescent="0.15">
      <c r="A10" s="11">
        <v>0</v>
      </c>
      <c r="B10" s="359">
        <v>0</v>
      </c>
      <c r="C10" s="241">
        <v>0</v>
      </c>
      <c r="D10" s="386"/>
      <c r="E10" s="387"/>
      <c r="F10" s="497"/>
      <c r="G10" s="498"/>
      <c r="H10" s="390"/>
      <c r="I10" s="391"/>
      <c r="J10" s="392"/>
      <c r="K10" s="393"/>
      <c r="L10" s="394"/>
      <c r="M10" s="395"/>
      <c r="N10" s="393"/>
      <c r="O10" s="396"/>
    </row>
    <row r="11" spans="1:15" s="16" customFormat="1" ht="11.1" customHeight="1" x14ac:dyDescent="0.15">
      <c r="A11" s="381">
        <v>0</v>
      </c>
      <c r="B11" s="359">
        <v>0</v>
      </c>
      <c r="C11" s="241">
        <v>0</v>
      </c>
      <c r="D11" s="386"/>
      <c r="E11" s="387"/>
      <c r="F11" s="499"/>
      <c r="G11" s="498"/>
      <c r="H11" s="390"/>
      <c r="I11" s="391"/>
      <c r="J11" s="397"/>
      <c r="K11" s="387"/>
      <c r="L11" s="390"/>
      <c r="M11" s="398"/>
      <c r="N11" s="387"/>
      <c r="O11" s="399"/>
    </row>
    <row r="12" spans="1:15" s="16" customFormat="1" ht="11.1" customHeight="1" x14ac:dyDescent="0.15">
      <c r="A12" s="360">
        <v>0</v>
      </c>
      <c r="B12" s="400" t="s">
        <v>1847</v>
      </c>
      <c r="C12" s="242" t="s">
        <v>1848</v>
      </c>
      <c r="D12" s="401">
        <v>2174</v>
      </c>
      <c r="E12" s="402" t="s">
        <v>54</v>
      </c>
      <c r="F12" s="500"/>
      <c r="G12" s="501"/>
      <c r="H12" s="405"/>
      <c r="I12" s="406"/>
      <c r="J12" s="527">
        <v>1159</v>
      </c>
      <c r="K12" s="408" t="s">
        <v>54</v>
      </c>
      <c r="L12" s="389">
        <v>0</v>
      </c>
      <c r="M12" s="534">
        <v>1015</v>
      </c>
      <c r="N12" s="408" t="s">
        <v>54</v>
      </c>
      <c r="O12" s="410">
        <v>0</v>
      </c>
    </row>
    <row r="13" spans="1:15" s="16" customFormat="1" ht="11.1" customHeight="1" x14ac:dyDescent="0.15">
      <c r="A13" s="11">
        <v>0</v>
      </c>
      <c r="B13" s="359">
        <v>0</v>
      </c>
      <c r="C13" s="241">
        <v>0</v>
      </c>
      <c r="D13" s="386"/>
      <c r="E13" s="387"/>
      <c r="F13" s="497"/>
      <c r="G13" s="498"/>
      <c r="H13" s="390"/>
      <c r="I13" s="391"/>
      <c r="J13" s="392"/>
      <c r="K13" s="393"/>
      <c r="L13" s="394"/>
      <c r="M13" s="789"/>
      <c r="N13" s="393"/>
      <c r="O13" s="396"/>
    </row>
    <row r="14" spans="1:15" s="16" customFormat="1" ht="11.1" customHeight="1" x14ac:dyDescent="0.15">
      <c r="A14" s="381">
        <v>0</v>
      </c>
      <c r="B14" s="359">
        <v>0</v>
      </c>
      <c r="C14" s="241" t="s">
        <v>591</v>
      </c>
      <c r="D14" s="386"/>
      <c r="E14" s="387"/>
      <c r="F14" s="499"/>
      <c r="G14" s="498"/>
      <c r="H14" s="390"/>
      <c r="I14" s="391"/>
      <c r="J14" s="397"/>
      <c r="K14" s="387"/>
      <c r="L14" s="390"/>
      <c r="M14" s="790"/>
      <c r="N14" s="387"/>
      <c r="O14" s="399"/>
    </row>
    <row r="15" spans="1:15" s="16" customFormat="1" ht="11.1" customHeight="1" x14ac:dyDescent="0.15">
      <c r="A15" s="360">
        <v>0</v>
      </c>
      <c r="B15" s="400" t="s">
        <v>590</v>
      </c>
      <c r="C15" s="242" t="s">
        <v>1849</v>
      </c>
      <c r="D15" s="401">
        <v>2667</v>
      </c>
      <c r="E15" s="402" t="s">
        <v>54</v>
      </c>
      <c r="F15" s="500"/>
      <c r="G15" s="501"/>
      <c r="H15" s="405"/>
      <c r="I15" s="406"/>
      <c r="J15" s="527">
        <v>2542</v>
      </c>
      <c r="K15" s="408" t="s">
        <v>54</v>
      </c>
      <c r="L15" s="389">
        <v>0</v>
      </c>
      <c r="M15" s="534">
        <v>125</v>
      </c>
      <c r="N15" s="408" t="s">
        <v>54</v>
      </c>
      <c r="O15" s="410">
        <v>0</v>
      </c>
    </row>
    <row r="16" spans="1:15" s="16" customFormat="1" ht="11.1" customHeight="1" x14ac:dyDescent="0.15">
      <c r="A16" s="11">
        <v>0</v>
      </c>
      <c r="B16" s="359">
        <v>0</v>
      </c>
      <c r="C16" s="241">
        <v>0</v>
      </c>
      <c r="D16" s="439"/>
      <c r="E16" s="387"/>
      <c r="F16" s="497"/>
      <c r="G16" s="498"/>
      <c r="H16" s="390"/>
      <c r="I16" s="391"/>
      <c r="J16" s="392"/>
      <c r="K16" s="393"/>
      <c r="L16" s="394"/>
      <c r="M16" s="789"/>
      <c r="N16" s="393"/>
      <c r="O16" s="396"/>
    </row>
    <row r="17" spans="1:15" s="16" customFormat="1" ht="11.1" customHeight="1" x14ac:dyDescent="0.15">
      <c r="A17" s="381">
        <v>0</v>
      </c>
      <c r="B17" s="359">
        <v>0</v>
      </c>
      <c r="C17" s="241" t="s">
        <v>591</v>
      </c>
      <c r="D17" s="439"/>
      <c r="E17" s="387"/>
      <c r="F17" s="499"/>
      <c r="G17" s="498"/>
      <c r="H17" s="390"/>
      <c r="I17" s="391"/>
      <c r="J17" s="397"/>
      <c r="K17" s="387"/>
      <c r="L17" s="390"/>
      <c r="M17" s="790"/>
      <c r="N17" s="387"/>
      <c r="O17" s="399"/>
    </row>
    <row r="18" spans="1:15" s="16" customFormat="1" ht="11.1" customHeight="1" x14ac:dyDescent="0.15">
      <c r="A18" s="360">
        <v>0</v>
      </c>
      <c r="B18" s="400" t="s">
        <v>590</v>
      </c>
      <c r="C18" s="242" t="s">
        <v>592</v>
      </c>
      <c r="D18" s="401">
        <v>2148</v>
      </c>
      <c r="E18" s="402" t="s">
        <v>54</v>
      </c>
      <c r="F18" s="500"/>
      <c r="G18" s="501"/>
      <c r="H18" s="405"/>
      <c r="I18" s="406"/>
      <c r="J18" s="527">
        <v>52</v>
      </c>
      <c r="K18" s="408" t="s">
        <v>54</v>
      </c>
      <c r="L18" s="389">
        <v>0</v>
      </c>
      <c r="M18" s="534">
        <v>2096</v>
      </c>
      <c r="N18" s="408" t="s">
        <v>54</v>
      </c>
      <c r="O18" s="410">
        <v>0</v>
      </c>
    </row>
    <row r="19" spans="1:15" s="16" customFormat="1" ht="11.1" customHeight="1" x14ac:dyDescent="0.15">
      <c r="A19" s="11">
        <v>0</v>
      </c>
      <c r="B19" s="359">
        <v>0</v>
      </c>
      <c r="C19" s="241">
        <v>0</v>
      </c>
      <c r="D19" s="386"/>
      <c r="E19" s="387"/>
      <c r="F19" s="497"/>
      <c r="G19" s="498"/>
      <c r="H19" s="390"/>
      <c r="I19" s="391"/>
      <c r="J19" s="392"/>
      <c r="K19" s="393"/>
      <c r="L19" s="394"/>
      <c r="M19" s="789"/>
      <c r="N19" s="393"/>
      <c r="O19" s="396"/>
    </row>
    <row r="20" spans="1:15" s="16" customFormat="1" ht="11.1" customHeight="1" x14ac:dyDescent="0.15">
      <c r="A20" s="381">
        <v>0</v>
      </c>
      <c r="B20" s="359">
        <v>0</v>
      </c>
      <c r="C20" s="241" t="s">
        <v>591</v>
      </c>
      <c r="D20" s="386"/>
      <c r="E20" s="387"/>
      <c r="F20" s="499"/>
      <c r="G20" s="498"/>
      <c r="H20" s="390"/>
      <c r="I20" s="391"/>
      <c r="J20" s="397"/>
      <c r="K20" s="387"/>
      <c r="L20" s="390"/>
      <c r="M20" s="790"/>
      <c r="N20" s="387"/>
      <c r="O20" s="399"/>
    </row>
    <row r="21" spans="1:15" s="16" customFormat="1" ht="11.1" customHeight="1" x14ac:dyDescent="0.15">
      <c r="A21" s="360">
        <v>0</v>
      </c>
      <c r="B21" s="400" t="s">
        <v>590</v>
      </c>
      <c r="C21" s="242" t="s">
        <v>593</v>
      </c>
      <c r="D21" s="416">
        <v>19.3</v>
      </c>
      <c r="E21" s="402" t="s">
        <v>54</v>
      </c>
      <c r="F21" s="500"/>
      <c r="G21" s="501"/>
      <c r="H21" s="405"/>
      <c r="I21" s="406"/>
      <c r="J21" s="407"/>
      <c r="K21" s="408"/>
      <c r="L21" s="389"/>
      <c r="M21" s="409">
        <v>19.3</v>
      </c>
      <c r="N21" s="408" t="s">
        <v>54</v>
      </c>
      <c r="O21" s="410">
        <v>0</v>
      </c>
    </row>
    <row r="22" spans="1:15" s="16" customFormat="1" ht="11.1" customHeight="1" x14ac:dyDescent="0.15">
      <c r="A22" s="11">
        <v>0</v>
      </c>
      <c r="B22" s="359">
        <v>0</v>
      </c>
      <c r="C22" s="241">
        <v>0</v>
      </c>
      <c r="D22" s="386"/>
      <c r="E22" s="387"/>
      <c r="F22" s="497"/>
      <c r="G22" s="498"/>
      <c r="H22" s="390"/>
      <c r="I22" s="391"/>
      <c r="J22" s="392"/>
      <c r="K22" s="393"/>
      <c r="L22" s="394"/>
      <c r="M22" s="395"/>
      <c r="N22" s="393"/>
      <c r="O22" s="396"/>
    </row>
    <row r="23" spans="1:15" s="16" customFormat="1" ht="11.1" customHeight="1" x14ac:dyDescent="0.15">
      <c r="A23" s="381">
        <v>0</v>
      </c>
      <c r="B23" s="359">
        <v>0</v>
      </c>
      <c r="C23" s="241" t="s">
        <v>591</v>
      </c>
      <c r="D23" s="386"/>
      <c r="E23" s="387"/>
      <c r="F23" s="499"/>
      <c r="G23" s="498"/>
      <c r="H23" s="390"/>
      <c r="I23" s="391"/>
      <c r="J23" s="397"/>
      <c r="K23" s="387"/>
      <c r="L23" s="390"/>
      <c r="M23" s="398"/>
      <c r="N23" s="387"/>
      <c r="O23" s="399"/>
    </row>
    <row r="24" spans="1:15" s="16" customFormat="1" ht="11.1" customHeight="1" x14ac:dyDescent="0.15">
      <c r="A24" s="360">
        <v>0</v>
      </c>
      <c r="B24" s="400" t="s">
        <v>590</v>
      </c>
      <c r="C24" s="242" t="s">
        <v>594</v>
      </c>
      <c r="D24" s="401">
        <v>246</v>
      </c>
      <c r="E24" s="402" t="s">
        <v>54</v>
      </c>
      <c r="F24" s="500"/>
      <c r="G24" s="501"/>
      <c r="H24" s="405"/>
      <c r="I24" s="406"/>
      <c r="J24" s="527">
        <v>246</v>
      </c>
      <c r="K24" s="408" t="s">
        <v>54</v>
      </c>
      <c r="L24" s="389">
        <v>0</v>
      </c>
      <c r="M24" s="409"/>
      <c r="N24" s="408"/>
      <c r="O24" s="410">
        <v>0</v>
      </c>
    </row>
    <row r="25" spans="1:15" s="16" customFormat="1" ht="11.1" customHeight="1" x14ac:dyDescent="0.15">
      <c r="A25" s="11">
        <v>0</v>
      </c>
      <c r="B25" s="359">
        <v>0</v>
      </c>
      <c r="C25" s="241">
        <v>0</v>
      </c>
      <c r="D25" s="386"/>
      <c r="E25" s="387"/>
      <c r="F25" s="497"/>
      <c r="G25" s="498"/>
      <c r="H25" s="390"/>
      <c r="I25" s="391"/>
      <c r="J25" s="392"/>
      <c r="K25" s="393"/>
      <c r="L25" s="394"/>
      <c r="M25" s="395"/>
      <c r="N25" s="393"/>
      <c r="O25" s="396"/>
    </row>
    <row r="26" spans="1:15" s="16" customFormat="1" ht="11.1" customHeight="1" x14ac:dyDescent="0.15">
      <c r="A26" s="381">
        <v>0</v>
      </c>
      <c r="B26" s="359">
        <v>0</v>
      </c>
      <c r="C26" s="241" t="s">
        <v>591</v>
      </c>
      <c r="D26" s="386"/>
      <c r="E26" s="387"/>
      <c r="F26" s="499"/>
      <c r="G26" s="498"/>
      <c r="H26" s="390"/>
      <c r="I26" s="391"/>
      <c r="J26" s="397"/>
      <c r="K26" s="387"/>
      <c r="L26" s="390"/>
      <c r="M26" s="398"/>
      <c r="N26" s="387"/>
      <c r="O26" s="399"/>
    </row>
    <row r="27" spans="1:15" s="16" customFormat="1" ht="11.1" customHeight="1" x14ac:dyDescent="0.15">
      <c r="A27" s="360">
        <v>0</v>
      </c>
      <c r="B27" s="400" t="s">
        <v>590</v>
      </c>
      <c r="C27" s="242" t="s">
        <v>595</v>
      </c>
      <c r="D27" s="401">
        <v>2298</v>
      </c>
      <c r="E27" s="402" t="s">
        <v>54</v>
      </c>
      <c r="F27" s="500"/>
      <c r="G27" s="501"/>
      <c r="H27" s="405"/>
      <c r="I27" s="406"/>
      <c r="J27" s="527">
        <v>1225</v>
      </c>
      <c r="K27" s="408" t="s">
        <v>54</v>
      </c>
      <c r="L27" s="389">
        <v>0</v>
      </c>
      <c r="M27" s="534">
        <v>1073</v>
      </c>
      <c r="N27" s="408" t="s">
        <v>54</v>
      </c>
      <c r="O27" s="410">
        <v>0</v>
      </c>
    </row>
    <row r="28" spans="1:15" s="16" customFormat="1" ht="11.1" customHeight="1" x14ac:dyDescent="0.15">
      <c r="A28" s="11">
        <v>0</v>
      </c>
      <c r="B28" s="359">
        <v>0</v>
      </c>
      <c r="C28" s="241">
        <v>0</v>
      </c>
      <c r="D28" s="386"/>
      <c r="E28" s="387"/>
      <c r="F28" s="497"/>
      <c r="G28" s="498"/>
      <c r="H28" s="390"/>
      <c r="I28" s="391"/>
      <c r="J28" s="392"/>
      <c r="K28" s="393"/>
      <c r="L28" s="394"/>
      <c r="M28" s="395"/>
      <c r="N28" s="393"/>
      <c r="O28" s="396"/>
    </row>
    <row r="29" spans="1:15" s="16" customFormat="1" ht="11.1" customHeight="1" x14ac:dyDescent="0.15">
      <c r="A29" s="381">
        <v>0</v>
      </c>
      <c r="B29" s="359">
        <v>0</v>
      </c>
      <c r="C29" s="241" t="s">
        <v>591</v>
      </c>
      <c r="D29" s="386"/>
      <c r="E29" s="387"/>
      <c r="F29" s="499"/>
      <c r="G29" s="498"/>
      <c r="H29" s="390"/>
      <c r="I29" s="391"/>
      <c r="J29" s="397"/>
      <c r="K29" s="387"/>
      <c r="L29" s="390"/>
      <c r="M29" s="398"/>
      <c r="N29" s="387"/>
      <c r="O29" s="399"/>
    </row>
    <row r="30" spans="1:15" s="16" customFormat="1" ht="11.1" customHeight="1" x14ac:dyDescent="0.15">
      <c r="A30" s="360">
        <v>0</v>
      </c>
      <c r="B30" s="400" t="s">
        <v>590</v>
      </c>
      <c r="C30" s="242" t="s">
        <v>596</v>
      </c>
      <c r="D30" s="416">
        <v>11.1</v>
      </c>
      <c r="E30" s="402" t="s">
        <v>54</v>
      </c>
      <c r="F30" s="500"/>
      <c r="G30" s="501"/>
      <c r="H30" s="405"/>
      <c r="I30" s="406"/>
      <c r="J30" s="407">
        <v>11.1</v>
      </c>
      <c r="K30" s="408" t="s">
        <v>54</v>
      </c>
      <c r="L30" s="389">
        <v>0</v>
      </c>
      <c r="M30" s="409">
        <v>0</v>
      </c>
      <c r="N30" s="408"/>
      <c r="O30" s="410">
        <v>0</v>
      </c>
    </row>
    <row r="31" spans="1:15" s="16" customFormat="1" ht="11.1" customHeight="1" x14ac:dyDescent="0.15">
      <c r="A31" s="11">
        <v>0</v>
      </c>
      <c r="B31" s="359">
        <v>0</v>
      </c>
      <c r="C31" s="241">
        <v>0</v>
      </c>
      <c r="D31" s="386"/>
      <c r="E31" s="387"/>
      <c r="F31" s="497"/>
      <c r="G31" s="498"/>
      <c r="H31" s="390"/>
      <c r="I31" s="391"/>
      <c r="J31" s="392"/>
      <c r="K31" s="393"/>
      <c r="L31" s="394"/>
      <c r="M31" s="395"/>
      <c r="N31" s="393"/>
      <c r="O31" s="396"/>
    </row>
    <row r="32" spans="1:15" s="16" customFormat="1" ht="11.1" customHeight="1" x14ac:dyDescent="0.15">
      <c r="A32" s="381">
        <v>0</v>
      </c>
      <c r="B32" s="359">
        <v>0</v>
      </c>
      <c r="C32" s="241" t="s">
        <v>591</v>
      </c>
      <c r="D32" s="386"/>
      <c r="E32" s="387"/>
      <c r="F32" s="499"/>
      <c r="G32" s="498"/>
      <c r="H32" s="390"/>
      <c r="I32" s="391"/>
      <c r="J32" s="397"/>
      <c r="K32" s="387"/>
      <c r="L32" s="390"/>
      <c r="M32" s="398"/>
      <c r="N32" s="387"/>
      <c r="O32" s="399"/>
    </row>
    <row r="33" spans="1:15" s="16" customFormat="1" ht="11.1" customHeight="1" x14ac:dyDescent="0.15">
      <c r="A33" s="360">
        <v>0</v>
      </c>
      <c r="B33" s="400" t="s">
        <v>1284</v>
      </c>
      <c r="C33" s="242" t="s">
        <v>1849</v>
      </c>
      <c r="D33" s="401">
        <v>2667</v>
      </c>
      <c r="E33" s="402" t="s">
        <v>54</v>
      </c>
      <c r="F33" s="500"/>
      <c r="G33" s="501"/>
      <c r="H33" s="405"/>
      <c r="I33" s="406"/>
      <c r="J33" s="527">
        <v>2542</v>
      </c>
      <c r="K33" s="408" t="s">
        <v>54</v>
      </c>
      <c r="L33" s="389">
        <v>0</v>
      </c>
      <c r="M33" s="534">
        <v>125</v>
      </c>
      <c r="N33" s="408" t="s">
        <v>54</v>
      </c>
      <c r="O33" s="410">
        <v>0</v>
      </c>
    </row>
    <row r="34" spans="1:15" s="16" customFormat="1" ht="11.1" customHeight="1" x14ac:dyDescent="0.15">
      <c r="A34" s="11">
        <v>0</v>
      </c>
      <c r="B34" s="359">
        <v>0</v>
      </c>
      <c r="C34" s="241">
        <v>0</v>
      </c>
      <c r="D34" s="439"/>
      <c r="E34" s="387"/>
      <c r="F34" s="497"/>
      <c r="G34" s="498"/>
      <c r="H34" s="390"/>
      <c r="I34" s="391"/>
      <c r="J34" s="392"/>
      <c r="K34" s="393"/>
      <c r="L34" s="394"/>
      <c r="M34" s="789"/>
      <c r="N34" s="393"/>
      <c r="O34" s="396"/>
    </row>
    <row r="35" spans="1:15" s="16" customFormat="1" ht="11.1" customHeight="1" x14ac:dyDescent="0.15">
      <c r="A35" s="381">
        <v>0</v>
      </c>
      <c r="B35" s="359">
        <v>0</v>
      </c>
      <c r="C35" s="241" t="s">
        <v>591</v>
      </c>
      <c r="D35" s="439"/>
      <c r="E35" s="387"/>
      <c r="F35" s="499"/>
      <c r="G35" s="498"/>
      <c r="H35" s="390"/>
      <c r="I35" s="391"/>
      <c r="J35" s="397"/>
      <c r="K35" s="387"/>
      <c r="L35" s="390"/>
      <c r="M35" s="790"/>
      <c r="N35" s="387"/>
      <c r="O35" s="399"/>
    </row>
    <row r="36" spans="1:15" s="16" customFormat="1" ht="11.1" customHeight="1" x14ac:dyDescent="0.15">
      <c r="A36" s="360">
        <v>0</v>
      </c>
      <c r="B36" s="400" t="s">
        <v>1284</v>
      </c>
      <c r="C36" s="242" t="s">
        <v>592</v>
      </c>
      <c r="D36" s="401">
        <v>2148</v>
      </c>
      <c r="E36" s="402" t="s">
        <v>54</v>
      </c>
      <c r="F36" s="500"/>
      <c r="G36" s="501"/>
      <c r="H36" s="405"/>
      <c r="I36" s="406"/>
      <c r="J36" s="527">
        <v>52</v>
      </c>
      <c r="K36" s="408" t="s">
        <v>54</v>
      </c>
      <c r="L36" s="389">
        <v>0</v>
      </c>
      <c r="M36" s="534">
        <v>2096</v>
      </c>
      <c r="N36" s="408" t="s">
        <v>54</v>
      </c>
      <c r="O36" s="410">
        <v>0</v>
      </c>
    </row>
    <row r="37" spans="1:15" s="16" customFormat="1" ht="11.1" customHeight="1" x14ac:dyDescent="0.15">
      <c r="A37" s="11">
        <v>0</v>
      </c>
      <c r="B37" s="359">
        <v>0</v>
      </c>
      <c r="C37" s="241">
        <v>0</v>
      </c>
      <c r="D37" s="386"/>
      <c r="E37" s="387"/>
      <c r="F37" s="497"/>
      <c r="G37" s="498"/>
      <c r="H37" s="390"/>
      <c r="I37" s="391"/>
      <c r="J37" s="392"/>
      <c r="K37" s="393"/>
      <c r="L37" s="394"/>
      <c r="M37" s="395"/>
      <c r="N37" s="393"/>
      <c r="O37" s="396"/>
    </row>
    <row r="38" spans="1:15" s="16" customFormat="1" ht="11.1" customHeight="1" x14ac:dyDescent="0.15">
      <c r="A38" s="381">
        <v>0</v>
      </c>
      <c r="B38" s="359">
        <v>0</v>
      </c>
      <c r="C38" s="241" t="s">
        <v>591</v>
      </c>
      <c r="D38" s="386"/>
      <c r="E38" s="387"/>
      <c r="F38" s="499"/>
      <c r="G38" s="498"/>
      <c r="H38" s="390"/>
      <c r="I38" s="391"/>
      <c r="J38" s="397"/>
      <c r="K38" s="387"/>
      <c r="L38" s="390"/>
      <c r="M38" s="398"/>
      <c r="N38" s="387"/>
      <c r="O38" s="399"/>
    </row>
    <row r="39" spans="1:15" s="16" customFormat="1" ht="11.1" customHeight="1" x14ac:dyDescent="0.15">
      <c r="A39" s="360">
        <v>0</v>
      </c>
      <c r="B39" s="400" t="s">
        <v>1284</v>
      </c>
      <c r="C39" s="242" t="s">
        <v>593</v>
      </c>
      <c r="D39" s="416">
        <v>19.3</v>
      </c>
      <c r="E39" s="402" t="s">
        <v>54</v>
      </c>
      <c r="F39" s="500"/>
      <c r="G39" s="501"/>
      <c r="H39" s="405"/>
      <c r="I39" s="406"/>
      <c r="J39" s="407">
        <v>0</v>
      </c>
      <c r="K39" s="408"/>
      <c r="L39" s="389">
        <v>0</v>
      </c>
      <c r="M39" s="409">
        <v>19.3</v>
      </c>
      <c r="N39" s="408" t="s">
        <v>54</v>
      </c>
      <c r="O39" s="410">
        <v>0</v>
      </c>
    </row>
    <row r="40" spans="1:15" s="16" customFormat="1" ht="11.1" customHeight="1" x14ac:dyDescent="0.15">
      <c r="A40" s="11">
        <v>0</v>
      </c>
      <c r="B40" s="359">
        <v>0</v>
      </c>
      <c r="C40" s="241">
        <v>0</v>
      </c>
      <c r="D40" s="386"/>
      <c r="E40" s="387"/>
      <c r="F40" s="497"/>
      <c r="G40" s="498"/>
      <c r="H40" s="390"/>
      <c r="I40" s="391"/>
      <c r="J40" s="392"/>
      <c r="K40" s="393"/>
      <c r="L40" s="394"/>
      <c r="M40" s="395"/>
      <c r="N40" s="393"/>
      <c r="O40" s="396"/>
    </row>
    <row r="41" spans="1:15" s="16" customFormat="1" ht="11.1" customHeight="1" x14ac:dyDescent="0.15">
      <c r="A41" s="381">
        <v>0</v>
      </c>
      <c r="B41" s="359">
        <v>0</v>
      </c>
      <c r="C41" s="241" t="s">
        <v>591</v>
      </c>
      <c r="D41" s="386"/>
      <c r="E41" s="387"/>
      <c r="F41" s="499"/>
      <c r="G41" s="498"/>
      <c r="H41" s="390"/>
      <c r="I41" s="391"/>
      <c r="J41" s="397"/>
      <c r="K41" s="387"/>
      <c r="L41" s="390"/>
      <c r="M41" s="398"/>
      <c r="N41" s="387"/>
      <c r="O41" s="399"/>
    </row>
    <row r="42" spans="1:15" s="16" customFormat="1" ht="11.1" customHeight="1" x14ac:dyDescent="0.15">
      <c r="A42" s="360">
        <v>0</v>
      </c>
      <c r="B42" s="400" t="s">
        <v>1284</v>
      </c>
      <c r="C42" s="242" t="s">
        <v>594</v>
      </c>
      <c r="D42" s="401">
        <v>246</v>
      </c>
      <c r="E42" s="402" t="s">
        <v>54</v>
      </c>
      <c r="F42" s="500"/>
      <c r="G42" s="501"/>
      <c r="H42" s="405"/>
      <c r="I42" s="406"/>
      <c r="J42" s="527">
        <v>246</v>
      </c>
      <c r="K42" s="408" t="s">
        <v>54</v>
      </c>
      <c r="L42" s="389">
        <v>0</v>
      </c>
      <c r="M42" s="409">
        <v>0</v>
      </c>
      <c r="N42" s="408"/>
      <c r="O42" s="410">
        <v>0</v>
      </c>
    </row>
    <row r="43" spans="1:15" s="16" customFormat="1" ht="11.1" customHeight="1" x14ac:dyDescent="0.15">
      <c r="A43" s="11">
        <v>0</v>
      </c>
      <c r="B43" s="359">
        <v>0</v>
      </c>
      <c r="C43" s="241">
        <v>0</v>
      </c>
      <c r="D43" s="386"/>
      <c r="E43" s="387"/>
      <c r="F43" s="497"/>
      <c r="G43" s="498"/>
      <c r="H43" s="390"/>
      <c r="I43" s="391"/>
      <c r="J43" s="392"/>
      <c r="K43" s="393"/>
      <c r="L43" s="394"/>
      <c r="M43" s="395"/>
      <c r="N43" s="393"/>
      <c r="O43" s="396"/>
    </row>
    <row r="44" spans="1:15" s="16" customFormat="1" ht="11.1" customHeight="1" x14ac:dyDescent="0.15">
      <c r="A44" s="381">
        <v>0</v>
      </c>
      <c r="B44" s="359">
        <v>0</v>
      </c>
      <c r="C44" s="241" t="s">
        <v>591</v>
      </c>
      <c r="D44" s="386"/>
      <c r="E44" s="387"/>
      <c r="F44" s="499"/>
      <c r="G44" s="498"/>
      <c r="H44" s="390"/>
      <c r="I44" s="391"/>
      <c r="J44" s="397"/>
      <c r="K44" s="387"/>
      <c r="L44" s="390"/>
      <c r="M44" s="398"/>
      <c r="N44" s="387"/>
      <c r="O44" s="399"/>
    </row>
    <row r="45" spans="1:15" s="16" customFormat="1" ht="11.1" customHeight="1" x14ac:dyDescent="0.15">
      <c r="A45" s="360">
        <v>0</v>
      </c>
      <c r="B45" s="400" t="s">
        <v>1284</v>
      </c>
      <c r="C45" s="242" t="s">
        <v>595</v>
      </c>
      <c r="D45" s="401">
        <v>2298</v>
      </c>
      <c r="E45" s="402" t="s">
        <v>54</v>
      </c>
      <c r="F45" s="500"/>
      <c r="G45" s="501"/>
      <c r="H45" s="405"/>
      <c r="I45" s="406"/>
      <c r="J45" s="527">
        <v>1225</v>
      </c>
      <c r="K45" s="408" t="s">
        <v>54</v>
      </c>
      <c r="L45" s="389">
        <v>0</v>
      </c>
      <c r="M45" s="534">
        <v>1073</v>
      </c>
      <c r="N45" s="408" t="s">
        <v>54</v>
      </c>
      <c r="O45" s="410">
        <v>0</v>
      </c>
    </row>
    <row r="46" spans="1:15" s="16" customFormat="1" ht="11.1" customHeight="1" x14ac:dyDescent="0.15">
      <c r="A46" s="11">
        <v>0</v>
      </c>
      <c r="B46" s="359">
        <v>0</v>
      </c>
      <c r="C46" s="241">
        <v>0</v>
      </c>
      <c r="D46" s="386"/>
      <c r="E46" s="387"/>
      <c r="F46" s="497"/>
      <c r="G46" s="498"/>
      <c r="H46" s="390"/>
      <c r="I46" s="391"/>
      <c r="J46" s="392"/>
      <c r="K46" s="393"/>
      <c r="L46" s="394"/>
      <c r="M46" s="395"/>
      <c r="N46" s="393"/>
      <c r="O46" s="396"/>
    </row>
    <row r="47" spans="1:15" s="16" customFormat="1" ht="11.1" customHeight="1" x14ac:dyDescent="0.15">
      <c r="A47" s="381">
        <v>0</v>
      </c>
      <c r="B47" s="359">
        <v>0</v>
      </c>
      <c r="C47" s="241" t="s">
        <v>591</v>
      </c>
      <c r="D47" s="386"/>
      <c r="E47" s="387"/>
      <c r="F47" s="499"/>
      <c r="G47" s="498"/>
      <c r="H47" s="390"/>
      <c r="I47" s="391"/>
      <c r="J47" s="397"/>
      <c r="K47" s="387"/>
      <c r="L47" s="390"/>
      <c r="M47" s="398"/>
      <c r="N47" s="387"/>
      <c r="O47" s="399"/>
    </row>
    <row r="48" spans="1:15" s="16" customFormat="1" ht="11.1" customHeight="1" x14ac:dyDescent="0.15">
      <c r="A48" s="360">
        <v>0</v>
      </c>
      <c r="B48" s="400" t="s">
        <v>1284</v>
      </c>
      <c r="C48" s="242" t="s">
        <v>596</v>
      </c>
      <c r="D48" s="416">
        <v>11.1</v>
      </c>
      <c r="E48" s="402" t="s">
        <v>54</v>
      </c>
      <c r="F48" s="500"/>
      <c r="G48" s="501"/>
      <c r="H48" s="405"/>
      <c r="I48" s="406"/>
      <c r="J48" s="407">
        <v>11.1</v>
      </c>
      <c r="K48" s="408" t="s">
        <v>54</v>
      </c>
      <c r="L48" s="389">
        <v>0</v>
      </c>
      <c r="M48" s="409">
        <v>0</v>
      </c>
      <c r="N48" s="408"/>
      <c r="O48" s="410">
        <v>0</v>
      </c>
    </row>
    <row r="49" spans="1:16" s="16" customFormat="1" ht="11.1" customHeight="1" x14ac:dyDescent="0.15">
      <c r="A49" s="380"/>
      <c r="B49" s="379"/>
      <c r="C49" s="378"/>
      <c r="D49" s="377"/>
      <c r="E49" s="13"/>
      <c r="F49" s="494"/>
      <c r="G49" s="483"/>
      <c r="H49" s="376"/>
      <c r="I49" s="336"/>
      <c r="J49" s="328"/>
      <c r="K49" s="13"/>
      <c r="L49" s="546"/>
      <c r="M49" s="231"/>
      <c r="N49" s="12"/>
      <c r="O49" s="329"/>
    </row>
    <row r="50" spans="1:16" s="16" customFormat="1" ht="11.1" customHeight="1" x14ac:dyDescent="0.15">
      <c r="A50" s="11"/>
      <c r="B50" s="375"/>
      <c r="C50" s="378"/>
      <c r="D50" s="377"/>
      <c r="E50" s="13"/>
      <c r="F50" s="494"/>
      <c r="G50" s="483">
        <v>0</v>
      </c>
      <c r="I50" s="336"/>
      <c r="J50" s="328"/>
      <c r="K50" s="13"/>
      <c r="L50" s="96">
        <v>0</v>
      </c>
      <c r="M50" s="231"/>
      <c r="N50" s="12"/>
      <c r="O50" s="374">
        <v>0</v>
      </c>
      <c r="P50" s="100">
        <v>0</v>
      </c>
    </row>
    <row r="51" spans="1:16" s="16" customFormat="1" ht="11.1" customHeight="1" x14ac:dyDescent="0.15">
      <c r="A51" s="373"/>
      <c r="B51" s="372"/>
      <c r="C51" s="371"/>
      <c r="D51" s="370"/>
      <c r="E51" s="369"/>
      <c r="F51" s="502"/>
      <c r="G51" s="503"/>
      <c r="H51" s="366"/>
      <c r="I51" s="365"/>
      <c r="J51" s="364"/>
      <c r="K51" s="369"/>
      <c r="L51" s="366"/>
      <c r="M51" s="383"/>
      <c r="N51" s="384"/>
      <c r="O51" s="385"/>
    </row>
    <row r="52" spans="1:16" s="3" customFormat="1" ht="13.5" x14ac:dyDescent="0.15">
      <c r="A52" s="1"/>
      <c r="B52" s="2"/>
      <c r="C52" s="240"/>
      <c r="D52" s="4"/>
      <c r="E52" s="5"/>
      <c r="F52" s="489"/>
      <c r="G52" s="490"/>
      <c r="H52" s="8"/>
      <c r="I52" s="9"/>
      <c r="K52" s="5"/>
      <c r="N52" s="8" t="s">
        <v>581</v>
      </c>
      <c r="O52" s="5">
        <v>2</v>
      </c>
    </row>
    <row r="53" spans="1:16" s="10" customFormat="1" ht="30" customHeight="1" x14ac:dyDescent="0.15">
      <c r="A53" s="1089" t="s">
        <v>1795</v>
      </c>
      <c r="B53" s="1090"/>
      <c r="C53" s="1090"/>
      <c r="D53" s="1090"/>
      <c r="E53" s="1090"/>
      <c r="F53" s="1090"/>
      <c r="G53" s="1090"/>
      <c r="H53" s="1090"/>
      <c r="I53" s="1090"/>
      <c r="J53" s="1090"/>
      <c r="K53" s="1090"/>
      <c r="L53" s="1090"/>
      <c r="M53" s="1090"/>
      <c r="N53" s="1090"/>
      <c r="O53" s="1091"/>
    </row>
    <row r="54" spans="1:16" s="10" customFormat="1" ht="13.5" customHeight="1" x14ac:dyDescent="0.15">
      <c r="A54" s="274"/>
      <c r="B54" s="27" t="s">
        <v>1828</v>
      </c>
      <c r="C54" s="275"/>
      <c r="D54" s="275"/>
      <c r="E54" s="275"/>
      <c r="F54" s="491"/>
      <c r="G54" s="491"/>
      <c r="H54" s="275"/>
      <c r="I54" s="275"/>
      <c r="J54" s="275"/>
      <c r="K54" s="275"/>
      <c r="L54" s="275"/>
      <c r="M54" s="275"/>
      <c r="N54" s="275"/>
      <c r="O54" s="434"/>
    </row>
    <row r="55" spans="1:16" s="10" customFormat="1" ht="15.95" customHeight="1" x14ac:dyDescent="0.15">
      <c r="A55" s="1092" t="s">
        <v>6</v>
      </c>
      <c r="B55" s="1095" t="s">
        <v>34</v>
      </c>
      <c r="C55" s="1098" t="s">
        <v>9</v>
      </c>
      <c r="D55" s="1101" t="s">
        <v>1850</v>
      </c>
      <c r="E55" s="1102"/>
      <c r="F55" s="1102"/>
      <c r="G55" s="1102"/>
      <c r="H55" s="1102"/>
      <c r="I55" s="1103"/>
      <c r="J55" s="1101" t="s">
        <v>1851</v>
      </c>
      <c r="K55" s="1102"/>
      <c r="L55" s="1107"/>
      <c r="M55" s="1109" t="s">
        <v>1852</v>
      </c>
      <c r="N55" s="1102"/>
      <c r="O55" s="1103"/>
    </row>
    <row r="56" spans="1:16" s="10" customFormat="1" ht="15.95" customHeight="1" x14ac:dyDescent="0.15">
      <c r="A56" s="1093"/>
      <c r="B56" s="1096"/>
      <c r="C56" s="1099"/>
      <c r="D56" s="1104"/>
      <c r="E56" s="1105"/>
      <c r="F56" s="1105"/>
      <c r="G56" s="1105"/>
      <c r="H56" s="1105"/>
      <c r="I56" s="1106"/>
      <c r="J56" s="1104"/>
      <c r="K56" s="1105"/>
      <c r="L56" s="1108"/>
      <c r="M56" s="1110"/>
      <c r="N56" s="1105"/>
      <c r="O56" s="1106"/>
    </row>
    <row r="57" spans="1:16" s="3" customFormat="1" ht="15.95" customHeight="1" x14ac:dyDescent="0.15">
      <c r="A57" s="1094"/>
      <c r="B57" s="1097"/>
      <c r="C57" s="1100"/>
      <c r="D57" s="334" t="s">
        <v>4</v>
      </c>
      <c r="E57" s="296" t="s">
        <v>5</v>
      </c>
      <c r="F57" s="492"/>
      <c r="G57" s="493"/>
      <c r="H57" s="1111"/>
      <c r="I57" s="1112"/>
      <c r="J57" s="326" t="s">
        <v>4</v>
      </c>
      <c r="K57" s="296" t="s">
        <v>5</v>
      </c>
      <c r="L57" s="299"/>
      <c r="M57" s="300" t="s">
        <v>4</v>
      </c>
      <c r="N57" s="296" t="s">
        <v>5</v>
      </c>
      <c r="O57" s="327"/>
    </row>
    <row r="58" spans="1:16" s="16" customFormat="1" ht="11.1" customHeight="1" x14ac:dyDescent="0.15">
      <c r="A58" s="11">
        <v>0</v>
      </c>
      <c r="B58" s="12">
        <v>0</v>
      </c>
      <c r="C58" s="241">
        <v>0</v>
      </c>
      <c r="D58" s="335"/>
      <c r="E58" s="13"/>
      <c r="F58" s="494"/>
      <c r="G58" s="483"/>
      <c r="I58" s="336"/>
      <c r="J58" s="328"/>
      <c r="K58" s="13"/>
      <c r="M58" s="231"/>
      <c r="N58" s="12"/>
      <c r="O58" s="329"/>
    </row>
    <row r="59" spans="1:16" s="16" customFormat="1" ht="11.1" customHeight="1" x14ac:dyDescent="0.15">
      <c r="A59" s="381">
        <v>0</v>
      </c>
      <c r="B59" s="12">
        <v>0</v>
      </c>
      <c r="C59" s="382">
        <v>0</v>
      </c>
      <c r="D59" s="335"/>
      <c r="E59" s="13"/>
      <c r="F59" s="494"/>
      <c r="G59" s="483"/>
      <c r="I59" s="336"/>
      <c r="J59" s="328"/>
      <c r="K59" s="13"/>
      <c r="M59" s="231"/>
      <c r="N59" s="12"/>
      <c r="O59" s="329"/>
    </row>
    <row r="60" spans="1:16" s="16" customFormat="1" ht="11.1" customHeight="1" x14ac:dyDescent="0.15">
      <c r="A60" s="360" t="s">
        <v>1853</v>
      </c>
      <c r="B60" s="361" t="s">
        <v>1830</v>
      </c>
      <c r="C60" s="363">
        <v>0</v>
      </c>
      <c r="D60" s="337">
        <v>0</v>
      </c>
      <c r="E60" s="362">
        <v>0</v>
      </c>
      <c r="F60" s="495">
        <v>0</v>
      </c>
      <c r="G60" s="496">
        <v>0</v>
      </c>
      <c r="H60" s="20">
        <v>0</v>
      </c>
      <c r="I60" s="338"/>
      <c r="J60" s="328"/>
      <c r="K60" s="13"/>
      <c r="M60" s="231"/>
      <c r="N60" s="12"/>
      <c r="O60" s="329"/>
    </row>
    <row r="61" spans="1:16" s="16" customFormat="1" ht="11.1" customHeight="1" x14ac:dyDescent="0.15">
      <c r="A61" s="11">
        <v>0</v>
      </c>
      <c r="B61" s="359">
        <v>0</v>
      </c>
      <c r="C61" s="241">
        <v>0</v>
      </c>
      <c r="D61" s="386"/>
      <c r="E61" s="387"/>
      <c r="F61" s="497"/>
      <c r="G61" s="498"/>
      <c r="H61" s="390"/>
      <c r="I61" s="391"/>
      <c r="J61" s="392"/>
      <c r="K61" s="393"/>
      <c r="L61" s="394"/>
      <c r="M61" s="395"/>
      <c r="N61" s="393"/>
      <c r="O61" s="396"/>
    </row>
    <row r="62" spans="1:16" s="16" customFormat="1" ht="11.1" customHeight="1" x14ac:dyDescent="0.15">
      <c r="A62" s="381">
        <v>0</v>
      </c>
      <c r="B62" s="359" t="s">
        <v>597</v>
      </c>
      <c r="C62" s="241" t="s">
        <v>591</v>
      </c>
      <c r="D62" s="386"/>
      <c r="E62" s="387"/>
      <c r="F62" s="499"/>
      <c r="G62" s="498"/>
      <c r="H62" s="390"/>
      <c r="I62" s="391"/>
      <c r="J62" s="397"/>
      <c r="K62" s="387"/>
      <c r="L62" s="390"/>
      <c r="M62" s="398"/>
      <c r="N62" s="387"/>
      <c r="O62" s="399"/>
    </row>
    <row r="63" spans="1:16" s="16" customFormat="1" ht="11.1" customHeight="1" x14ac:dyDescent="0.15">
      <c r="A63" s="360">
        <v>0</v>
      </c>
      <c r="B63" s="400" t="s">
        <v>598</v>
      </c>
      <c r="C63" s="242" t="s">
        <v>1849</v>
      </c>
      <c r="D63" s="401">
        <v>2667</v>
      </c>
      <c r="E63" s="402" t="s">
        <v>54</v>
      </c>
      <c r="F63" s="500"/>
      <c r="G63" s="501"/>
      <c r="H63" s="405"/>
      <c r="I63" s="406"/>
      <c r="J63" s="527">
        <v>2542</v>
      </c>
      <c r="K63" s="408" t="s">
        <v>54</v>
      </c>
      <c r="L63" s="389">
        <v>0</v>
      </c>
      <c r="M63" s="534">
        <v>125</v>
      </c>
      <c r="N63" s="408" t="s">
        <v>54</v>
      </c>
      <c r="O63" s="410">
        <v>0</v>
      </c>
    </row>
    <row r="64" spans="1:16" s="16" customFormat="1" ht="11.1" customHeight="1" x14ac:dyDescent="0.15">
      <c r="A64" s="11">
        <v>0</v>
      </c>
      <c r="B64" s="359">
        <v>0</v>
      </c>
      <c r="C64" s="241">
        <v>0</v>
      </c>
      <c r="D64" s="386"/>
      <c r="E64" s="387"/>
      <c r="F64" s="497"/>
      <c r="G64" s="498"/>
      <c r="H64" s="390"/>
      <c r="I64" s="391"/>
      <c r="J64" s="392"/>
      <c r="K64" s="393"/>
      <c r="L64" s="394"/>
      <c r="M64" s="395"/>
      <c r="N64" s="393"/>
      <c r="O64" s="396"/>
    </row>
    <row r="65" spans="1:15" s="16" customFormat="1" ht="11.1" customHeight="1" x14ac:dyDescent="0.15">
      <c r="A65" s="381">
        <v>0</v>
      </c>
      <c r="B65" s="359" t="s">
        <v>597</v>
      </c>
      <c r="C65" s="241" t="s">
        <v>591</v>
      </c>
      <c r="D65" s="386"/>
      <c r="E65" s="387"/>
      <c r="F65" s="499"/>
      <c r="G65" s="498"/>
      <c r="H65" s="390"/>
      <c r="I65" s="391"/>
      <c r="J65" s="397"/>
      <c r="K65" s="387"/>
      <c r="L65" s="390"/>
      <c r="M65" s="398"/>
      <c r="N65" s="387"/>
      <c r="O65" s="399"/>
    </row>
    <row r="66" spans="1:15" s="16" customFormat="1" ht="11.1" customHeight="1" x14ac:dyDescent="0.15">
      <c r="A66" s="360">
        <v>0</v>
      </c>
      <c r="B66" s="400" t="s">
        <v>598</v>
      </c>
      <c r="C66" s="242" t="s">
        <v>592</v>
      </c>
      <c r="D66" s="401">
        <v>2148</v>
      </c>
      <c r="E66" s="402" t="s">
        <v>54</v>
      </c>
      <c r="F66" s="500"/>
      <c r="G66" s="501"/>
      <c r="H66" s="405"/>
      <c r="I66" s="406"/>
      <c r="J66" s="527">
        <v>52</v>
      </c>
      <c r="K66" s="408" t="s">
        <v>54</v>
      </c>
      <c r="L66" s="389">
        <v>0</v>
      </c>
      <c r="M66" s="534">
        <v>2096</v>
      </c>
      <c r="N66" s="408" t="s">
        <v>54</v>
      </c>
      <c r="O66" s="410">
        <v>0</v>
      </c>
    </row>
    <row r="67" spans="1:15" s="16" customFormat="1" ht="11.1" customHeight="1" x14ac:dyDescent="0.15">
      <c r="A67" s="11">
        <v>0</v>
      </c>
      <c r="B67" s="359">
        <v>0</v>
      </c>
      <c r="C67" s="241">
        <v>0</v>
      </c>
      <c r="D67" s="386"/>
      <c r="E67" s="387"/>
      <c r="F67" s="497"/>
      <c r="G67" s="498"/>
      <c r="H67" s="390"/>
      <c r="I67" s="391"/>
      <c r="J67" s="392"/>
      <c r="K67" s="393"/>
      <c r="L67" s="394"/>
      <c r="M67" s="395"/>
      <c r="N67" s="393"/>
      <c r="O67" s="396"/>
    </row>
    <row r="68" spans="1:15" s="16" customFormat="1" ht="11.1" customHeight="1" x14ac:dyDescent="0.15">
      <c r="A68" s="381">
        <v>0</v>
      </c>
      <c r="B68" s="359" t="s">
        <v>597</v>
      </c>
      <c r="C68" s="241" t="s">
        <v>591</v>
      </c>
      <c r="D68" s="386"/>
      <c r="E68" s="387"/>
      <c r="F68" s="499"/>
      <c r="G68" s="498"/>
      <c r="H68" s="390"/>
      <c r="I68" s="391"/>
      <c r="J68" s="397"/>
      <c r="K68" s="387"/>
      <c r="L68" s="390"/>
      <c r="M68" s="398"/>
      <c r="N68" s="387"/>
      <c r="O68" s="399"/>
    </row>
    <row r="69" spans="1:15" s="16" customFormat="1" ht="11.1" customHeight="1" x14ac:dyDescent="0.15">
      <c r="A69" s="360">
        <v>0</v>
      </c>
      <c r="B69" s="400" t="s">
        <v>598</v>
      </c>
      <c r="C69" s="242" t="s">
        <v>593</v>
      </c>
      <c r="D69" s="416">
        <v>19.3</v>
      </c>
      <c r="E69" s="402" t="s">
        <v>54</v>
      </c>
      <c r="F69" s="500"/>
      <c r="G69" s="501"/>
      <c r="H69" s="405"/>
      <c r="I69" s="406"/>
      <c r="J69" s="527">
        <v>0</v>
      </c>
      <c r="K69" s="408"/>
      <c r="L69" s="389">
        <v>0</v>
      </c>
      <c r="M69" s="409">
        <v>19.3</v>
      </c>
      <c r="N69" s="408" t="s">
        <v>54</v>
      </c>
      <c r="O69" s="410">
        <v>0</v>
      </c>
    </row>
    <row r="70" spans="1:15" s="16" customFormat="1" ht="11.1" customHeight="1" x14ac:dyDescent="0.15">
      <c r="A70" s="11">
        <v>0</v>
      </c>
      <c r="B70" s="359">
        <v>0</v>
      </c>
      <c r="C70" s="241">
        <v>0</v>
      </c>
      <c r="D70" s="386"/>
      <c r="E70" s="387"/>
      <c r="F70" s="497"/>
      <c r="G70" s="498"/>
      <c r="H70" s="390"/>
      <c r="I70" s="391"/>
      <c r="J70" s="392"/>
      <c r="K70" s="393"/>
      <c r="L70" s="394"/>
      <c r="M70" s="395"/>
      <c r="N70" s="393"/>
      <c r="O70" s="396"/>
    </row>
    <row r="71" spans="1:15" s="16" customFormat="1" ht="11.1" customHeight="1" x14ac:dyDescent="0.15">
      <c r="A71" s="381">
        <v>0</v>
      </c>
      <c r="B71" s="359" t="s">
        <v>597</v>
      </c>
      <c r="C71" s="241" t="s">
        <v>591</v>
      </c>
      <c r="D71" s="386"/>
      <c r="E71" s="387"/>
      <c r="F71" s="499"/>
      <c r="G71" s="498"/>
      <c r="H71" s="390"/>
      <c r="I71" s="391"/>
      <c r="J71" s="397"/>
      <c r="K71" s="387"/>
      <c r="L71" s="390"/>
      <c r="M71" s="398"/>
      <c r="N71" s="387"/>
      <c r="O71" s="399"/>
    </row>
    <row r="72" spans="1:15" s="16" customFormat="1" ht="11.1" customHeight="1" x14ac:dyDescent="0.15">
      <c r="A72" s="360">
        <v>0</v>
      </c>
      <c r="B72" s="400" t="s">
        <v>598</v>
      </c>
      <c r="C72" s="242" t="s">
        <v>594</v>
      </c>
      <c r="D72" s="401">
        <v>246</v>
      </c>
      <c r="E72" s="402" t="s">
        <v>54</v>
      </c>
      <c r="F72" s="500"/>
      <c r="G72" s="501"/>
      <c r="H72" s="405"/>
      <c r="I72" s="406"/>
      <c r="J72" s="527">
        <v>246</v>
      </c>
      <c r="K72" s="408" t="s">
        <v>54</v>
      </c>
      <c r="L72" s="389">
        <v>0</v>
      </c>
      <c r="M72" s="409">
        <v>0</v>
      </c>
      <c r="N72" s="408"/>
      <c r="O72" s="410">
        <v>0</v>
      </c>
    </row>
    <row r="73" spans="1:15" s="16" customFormat="1" ht="11.1" customHeight="1" x14ac:dyDescent="0.15">
      <c r="A73" s="11">
        <v>0</v>
      </c>
      <c r="B73" s="359">
        <v>0</v>
      </c>
      <c r="C73" s="241">
        <v>0</v>
      </c>
      <c r="D73" s="386"/>
      <c r="E73" s="387"/>
      <c r="F73" s="497"/>
      <c r="G73" s="498"/>
      <c r="H73" s="390"/>
      <c r="I73" s="391"/>
      <c r="J73" s="392"/>
      <c r="K73" s="393"/>
      <c r="L73" s="394"/>
      <c r="M73" s="395"/>
      <c r="N73" s="393"/>
      <c r="O73" s="396"/>
    </row>
    <row r="74" spans="1:15" s="16" customFormat="1" ht="11.1" customHeight="1" x14ac:dyDescent="0.15">
      <c r="A74" s="381">
        <v>0</v>
      </c>
      <c r="B74" s="359" t="s">
        <v>597</v>
      </c>
      <c r="C74" s="241" t="s">
        <v>591</v>
      </c>
      <c r="D74" s="386"/>
      <c r="E74" s="387"/>
      <c r="F74" s="499"/>
      <c r="G74" s="498"/>
      <c r="H74" s="390"/>
      <c r="I74" s="391"/>
      <c r="J74" s="397"/>
      <c r="K74" s="387"/>
      <c r="L74" s="390"/>
      <c r="M74" s="398"/>
      <c r="N74" s="387"/>
      <c r="O74" s="399"/>
    </row>
    <row r="75" spans="1:15" s="16" customFormat="1" ht="11.1" customHeight="1" x14ac:dyDescent="0.15">
      <c r="A75" s="360">
        <v>0</v>
      </c>
      <c r="B75" s="400" t="s">
        <v>598</v>
      </c>
      <c r="C75" s="242" t="s">
        <v>595</v>
      </c>
      <c r="D75" s="401">
        <v>2298</v>
      </c>
      <c r="E75" s="402" t="s">
        <v>54</v>
      </c>
      <c r="F75" s="500"/>
      <c r="G75" s="501"/>
      <c r="H75" s="405"/>
      <c r="I75" s="406"/>
      <c r="J75" s="527">
        <v>1225</v>
      </c>
      <c r="K75" s="408" t="s">
        <v>54</v>
      </c>
      <c r="L75" s="389">
        <v>0</v>
      </c>
      <c r="M75" s="534">
        <v>1073</v>
      </c>
      <c r="N75" s="408" t="s">
        <v>54</v>
      </c>
      <c r="O75" s="410">
        <v>0</v>
      </c>
    </row>
    <row r="76" spans="1:15" s="16" customFormat="1" ht="11.1" customHeight="1" x14ac:dyDescent="0.15">
      <c r="A76" s="11">
        <v>0</v>
      </c>
      <c r="B76" s="359">
        <v>0</v>
      </c>
      <c r="C76" s="241">
        <v>0</v>
      </c>
      <c r="D76" s="386"/>
      <c r="E76" s="387"/>
      <c r="F76" s="497"/>
      <c r="G76" s="498"/>
      <c r="H76" s="390"/>
      <c r="I76" s="391"/>
      <c r="J76" s="392"/>
      <c r="K76" s="393"/>
      <c r="L76" s="394"/>
      <c r="M76" s="789"/>
      <c r="N76" s="393"/>
      <c r="O76" s="396"/>
    </row>
    <row r="77" spans="1:15" s="16" customFormat="1" ht="11.1" customHeight="1" x14ac:dyDescent="0.15">
      <c r="A77" s="381">
        <v>0</v>
      </c>
      <c r="B77" s="359" t="s">
        <v>597</v>
      </c>
      <c r="C77" s="241" t="s">
        <v>591</v>
      </c>
      <c r="D77" s="386"/>
      <c r="E77" s="387"/>
      <c r="F77" s="499"/>
      <c r="G77" s="498"/>
      <c r="H77" s="390"/>
      <c r="I77" s="391"/>
      <c r="J77" s="397"/>
      <c r="K77" s="387"/>
      <c r="L77" s="390"/>
      <c r="M77" s="790"/>
      <c r="N77" s="387"/>
      <c r="O77" s="399"/>
    </row>
    <row r="78" spans="1:15" s="16" customFormat="1" ht="11.1" customHeight="1" x14ac:dyDescent="0.15">
      <c r="A78" s="360">
        <v>0</v>
      </c>
      <c r="B78" s="400" t="s">
        <v>598</v>
      </c>
      <c r="C78" s="242" t="s">
        <v>596</v>
      </c>
      <c r="D78" s="416">
        <v>11.1</v>
      </c>
      <c r="E78" s="402" t="s">
        <v>54</v>
      </c>
      <c r="F78" s="500"/>
      <c r="G78" s="501"/>
      <c r="H78" s="405"/>
      <c r="I78" s="406"/>
      <c r="J78" s="407">
        <v>11.1</v>
      </c>
      <c r="K78" s="408" t="s">
        <v>54</v>
      </c>
      <c r="L78" s="389">
        <v>0</v>
      </c>
      <c r="M78" s="534">
        <v>0</v>
      </c>
      <c r="N78" s="408"/>
      <c r="O78" s="410">
        <v>0</v>
      </c>
    </row>
    <row r="79" spans="1:15" s="16" customFormat="1" ht="11.1" customHeight="1" x14ac:dyDescent="0.15">
      <c r="A79" s="11">
        <v>0</v>
      </c>
      <c r="B79" s="359">
        <v>0</v>
      </c>
      <c r="C79" s="241">
        <v>0</v>
      </c>
      <c r="D79" s="386"/>
      <c r="E79" s="387"/>
      <c r="F79" s="497"/>
      <c r="G79" s="498"/>
      <c r="H79" s="390"/>
      <c r="I79" s="391"/>
      <c r="J79" s="392"/>
      <c r="K79" s="393"/>
      <c r="L79" s="394"/>
      <c r="M79" s="789"/>
      <c r="N79" s="393"/>
      <c r="O79" s="396"/>
    </row>
    <row r="80" spans="1:15" s="16" customFormat="1" ht="11.1" customHeight="1" x14ac:dyDescent="0.15">
      <c r="A80" s="381">
        <v>0</v>
      </c>
      <c r="B80" s="359">
        <v>0</v>
      </c>
      <c r="C80" s="241">
        <v>0</v>
      </c>
      <c r="D80" s="386"/>
      <c r="E80" s="387"/>
      <c r="F80" s="504"/>
      <c r="G80" s="498"/>
      <c r="H80" s="390"/>
      <c r="I80" s="391"/>
      <c r="J80" s="397"/>
      <c r="K80" s="387"/>
      <c r="L80" s="390"/>
      <c r="M80" s="790"/>
      <c r="N80" s="387"/>
      <c r="O80" s="399"/>
    </row>
    <row r="81" spans="1:15" s="16" customFormat="1" ht="11.1" customHeight="1" x14ac:dyDescent="0.15">
      <c r="A81" s="360">
        <v>0</v>
      </c>
      <c r="B81" s="400" t="s">
        <v>1854</v>
      </c>
      <c r="C81" s="242" t="s">
        <v>1295</v>
      </c>
      <c r="D81" s="401">
        <v>2238</v>
      </c>
      <c r="E81" s="402" t="s">
        <v>54</v>
      </c>
      <c r="F81" s="500"/>
      <c r="G81" s="501"/>
      <c r="H81" s="405"/>
      <c r="I81" s="406"/>
      <c r="J81" s="527">
        <v>1193</v>
      </c>
      <c r="K81" s="408" t="s">
        <v>54</v>
      </c>
      <c r="L81" s="389">
        <v>0</v>
      </c>
      <c r="M81" s="534">
        <v>1045</v>
      </c>
      <c r="N81" s="408" t="s">
        <v>54</v>
      </c>
      <c r="O81" s="410">
        <v>0</v>
      </c>
    </row>
    <row r="82" spans="1:15" s="16" customFormat="1" ht="11.1" customHeight="1" x14ac:dyDescent="0.15">
      <c r="A82" s="11">
        <v>0</v>
      </c>
      <c r="B82" s="359">
        <v>0</v>
      </c>
      <c r="C82" s="241">
        <v>0</v>
      </c>
      <c r="D82" s="439"/>
      <c r="E82" s="387"/>
      <c r="F82" s="497"/>
      <c r="G82" s="498"/>
      <c r="H82" s="390"/>
      <c r="I82" s="391"/>
      <c r="J82" s="392"/>
      <c r="K82" s="393"/>
      <c r="L82" s="394"/>
      <c r="M82" s="789"/>
      <c r="N82" s="393"/>
      <c r="O82" s="396"/>
    </row>
    <row r="83" spans="1:15" s="16" customFormat="1" ht="11.1" customHeight="1" x14ac:dyDescent="0.15">
      <c r="A83" s="381">
        <v>0</v>
      </c>
      <c r="B83" s="359">
        <v>0</v>
      </c>
      <c r="C83" s="241">
        <v>0</v>
      </c>
      <c r="D83" s="439"/>
      <c r="E83" s="387"/>
      <c r="F83" s="504"/>
      <c r="G83" s="498"/>
      <c r="H83" s="430"/>
      <c r="I83" s="391"/>
      <c r="J83" s="397"/>
      <c r="K83" s="387"/>
      <c r="L83" s="390"/>
      <c r="M83" s="790"/>
      <c r="N83" s="387"/>
      <c r="O83" s="399"/>
    </row>
    <row r="84" spans="1:15" s="16" customFormat="1" ht="11.1" customHeight="1" x14ac:dyDescent="0.15">
      <c r="A84" s="360">
        <v>0</v>
      </c>
      <c r="B84" s="400" t="s">
        <v>1854</v>
      </c>
      <c r="C84" s="242" t="s">
        <v>1293</v>
      </c>
      <c r="D84" s="401">
        <v>2238</v>
      </c>
      <c r="E84" s="402" t="s">
        <v>54</v>
      </c>
      <c r="F84" s="500"/>
      <c r="G84" s="501"/>
      <c r="H84" s="405"/>
      <c r="I84" s="406"/>
      <c r="J84" s="527">
        <v>1193</v>
      </c>
      <c r="K84" s="408" t="s">
        <v>54</v>
      </c>
      <c r="L84" s="389">
        <v>0</v>
      </c>
      <c r="M84" s="534">
        <v>1045</v>
      </c>
      <c r="N84" s="408" t="s">
        <v>54</v>
      </c>
      <c r="O84" s="410">
        <v>0</v>
      </c>
    </row>
    <row r="85" spans="1:15" s="16" customFormat="1" ht="11.1" customHeight="1" x14ac:dyDescent="0.15">
      <c r="A85" s="11">
        <v>0</v>
      </c>
      <c r="B85" s="359">
        <v>0</v>
      </c>
      <c r="C85" s="241">
        <v>0</v>
      </c>
      <c r="D85" s="439"/>
      <c r="E85" s="387"/>
      <c r="F85" s="497"/>
      <c r="G85" s="498"/>
      <c r="H85" s="390"/>
      <c r="I85" s="391"/>
      <c r="J85" s="392"/>
      <c r="K85" s="393"/>
      <c r="L85" s="394"/>
      <c r="M85" s="789"/>
      <c r="N85" s="393"/>
      <c r="O85" s="396"/>
    </row>
    <row r="86" spans="1:15" s="16" customFormat="1" ht="11.1" customHeight="1" x14ac:dyDescent="0.15">
      <c r="A86" s="381">
        <v>0</v>
      </c>
      <c r="B86" s="359">
        <v>0</v>
      </c>
      <c r="C86" s="241">
        <v>0</v>
      </c>
      <c r="D86" s="439"/>
      <c r="E86" s="387"/>
      <c r="F86" s="504"/>
      <c r="G86" s="498"/>
      <c r="H86" s="390"/>
      <c r="I86" s="391"/>
      <c r="J86" s="397"/>
      <c r="K86" s="387"/>
      <c r="L86" s="390"/>
      <c r="M86" s="790"/>
      <c r="N86" s="387"/>
      <c r="O86" s="399"/>
    </row>
    <row r="87" spans="1:15" s="16" customFormat="1" ht="11.1" customHeight="1" x14ac:dyDescent="0.15">
      <c r="A87" s="360">
        <v>0</v>
      </c>
      <c r="B87" s="400" t="s">
        <v>1854</v>
      </c>
      <c r="C87" s="242" t="s">
        <v>1855</v>
      </c>
      <c r="D87" s="401">
        <v>2238</v>
      </c>
      <c r="E87" s="402" t="s">
        <v>54</v>
      </c>
      <c r="F87" s="500"/>
      <c r="G87" s="501"/>
      <c r="H87" s="405"/>
      <c r="I87" s="406"/>
      <c r="J87" s="527">
        <v>1193</v>
      </c>
      <c r="K87" s="408" t="s">
        <v>54</v>
      </c>
      <c r="L87" s="389">
        <v>0</v>
      </c>
      <c r="M87" s="534">
        <v>1045</v>
      </c>
      <c r="N87" s="408" t="s">
        <v>54</v>
      </c>
      <c r="O87" s="410">
        <v>0</v>
      </c>
    </row>
    <row r="88" spans="1:15" s="16" customFormat="1" ht="11.1" customHeight="1" x14ac:dyDescent="0.15">
      <c r="A88" s="11">
        <v>0</v>
      </c>
      <c r="B88" s="359" t="s">
        <v>592</v>
      </c>
      <c r="C88" s="241" t="s">
        <v>1856</v>
      </c>
      <c r="D88" s="439"/>
      <c r="E88" s="387"/>
      <c r="F88" s="497"/>
      <c r="G88" s="498"/>
      <c r="H88" s="390"/>
      <c r="I88" s="391"/>
      <c r="J88" s="392"/>
      <c r="K88" s="393"/>
      <c r="L88" s="394"/>
      <c r="M88" s="789"/>
      <c r="N88" s="393"/>
      <c r="O88" s="396"/>
    </row>
    <row r="89" spans="1:15" s="16" customFormat="1" ht="11.1" customHeight="1" x14ac:dyDescent="0.15">
      <c r="A89" s="381">
        <v>0</v>
      </c>
      <c r="B89" s="359" t="s">
        <v>1285</v>
      </c>
      <c r="C89" s="241" t="s">
        <v>1295</v>
      </c>
      <c r="D89" s="439"/>
      <c r="E89" s="387"/>
      <c r="F89" s="499"/>
      <c r="G89" s="498"/>
      <c r="H89" s="390"/>
      <c r="I89" s="391"/>
      <c r="J89" s="397"/>
      <c r="K89" s="387"/>
      <c r="L89" s="390"/>
      <c r="M89" s="790"/>
      <c r="N89" s="387"/>
      <c r="O89" s="399"/>
    </row>
    <row r="90" spans="1:15" s="16" customFormat="1" ht="11.1" customHeight="1" x14ac:dyDescent="0.15">
      <c r="A90" s="360">
        <v>0</v>
      </c>
      <c r="B90" s="400" t="s">
        <v>1286</v>
      </c>
      <c r="C90" s="242" t="s">
        <v>1857</v>
      </c>
      <c r="D90" s="401">
        <v>1128</v>
      </c>
      <c r="E90" s="402" t="s">
        <v>54</v>
      </c>
      <c r="F90" s="500"/>
      <c r="G90" s="501"/>
      <c r="H90" s="405"/>
      <c r="I90" s="406"/>
      <c r="J90" s="527">
        <v>0</v>
      </c>
      <c r="K90" s="408"/>
      <c r="L90" s="389">
        <v>0</v>
      </c>
      <c r="M90" s="534">
        <v>1128</v>
      </c>
      <c r="N90" s="408" t="s">
        <v>54</v>
      </c>
      <c r="O90" s="410">
        <v>0</v>
      </c>
    </row>
    <row r="91" spans="1:15" s="16" customFormat="1" ht="11.1" customHeight="1" x14ac:dyDescent="0.15">
      <c r="A91" s="11">
        <v>0</v>
      </c>
      <c r="B91" s="359" t="s">
        <v>592</v>
      </c>
      <c r="C91" s="241" t="s">
        <v>1856</v>
      </c>
      <c r="D91" s="439"/>
      <c r="E91" s="387"/>
      <c r="F91" s="497"/>
      <c r="G91" s="498"/>
      <c r="H91" s="390"/>
      <c r="I91" s="391"/>
      <c r="J91" s="392"/>
      <c r="K91" s="393"/>
      <c r="L91" s="394"/>
      <c r="M91" s="789"/>
      <c r="N91" s="393"/>
      <c r="O91" s="396"/>
    </row>
    <row r="92" spans="1:15" s="16" customFormat="1" ht="11.1" customHeight="1" x14ac:dyDescent="0.15">
      <c r="A92" s="381">
        <v>0</v>
      </c>
      <c r="B92" s="359" t="s">
        <v>1285</v>
      </c>
      <c r="C92" s="241" t="s">
        <v>1293</v>
      </c>
      <c r="D92" s="439"/>
      <c r="E92" s="387"/>
      <c r="F92" s="499"/>
      <c r="G92" s="498"/>
      <c r="H92" s="430"/>
      <c r="I92" s="391"/>
      <c r="J92" s="397"/>
      <c r="K92" s="387"/>
      <c r="L92" s="390"/>
      <c r="M92" s="790"/>
      <c r="N92" s="387"/>
      <c r="O92" s="399"/>
    </row>
    <row r="93" spans="1:15" s="16" customFormat="1" ht="11.1" customHeight="1" x14ac:dyDescent="0.15">
      <c r="A93" s="360">
        <v>0</v>
      </c>
      <c r="B93" s="400" t="s">
        <v>1286</v>
      </c>
      <c r="C93" s="242" t="s">
        <v>1857</v>
      </c>
      <c r="D93" s="401">
        <v>1128</v>
      </c>
      <c r="E93" s="402" t="s">
        <v>54</v>
      </c>
      <c r="F93" s="500"/>
      <c r="G93" s="501"/>
      <c r="H93" s="405"/>
      <c r="I93" s="406"/>
      <c r="J93" s="527">
        <v>0</v>
      </c>
      <c r="K93" s="408"/>
      <c r="L93" s="389">
        <v>0</v>
      </c>
      <c r="M93" s="534">
        <v>1128</v>
      </c>
      <c r="N93" s="408" t="s">
        <v>54</v>
      </c>
      <c r="O93" s="410">
        <v>0</v>
      </c>
    </row>
    <row r="94" spans="1:15" s="16" customFormat="1" ht="11.1" customHeight="1" x14ac:dyDescent="0.15">
      <c r="A94" s="11">
        <v>0</v>
      </c>
      <c r="B94" s="359" t="s">
        <v>592</v>
      </c>
      <c r="C94" s="241" t="s">
        <v>1856</v>
      </c>
      <c r="D94" s="439"/>
      <c r="E94" s="387"/>
      <c r="F94" s="497"/>
      <c r="G94" s="498"/>
      <c r="H94" s="390"/>
      <c r="I94" s="391"/>
      <c r="J94" s="392"/>
      <c r="K94" s="393"/>
      <c r="L94" s="394"/>
      <c r="M94" s="789"/>
      <c r="N94" s="393"/>
      <c r="O94" s="396"/>
    </row>
    <row r="95" spans="1:15" s="16" customFormat="1" ht="11.1" customHeight="1" x14ac:dyDescent="0.15">
      <c r="A95" s="381">
        <v>0</v>
      </c>
      <c r="B95" s="359" t="s">
        <v>1285</v>
      </c>
      <c r="C95" s="241" t="s">
        <v>1855</v>
      </c>
      <c r="D95" s="439"/>
      <c r="E95" s="387"/>
      <c r="F95" s="499"/>
      <c r="G95" s="498"/>
      <c r="H95" s="390"/>
      <c r="I95" s="391"/>
      <c r="J95" s="397"/>
      <c r="K95" s="387"/>
      <c r="L95" s="390"/>
      <c r="M95" s="790"/>
      <c r="N95" s="387"/>
      <c r="O95" s="399"/>
    </row>
    <row r="96" spans="1:15" s="16" customFormat="1" ht="11.1" customHeight="1" x14ac:dyDescent="0.15">
      <c r="A96" s="360">
        <v>0</v>
      </c>
      <c r="B96" s="400" t="s">
        <v>1286</v>
      </c>
      <c r="C96" s="242" t="s">
        <v>1857</v>
      </c>
      <c r="D96" s="401">
        <v>1128</v>
      </c>
      <c r="E96" s="402" t="s">
        <v>54</v>
      </c>
      <c r="F96" s="500"/>
      <c r="G96" s="501"/>
      <c r="H96" s="405"/>
      <c r="I96" s="406"/>
      <c r="J96" s="527">
        <v>0</v>
      </c>
      <c r="K96" s="408"/>
      <c r="L96" s="389">
        <v>0</v>
      </c>
      <c r="M96" s="534">
        <v>1128</v>
      </c>
      <c r="N96" s="408" t="s">
        <v>54</v>
      </c>
      <c r="O96" s="410">
        <v>0</v>
      </c>
    </row>
    <row r="97" spans="1:16" s="16" customFormat="1" ht="11.1" customHeight="1" x14ac:dyDescent="0.15">
      <c r="A97" s="11">
        <v>0</v>
      </c>
      <c r="B97" s="359" t="s">
        <v>1849</v>
      </c>
      <c r="C97" s="241" t="s">
        <v>1856</v>
      </c>
      <c r="D97" s="386"/>
      <c r="E97" s="387"/>
      <c r="F97" s="497"/>
      <c r="G97" s="498"/>
      <c r="H97" s="390"/>
      <c r="I97" s="391"/>
      <c r="J97" s="392"/>
      <c r="K97" s="393"/>
      <c r="L97" s="394"/>
      <c r="M97" s="789"/>
      <c r="N97" s="393"/>
      <c r="O97" s="396"/>
    </row>
    <row r="98" spans="1:16" s="16" customFormat="1" ht="11.1" customHeight="1" x14ac:dyDescent="0.15">
      <c r="A98" s="381">
        <v>0</v>
      </c>
      <c r="B98" s="359" t="s">
        <v>1285</v>
      </c>
      <c r="C98" s="241" t="s">
        <v>1295</v>
      </c>
      <c r="D98" s="386"/>
      <c r="E98" s="387"/>
      <c r="F98" s="499"/>
      <c r="G98" s="498"/>
      <c r="H98" s="390"/>
      <c r="I98" s="391"/>
      <c r="J98" s="397"/>
      <c r="K98" s="387"/>
      <c r="L98" s="390"/>
      <c r="M98" s="790"/>
      <c r="N98" s="387"/>
      <c r="O98" s="399"/>
    </row>
    <row r="99" spans="1:16" s="16" customFormat="1" ht="11.1" customHeight="1" x14ac:dyDescent="0.15">
      <c r="A99" s="360">
        <v>0</v>
      </c>
      <c r="B99" s="400" t="s">
        <v>1286</v>
      </c>
      <c r="C99" s="242" t="s">
        <v>1857</v>
      </c>
      <c r="D99" s="401">
        <v>1316</v>
      </c>
      <c r="E99" s="402" t="s">
        <v>54</v>
      </c>
      <c r="F99" s="500"/>
      <c r="G99" s="501"/>
      <c r="H99" s="405"/>
      <c r="I99" s="406"/>
      <c r="J99" s="527">
        <v>911</v>
      </c>
      <c r="K99" s="408" t="s">
        <v>54</v>
      </c>
      <c r="L99" s="510">
        <v>0</v>
      </c>
      <c r="M99" s="534">
        <v>405</v>
      </c>
      <c r="N99" s="408" t="s">
        <v>54</v>
      </c>
      <c r="O99" s="410">
        <v>0</v>
      </c>
    </row>
    <row r="100" spans="1:16" s="16" customFormat="1" ht="11.1" customHeight="1" x14ac:dyDescent="0.15">
      <c r="A100" s="380"/>
      <c r="B100" s="379"/>
      <c r="C100" s="378"/>
      <c r="D100" s="377"/>
      <c r="E100" s="13"/>
      <c r="F100" s="494"/>
      <c r="G100" s="483"/>
      <c r="H100" s="376"/>
      <c r="I100" s="336"/>
      <c r="J100" s="328"/>
      <c r="K100" s="13"/>
      <c r="M100" s="231"/>
      <c r="N100" s="12"/>
      <c r="O100" s="329"/>
    </row>
    <row r="101" spans="1:16" s="16" customFormat="1" ht="11.1" customHeight="1" x14ac:dyDescent="0.15">
      <c r="A101" s="11"/>
      <c r="B101" s="375"/>
      <c r="C101" s="378"/>
      <c r="D101" s="377"/>
      <c r="E101" s="13"/>
      <c r="F101" s="494"/>
      <c r="G101" s="483">
        <v>0</v>
      </c>
      <c r="I101" s="336"/>
      <c r="J101" s="328"/>
      <c r="K101" s="13"/>
      <c r="L101" s="96">
        <v>0</v>
      </c>
      <c r="M101" s="231"/>
      <c r="N101" s="12"/>
      <c r="O101" s="374">
        <v>0</v>
      </c>
      <c r="P101" s="100">
        <v>0</v>
      </c>
    </row>
    <row r="102" spans="1:16" s="16" customFormat="1" ht="11.1" customHeight="1" x14ac:dyDescent="0.15">
      <c r="A102" s="373"/>
      <c r="B102" s="372"/>
      <c r="C102" s="371"/>
      <c r="D102" s="370"/>
      <c r="E102" s="369"/>
      <c r="F102" s="502"/>
      <c r="G102" s="503"/>
      <c r="H102" s="366"/>
      <c r="I102" s="365"/>
      <c r="J102" s="364"/>
      <c r="K102" s="369"/>
      <c r="L102" s="366"/>
      <c r="M102" s="383"/>
      <c r="N102" s="384"/>
      <c r="O102" s="385"/>
    </row>
    <row r="103" spans="1:16" s="3" customFormat="1" ht="13.5" x14ac:dyDescent="0.15">
      <c r="A103" s="1"/>
      <c r="B103" s="2"/>
      <c r="C103" s="240"/>
      <c r="D103" s="4"/>
      <c r="E103" s="5"/>
      <c r="F103" s="489"/>
      <c r="G103" s="490"/>
      <c r="H103" s="8"/>
      <c r="I103" s="9"/>
      <c r="K103" s="5"/>
      <c r="N103" s="8" t="s">
        <v>581</v>
      </c>
      <c r="O103" s="5">
        <v>3</v>
      </c>
    </row>
    <row r="104" spans="1:16" s="10" customFormat="1" ht="30" customHeight="1" x14ac:dyDescent="0.15">
      <c r="A104" s="1089" t="s">
        <v>1795</v>
      </c>
      <c r="B104" s="1090"/>
      <c r="C104" s="1090"/>
      <c r="D104" s="1090"/>
      <c r="E104" s="1090"/>
      <c r="F104" s="1090"/>
      <c r="G104" s="1090"/>
      <c r="H104" s="1090"/>
      <c r="I104" s="1090"/>
      <c r="J104" s="1090"/>
      <c r="K104" s="1090"/>
      <c r="L104" s="1090"/>
      <c r="M104" s="1090"/>
      <c r="N104" s="1090"/>
      <c r="O104" s="1091"/>
    </row>
    <row r="105" spans="1:16" s="10" customFormat="1" ht="13.5" customHeight="1" x14ac:dyDescent="0.15">
      <c r="A105" s="274"/>
      <c r="B105" s="27" t="s">
        <v>1828</v>
      </c>
      <c r="C105" s="275"/>
      <c r="D105" s="275"/>
      <c r="E105" s="275"/>
      <c r="F105" s="491"/>
      <c r="G105" s="491"/>
      <c r="H105" s="275"/>
      <c r="I105" s="275"/>
      <c r="J105" s="275"/>
      <c r="K105" s="275"/>
      <c r="L105" s="275"/>
      <c r="M105" s="275"/>
      <c r="N105" s="275"/>
      <c r="O105" s="434"/>
    </row>
    <row r="106" spans="1:16" s="10" customFormat="1" ht="15.95" customHeight="1" x14ac:dyDescent="0.15">
      <c r="A106" s="1092" t="s">
        <v>6</v>
      </c>
      <c r="B106" s="1095" t="s">
        <v>34</v>
      </c>
      <c r="C106" s="1098" t="s">
        <v>9</v>
      </c>
      <c r="D106" s="1101" t="s">
        <v>1850</v>
      </c>
      <c r="E106" s="1102"/>
      <c r="F106" s="1102"/>
      <c r="G106" s="1102"/>
      <c r="H106" s="1102"/>
      <c r="I106" s="1103"/>
      <c r="J106" s="1101" t="s">
        <v>1851</v>
      </c>
      <c r="K106" s="1102"/>
      <c r="L106" s="1107"/>
      <c r="M106" s="1109" t="s">
        <v>1852</v>
      </c>
      <c r="N106" s="1102"/>
      <c r="O106" s="1103"/>
    </row>
    <row r="107" spans="1:16" s="10" customFormat="1" ht="15.95" customHeight="1" x14ac:dyDescent="0.15">
      <c r="A107" s="1093"/>
      <c r="B107" s="1096"/>
      <c r="C107" s="1099"/>
      <c r="D107" s="1104"/>
      <c r="E107" s="1105"/>
      <c r="F107" s="1105"/>
      <c r="G107" s="1105"/>
      <c r="H107" s="1105"/>
      <c r="I107" s="1106"/>
      <c r="J107" s="1104"/>
      <c r="K107" s="1105"/>
      <c r="L107" s="1108"/>
      <c r="M107" s="1110"/>
      <c r="N107" s="1105"/>
      <c r="O107" s="1106"/>
    </row>
    <row r="108" spans="1:16" s="3" customFormat="1" ht="15.95" customHeight="1" x14ac:dyDescent="0.15">
      <c r="A108" s="1094"/>
      <c r="B108" s="1097"/>
      <c r="C108" s="1100"/>
      <c r="D108" s="334" t="s">
        <v>4</v>
      </c>
      <c r="E108" s="296" t="s">
        <v>5</v>
      </c>
      <c r="F108" s="492"/>
      <c r="G108" s="493"/>
      <c r="H108" s="1111"/>
      <c r="I108" s="1112"/>
      <c r="J108" s="326" t="s">
        <v>4</v>
      </c>
      <c r="K108" s="296" t="s">
        <v>5</v>
      </c>
      <c r="L108" s="299"/>
      <c r="M108" s="300" t="s">
        <v>4</v>
      </c>
      <c r="N108" s="296" t="s">
        <v>5</v>
      </c>
      <c r="O108" s="327"/>
    </row>
    <row r="109" spans="1:16" s="16" customFormat="1" ht="11.1" customHeight="1" x14ac:dyDescent="0.15">
      <c r="A109" s="11">
        <v>0</v>
      </c>
      <c r="B109" s="12">
        <v>0</v>
      </c>
      <c r="C109" s="241">
        <v>0</v>
      </c>
      <c r="D109" s="335"/>
      <c r="E109" s="13"/>
      <c r="F109" s="494"/>
      <c r="G109" s="483"/>
      <c r="I109" s="336"/>
      <c r="J109" s="328"/>
      <c r="K109" s="13"/>
      <c r="M109" s="231"/>
      <c r="N109" s="12"/>
      <c r="O109" s="329"/>
    </row>
    <row r="110" spans="1:16" s="16" customFormat="1" ht="11.1" customHeight="1" x14ac:dyDescent="0.15">
      <c r="A110" s="381">
        <v>0</v>
      </c>
      <c r="B110" s="12">
        <v>0</v>
      </c>
      <c r="C110" s="382">
        <v>0</v>
      </c>
      <c r="D110" s="335"/>
      <c r="E110" s="13"/>
      <c r="F110" s="494"/>
      <c r="G110" s="483"/>
      <c r="I110" s="336"/>
      <c r="J110" s="328"/>
      <c r="K110" s="13"/>
      <c r="M110" s="231"/>
      <c r="N110" s="12"/>
      <c r="O110" s="329"/>
    </row>
    <row r="111" spans="1:16" s="16" customFormat="1" ht="11.1" customHeight="1" x14ac:dyDescent="0.15">
      <c r="A111" s="360" t="s">
        <v>1858</v>
      </c>
      <c r="B111" s="361" t="s">
        <v>1830</v>
      </c>
      <c r="C111" s="363">
        <v>0</v>
      </c>
      <c r="D111" s="337">
        <v>0</v>
      </c>
      <c r="E111" s="362">
        <v>0</v>
      </c>
      <c r="F111" s="495">
        <v>0</v>
      </c>
      <c r="G111" s="496">
        <v>0</v>
      </c>
      <c r="H111" s="20">
        <v>0</v>
      </c>
      <c r="I111" s="338"/>
      <c r="J111" s="328"/>
      <c r="K111" s="13"/>
      <c r="M111" s="231"/>
      <c r="N111" s="12"/>
      <c r="O111" s="329"/>
    </row>
    <row r="112" spans="1:16" s="16" customFormat="1" ht="11.1" customHeight="1" x14ac:dyDescent="0.15">
      <c r="A112" s="11">
        <v>0</v>
      </c>
      <c r="B112" s="359" t="s">
        <v>1849</v>
      </c>
      <c r="C112" s="241" t="s">
        <v>1856</v>
      </c>
      <c r="D112" s="386"/>
      <c r="E112" s="387"/>
      <c r="F112" s="497"/>
      <c r="G112" s="498"/>
      <c r="H112" s="390"/>
      <c r="I112" s="391"/>
      <c r="J112" s="392"/>
      <c r="K112" s="393"/>
      <c r="L112" s="394"/>
      <c r="M112" s="789"/>
      <c r="N112" s="393"/>
      <c r="O112" s="396"/>
    </row>
    <row r="113" spans="1:15" s="16" customFormat="1" ht="11.1" customHeight="1" x14ac:dyDescent="0.15">
      <c r="A113" s="381">
        <v>0</v>
      </c>
      <c r="B113" s="359" t="s">
        <v>1285</v>
      </c>
      <c r="C113" s="241" t="s">
        <v>1293</v>
      </c>
      <c r="D113" s="386"/>
      <c r="E113" s="387"/>
      <c r="F113" s="499"/>
      <c r="G113" s="498"/>
      <c r="H113" s="430"/>
      <c r="I113" s="391"/>
      <c r="J113" s="397"/>
      <c r="K113" s="387"/>
      <c r="L113" s="390"/>
      <c r="M113" s="790"/>
      <c r="N113" s="387"/>
      <c r="O113" s="399"/>
    </row>
    <row r="114" spans="1:15" s="16" customFormat="1" ht="11.1" customHeight="1" x14ac:dyDescent="0.15">
      <c r="A114" s="360">
        <v>0</v>
      </c>
      <c r="B114" s="400" t="s">
        <v>1286</v>
      </c>
      <c r="C114" s="242" t="s">
        <v>1857</v>
      </c>
      <c r="D114" s="401">
        <v>1316</v>
      </c>
      <c r="E114" s="402" t="s">
        <v>54</v>
      </c>
      <c r="F114" s="500"/>
      <c r="G114" s="501"/>
      <c r="H114" s="405"/>
      <c r="I114" s="406"/>
      <c r="J114" s="527">
        <v>911</v>
      </c>
      <c r="K114" s="408" t="s">
        <v>54</v>
      </c>
      <c r="L114" s="510">
        <v>0</v>
      </c>
      <c r="M114" s="534">
        <v>405</v>
      </c>
      <c r="N114" s="408" t="s">
        <v>54</v>
      </c>
      <c r="O114" s="410">
        <v>0</v>
      </c>
    </row>
    <row r="115" spans="1:15" s="16" customFormat="1" ht="11.1" customHeight="1" x14ac:dyDescent="0.15">
      <c r="A115" s="11">
        <v>0</v>
      </c>
      <c r="B115" s="359" t="s">
        <v>1849</v>
      </c>
      <c r="C115" s="241" t="s">
        <v>1856</v>
      </c>
      <c r="D115" s="386"/>
      <c r="E115" s="387"/>
      <c r="F115" s="497"/>
      <c r="G115" s="498"/>
      <c r="H115" s="390"/>
      <c r="I115" s="391"/>
      <c r="J115" s="392"/>
      <c r="K115" s="393"/>
      <c r="L115" s="394"/>
      <c r="M115" s="789"/>
      <c r="N115" s="393"/>
      <c r="O115" s="396"/>
    </row>
    <row r="116" spans="1:15" s="16" customFormat="1" ht="11.1" customHeight="1" x14ac:dyDescent="0.15">
      <c r="A116" s="381">
        <v>0</v>
      </c>
      <c r="B116" s="359" t="s">
        <v>1285</v>
      </c>
      <c r="C116" s="241" t="s">
        <v>1855</v>
      </c>
      <c r="D116" s="386"/>
      <c r="E116" s="387"/>
      <c r="F116" s="499"/>
      <c r="G116" s="498"/>
      <c r="H116" s="390"/>
      <c r="I116" s="391"/>
      <c r="J116" s="397"/>
      <c r="K116" s="387"/>
      <c r="L116" s="390"/>
      <c r="M116" s="790"/>
      <c r="N116" s="387"/>
      <c r="O116" s="399"/>
    </row>
    <row r="117" spans="1:15" s="16" customFormat="1" ht="11.1" customHeight="1" x14ac:dyDescent="0.15">
      <c r="A117" s="360">
        <v>0</v>
      </c>
      <c r="B117" s="400" t="s">
        <v>1286</v>
      </c>
      <c r="C117" s="242" t="s">
        <v>1857</v>
      </c>
      <c r="D117" s="401">
        <v>1316</v>
      </c>
      <c r="E117" s="402" t="s">
        <v>54</v>
      </c>
      <c r="F117" s="500"/>
      <c r="G117" s="501"/>
      <c r="H117" s="405"/>
      <c r="I117" s="406"/>
      <c r="J117" s="527">
        <v>911</v>
      </c>
      <c r="K117" s="408" t="s">
        <v>54</v>
      </c>
      <c r="L117" s="510">
        <v>0</v>
      </c>
      <c r="M117" s="534">
        <v>405</v>
      </c>
      <c r="N117" s="408" t="s">
        <v>54</v>
      </c>
      <c r="O117" s="410">
        <v>0</v>
      </c>
    </row>
    <row r="118" spans="1:15" s="16" customFormat="1" ht="11.1" customHeight="1" x14ac:dyDescent="0.15">
      <c r="A118" s="11">
        <v>0</v>
      </c>
      <c r="B118" s="359" t="s">
        <v>1849</v>
      </c>
      <c r="C118" s="241" t="s">
        <v>1859</v>
      </c>
      <c r="D118" s="439"/>
      <c r="E118" s="387"/>
      <c r="F118" s="497"/>
      <c r="G118" s="498"/>
      <c r="H118" s="390"/>
      <c r="I118" s="391"/>
      <c r="J118" s="392"/>
      <c r="K118" s="393"/>
      <c r="L118" s="394"/>
      <c r="M118" s="789"/>
      <c r="N118" s="393"/>
      <c r="O118" s="396"/>
    </row>
    <row r="119" spans="1:15" s="16" customFormat="1" ht="11.1" customHeight="1" x14ac:dyDescent="0.15">
      <c r="A119" s="381">
        <v>0</v>
      </c>
      <c r="B119" s="359" t="s">
        <v>1285</v>
      </c>
      <c r="C119" s="241" t="s">
        <v>1295</v>
      </c>
      <c r="D119" s="439"/>
      <c r="E119" s="387"/>
      <c r="F119" s="504"/>
      <c r="G119" s="498"/>
      <c r="H119" s="390"/>
      <c r="I119" s="391"/>
      <c r="J119" s="397"/>
      <c r="K119" s="387"/>
      <c r="L119" s="390"/>
      <c r="M119" s="790"/>
      <c r="N119" s="387"/>
      <c r="O119" s="399"/>
    </row>
    <row r="120" spans="1:15" s="16" customFormat="1" ht="11.1" customHeight="1" x14ac:dyDescent="0.15">
      <c r="A120" s="360">
        <v>0</v>
      </c>
      <c r="B120" s="400" t="s">
        <v>1286</v>
      </c>
      <c r="C120" s="242" t="s">
        <v>1857</v>
      </c>
      <c r="D120" s="401">
        <v>1071</v>
      </c>
      <c r="E120" s="402" t="s">
        <v>54</v>
      </c>
      <c r="F120" s="500"/>
      <c r="G120" s="501"/>
      <c r="H120" s="405"/>
      <c r="I120" s="406"/>
      <c r="J120" s="527">
        <v>1071</v>
      </c>
      <c r="K120" s="408" t="s">
        <v>54</v>
      </c>
      <c r="L120" s="510">
        <v>0</v>
      </c>
      <c r="M120" s="534">
        <v>0</v>
      </c>
      <c r="N120" s="408"/>
      <c r="O120" s="410">
        <v>0</v>
      </c>
    </row>
    <row r="121" spans="1:15" s="16" customFormat="1" ht="11.1" customHeight="1" x14ac:dyDescent="0.15">
      <c r="A121" s="11">
        <v>0</v>
      </c>
      <c r="B121" s="359" t="s">
        <v>1849</v>
      </c>
      <c r="C121" s="241" t="s">
        <v>1859</v>
      </c>
      <c r="D121" s="439"/>
      <c r="E121" s="387"/>
      <c r="F121" s="497"/>
      <c r="G121" s="498"/>
      <c r="H121" s="390"/>
      <c r="I121" s="391"/>
      <c r="J121" s="392"/>
      <c r="K121" s="393"/>
      <c r="L121" s="394"/>
      <c r="M121" s="789"/>
      <c r="N121" s="393"/>
      <c r="O121" s="396"/>
    </row>
    <row r="122" spans="1:15" s="16" customFormat="1" ht="11.1" customHeight="1" x14ac:dyDescent="0.15">
      <c r="A122" s="381">
        <v>0</v>
      </c>
      <c r="B122" s="359" t="s">
        <v>1285</v>
      </c>
      <c r="C122" s="241" t="s">
        <v>1293</v>
      </c>
      <c r="D122" s="439"/>
      <c r="E122" s="387"/>
      <c r="F122" s="504"/>
      <c r="G122" s="498"/>
      <c r="H122" s="430"/>
      <c r="I122" s="391"/>
      <c r="J122" s="397"/>
      <c r="K122" s="387"/>
      <c r="L122" s="390"/>
      <c r="M122" s="790"/>
      <c r="N122" s="387"/>
      <c r="O122" s="399"/>
    </row>
    <row r="123" spans="1:15" s="16" customFormat="1" ht="11.1" customHeight="1" x14ac:dyDescent="0.15">
      <c r="A123" s="360">
        <v>0</v>
      </c>
      <c r="B123" s="400" t="s">
        <v>1286</v>
      </c>
      <c r="C123" s="242" t="s">
        <v>1857</v>
      </c>
      <c r="D123" s="401">
        <v>1071</v>
      </c>
      <c r="E123" s="402" t="s">
        <v>54</v>
      </c>
      <c r="F123" s="500"/>
      <c r="G123" s="501"/>
      <c r="H123" s="405"/>
      <c r="I123" s="406"/>
      <c r="J123" s="527">
        <v>1071</v>
      </c>
      <c r="K123" s="408" t="s">
        <v>54</v>
      </c>
      <c r="L123" s="510">
        <v>0</v>
      </c>
      <c r="M123" s="534">
        <v>0</v>
      </c>
      <c r="N123" s="408"/>
      <c r="O123" s="410">
        <v>0</v>
      </c>
    </row>
    <row r="124" spans="1:15" s="16" customFormat="1" ht="11.1" customHeight="1" x14ac:dyDescent="0.15">
      <c r="A124" s="11">
        <v>0</v>
      </c>
      <c r="B124" s="359" t="s">
        <v>1849</v>
      </c>
      <c r="C124" s="241" t="s">
        <v>1860</v>
      </c>
      <c r="D124" s="439"/>
      <c r="E124" s="387"/>
      <c r="F124" s="497"/>
      <c r="G124" s="498"/>
      <c r="H124" s="390"/>
      <c r="I124" s="391"/>
      <c r="J124" s="392"/>
      <c r="K124" s="393"/>
      <c r="L124" s="394"/>
      <c r="M124" s="789"/>
      <c r="N124" s="393"/>
      <c r="O124" s="396"/>
    </row>
    <row r="125" spans="1:15" s="16" customFormat="1" ht="11.1" customHeight="1" x14ac:dyDescent="0.15">
      <c r="A125" s="381">
        <v>0</v>
      </c>
      <c r="B125" s="359" t="s">
        <v>1285</v>
      </c>
      <c r="C125" s="241" t="s">
        <v>1855</v>
      </c>
      <c r="D125" s="439"/>
      <c r="E125" s="387"/>
      <c r="F125" s="504"/>
      <c r="G125" s="498"/>
      <c r="H125" s="390"/>
      <c r="I125" s="391"/>
      <c r="J125" s="397"/>
      <c r="K125" s="387"/>
      <c r="L125" s="390"/>
      <c r="M125" s="790"/>
      <c r="N125" s="387"/>
      <c r="O125" s="399"/>
    </row>
    <row r="126" spans="1:15" s="16" customFormat="1" ht="11.1" customHeight="1" x14ac:dyDescent="0.15">
      <c r="A126" s="360">
        <v>0</v>
      </c>
      <c r="B126" s="400" t="s">
        <v>1286</v>
      </c>
      <c r="C126" s="242" t="s">
        <v>1857</v>
      </c>
      <c r="D126" s="401">
        <v>1071</v>
      </c>
      <c r="E126" s="402" t="s">
        <v>54</v>
      </c>
      <c r="F126" s="500"/>
      <c r="G126" s="501"/>
      <c r="H126" s="405"/>
      <c r="I126" s="406"/>
      <c r="J126" s="527">
        <v>1071</v>
      </c>
      <c r="K126" s="408" t="s">
        <v>54</v>
      </c>
      <c r="L126" s="510">
        <v>0</v>
      </c>
      <c r="M126" s="534">
        <v>0</v>
      </c>
      <c r="N126" s="408"/>
      <c r="O126" s="410">
        <v>0</v>
      </c>
    </row>
    <row r="127" spans="1:15" s="16" customFormat="1" ht="11.1" customHeight="1" x14ac:dyDescent="0.15">
      <c r="A127" s="11">
        <v>0</v>
      </c>
      <c r="B127" s="359">
        <v>0</v>
      </c>
      <c r="C127" s="241">
        <v>0</v>
      </c>
      <c r="D127" s="439"/>
      <c r="E127" s="387"/>
      <c r="F127" s="497"/>
      <c r="G127" s="498"/>
      <c r="H127" s="390"/>
      <c r="I127" s="391"/>
      <c r="J127" s="392"/>
      <c r="K127" s="393"/>
      <c r="L127" s="394"/>
      <c r="M127" s="789"/>
      <c r="N127" s="393"/>
      <c r="O127" s="396"/>
    </row>
    <row r="128" spans="1:15" s="16" customFormat="1" ht="11.1" customHeight="1" x14ac:dyDescent="0.15">
      <c r="A128" s="381">
        <v>0</v>
      </c>
      <c r="B128" s="359" t="s">
        <v>1288</v>
      </c>
      <c r="C128" s="241" t="s">
        <v>1861</v>
      </c>
      <c r="D128" s="439"/>
      <c r="E128" s="387"/>
      <c r="F128" s="499"/>
      <c r="G128" s="498"/>
      <c r="H128" s="390"/>
      <c r="I128" s="391"/>
      <c r="J128" s="397"/>
      <c r="K128" s="387"/>
      <c r="L128" s="390"/>
      <c r="M128" s="790"/>
      <c r="N128" s="387"/>
      <c r="O128" s="399"/>
    </row>
    <row r="129" spans="1:15" s="16" customFormat="1" ht="11.1" customHeight="1" x14ac:dyDescent="0.15">
      <c r="A129" s="360">
        <v>0</v>
      </c>
      <c r="B129" s="400" t="s">
        <v>1286</v>
      </c>
      <c r="C129" s="242" t="s">
        <v>1295</v>
      </c>
      <c r="D129" s="401">
        <v>704</v>
      </c>
      <c r="E129" s="402" t="s">
        <v>1862</v>
      </c>
      <c r="F129" s="500"/>
      <c r="G129" s="501"/>
      <c r="H129" s="405"/>
      <c r="I129" s="406"/>
      <c r="J129" s="527">
        <v>319</v>
      </c>
      <c r="K129" s="408" t="s">
        <v>1862</v>
      </c>
      <c r="L129" s="510">
        <v>0</v>
      </c>
      <c r="M129" s="534">
        <v>385</v>
      </c>
      <c r="N129" s="408" t="s">
        <v>1862</v>
      </c>
      <c r="O129" s="410">
        <v>0</v>
      </c>
    </row>
    <row r="130" spans="1:15" s="16" customFormat="1" ht="11.1" customHeight="1" x14ac:dyDescent="0.15">
      <c r="A130" s="11">
        <v>0</v>
      </c>
      <c r="B130" s="359">
        <v>0</v>
      </c>
      <c r="C130" s="241">
        <v>0</v>
      </c>
      <c r="D130" s="439"/>
      <c r="E130" s="387"/>
      <c r="F130" s="497"/>
      <c r="G130" s="498"/>
      <c r="H130" s="390"/>
      <c r="I130" s="391"/>
      <c r="J130" s="392"/>
      <c r="K130" s="393"/>
      <c r="L130" s="394"/>
      <c r="M130" s="789"/>
      <c r="N130" s="393"/>
      <c r="O130" s="396"/>
    </row>
    <row r="131" spans="1:15" s="16" customFormat="1" ht="11.1" customHeight="1" x14ac:dyDescent="0.15">
      <c r="A131" s="381">
        <v>0</v>
      </c>
      <c r="B131" s="359" t="s">
        <v>1288</v>
      </c>
      <c r="C131" s="241" t="s">
        <v>1861</v>
      </c>
      <c r="D131" s="439"/>
      <c r="E131" s="387"/>
      <c r="F131" s="499"/>
      <c r="G131" s="498"/>
      <c r="H131" s="430"/>
      <c r="I131" s="391"/>
      <c r="J131" s="397"/>
      <c r="K131" s="387"/>
      <c r="L131" s="390"/>
      <c r="M131" s="790"/>
      <c r="N131" s="387"/>
      <c r="O131" s="399"/>
    </row>
    <row r="132" spans="1:15" s="16" customFormat="1" ht="11.1" customHeight="1" x14ac:dyDescent="0.15">
      <c r="A132" s="360">
        <v>0</v>
      </c>
      <c r="B132" s="400" t="s">
        <v>1286</v>
      </c>
      <c r="C132" s="242" t="s">
        <v>1863</v>
      </c>
      <c r="D132" s="401">
        <v>704</v>
      </c>
      <c r="E132" s="402" t="s">
        <v>1862</v>
      </c>
      <c r="F132" s="500"/>
      <c r="G132" s="501"/>
      <c r="H132" s="405"/>
      <c r="I132" s="406"/>
      <c r="J132" s="527">
        <v>319</v>
      </c>
      <c r="K132" s="408" t="s">
        <v>1862</v>
      </c>
      <c r="L132" s="510">
        <v>0</v>
      </c>
      <c r="M132" s="534">
        <v>385</v>
      </c>
      <c r="N132" s="408" t="s">
        <v>1862</v>
      </c>
      <c r="O132" s="410">
        <v>0</v>
      </c>
    </row>
    <row r="133" spans="1:15" s="16" customFormat="1" ht="11.1" customHeight="1" x14ac:dyDescent="0.15">
      <c r="A133" s="11">
        <v>0</v>
      </c>
      <c r="B133" s="359">
        <v>0</v>
      </c>
      <c r="C133" s="241">
        <v>0</v>
      </c>
      <c r="D133" s="439"/>
      <c r="E133" s="387"/>
      <c r="F133" s="497"/>
      <c r="G133" s="498"/>
      <c r="H133" s="390"/>
      <c r="I133" s="391"/>
      <c r="J133" s="392"/>
      <c r="K133" s="393"/>
      <c r="L133" s="394"/>
      <c r="M133" s="789"/>
      <c r="N133" s="393"/>
      <c r="O133" s="396"/>
    </row>
    <row r="134" spans="1:15" s="16" customFormat="1" ht="11.1" customHeight="1" x14ac:dyDescent="0.15">
      <c r="A134" s="381">
        <v>0</v>
      </c>
      <c r="B134" s="359" t="s">
        <v>1288</v>
      </c>
      <c r="C134" s="241" t="s">
        <v>1861</v>
      </c>
      <c r="D134" s="439"/>
      <c r="E134" s="387"/>
      <c r="F134" s="499"/>
      <c r="G134" s="498"/>
      <c r="H134" s="430"/>
      <c r="I134" s="391"/>
      <c r="J134" s="397"/>
      <c r="K134" s="387"/>
      <c r="L134" s="390"/>
      <c r="M134" s="790"/>
      <c r="N134" s="387"/>
      <c r="O134" s="399"/>
    </row>
    <row r="135" spans="1:15" s="16" customFormat="1" ht="11.1" customHeight="1" x14ac:dyDescent="0.15">
      <c r="A135" s="360">
        <v>0</v>
      </c>
      <c r="B135" s="400" t="s">
        <v>1286</v>
      </c>
      <c r="C135" s="242" t="s">
        <v>1855</v>
      </c>
      <c r="D135" s="401">
        <v>704</v>
      </c>
      <c r="E135" s="402" t="s">
        <v>1862</v>
      </c>
      <c r="F135" s="500"/>
      <c r="G135" s="501"/>
      <c r="H135" s="405"/>
      <c r="I135" s="406"/>
      <c r="J135" s="527">
        <v>319</v>
      </c>
      <c r="K135" s="408" t="s">
        <v>1862</v>
      </c>
      <c r="L135" s="510">
        <v>0</v>
      </c>
      <c r="M135" s="534">
        <v>385</v>
      </c>
      <c r="N135" s="408" t="s">
        <v>1862</v>
      </c>
      <c r="O135" s="410">
        <v>0</v>
      </c>
    </row>
    <row r="136" spans="1:15" s="16" customFormat="1" ht="11.1" customHeight="1" x14ac:dyDescent="0.15">
      <c r="A136" s="11">
        <v>0</v>
      </c>
      <c r="B136" s="359">
        <v>0</v>
      </c>
      <c r="C136" s="241" t="s">
        <v>1289</v>
      </c>
      <c r="D136" s="439"/>
      <c r="E136" s="387"/>
      <c r="F136" s="497"/>
      <c r="G136" s="498"/>
      <c r="H136" s="390"/>
      <c r="I136" s="391"/>
      <c r="J136" s="392"/>
      <c r="K136" s="393"/>
      <c r="L136" s="394"/>
      <c r="M136" s="789"/>
      <c r="N136" s="393"/>
      <c r="O136" s="396"/>
    </row>
    <row r="137" spans="1:15" s="16" customFormat="1" ht="11.1" customHeight="1" x14ac:dyDescent="0.15">
      <c r="A137" s="381">
        <v>0</v>
      </c>
      <c r="B137" s="359">
        <v>0</v>
      </c>
      <c r="C137" s="241" t="s">
        <v>1290</v>
      </c>
      <c r="D137" s="439"/>
      <c r="E137" s="387"/>
      <c r="F137" s="499"/>
      <c r="G137" s="498"/>
      <c r="H137" s="390"/>
      <c r="I137" s="391"/>
      <c r="J137" s="397"/>
      <c r="K137" s="387"/>
      <c r="L137" s="390"/>
      <c r="M137" s="790"/>
      <c r="N137" s="387"/>
      <c r="O137" s="399"/>
    </row>
    <row r="138" spans="1:15" s="16" customFormat="1" ht="11.1" customHeight="1" x14ac:dyDescent="0.15">
      <c r="A138" s="360">
        <v>0</v>
      </c>
      <c r="B138" s="400" t="s">
        <v>1291</v>
      </c>
      <c r="C138" s="242" t="s">
        <v>1292</v>
      </c>
      <c r="D138" s="401">
        <v>2391</v>
      </c>
      <c r="E138" s="402" t="s">
        <v>54</v>
      </c>
      <c r="F138" s="500"/>
      <c r="G138" s="501"/>
      <c r="H138" s="405"/>
      <c r="I138" s="406"/>
      <c r="J138" s="527">
        <v>1389</v>
      </c>
      <c r="K138" s="408" t="s">
        <v>54</v>
      </c>
      <c r="L138" s="510">
        <v>0</v>
      </c>
      <c r="M138" s="534">
        <v>1002</v>
      </c>
      <c r="N138" s="408" t="s">
        <v>54</v>
      </c>
      <c r="O138" s="410">
        <v>0</v>
      </c>
    </row>
    <row r="139" spans="1:15" s="16" customFormat="1" ht="11.1" customHeight="1" x14ac:dyDescent="0.15">
      <c r="A139" s="11">
        <v>0</v>
      </c>
      <c r="B139" s="359">
        <v>0</v>
      </c>
      <c r="C139" s="241" t="s">
        <v>1293</v>
      </c>
      <c r="D139" s="439"/>
      <c r="E139" s="387"/>
      <c r="F139" s="497"/>
      <c r="G139" s="498"/>
      <c r="H139" s="390"/>
      <c r="I139" s="391"/>
      <c r="J139" s="392"/>
      <c r="K139" s="393"/>
      <c r="L139" s="394"/>
      <c r="M139" s="789"/>
      <c r="N139" s="393"/>
      <c r="O139" s="396"/>
    </row>
    <row r="140" spans="1:15" s="16" customFormat="1" ht="11.1" customHeight="1" x14ac:dyDescent="0.15">
      <c r="A140" s="381">
        <v>0</v>
      </c>
      <c r="B140" s="359">
        <v>0</v>
      </c>
      <c r="C140" s="241" t="s">
        <v>1294</v>
      </c>
      <c r="D140" s="439"/>
      <c r="E140" s="387"/>
      <c r="F140" s="505"/>
      <c r="G140" s="498"/>
      <c r="H140" s="430"/>
      <c r="I140" s="391"/>
      <c r="J140" s="397"/>
      <c r="K140" s="387"/>
      <c r="L140" s="390"/>
      <c r="M140" s="790"/>
      <c r="N140" s="387"/>
      <c r="O140" s="399"/>
    </row>
    <row r="141" spans="1:15" s="16" customFormat="1" ht="11.1" customHeight="1" x14ac:dyDescent="0.15">
      <c r="A141" s="360">
        <v>0</v>
      </c>
      <c r="B141" s="400" t="s">
        <v>1291</v>
      </c>
      <c r="C141" s="242" t="s">
        <v>1292</v>
      </c>
      <c r="D141" s="401">
        <v>2391</v>
      </c>
      <c r="E141" s="402" t="s">
        <v>54</v>
      </c>
      <c r="F141" s="500"/>
      <c r="G141" s="501"/>
      <c r="H141" s="405"/>
      <c r="I141" s="406"/>
      <c r="J141" s="527">
        <v>1389</v>
      </c>
      <c r="K141" s="408" t="s">
        <v>54</v>
      </c>
      <c r="L141" s="510">
        <v>0</v>
      </c>
      <c r="M141" s="534">
        <v>1002</v>
      </c>
      <c r="N141" s="408" t="s">
        <v>54</v>
      </c>
      <c r="O141" s="410">
        <v>0</v>
      </c>
    </row>
    <row r="142" spans="1:15" s="16" customFormat="1" ht="11.1" customHeight="1" x14ac:dyDescent="0.15">
      <c r="A142" s="11">
        <v>0</v>
      </c>
      <c r="B142" s="359">
        <v>0</v>
      </c>
      <c r="C142" s="241" t="s">
        <v>1295</v>
      </c>
      <c r="D142" s="439"/>
      <c r="E142" s="387"/>
      <c r="F142" s="497"/>
      <c r="G142" s="498"/>
      <c r="H142" s="390"/>
      <c r="I142" s="391"/>
      <c r="J142" s="392"/>
      <c r="K142" s="393"/>
      <c r="L142" s="394"/>
      <c r="M142" s="789"/>
      <c r="N142" s="393"/>
      <c r="O142" s="396"/>
    </row>
    <row r="143" spans="1:15" s="16" customFormat="1" ht="11.1" customHeight="1" x14ac:dyDescent="0.15">
      <c r="A143" s="381">
        <v>0</v>
      </c>
      <c r="B143" s="359">
        <v>0</v>
      </c>
      <c r="C143" s="241" t="s">
        <v>1296</v>
      </c>
      <c r="D143" s="439"/>
      <c r="E143" s="387"/>
      <c r="F143" s="499"/>
      <c r="G143" s="498"/>
      <c r="H143" s="430"/>
      <c r="I143" s="391"/>
      <c r="J143" s="397"/>
      <c r="K143" s="387"/>
      <c r="L143" s="390"/>
      <c r="M143" s="790"/>
      <c r="N143" s="387"/>
      <c r="O143" s="399"/>
    </row>
    <row r="144" spans="1:15" s="16" customFormat="1" ht="11.1" customHeight="1" x14ac:dyDescent="0.15">
      <c r="A144" s="360">
        <v>0</v>
      </c>
      <c r="B144" s="400" t="s">
        <v>1297</v>
      </c>
      <c r="C144" s="242" t="s">
        <v>1292</v>
      </c>
      <c r="D144" s="401">
        <v>2221</v>
      </c>
      <c r="E144" s="402" t="s">
        <v>54</v>
      </c>
      <c r="F144" s="500"/>
      <c r="G144" s="501"/>
      <c r="H144" s="405"/>
      <c r="I144" s="406"/>
      <c r="J144" s="527">
        <v>1315</v>
      </c>
      <c r="K144" s="408" t="s">
        <v>54</v>
      </c>
      <c r="L144" s="510">
        <v>0</v>
      </c>
      <c r="M144" s="534">
        <v>906</v>
      </c>
      <c r="N144" s="408" t="s">
        <v>54</v>
      </c>
      <c r="O144" s="410">
        <v>0</v>
      </c>
    </row>
    <row r="145" spans="1:16" s="16" customFormat="1" ht="11.1" customHeight="1" x14ac:dyDescent="0.15">
      <c r="A145" s="11">
        <v>0</v>
      </c>
      <c r="B145" s="359">
        <v>0</v>
      </c>
      <c r="C145" s="241" t="s">
        <v>1293</v>
      </c>
      <c r="D145" s="439"/>
      <c r="E145" s="387"/>
      <c r="F145" s="497"/>
      <c r="G145" s="498"/>
      <c r="H145" s="390"/>
      <c r="I145" s="391"/>
      <c r="J145" s="392"/>
      <c r="K145" s="393"/>
      <c r="L145" s="394"/>
      <c r="M145" s="789"/>
      <c r="N145" s="393"/>
      <c r="O145" s="396"/>
    </row>
    <row r="146" spans="1:16" s="16" customFormat="1" ht="11.1" customHeight="1" x14ac:dyDescent="0.15">
      <c r="A146" s="381">
        <v>0</v>
      </c>
      <c r="B146" s="359">
        <v>0</v>
      </c>
      <c r="C146" s="241" t="s">
        <v>1296</v>
      </c>
      <c r="D146" s="439"/>
      <c r="E146" s="387"/>
      <c r="F146" s="505"/>
      <c r="G146" s="498"/>
      <c r="H146" s="430"/>
      <c r="I146" s="391"/>
      <c r="J146" s="397"/>
      <c r="K146" s="387"/>
      <c r="L146" s="390"/>
      <c r="M146" s="790"/>
      <c r="N146" s="387"/>
      <c r="O146" s="399"/>
    </row>
    <row r="147" spans="1:16" s="16" customFormat="1" ht="11.1" customHeight="1" x14ac:dyDescent="0.15">
      <c r="A147" s="360">
        <v>0</v>
      </c>
      <c r="B147" s="400" t="s">
        <v>1297</v>
      </c>
      <c r="C147" s="242" t="s">
        <v>1298</v>
      </c>
      <c r="D147" s="401">
        <v>2221</v>
      </c>
      <c r="E147" s="402" t="s">
        <v>54</v>
      </c>
      <c r="F147" s="500"/>
      <c r="G147" s="501"/>
      <c r="H147" s="405"/>
      <c r="I147" s="406"/>
      <c r="J147" s="527">
        <v>1315</v>
      </c>
      <c r="K147" s="408" t="s">
        <v>54</v>
      </c>
      <c r="L147" s="510">
        <v>0</v>
      </c>
      <c r="M147" s="534">
        <v>906</v>
      </c>
      <c r="N147" s="408" t="s">
        <v>54</v>
      </c>
      <c r="O147" s="410">
        <v>0</v>
      </c>
    </row>
    <row r="148" spans="1:16" s="16" customFormat="1" ht="11.1" customHeight="1" x14ac:dyDescent="0.15">
      <c r="A148" s="11">
        <v>0</v>
      </c>
      <c r="B148" s="359">
        <v>0</v>
      </c>
      <c r="C148" s="241" t="s">
        <v>1299</v>
      </c>
      <c r="D148" s="439"/>
      <c r="E148" s="387"/>
      <c r="F148" s="497"/>
      <c r="G148" s="498"/>
      <c r="H148" s="390"/>
      <c r="I148" s="391"/>
      <c r="J148" s="392"/>
      <c r="K148" s="393"/>
      <c r="L148" s="394"/>
      <c r="M148" s="789"/>
      <c r="N148" s="393"/>
      <c r="O148" s="396"/>
    </row>
    <row r="149" spans="1:16" s="16" customFormat="1" ht="11.1" customHeight="1" x14ac:dyDescent="0.15">
      <c r="A149" s="381">
        <v>0</v>
      </c>
      <c r="B149" s="359">
        <v>0</v>
      </c>
      <c r="C149" s="241" t="s">
        <v>1296</v>
      </c>
      <c r="D149" s="439"/>
      <c r="E149" s="387"/>
      <c r="F149" s="505"/>
      <c r="G149" s="498"/>
      <c r="H149" s="390"/>
      <c r="I149" s="391"/>
      <c r="J149" s="397"/>
      <c r="K149" s="387"/>
      <c r="L149" s="390"/>
      <c r="M149" s="790"/>
      <c r="N149" s="387"/>
      <c r="O149" s="399"/>
    </row>
    <row r="150" spans="1:16" s="16" customFormat="1" ht="11.1" customHeight="1" x14ac:dyDescent="0.15">
      <c r="A150" s="360">
        <v>0</v>
      </c>
      <c r="B150" s="400" t="s">
        <v>1297</v>
      </c>
      <c r="C150" s="242" t="s">
        <v>1292</v>
      </c>
      <c r="D150" s="401">
        <v>2221</v>
      </c>
      <c r="E150" s="402" t="s">
        <v>54</v>
      </c>
      <c r="F150" s="500"/>
      <c r="G150" s="501"/>
      <c r="H150" s="405"/>
      <c r="I150" s="406"/>
      <c r="J150" s="527">
        <v>1315</v>
      </c>
      <c r="K150" s="408" t="s">
        <v>54</v>
      </c>
      <c r="L150" s="510">
        <v>0</v>
      </c>
      <c r="M150" s="534">
        <v>906</v>
      </c>
      <c r="N150" s="408" t="s">
        <v>54</v>
      </c>
      <c r="O150" s="410">
        <v>0</v>
      </c>
    </row>
    <row r="151" spans="1:16" s="16" customFormat="1" ht="11.1" customHeight="1" x14ac:dyDescent="0.15">
      <c r="A151" s="380"/>
      <c r="B151" s="379"/>
      <c r="C151" s="378"/>
      <c r="D151" s="377"/>
      <c r="E151" s="13"/>
      <c r="F151" s="494"/>
      <c r="G151" s="483"/>
      <c r="H151" s="376"/>
      <c r="I151" s="336"/>
      <c r="J151" s="328"/>
      <c r="K151" s="13"/>
      <c r="M151" s="231"/>
      <c r="N151" s="12"/>
      <c r="O151" s="329"/>
    </row>
    <row r="152" spans="1:16" s="16" customFormat="1" ht="11.1" customHeight="1" x14ac:dyDescent="0.15">
      <c r="A152" s="11"/>
      <c r="B152" s="375"/>
      <c r="C152" s="378"/>
      <c r="D152" s="377"/>
      <c r="E152" s="13"/>
      <c r="F152" s="494"/>
      <c r="G152" s="483">
        <v>0</v>
      </c>
      <c r="I152" s="336"/>
      <c r="J152" s="328"/>
      <c r="K152" s="13"/>
      <c r="L152" s="96">
        <v>0</v>
      </c>
      <c r="M152" s="231"/>
      <c r="N152" s="12"/>
      <c r="O152" s="374">
        <v>0</v>
      </c>
      <c r="P152" s="100">
        <v>0</v>
      </c>
    </row>
    <row r="153" spans="1:16" s="16" customFormat="1" ht="11.1" customHeight="1" x14ac:dyDescent="0.15">
      <c r="A153" s="373"/>
      <c r="B153" s="372"/>
      <c r="C153" s="371"/>
      <c r="D153" s="370"/>
      <c r="E153" s="369"/>
      <c r="F153" s="502"/>
      <c r="G153" s="503"/>
      <c r="H153" s="366"/>
      <c r="I153" s="365"/>
      <c r="J153" s="364"/>
      <c r="K153" s="369"/>
      <c r="L153" s="366"/>
      <c r="M153" s="383"/>
      <c r="N153" s="384"/>
      <c r="O153" s="385"/>
    </row>
    <row r="154" spans="1:16" s="3" customFormat="1" ht="13.5" x14ac:dyDescent="0.15">
      <c r="A154" s="1"/>
      <c r="B154" s="2"/>
      <c r="C154" s="240"/>
      <c r="D154" s="4"/>
      <c r="E154" s="5"/>
      <c r="F154" s="489"/>
      <c r="G154" s="490"/>
      <c r="H154" s="8"/>
      <c r="I154" s="9"/>
      <c r="K154" s="5"/>
      <c r="N154" s="8" t="s">
        <v>581</v>
      </c>
      <c r="O154" s="5">
        <v>4</v>
      </c>
    </row>
    <row r="155" spans="1:16" s="10" customFormat="1" ht="30" customHeight="1" x14ac:dyDescent="0.15">
      <c r="A155" s="1089" t="s">
        <v>1795</v>
      </c>
      <c r="B155" s="1090"/>
      <c r="C155" s="1090"/>
      <c r="D155" s="1090"/>
      <c r="E155" s="1090"/>
      <c r="F155" s="1090"/>
      <c r="G155" s="1090"/>
      <c r="H155" s="1090"/>
      <c r="I155" s="1090"/>
      <c r="J155" s="1090"/>
      <c r="K155" s="1090"/>
      <c r="L155" s="1090"/>
      <c r="M155" s="1090"/>
      <c r="N155" s="1090"/>
      <c r="O155" s="1091"/>
    </row>
    <row r="156" spans="1:16" s="10" customFormat="1" ht="13.5" customHeight="1" x14ac:dyDescent="0.15">
      <c r="A156" s="274"/>
      <c r="B156" s="27" t="s">
        <v>1828</v>
      </c>
      <c r="C156" s="275"/>
      <c r="D156" s="275"/>
      <c r="E156" s="275"/>
      <c r="F156" s="491"/>
      <c r="G156" s="491"/>
      <c r="H156" s="275"/>
      <c r="I156" s="275"/>
      <c r="J156" s="275"/>
      <c r="K156" s="275"/>
      <c r="L156" s="275"/>
      <c r="M156" s="275"/>
      <c r="N156" s="275"/>
      <c r="O156" s="434"/>
    </row>
    <row r="157" spans="1:16" s="10" customFormat="1" ht="15.95" customHeight="1" x14ac:dyDescent="0.15">
      <c r="A157" s="1092" t="s">
        <v>6</v>
      </c>
      <c r="B157" s="1095" t="s">
        <v>34</v>
      </c>
      <c r="C157" s="1098" t="s">
        <v>9</v>
      </c>
      <c r="D157" s="1101" t="s">
        <v>1850</v>
      </c>
      <c r="E157" s="1102"/>
      <c r="F157" s="1102"/>
      <c r="G157" s="1102"/>
      <c r="H157" s="1102"/>
      <c r="I157" s="1103"/>
      <c r="J157" s="1101" t="s">
        <v>1851</v>
      </c>
      <c r="K157" s="1102"/>
      <c r="L157" s="1107"/>
      <c r="M157" s="1109" t="s">
        <v>1852</v>
      </c>
      <c r="N157" s="1102"/>
      <c r="O157" s="1103"/>
    </row>
    <row r="158" spans="1:16" s="10" customFormat="1" ht="15.95" customHeight="1" x14ac:dyDescent="0.15">
      <c r="A158" s="1093"/>
      <c r="B158" s="1096"/>
      <c r="C158" s="1099"/>
      <c r="D158" s="1104"/>
      <c r="E158" s="1105"/>
      <c r="F158" s="1105"/>
      <c r="G158" s="1105"/>
      <c r="H158" s="1105"/>
      <c r="I158" s="1106"/>
      <c r="J158" s="1104"/>
      <c r="K158" s="1105"/>
      <c r="L158" s="1108"/>
      <c r="M158" s="1110"/>
      <c r="N158" s="1105"/>
      <c r="O158" s="1106"/>
    </row>
    <row r="159" spans="1:16" s="3" customFormat="1" ht="15.95" customHeight="1" x14ac:dyDescent="0.15">
      <c r="A159" s="1094"/>
      <c r="B159" s="1097"/>
      <c r="C159" s="1100"/>
      <c r="D159" s="334" t="s">
        <v>4</v>
      </c>
      <c r="E159" s="296" t="s">
        <v>5</v>
      </c>
      <c r="F159" s="492"/>
      <c r="G159" s="493"/>
      <c r="H159" s="1111"/>
      <c r="I159" s="1112"/>
      <c r="J159" s="326" t="s">
        <v>4</v>
      </c>
      <c r="K159" s="296" t="s">
        <v>5</v>
      </c>
      <c r="L159" s="299"/>
      <c r="M159" s="300" t="s">
        <v>4</v>
      </c>
      <c r="N159" s="296" t="s">
        <v>5</v>
      </c>
      <c r="O159" s="327"/>
    </row>
    <row r="160" spans="1:16" s="16" customFormat="1" ht="11.1" customHeight="1" x14ac:dyDescent="0.15">
      <c r="A160" s="11">
        <v>0</v>
      </c>
      <c r="B160" s="12">
        <v>0</v>
      </c>
      <c r="C160" s="241">
        <v>0</v>
      </c>
      <c r="D160" s="335"/>
      <c r="E160" s="13"/>
      <c r="F160" s="494"/>
      <c r="G160" s="483"/>
      <c r="I160" s="336"/>
      <c r="J160" s="328"/>
      <c r="K160" s="13"/>
      <c r="M160" s="231"/>
      <c r="N160" s="12"/>
      <c r="O160" s="329"/>
    </row>
    <row r="161" spans="1:15" s="16" customFormat="1" ht="11.1" customHeight="1" x14ac:dyDescent="0.15">
      <c r="A161" s="381">
        <v>0</v>
      </c>
      <c r="B161" s="12">
        <v>0</v>
      </c>
      <c r="C161" s="382">
        <v>0</v>
      </c>
      <c r="D161" s="335"/>
      <c r="E161" s="13"/>
      <c r="F161" s="494"/>
      <c r="G161" s="483"/>
      <c r="I161" s="336"/>
      <c r="J161" s="328"/>
      <c r="K161" s="13"/>
      <c r="M161" s="231"/>
      <c r="N161" s="12"/>
      <c r="O161" s="329"/>
    </row>
    <row r="162" spans="1:15" s="16" customFormat="1" ht="11.1" customHeight="1" x14ac:dyDescent="0.15">
      <c r="A162" s="360" t="s">
        <v>1864</v>
      </c>
      <c r="B162" s="361" t="s">
        <v>1830</v>
      </c>
      <c r="C162" s="363">
        <v>0</v>
      </c>
      <c r="D162" s="337">
        <v>0</v>
      </c>
      <c r="E162" s="362">
        <v>0</v>
      </c>
      <c r="F162" s="495">
        <v>0</v>
      </c>
      <c r="G162" s="496">
        <v>0</v>
      </c>
      <c r="H162" s="20">
        <v>0</v>
      </c>
      <c r="I162" s="338"/>
      <c r="J162" s="328"/>
      <c r="K162" s="13"/>
      <c r="M162" s="231"/>
      <c r="N162" s="12"/>
      <c r="O162" s="329"/>
    </row>
    <row r="163" spans="1:15" s="16" customFormat="1" ht="11.1" customHeight="1" x14ac:dyDescent="0.15">
      <c r="A163" s="11">
        <v>0</v>
      </c>
      <c r="B163" s="359">
        <v>0</v>
      </c>
      <c r="C163" s="241" t="s">
        <v>1295</v>
      </c>
      <c r="D163" s="386"/>
      <c r="E163" s="387"/>
      <c r="F163" s="497"/>
      <c r="G163" s="498"/>
      <c r="H163" s="390"/>
      <c r="I163" s="391"/>
      <c r="J163" s="392"/>
      <c r="K163" s="393"/>
      <c r="L163" s="394"/>
      <c r="M163" s="789"/>
      <c r="N163" s="393"/>
      <c r="O163" s="396"/>
    </row>
    <row r="164" spans="1:15" s="16" customFormat="1" ht="11.1" customHeight="1" x14ac:dyDescent="0.15">
      <c r="A164" s="381">
        <v>0</v>
      </c>
      <c r="B164" s="359" t="s">
        <v>1291</v>
      </c>
      <c r="C164" s="241" t="s">
        <v>1290</v>
      </c>
      <c r="D164" s="386"/>
      <c r="E164" s="387"/>
      <c r="F164" s="499"/>
      <c r="G164" s="498"/>
      <c r="H164" s="430"/>
      <c r="I164" s="391"/>
      <c r="J164" s="397"/>
      <c r="K164" s="387"/>
      <c r="L164" s="390"/>
      <c r="M164" s="790"/>
      <c r="N164" s="387"/>
      <c r="O164" s="399"/>
    </row>
    <row r="165" spans="1:15" s="16" customFormat="1" ht="11.1" customHeight="1" x14ac:dyDescent="0.15">
      <c r="A165" s="360">
        <v>0</v>
      </c>
      <c r="B165" s="400" t="s">
        <v>1286</v>
      </c>
      <c r="C165" s="242" t="s">
        <v>1865</v>
      </c>
      <c r="D165" s="401">
        <v>2691</v>
      </c>
      <c r="E165" s="402" t="s">
        <v>54</v>
      </c>
      <c r="F165" s="500"/>
      <c r="G165" s="501"/>
      <c r="H165" s="405"/>
      <c r="I165" s="406"/>
      <c r="J165" s="527">
        <v>1511</v>
      </c>
      <c r="K165" s="408" t="s">
        <v>54</v>
      </c>
      <c r="L165" s="510">
        <v>0</v>
      </c>
      <c r="M165" s="534">
        <v>1180</v>
      </c>
      <c r="N165" s="408" t="s">
        <v>54</v>
      </c>
      <c r="O165" s="410">
        <v>0</v>
      </c>
    </row>
    <row r="166" spans="1:15" s="16" customFormat="1" ht="11.1" customHeight="1" x14ac:dyDescent="0.15">
      <c r="A166" s="11">
        <v>0</v>
      </c>
      <c r="B166" s="359">
        <v>0</v>
      </c>
      <c r="C166" s="241" t="s">
        <v>1293</v>
      </c>
      <c r="D166" s="386"/>
      <c r="E166" s="387"/>
      <c r="F166" s="497"/>
      <c r="G166" s="498"/>
      <c r="H166" s="390"/>
      <c r="I166" s="391"/>
      <c r="J166" s="392"/>
      <c r="K166" s="393"/>
      <c r="L166" s="394"/>
      <c r="M166" s="789"/>
      <c r="N166" s="393"/>
      <c r="O166" s="396"/>
    </row>
    <row r="167" spans="1:15" s="16" customFormat="1" ht="11.1" customHeight="1" x14ac:dyDescent="0.15">
      <c r="A167" s="381">
        <v>0</v>
      </c>
      <c r="B167" s="359" t="s">
        <v>1291</v>
      </c>
      <c r="C167" s="241" t="s">
        <v>1290</v>
      </c>
      <c r="D167" s="386"/>
      <c r="E167" s="387"/>
      <c r="F167" s="505"/>
      <c r="G167" s="498"/>
      <c r="H167" s="430"/>
      <c r="I167" s="391"/>
      <c r="J167" s="397"/>
      <c r="K167" s="387"/>
      <c r="L167" s="390"/>
      <c r="M167" s="790"/>
      <c r="N167" s="387"/>
      <c r="O167" s="399"/>
    </row>
    <row r="168" spans="1:15" s="16" customFormat="1" ht="11.1" customHeight="1" x14ac:dyDescent="0.15">
      <c r="A168" s="360">
        <v>0</v>
      </c>
      <c r="B168" s="400" t="s">
        <v>1286</v>
      </c>
      <c r="C168" s="242" t="s">
        <v>1866</v>
      </c>
      <c r="D168" s="401">
        <v>2691</v>
      </c>
      <c r="E168" s="402" t="s">
        <v>54</v>
      </c>
      <c r="F168" s="500"/>
      <c r="G168" s="501"/>
      <c r="H168" s="405"/>
      <c r="I168" s="406"/>
      <c r="J168" s="527">
        <v>1511</v>
      </c>
      <c r="K168" s="408" t="s">
        <v>54</v>
      </c>
      <c r="L168" s="510">
        <v>0</v>
      </c>
      <c r="M168" s="534">
        <v>1180</v>
      </c>
      <c r="N168" s="408" t="s">
        <v>54</v>
      </c>
      <c r="O168" s="410">
        <v>0</v>
      </c>
    </row>
    <row r="169" spans="1:15" s="16" customFormat="1" ht="11.1" customHeight="1" x14ac:dyDescent="0.15">
      <c r="A169" s="11">
        <v>0</v>
      </c>
      <c r="B169" s="359">
        <v>0</v>
      </c>
      <c r="C169" s="241" t="s">
        <v>1855</v>
      </c>
      <c r="D169" s="439"/>
      <c r="E169" s="387"/>
      <c r="F169" s="497"/>
      <c r="G169" s="498"/>
      <c r="H169" s="390"/>
      <c r="I169" s="391"/>
      <c r="J169" s="392"/>
      <c r="K169" s="393"/>
      <c r="L169" s="394"/>
      <c r="M169" s="789"/>
      <c r="N169" s="393"/>
      <c r="O169" s="396"/>
    </row>
    <row r="170" spans="1:15" s="16" customFormat="1" ht="11.1" customHeight="1" x14ac:dyDescent="0.15">
      <c r="A170" s="381">
        <v>0</v>
      </c>
      <c r="B170" s="359" t="s">
        <v>1291</v>
      </c>
      <c r="C170" s="241" t="s">
        <v>1290</v>
      </c>
      <c r="D170" s="439"/>
      <c r="E170" s="387"/>
      <c r="F170" s="505"/>
      <c r="G170" s="498"/>
      <c r="H170" s="390"/>
      <c r="I170" s="391"/>
      <c r="J170" s="397"/>
      <c r="K170" s="387"/>
      <c r="L170" s="390"/>
      <c r="M170" s="790"/>
      <c r="N170" s="387"/>
      <c r="O170" s="399"/>
    </row>
    <row r="171" spans="1:15" s="16" customFormat="1" ht="11.1" customHeight="1" x14ac:dyDescent="0.15">
      <c r="A171" s="360">
        <v>0</v>
      </c>
      <c r="B171" s="400" t="s">
        <v>1286</v>
      </c>
      <c r="C171" s="242" t="s">
        <v>1867</v>
      </c>
      <c r="D171" s="401">
        <v>2691</v>
      </c>
      <c r="E171" s="402" t="s">
        <v>54</v>
      </c>
      <c r="F171" s="500"/>
      <c r="G171" s="501"/>
      <c r="H171" s="405"/>
      <c r="I171" s="406"/>
      <c r="J171" s="527">
        <v>1511</v>
      </c>
      <c r="K171" s="408" t="s">
        <v>54</v>
      </c>
      <c r="L171" s="510">
        <v>0</v>
      </c>
      <c r="M171" s="534">
        <v>1180</v>
      </c>
      <c r="N171" s="408" t="s">
        <v>54</v>
      </c>
      <c r="O171" s="410">
        <v>0</v>
      </c>
    </row>
    <row r="172" spans="1:15" s="16" customFormat="1" ht="11.1" customHeight="1" x14ac:dyDescent="0.15">
      <c r="A172" s="11">
        <v>0</v>
      </c>
      <c r="B172" s="359">
        <v>0</v>
      </c>
      <c r="C172" s="241" t="s">
        <v>1295</v>
      </c>
      <c r="D172" s="439"/>
      <c r="E172" s="387"/>
      <c r="F172" s="497"/>
      <c r="G172" s="498"/>
      <c r="H172" s="390"/>
      <c r="I172" s="391"/>
      <c r="J172" s="392"/>
      <c r="K172" s="393"/>
      <c r="L172" s="394"/>
      <c r="M172" s="789"/>
      <c r="N172" s="393"/>
      <c r="O172" s="396"/>
    </row>
    <row r="173" spans="1:15" s="16" customFormat="1" ht="11.1" customHeight="1" x14ac:dyDescent="0.15">
      <c r="A173" s="381">
        <v>0</v>
      </c>
      <c r="B173" s="359" t="s">
        <v>1291</v>
      </c>
      <c r="C173" s="241" t="s">
        <v>1868</v>
      </c>
      <c r="D173" s="439"/>
      <c r="E173" s="387"/>
      <c r="F173" s="499"/>
      <c r="G173" s="498"/>
      <c r="H173" s="430"/>
      <c r="I173" s="391"/>
      <c r="J173" s="397"/>
      <c r="K173" s="387"/>
      <c r="L173" s="390"/>
      <c r="M173" s="790"/>
      <c r="N173" s="387"/>
      <c r="O173" s="399"/>
    </row>
    <row r="174" spans="1:15" s="16" customFormat="1" ht="11.1" customHeight="1" x14ac:dyDescent="0.15">
      <c r="A174" s="360">
        <v>0</v>
      </c>
      <c r="B174" s="400" t="s">
        <v>1286</v>
      </c>
      <c r="C174" s="242" t="s">
        <v>1869</v>
      </c>
      <c r="D174" s="401">
        <v>145</v>
      </c>
      <c r="E174" s="402" t="s">
        <v>54</v>
      </c>
      <c r="F174" s="500"/>
      <c r="G174" s="501"/>
      <c r="H174" s="405"/>
      <c r="I174" s="406"/>
      <c r="J174" s="527">
        <v>145</v>
      </c>
      <c r="K174" s="408" t="s">
        <v>54</v>
      </c>
      <c r="L174" s="510">
        <v>0</v>
      </c>
      <c r="M174" s="534">
        <v>0</v>
      </c>
      <c r="N174" s="408"/>
      <c r="O174" s="410">
        <v>0</v>
      </c>
    </row>
    <row r="175" spans="1:15" s="16" customFormat="1" ht="11.1" customHeight="1" x14ac:dyDescent="0.15">
      <c r="A175" s="11">
        <v>0</v>
      </c>
      <c r="B175" s="359">
        <v>0</v>
      </c>
      <c r="C175" s="241" t="s">
        <v>1293</v>
      </c>
      <c r="D175" s="439"/>
      <c r="E175" s="387"/>
      <c r="F175" s="497"/>
      <c r="G175" s="498"/>
      <c r="H175" s="390"/>
      <c r="I175" s="391"/>
      <c r="J175" s="392"/>
      <c r="K175" s="393"/>
      <c r="L175" s="394"/>
      <c r="M175" s="789"/>
      <c r="N175" s="393"/>
      <c r="O175" s="396"/>
    </row>
    <row r="176" spans="1:15" s="16" customFormat="1" ht="11.1" customHeight="1" x14ac:dyDescent="0.15">
      <c r="A176" s="381">
        <v>0</v>
      </c>
      <c r="B176" s="359" t="s">
        <v>1291</v>
      </c>
      <c r="C176" s="241" t="s">
        <v>1290</v>
      </c>
      <c r="D176" s="439"/>
      <c r="E176" s="387"/>
      <c r="F176" s="505"/>
      <c r="G176" s="498"/>
      <c r="H176" s="430"/>
      <c r="I176" s="391"/>
      <c r="J176" s="397"/>
      <c r="K176" s="387"/>
      <c r="L176" s="390"/>
      <c r="M176" s="790"/>
      <c r="N176" s="387"/>
      <c r="O176" s="399"/>
    </row>
    <row r="177" spans="1:15" s="16" customFormat="1" ht="11.1" customHeight="1" x14ac:dyDescent="0.15">
      <c r="A177" s="360">
        <v>0</v>
      </c>
      <c r="B177" s="400" t="s">
        <v>1286</v>
      </c>
      <c r="C177" s="242" t="s">
        <v>1869</v>
      </c>
      <c r="D177" s="401">
        <v>145</v>
      </c>
      <c r="E177" s="402" t="s">
        <v>54</v>
      </c>
      <c r="F177" s="500"/>
      <c r="G177" s="501"/>
      <c r="H177" s="405"/>
      <c r="I177" s="406"/>
      <c r="J177" s="527">
        <v>145</v>
      </c>
      <c r="K177" s="408" t="s">
        <v>54</v>
      </c>
      <c r="L177" s="510">
        <v>0</v>
      </c>
      <c r="M177" s="534">
        <v>0</v>
      </c>
      <c r="N177" s="408"/>
      <c r="O177" s="410">
        <v>0</v>
      </c>
    </row>
    <row r="178" spans="1:15" s="16" customFormat="1" ht="11.1" customHeight="1" x14ac:dyDescent="0.15">
      <c r="A178" s="11">
        <v>0</v>
      </c>
      <c r="B178" s="359">
        <v>0</v>
      </c>
      <c r="C178" s="241" t="s">
        <v>1855</v>
      </c>
      <c r="D178" s="439"/>
      <c r="E178" s="387"/>
      <c r="F178" s="497"/>
      <c r="G178" s="498"/>
      <c r="H178" s="390"/>
      <c r="I178" s="391"/>
      <c r="J178" s="392"/>
      <c r="K178" s="393"/>
      <c r="L178" s="394"/>
      <c r="M178" s="789"/>
      <c r="N178" s="393"/>
      <c r="O178" s="396"/>
    </row>
    <row r="179" spans="1:15" s="16" customFormat="1" ht="11.1" customHeight="1" x14ac:dyDescent="0.15">
      <c r="A179" s="381">
        <v>0</v>
      </c>
      <c r="B179" s="359" t="s">
        <v>1291</v>
      </c>
      <c r="C179" s="241" t="s">
        <v>1868</v>
      </c>
      <c r="D179" s="439"/>
      <c r="E179" s="387"/>
      <c r="F179" s="505"/>
      <c r="G179" s="498"/>
      <c r="H179" s="390"/>
      <c r="I179" s="391"/>
      <c r="J179" s="397"/>
      <c r="K179" s="387"/>
      <c r="L179" s="390"/>
      <c r="M179" s="790"/>
      <c r="N179" s="387"/>
      <c r="O179" s="399"/>
    </row>
    <row r="180" spans="1:15" s="16" customFormat="1" ht="11.1" customHeight="1" x14ac:dyDescent="0.15">
      <c r="A180" s="360">
        <v>0</v>
      </c>
      <c r="B180" s="400" t="s">
        <v>1286</v>
      </c>
      <c r="C180" s="242" t="s">
        <v>1869</v>
      </c>
      <c r="D180" s="401">
        <v>145</v>
      </c>
      <c r="E180" s="402" t="s">
        <v>54</v>
      </c>
      <c r="F180" s="500"/>
      <c r="G180" s="501"/>
      <c r="H180" s="405"/>
      <c r="I180" s="406"/>
      <c r="J180" s="527">
        <v>145</v>
      </c>
      <c r="K180" s="408" t="s">
        <v>54</v>
      </c>
      <c r="L180" s="510">
        <v>0</v>
      </c>
      <c r="M180" s="534">
        <v>0</v>
      </c>
      <c r="N180" s="408"/>
      <c r="O180" s="410">
        <v>0</v>
      </c>
    </row>
    <row r="181" spans="1:15" s="16" customFormat="1" ht="11.1" customHeight="1" x14ac:dyDescent="0.15">
      <c r="A181" s="11">
        <v>0</v>
      </c>
      <c r="B181" s="359">
        <v>0</v>
      </c>
      <c r="C181" s="241" t="s">
        <v>1289</v>
      </c>
      <c r="D181" s="439"/>
      <c r="E181" s="387"/>
      <c r="F181" s="497"/>
      <c r="G181" s="498"/>
      <c r="H181" s="390"/>
      <c r="I181" s="391"/>
      <c r="J181" s="392"/>
      <c r="K181" s="393"/>
      <c r="L181" s="394"/>
      <c r="M181" s="789"/>
      <c r="N181" s="393"/>
      <c r="O181" s="396"/>
    </row>
    <row r="182" spans="1:15" s="16" customFormat="1" ht="11.1" customHeight="1" x14ac:dyDescent="0.15">
      <c r="A182" s="381">
        <v>0</v>
      </c>
      <c r="B182" s="359" t="s">
        <v>1297</v>
      </c>
      <c r="C182" s="241" t="s">
        <v>1870</v>
      </c>
      <c r="D182" s="439"/>
      <c r="E182" s="387"/>
      <c r="F182" s="499"/>
      <c r="G182" s="498"/>
      <c r="H182" s="430"/>
      <c r="I182" s="391"/>
      <c r="J182" s="397"/>
      <c r="K182" s="387"/>
      <c r="L182" s="390"/>
      <c r="M182" s="790"/>
      <c r="N182" s="387"/>
      <c r="O182" s="399"/>
    </row>
    <row r="183" spans="1:15" s="16" customFormat="1" ht="11.1" customHeight="1" x14ac:dyDescent="0.15">
      <c r="A183" s="360">
        <v>0</v>
      </c>
      <c r="B183" s="400" t="s">
        <v>1286</v>
      </c>
      <c r="C183" s="242" t="s">
        <v>1866</v>
      </c>
      <c r="D183" s="401">
        <v>2452</v>
      </c>
      <c r="E183" s="402" t="s">
        <v>54</v>
      </c>
      <c r="F183" s="500"/>
      <c r="G183" s="501"/>
      <c r="H183" s="405"/>
      <c r="I183" s="406"/>
      <c r="J183" s="527">
        <v>1375</v>
      </c>
      <c r="K183" s="408" t="s">
        <v>54</v>
      </c>
      <c r="L183" s="510">
        <v>0</v>
      </c>
      <c r="M183" s="534">
        <v>1077</v>
      </c>
      <c r="N183" s="408" t="s">
        <v>54</v>
      </c>
      <c r="O183" s="410">
        <v>0</v>
      </c>
    </row>
    <row r="184" spans="1:15" s="16" customFormat="1" ht="11.1" customHeight="1" x14ac:dyDescent="0.15">
      <c r="A184" s="11">
        <v>0</v>
      </c>
      <c r="B184" s="359">
        <v>0</v>
      </c>
      <c r="C184" s="241" t="s">
        <v>1293</v>
      </c>
      <c r="D184" s="439"/>
      <c r="E184" s="387"/>
      <c r="F184" s="497"/>
      <c r="G184" s="498"/>
      <c r="H184" s="390"/>
      <c r="I184" s="391"/>
      <c r="J184" s="392"/>
      <c r="K184" s="393"/>
      <c r="L184" s="394"/>
      <c r="M184" s="789"/>
      <c r="N184" s="393"/>
      <c r="O184" s="396"/>
    </row>
    <row r="185" spans="1:15" s="16" customFormat="1" ht="11.1" customHeight="1" x14ac:dyDescent="0.15">
      <c r="A185" s="381">
        <v>0</v>
      </c>
      <c r="B185" s="359" t="s">
        <v>1297</v>
      </c>
      <c r="C185" s="241" t="s">
        <v>1870</v>
      </c>
      <c r="D185" s="439"/>
      <c r="E185" s="387"/>
      <c r="F185" s="505"/>
      <c r="G185" s="498"/>
      <c r="H185" s="430"/>
      <c r="I185" s="391"/>
      <c r="J185" s="397"/>
      <c r="K185" s="387"/>
      <c r="L185" s="390"/>
      <c r="M185" s="790"/>
      <c r="N185" s="387"/>
      <c r="O185" s="399"/>
    </row>
    <row r="186" spans="1:15" s="16" customFormat="1" ht="11.1" customHeight="1" x14ac:dyDescent="0.15">
      <c r="A186" s="360">
        <v>0</v>
      </c>
      <c r="B186" s="400" t="s">
        <v>1286</v>
      </c>
      <c r="C186" s="242" t="s">
        <v>1865</v>
      </c>
      <c r="D186" s="401">
        <v>2452</v>
      </c>
      <c r="E186" s="402" t="s">
        <v>54</v>
      </c>
      <c r="F186" s="500"/>
      <c r="G186" s="501"/>
      <c r="H186" s="405"/>
      <c r="I186" s="406"/>
      <c r="J186" s="527">
        <v>1375</v>
      </c>
      <c r="K186" s="408" t="s">
        <v>54</v>
      </c>
      <c r="L186" s="510">
        <v>0</v>
      </c>
      <c r="M186" s="534">
        <v>1077</v>
      </c>
      <c r="N186" s="408" t="s">
        <v>54</v>
      </c>
      <c r="O186" s="410">
        <v>0</v>
      </c>
    </row>
    <row r="187" spans="1:15" s="16" customFormat="1" ht="11.1" customHeight="1" x14ac:dyDescent="0.15">
      <c r="A187" s="11">
        <v>0</v>
      </c>
      <c r="B187" s="359">
        <v>0</v>
      </c>
      <c r="C187" s="241" t="s">
        <v>1855</v>
      </c>
      <c r="D187" s="439"/>
      <c r="E187" s="387"/>
      <c r="F187" s="497"/>
      <c r="G187" s="498"/>
      <c r="H187" s="390"/>
      <c r="I187" s="391"/>
      <c r="J187" s="392"/>
      <c r="K187" s="393"/>
      <c r="L187" s="394"/>
      <c r="M187" s="789"/>
      <c r="N187" s="393"/>
      <c r="O187" s="396"/>
    </row>
    <row r="188" spans="1:15" s="16" customFormat="1" ht="11.1" customHeight="1" x14ac:dyDescent="0.15">
      <c r="A188" s="381">
        <v>0</v>
      </c>
      <c r="B188" s="359" t="s">
        <v>1297</v>
      </c>
      <c r="C188" s="241" t="s">
        <v>1870</v>
      </c>
      <c r="D188" s="439"/>
      <c r="E188" s="387"/>
      <c r="F188" s="505"/>
      <c r="G188" s="498"/>
      <c r="H188" s="390"/>
      <c r="I188" s="391"/>
      <c r="J188" s="397"/>
      <c r="K188" s="387"/>
      <c r="L188" s="390"/>
      <c r="M188" s="790"/>
      <c r="N188" s="387"/>
      <c r="O188" s="399"/>
    </row>
    <row r="189" spans="1:15" s="16" customFormat="1" ht="11.1" customHeight="1" x14ac:dyDescent="0.15">
      <c r="A189" s="360">
        <v>0</v>
      </c>
      <c r="B189" s="400" t="s">
        <v>1286</v>
      </c>
      <c r="C189" s="242" t="s">
        <v>1871</v>
      </c>
      <c r="D189" s="401">
        <v>2452</v>
      </c>
      <c r="E189" s="402" t="s">
        <v>54</v>
      </c>
      <c r="F189" s="500"/>
      <c r="G189" s="501"/>
      <c r="H189" s="405"/>
      <c r="I189" s="406"/>
      <c r="J189" s="527">
        <v>1375</v>
      </c>
      <c r="K189" s="408" t="s">
        <v>54</v>
      </c>
      <c r="L189" s="510">
        <v>0</v>
      </c>
      <c r="M189" s="534">
        <v>1077</v>
      </c>
      <c r="N189" s="408" t="s">
        <v>54</v>
      </c>
      <c r="O189" s="410">
        <v>0</v>
      </c>
    </row>
    <row r="190" spans="1:15" s="16" customFormat="1" ht="11.1" customHeight="1" x14ac:dyDescent="0.15">
      <c r="A190" s="11">
        <v>0</v>
      </c>
      <c r="B190" s="359">
        <v>0</v>
      </c>
      <c r="C190" s="241" t="s">
        <v>1295</v>
      </c>
      <c r="D190" s="439"/>
      <c r="E190" s="387"/>
      <c r="F190" s="497"/>
      <c r="G190" s="498"/>
      <c r="H190" s="390"/>
      <c r="I190" s="391"/>
      <c r="J190" s="392"/>
      <c r="K190" s="393"/>
      <c r="L190" s="394"/>
      <c r="M190" s="789"/>
      <c r="N190" s="393"/>
      <c r="O190" s="396"/>
    </row>
    <row r="191" spans="1:15" s="16" customFormat="1" ht="11.1" customHeight="1" x14ac:dyDescent="0.15">
      <c r="A191" s="381">
        <v>0</v>
      </c>
      <c r="B191" s="359" t="s">
        <v>1297</v>
      </c>
      <c r="C191" s="241" t="s">
        <v>1870</v>
      </c>
      <c r="D191" s="439"/>
      <c r="E191" s="387"/>
      <c r="F191" s="499"/>
      <c r="G191" s="498"/>
      <c r="H191" s="390"/>
      <c r="I191" s="391"/>
      <c r="J191" s="397"/>
      <c r="K191" s="387"/>
      <c r="L191" s="390"/>
      <c r="M191" s="790"/>
      <c r="N191" s="387"/>
      <c r="O191" s="399"/>
    </row>
    <row r="192" spans="1:15" s="16" customFormat="1" ht="11.1" customHeight="1" x14ac:dyDescent="0.15">
      <c r="A192" s="360">
        <v>0</v>
      </c>
      <c r="B192" s="400" t="s">
        <v>1286</v>
      </c>
      <c r="C192" s="242" t="s">
        <v>1869</v>
      </c>
      <c r="D192" s="401">
        <v>145</v>
      </c>
      <c r="E192" s="402" t="s">
        <v>54</v>
      </c>
      <c r="F192" s="500"/>
      <c r="G192" s="501"/>
      <c r="H192" s="405"/>
      <c r="I192" s="406"/>
      <c r="J192" s="527">
        <v>145</v>
      </c>
      <c r="K192" s="408" t="s">
        <v>54</v>
      </c>
      <c r="L192" s="510">
        <v>0</v>
      </c>
      <c r="M192" s="534">
        <v>0</v>
      </c>
      <c r="N192" s="408"/>
      <c r="O192" s="410">
        <v>0</v>
      </c>
    </row>
    <row r="193" spans="1:16" s="16" customFormat="1" ht="11.1" customHeight="1" x14ac:dyDescent="0.15">
      <c r="A193" s="11">
        <v>0</v>
      </c>
      <c r="B193" s="359">
        <v>0</v>
      </c>
      <c r="C193" s="241" t="s">
        <v>1293</v>
      </c>
      <c r="D193" s="439"/>
      <c r="E193" s="387"/>
      <c r="F193" s="497"/>
      <c r="G193" s="498"/>
      <c r="H193" s="390"/>
      <c r="I193" s="391"/>
      <c r="J193" s="392"/>
      <c r="K193" s="393"/>
      <c r="L193" s="394"/>
      <c r="M193" s="789"/>
      <c r="N193" s="393"/>
      <c r="O193" s="396"/>
    </row>
    <row r="194" spans="1:16" s="16" customFormat="1" ht="11.1" customHeight="1" x14ac:dyDescent="0.15">
      <c r="A194" s="381">
        <v>0</v>
      </c>
      <c r="B194" s="359" t="s">
        <v>1297</v>
      </c>
      <c r="C194" s="241" t="s">
        <v>1870</v>
      </c>
      <c r="D194" s="439"/>
      <c r="E194" s="387"/>
      <c r="F194" s="505"/>
      <c r="G194" s="498"/>
      <c r="H194" s="430"/>
      <c r="I194" s="391"/>
      <c r="J194" s="397"/>
      <c r="K194" s="387"/>
      <c r="L194" s="390"/>
      <c r="M194" s="790"/>
      <c r="N194" s="387"/>
      <c r="O194" s="399"/>
    </row>
    <row r="195" spans="1:16" s="16" customFormat="1" ht="11.1" customHeight="1" x14ac:dyDescent="0.15">
      <c r="A195" s="360">
        <v>0</v>
      </c>
      <c r="B195" s="400" t="s">
        <v>1286</v>
      </c>
      <c r="C195" s="242" t="s">
        <v>1872</v>
      </c>
      <c r="D195" s="401">
        <v>145</v>
      </c>
      <c r="E195" s="402" t="s">
        <v>54</v>
      </c>
      <c r="F195" s="500"/>
      <c r="G195" s="501"/>
      <c r="H195" s="405"/>
      <c r="I195" s="406"/>
      <c r="J195" s="527">
        <v>145</v>
      </c>
      <c r="K195" s="408" t="s">
        <v>54</v>
      </c>
      <c r="L195" s="510">
        <v>0</v>
      </c>
      <c r="M195" s="534">
        <v>0</v>
      </c>
      <c r="N195" s="408"/>
      <c r="O195" s="410">
        <v>0</v>
      </c>
    </row>
    <row r="196" spans="1:16" s="16" customFormat="1" ht="11.1" customHeight="1" x14ac:dyDescent="0.15">
      <c r="A196" s="11">
        <v>0</v>
      </c>
      <c r="B196" s="359">
        <v>0</v>
      </c>
      <c r="C196" s="241" t="s">
        <v>1855</v>
      </c>
      <c r="D196" s="439"/>
      <c r="E196" s="387"/>
      <c r="F196" s="497"/>
      <c r="G196" s="498"/>
      <c r="H196" s="390"/>
      <c r="I196" s="391"/>
      <c r="J196" s="392"/>
      <c r="K196" s="393"/>
      <c r="L196" s="394"/>
      <c r="M196" s="789"/>
      <c r="N196" s="393"/>
      <c r="O196" s="396"/>
    </row>
    <row r="197" spans="1:16" s="16" customFormat="1" ht="11.1" customHeight="1" x14ac:dyDescent="0.15">
      <c r="A197" s="381">
        <v>0</v>
      </c>
      <c r="B197" s="359" t="s">
        <v>1297</v>
      </c>
      <c r="C197" s="241" t="s">
        <v>1870</v>
      </c>
      <c r="D197" s="439"/>
      <c r="E197" s="387"/>
      <c r="F197" s="505"/>
      <c r="G197" s="498"/>
      <c r="H197" s="390"/>
      <c r="I197" s="391"/>
      <c r="J197" s="397"/>
      <c r="K197" s="387"/>
      <c r="L197" s="390"/>
      <c r="M197" s="790"/>
      <c r="N197" s="387"/>
      <c r="O197" s="399"/>
    </row>
    <row r="198" spans="1:16" s="16" customFormat="1" ht="11.1" customHeight="1" x14ac:dyDescent="0.15">
      <c r="A198" s="360">
        <v>0</v>
      </c>
      <c r="B198" s="400" t="s">
        <v>1286</v>
      </c>
      <c r="C198" s="242" t="s">
        <v>1869</v>
      </c>
      <c r="D198" s="401">
        <v>145</v>
      </c>
      <c r="E198" s="402" t="s">
        <v>54</v>
      </c>
      <c r="F198" s="500"/>
      <c r="G198" s="501"/>
      <c r="H198" s="405"/>
      <c r="I198" s="406"/>
      <c r="J198" s="527">
        <v>145</v>
      </c>
      <c r="K198" s="408" t="s">
        <v>54</v>
      </c>
      <c r="L198" s="510">
        <v>0</v>
      </c>
      <c r="M198" s="534">
        <v>0</v>
      </c>
      <c r="N198" s="408"/>
      <c r="O198" s="410">
        <v>0</v>
      </c>
    </row>
    <row r="199" spans="1:16" s="16" customFormat="1" ht="11.1" customHeight="1" x14ac:dyDescent="0.15">
      <c r="A199" s="11">
        <v>0</v>
      </c>
      <c r="B199" s="359">
        <v>0</v>
      </c>
      <c r="C199" s="241">
        <v>0</v>
      </c>
      <c r="D199" s="439"/>
      <c r="E199" s="387"/>
      <c r="F199" s="497"/>
      <c r="G199" s="498"/>
      <c r="H199" s="390"/>
      <c r="I199" s="391"/>
      <c r="J199" s="392"/>
      <c r="K199" s="393"/>
      <c r="L199" s="394"/>
      <c r="M199" s="789"/>
      <c r="N199" s="393"/>
      <c r="O199" s="396"/>
    </row>
    <row r="200" spans="1:16" s="16" customFormat="1" ht="11.1" customHeight="1" x14ac:dyDescent="0.15">
      <c r="A200" s="381">
        <v>0</v>
      </c>
      <c r="B200" s="359">
        <v>0</v>
      </c>
      <c r="C200" s="241">
        <v>0</v>
      </c>
      <c r="D200" s="439"/>
      <c r="E200" s="387"/>
      <c r="F200" s="504"/>
      <c r="G200" s="498"/>
      <c r="H200" s="390"/>
      <c r="I200" s="391"/>
      <c r="J200" s="397"/>
      <c r="K200" s="387"/>
      <c r="L200" s="390"/>
      <c r="M200" s="790"/>
      <c r="N200" s="387"/>
      <c r="O200" s="399"/>
    </row>
    <row r="201" spans="1:16" s="16" customFormat="1" ht="11.1" customHeight="1" x14ac:dyDescent="0.15">
      <c r="A201" s="360">
        <v>0</v>
      </c>
      <c r="B201" s="400" t="s">
        <v>1380</v>
      </c>
      <c r="C201" s="242" t="s">
        <v>1295</v>
      </c>
      <c r="D201" s="401">
        <v>409</v>
      </c>
      <c r="E201" s="402" t="s">
        <v>54</v>
      </c>
      <c r="F201" s="500"/>
      <c r="G201" s="501"/>
      <c r="H201" s="405"/>
      <c r="I201" s="406"/>
      <c r="J201" s="527">
        <v>209</v>
      </c>
      <c r="K201" s="408" t="s">
        <v>54</v>
      </c>
      <c r="L201" s="510">
        <v>0</v>
      </c>
      <c r="M201" s="534">
        <v>200</v>
      </c>
      <c r="N201" s="408" t="s">
        <v>54</v>
      </c>
      <c r="O201" s="410">
        <v>0</v>
      </c>
    </row>
    <row r="202" spans="1:16" s="16" customFormat="1" ht="11.1" customHeight="1" x14ac:dyDescent="0.15">
      <c r="A202" s="380"/>
      <c r="B202" s="379"/>
      <c r="C202" s="378"/>
      <c r="D202" s="377"/>
      <c r="E202" s="13"/>
      <c r="F202" s="494"/>
      <c r="G202" s="483"/>
      <c r="H202" s="376"/>
      <c r="I202" s="336"/>
      <c r="J202" s="328"/>
      <c r="K202" s="13"/>
      <c r="M202" s="231"/>
      <c r="N202" s="12"/>
      <c r="O202" s="329"/>
    </row>
    <row r="203" spans="1:16" s="16" customFormat="1" ht="11.1" customHeight="1" x14ac:dyDescent="0.15">
      <c r="A203" s="11"/>
      <c r="B203" s="375"/>
      <c r="C203" s="378"/>
      <c r="D203" s="377"/>
      <c r="E203" s="13"/>
      <c r="F203" s="494"/>
      <c r="G203" s="483">
        <v>0</v>
      </c>
      <c r="I203" s="336"/>
      <c r="J203" s="328"/>
      <c r="K203" s="13"/>
      <c r="L203" s="96">
        <v>0</v>
      </c>
      <c r="M203" s="231"/>
      <c r="N203" s="12"/>
      <c r="O203" s="374">
        <v>0</v>
      </c>
      <c r="P203" s="100">
        <v>0</v>
      </c>
    </row>
    <row r="204" spans="1:16" s="16" customFormat="1" ht="11.1" customHeight="1" x14ac:dyDescent="0.15">
      <c r="A204" s="373"/>
      <c r="B204" s="372"/>
      <c r="C204" s="371"/>
      <c r="D204" s="370"/>
      <c r="E204" s="369"/>
      <c r="F204" s="502"/>
      <c r="G204" s="503"/>
      <c r="H204" s="366"/>
      <c r="I204" s="365"/>
      <c r="J204" s="364"/>
      <c r="K204" s="369"/>
      <c r="L204" s="366"/>
      <c r="M204" s="383"/>
      <c r="N204" s="384"/>
      <c r="O204" s="385"/>
    </row>
    <row r="205" spans="1:16" s="3" customFormat="1" ht="13.5" x14ac:dyDescent="0.15">
      <c r="A205" s="1"/>
      <c r="B205" s="2"/>
      <c r="C205" s="240"/>
      <c r="D205" s="4"/>
      <c r="E205" s="5"/>
      <c r="F205" s="489"/>
      <c r="G205" s="490"/>
      <c r="H205" s="8"/>
      <c r="I205" s="9"/>
      <c r="K205" s="5"/>
      <c r="N205" s="8" t="s">
        <v>581</v>
      </c>
      <c r="O205" s="5">
        <v>5</v>
      </c>
    </row>
    <row r="206" spans="1:16" s="10" customFormat="1" ht="30" customHeight="1" x14ac:dyDescent="0.15">
      <c r="A206" s="1089" t="s">
        <v>1795</v>
      </c>
      <c r="B206" s="1090"/>
      <c r="C206" s="1090"/>
      <c r="D206" s="1090"/>
      <c r="E206" s="1090"/>
      <c r="F206" s="1090"/>
      <c r="G206" s="1090"/>
      <c r="H206" s="1090"/>
      <c r="I206" s="1090"/>
      <c r="J206" s="1090"/>
      <c r="K206" s="1090"/>
      <c r="L206" s="1090"/>
      <c r="M206" s="1090"/>
      <c r="N206" s="1090"/>
      <c r="O206" s="1091"/>
    </row>
    <row r="207" spans="1:16" s="10" customFormat="1" ht="13.5" customHeight="1" x14ac:dyDescent="0.15">
      <c r="A207" s="274"/>
      <c r="B207" s="27" t="s">
        <v>1828</v>
      </c>
      <c r="C207" s="275"/>
      <c r="D207" s="275"/>
      <c r="E207" s="275"/>
      <c r="F207" s="491"/>
      <c r="G207" s="491"/>
      <c r="H207" s="275"/>
      <c r="I207" s="275"/>
      <c r="J207" s="275"/>
      <c r="K207" s="275"/>
      <c r="L207" s="275"/>
      <c r="M207" s="275"/>
      <c r="N207" s="275"/>
      <c r="O207" s="434"/>
    </row>
    <row r="208" spans="1:16" s="10" customFormat="1" ht="15.95" customHeight="1" x14ac:dyDescent="0.15">
      <c r="A208" s="1092" t="s">
        <v>6</v>
      </c>
      <c r="B208" s="1095" t="s">
        <v>34</v>
      </c>
      <c r="C208" s="1098" t="s">
        <v>9</v>
      </c>
      <c r="D208" s="1101" t="s">
        <v>1850</v>
      </c>
      <c r="E208" s="1102"/>
      <c r="F208" s="1102"/>
      <c r="G208" s="1102"/>
      <c r="H208" s="1102"/>
      <c r="I208" s="1103"/>
      <c r="J208" s="1101" t="s">
        <v>1851</v>
      </c>
      <c r="K208" s="1102"/>
      <c r="L208" s="1107"/>
      <c r="M208" s="1109" t="s">
        <v>1852</v>
      </c>
      <c r="N208" s="1102"/>
      <c r="O208" s="1103"/>
    </row>
    <row r="209" spans="1:15" s="10" customFormat="1" ht="15.95" customHeight="1" x14ac:dyDescent="0.15">
      <c r="A209" s="1093"/>
      <c r="B209" s="1096"/>
      <c r="C209" s="1099"/>
      <c r="D209" s="1104"/>
      <c r="E209" s="1105"/>
      <c r="F209" s="1105"/>
      <c r="G209" s="1105"/>
      <c r="H209" s="1105"/>
      <c r="I209" s="1106"/>
      <c r="J209" s="1104"/>
      <c r="K209" s="1105"/>
      <c r="L209" s="1108"/>
      <c r="M209" s="1110"/>
      <c r="N209" s="1105"/>
      <c r="O209" s="1106"/>
    </row>
    <row r="210" spans="1:15" s="3" customFormat="1" ht="15.95" customHeight="1" x14ac:dyDescent="0.15">
      <c r="A210" s="1094"/>
      <c r="B210" s="1097"/>
      <c r="C210" s="1100"/>
      <c r="D210" s="334" t="s">
        <v>4</v>
      </c>
      <c r="E210" s="296" t="s">
        <v>5</v>
      </c>
      <c r="F210" s="492"/>
      <c r="G210" s="493"/>
      <c r="H210" s="1111"/>
      <c r="I210" s="1112"/>
      <c r="J210" s="326" t="s">
        <v>4</v>
      </c>
      <c r="K210" s="296" t="s">
        <v>5</v>
      </c>
      <c r="L210" s="299"/>
      <c r="M210" s="300" t="s">
        <v>4</v>
      </c>
      <c r="N210" s="296" t="s">
        <v>5</v>
      </c>
      <c r="O210" s="327"/>
    </row>
    <row r="211" spans="1:15" s="16" customFormat="1" ht="11.1" customHeight="1" x14ac:dyDescent="0.15">
      <c r="A211" s="11">
        <v>0</v>
      </c>
      <c r="B211" s="12">
        <v>0</v>
      </c>
      <c r="C211" s="241">
        <v>0</v>
      </c>
      <c r="D211" s="335"/>
      <c r="E211" s="13"/>
      <c r="F211" s="494"/>
      <c r="G211" s="483"/>
      <c r="I211" s="336"/>
      <c r="J211" s="328"/>
      <c r="K211" s="13"/>
      <c r="M211" s="231"/>
      <c r="N211" s="12"/>
      <c r="O211" s="329"/>
    </row>
    <row r="212" spans="1:15" s="16" customFormat="1" ht="11.1" customHeight="1" x14ac:dyDescent="0.15">
      <c r="A212" s="381">
        <v>0</v>
      </c>
      <c r="B212" s="12">
        <v>0</v>
      </c>
      <c r="C212" s="382">
        <v>0</v>
      </c>
      <c r="D212" s="335"/>
      <c r="E212" s="13"/>
      <c r="F212" s="494"/>
      <c r="G212" s="483"/>
      <c r="I212" s="336"/>
      <c r="J212" s="328"/>
      <c r="K212" s="13"/>
      <c r="M212" s="231"/>
      <c r="N212" s="12"/>
      <c r="O212" s="329"/>
    </row>
    <row r="213" spans="1:15" s="16" customFormat="1" ht="11.1" customHeight="1" x14ac:dyDescent="0.15">
      <c r="A213" s="360" t="s">
        <v>1873</v>
      </c>
      <c r="B213" s="361" t="s">
        <v>1830</v>
      </c>
      <c r="C213" s="363">
        <v>0</v>
      </c>
      <c r="D213" s="337">
        <v>0</v>
      </c>
      <c r="E213" s="362">
        <v>0</v>
      </c>
      <c r="F213" s="495">
        <v>0</v>
      </c>
      <c r="G213" s="496">
        <v>0</v>
      </c>
      <c r="H213" s="20">
        <v>0</v>
      </c>
      <c r="I213" s="338"/>
      <c r="J213" s="328"/>
      <c r="K213" s="13"/>
      <c r="M213" s="231"/>
      <c r="N213" s="12"/>
      <c r="O213" s="329"/>
    </row>
    <row r="214" spans="1:15" s="16" customFormat="1" ht="11.1" customHeight="1" x14ac:dyDescent="0.15">
      <c r="A214" s="11">
        <v>0</v>
      </c>
      <c r="B214" s="359">
        <v>0</v>
      </c>
      <c r="C214" s="241">
        <v>0</v>
      </c>
      <c r="D214" s="386"/>
      <c r="E214" s="387"/>
      <c r="F214" s="497"/>
      <c r="G214" s="498"/>
      <c r="H214" s="390"/>
      <c r="I214" s="391"/>
      <c r="J214" s="392"/>
      <c r="K214" s="393"/>
      <c r="L214" s="394"/>
      <c r="M214" s="789"/>
      <c r="N214" s="393"/>
      <c r="O214" s="396"/>
    </row>
    <row r="215" spans="1:15" s="16" customFormat="1" ht="11.1" customHeight="1" x14ac:dyDescent="0.15">
      <c r="A215" s="381">
        <v>0</v>
      </c>
      <c r="B215" s="359">
        <v>0</v>
      </c>
      <c r="C215" s="241">
        <v>0</v>
      </c>
      <c r="D215" s="386"/>
      <c r="E215" s="387"/>
      <c r="F215" s="504"/>
      <c r="G215" s="498"/>
      <c r="H215" s="430"/>
      <c r="I215" s="391"/>
      <c r="J215" s="397"/>
      <c r="K215" s="387"/>
      <c r="L215" s="390"/>
      <c r="M215" s="790"/>
      <c r="N215" s="387"/>
      <c r="O215" s="399"/>
    </row>
    <row r="216" spans="1:15" s="16" customFormat="1" ht="11.1" customHeight="1" x14ac:dyDescent="0.15">
      <c r="A216" s="360">
        <v>0</v>
      </c>
      <c r="B216" s="400" t="s">
        <v>1380</v>
      </c>
      <c r="C216" s="242" t="s">
        <v>1293</v>
      </c>
      <c r="D216" s="401">
        <v>409</v>
      </c>
      <c r="E216" s="402" t="s">
        <v>54</v>
      </c>
      <c r="F216" s="500"/>
      <c r="G216" s="501"/>
      <c r="H216" s="405"/>
      <c r="I216" s="406"/>
      <c r="J216" s="527">
        <v>209</v>
      </c>
      <c r="K216" s="408" t="s">
        <v>54</v>
      </c>
      <c r="L216" s="510">
        <v>0</v>
      </c>
      <c r="M216" s="534">
        <v>200</v>
      </c>
      <c r="N216" s="408" t="s">
        <v>54</v>
      </c>
      <c r="O216" s="410">
        <v>0</v>
      </c>
    </row>
    <row r="217" spans="1:15" s="16" customFormat="1" ht="11.1" customHeight="1" x14ac:dyDescent="0.15">
      <c r="A217" s="11">
        <v>0</v>
      </c>
      <c r="B217" s="359">
        <v>0</v>
      </c>
      <c r="C217" s="241">
        <v>0</v>
      </c>
      <c r="D217" s="386"/>
      <c r="E217" s="387"/>
      <c r="F217" s="497"/>
      <c r="G217" s="498"/>
      <c r="H217" s="390"/>
      <c r="I217" s="391"/>
      <c r="J217" s="392"/>
      <c r="K217" s="393"/>
      <c r="L217" s="394"/>
      <c r="M217" s="789"/>
      <c r="N217" s="393"/>
      <c r="O217" s="396"/>
    </row>
    <row r="218" spans="1:15" s="16" customFormat="1" ht="11.1" customHeight="1" x14ac:dyDescent="0.15">
      <c r="A218" s="381">
        <v>0</v>
      </c>
      <c r="B218" s="359">
        <v>0</v>
      </c>
      <c r="C218" s="241">
        <v>0</v>
      </c>
      <c r="D218" s="386"/>
      <c r="E218" s="387"/>
      <c r="F218" s="504"/>
      <c r="G218" s="498"/>
      <c r="H218" s="390"/>
      <c r="I218" s="391"/>
      <c r="J218" s="397"/>
      <c r="K218" s="387"/>
      <c r="L218" s="390"/>
      <c r="M218" s="790"/>
      <c r="N218" s="387"/>
      <c r="O218" s="399"/>
    </row>
    <row r="219" spans="1:15" s="16" customFormat="1" ht="11.1" customHeight="1" x14ac:dyDescent="0.15">
      <c r="A219" s="360">
        <v>0</v>
      </c>
      <c r="B219" s="400" t="s">
        <v>1380</v>
      </c>
      <c r="C219" s="242" t="s">
        <v>1855</v>
      </c>
      <c r="D219" s="401">
        <v>409</v>
      </c>
      <c r="E219" s="402" t="s">
        <v>54</v>
      </c>
      <c r="F219" s="500"/>
      <c r="G219" s="501"/>
      <c r="H219" s="405"/>
      <c r="I219" s="406"/>
      <c r="J219" s="527">
        <v>209</v>
      </c>
      <c r="K219" s="408" t="s">
        <v>54</v>
      </c>
      <c r="L219" s="510">
        <v>0</v>
      </c>
      <c r="M219" s="534">
        <v>200</v>
      </c>
      <c r="N219" s="408" t="s">
        <v>54</v>
      </c>
      <c r="O219" s="410">
        <v>0</v>
      </c>
    </row>
    <row r="220" spans="1:15" s="16" customFormat="1" ht="11.1" customHeight="1" x14ac:dyDescent="0.15">
      <c r="A220" s="11">
        <v>0</v>
      </c>
      <c r="B220" s="359">
        <v>0</v>
      </c>
      <c r="C220" s="241">
        <v>0</v>
      </c>
      <c r="D220" s="386"/>
      <c r="E220" s="387"/>
      <c r="F220" s="497"/>
      <c r="G220" s="498"/>
      <c r="H220" s="390"/>
      <c r="I220" s="391"/>
      <c r="J220" s="392"/>
      <c r="K220" s="393"/>
      <c r="L220" s="394"/>
      <c r="M220" s="789"/>
      <c r="N220" s="393"/>
      <c r="O220" s="396"/>
    </row>
    <row r="221" spans="1:15" s="16" customFormat="1" ht="11.1" customHeight="1" x14ac:dyDescent="0.15">
      <c r="A221" s="381">
        <v>0</v>
      </c>
      <c r="B221" s="359">
        <v>0</v>
      </c>
      <c r="C221" s="241">
        <v>0</v>
      </c>
      <c r="D221" s="386"/>
      <c r="E221" s="387"/>
      <c r="F221" s="504"/>
      <c r="G221" s="498"/>
      <c r="H221" s="390"/>
      <c r="I221" s="391"/>
      <c r="J221" s="397"/>
      <c r="K221" s="387"/>
      <c r="L221" s="390"/>
      <c r="M221" s="790"/>
      <c r="N221" s="387"/>
      <c r="O221" s="399"/>
    </row>
    <row r="222" spans="1:15" s="16" customFormat="1" ht="11.1" customHeight="1" x14ac:dyDescent="0.15">
      <c r="A222" s="360">
        <v>0</v>
      </c>
      <c r="B222" s="400" t="s">
        <v>1381</v>
      </c>
      <c r="C222" s="242" t="s">
        <v>1295</v>
      </c>
      <c r="D222" s="416">
        <v>30.1</v>
      </c>
      <c r="E222" s="402" t="s">
        <v>54</v>
      </c>
      <c r="F222" s="500"/>
      <c r="G222" s="501"/>
      <c r="H222" s="405"/>
      <c r="I222" s="406"/>
      <c r="J222" s="407">
        <v>10.8</v>
      </c>
      <c r="K222" s="408" t="s">
        <v>54</v>
      </c>
      <c r="L222" s="510">
        <v>0</v>
      </c>
      <c r="M222" s="409">
        <v>19.3</v>
      </c>
      <c r="N222" s="408" t="s">
        <v>54</v>
      </c>
      <c r="O222" s="410">
        <v>0</v>
      </c>
    </row>
    <row r="223" spans="1:15" s="16" customFormat="1" ht="11.1" customHeight="1" x14ac:dyDescent="0.15">
      <c r="A223" s="11">
        <v>0</v>
      </c>
      <c r="B223" s="359">
        <v>0</v>
      </c>
      <c r="C223" s="241">
        <v>0</v>
      </c>
      <c r="D223" s="386"/>
      <c r="E223" s="387"/>
      <c r="F223" s="497"/>
      <c r="G223" s="498"/>
      <c r="H223" s="390"/>
      <c r="I223" s="391"/>
      <c r="J223" s="536"/>
      <c r="K223" s="393"/>
      <c r="L223" s="394"/>
      <c r="M223" s="538"/>
      <c r="N223" s="393"/>
      <c r="O223" s="396"/>
    </row>
    <row r="224" spans="1:15" s="16" customFormat="1" ht="11.1" customHeight="1" x14ac:dyDescent="0.15">
      <c r="A224" s="381">
        <v>0</v>
      </c>
      <c r="B224" s="359">
        <v>0</v>
      </c>
      <c r="C224" s="241">
        <v>0</v>
      </c>
      <c r="D224" s="386"/>
      <c r="E224" s="387"/>
      <c r="F224" s="504"/>
      <c r="G224" s="498"/>
      <c r="H224" s="430"/>
      <c r="I224" s="391"/>
      <c r="J224" s="537"/>
      <c r="K224" s="387"/>
      <c r="L224" s="390"/>
      <c r="M224" s="539"/>
      <c r="N224" s="387"/>
      <c r="O224" s="399"/>
    </row>
    <row r="225" spans="1:15" s="16" customFormat="1" ht="11.1" customHeight="1" x14ac:dyDescent="0.15">
      <c r="A225" s="360">
        <v>0</v>
      </c>
      <c r="B225" s="400" t="s">
        <v>1381</v>
      </c>
      <c r="C225" s="242" t="s">
        <v>1293</v>
      </c>
      <c r="D225" s="416">
        <v>30.1</v>
      </c>
      <c r="E225" s="402" t="s">
        <v>54</v>
      </c>
      <c r="F225" s="500"/>
      <c r="G225" s="501"/>
      <c r="H225" s="405"/>
      <c r="I225" s="406"/>
      <c r="J225" s="407">
        <v>10.8</v>
      </c>
      <c r="K225" s="408" t="s">
        <v>54</v>
      </c>
      <c r="L225" s="510">
        <v>0</v>
      </c>
      <c r="M225" s="409">
        <v>19.3</v>
      </c>
      <c r="N225" s="408" t="s">
        <v>54</v>
      </c>
      <c r="O225" s="410">
        <v>0</v>
      </c>
    </row>
    <row r="226" spans="1:15" s="16" customFormat="1" ht="11.1" customHeight="1" x14ac:dyDescent="0.15">
      <c r="A226" s="11">
        <v>0</v>
      </c>
      <c r="B226" s="359">
        <v>0</v>
      </c>
      <c r="C226" s="241">
        <v>0</v>
      </c>
      <c r="D226" s="386"/>
      <c r="E226" s="387"/>
      <c r="F226" s="497"/>
      <c r="G226" s="498"/>
      <c r="H226" s="390"/>
      <c r="I226" s="391"/>
      <c r="J226" s="536"/>
      <c r="K226" s="393"/>
      <c r="L226" s="394"/>
      <c r="M226" s="538"/>
      <c r="N226" s="393"/>
      <c r="O226" s="396"/>
    </row>
    <row r="227" spans="1:15" s="16" customFormat="1" ht="11.1" customHeight="1" x14ac:dyDescent="0.15">
      <c r="A227" s="381">
        <v>0</v>
      </c>
      <c r="B227" s="359">
        <v>0</v>
      </c>
      <c r="C227" s="241">
        <v>0</v>
      </c>
      <c r="D227" s="386"/>
      <c r="E227" s="387"/>
      <c r="F227" s="504"/>
      <c r="G227" s="498"/>
      <c r="H227" s="390"/>
      <c r="I227" s="391"/>
      <c r="J227" s="537"/>
      <c r="K227" s="387"/>
      <c r="L227" s="390"/>
      <c r="M227" s="539"/>
      <c r="N227" s="387"/>
      <c r="O227" s="399"/>
    </row>
    <row r="228" spans="1:15" s="16" customFormat="1" ht="11.1" customHeight="1" x14ac:dyDescent="0.15">
      <c r="A228" s="360">
        <v>0</v>
      </c>
      <c r="B228" s="400" t="s">
        <v>1381</v>
      </c>
      <c r="C228" s="242" t="s">
        <v>1855</v>
      </c>
      <c r="D228" s="416">
        <v>30.1</v>
      </c>
      <c r="E228" s="402" t="s">
        <v>54</v>
      </c>
      <c r="F228" s="500"/>
      <c r="G228" s="501"/>
      <c r="H228" s="405"/>
      <c r="I228" s="406"/>
      <c r="J228" s="407">
        <v>10.8</v>
      </c>
      <c r="K228" s="408" t="s">
        <v>54</v>
      </c>
      <c r="L228" s="510">
        <v>0</v>
      </c>
      <c r="M228" s="409">
        <v>19.3</v>
      </c>
      <c r="N228" s="408" t="s">
        <v>54</v>
      </c>
      <c r="O228" s="410">
        <v>0</v>
      </c>
    </row>
    <row r="229" spans="1:15" s="16" customFormat="1" ht="11.1" customHeight="1" x14ac:dyDescent="0.15">
      <c r="A229" s="11">
        <v>0</v>
      </c>
      <c r="B229" s="359">
        <v>0</v>
      </c>
      <c r="C229" s="241">
        <v>0</v>
      </c>
      <c r="D229" s="386"/>
      <c r="E229" s="387"/>
      <c r="F229" s="497"/>
      <c r="G229" s="498"/>
      <c r="H229" s="390"/>
      <c r="I229" s="391"/>
      <c r="J229" s="392"/>
      <c r="K229" s="393"/>
      <c r="L229" s="394"/>
      <c r="M229" s="789"/>
      <c r="N229" s="393"/>
      <c r="O229" s="396"/>
    </row>
    <row r="230" spans="1:15" s="16" customFormat="1" ht="11.1" customHeight="1" x14ac:dyDescent="0.15">
      <c r="A230" s="381">
        <v>0</v>
      </c>
      <c r="B230" s="359">
        <v>0</v>
      </c>
      <c r="C230" s="241" t="s">
        <v>1874</v>
      </c>
      <c r="D230" s="386"/>
      <c r="E230" s="387"/>
      <c r="F230" s="499"/>
      <c r="G230" s="498"/>
      <c r="H230" s="390"/>
      <c r="I230" s="391"/>
      <c r="J230" s="397"/>
      <c r="K230" s="387"/>
      <c r="L230" s="390"/>
      <c r="M230" s="790"/>
      <c r="N230" s="387"/>
      <c r="O230" s="399"/>
    </row>
    <row r="231" spans="1:15" s="16" customFormat="1" ht="11.1" customHeight="1" x14ac:dyDescent="0.15">
      <c r="A231" s="360">
        <v>0</v>
      </c>
      <c r="B231" s="400" t="s">
        <v>1300</v>
      </c>
      <c r="C231" s="242" t="s">
        <v>1295</v>
      </c>
      <c r="D231" s="401">
        <v>3515</v>
      </c>
      <c r="E231" s="402" t="s">
        <v>54</v>
      </c>
      <c r="F231" s="500"/>
      <c r="G231" s="501"/>
      <c r="H231" s="405"/>
      <c r="I231" s="406"/>
      <c r="J231" s="527">
        <v>1982</v>
      </c>
      <c r="K231" s="408" t="s">
        <v>54</v>
      </c>
      <c r="L231" s="510">
        <v>0</v>
      </c>
      <c r="M231" s="534">
        <v>1533</v>
      </c>
      <c r="N231" s="408" t="s">
        <v>54</v>
      </c>
      <c r="O231" s="410">
        <v>0</v>
      </c>
    </row>
    <row r="232" spans="1:15" s="16" customFormat="1" ht="11.1" customHeight="1" x14ac:dyDescent="0.15">
      <c r="A232" s="11">
        <v>0</v>
      </c>
      <c r="B232" s="359">
        <v>0</v>
      </c>
      <c r="C232" s="241">
        <v>0</v>
      </c>
      <c r="D232" s="439"/>
      <c r="E232" s="387"/>
      <c r="F232" s="497"/>
      <c r="G232" s="498"/>
      <c r="H232" s="390"/>
      <c r="I232" s="391"/>
      <c r="J232" s="392"/>
      <c r="K232" s="393"/>
      <c r="L232" s="394"/>
      <c r="M232" s="789"/>
      <c r="N232" s="393"/>
      <c r="O232" s="396"/>
    </row>
    <row r="233" spans="1:15" s="16" customFormat="1" ht="11.1" customHeight="1" x14ac:dyDescent="0.15">
      <c r="A233" s="381">
        <v>0</v>
      </c>
      <c r="B233" s="359" t="s">
        <v>1875</v>
      </c>
      <c r="C233" s="241" t="s">
        <v>1874</v>
      </c>
      <c r="D233" s="439"/>
      <c r="E233" s="387"/>
      <c r="F233" s="499"/>
      <c r="G233" s="498"/>
      <c r="H233" s="430"/>
      <c r="I233" s="391"/>
      <c r="J233" s="397"/>
      <c r="K233" s="387"/>
      <c r="L233" s="390"/>
      <c r="M233" s="790"/>
      <c r="N233" s="387"/>
      <c r="O233" s="399"/>
    </row>
    <row r="234" spans="1:15" s="16" customFormat="1" ht="11.1" customHeight="1" x14ac:dyDescent="0.15">
      <c r="A234" s="360">
        <v>0</v>
      </c>
      <c r="B234" s="400" t="s">
        <v>1300</v>
      </c>
      <c r="C234" s="242" t="s">
        <v>1293</v>
      </c>
      <c r="D234" s="401">
        <v>2444</v>
      </c>
      <c r="E234" s="402" t="s">
        <v>54</v>
      </c>
      <c r="F234" s="500"/>
      <c r="G234" s="501"/>
      <c r="H234" s="405"/>
      <c r="I234" s="406"/>
      <c r="J234" s="527">
        <v>911</v>
      </c>
      <c r="K234" s="408" t="s">
        <v>54</v>
      </c>
      <c r="L234" s="510">
        <v>0</v>
      </c>
      <c r="M234" s="534">
        <v>1533</v>
      </c>
      <c r="N234" s="408" t="s">
        <v>54</v>
      </c>
      <c r="O234" s="410">
        <v>0</v>
      </c>
    </row>
    <row r="235" spans="1:15" s="16" customFormat="1" ht="11.1" customHeight="1" x14ac:dyDescent="0.15">
      <c r="A235" s="11">
        <v>0</v>
      </c>
      <c r="B235" s="359">
        <v>0</v>
      </c>
      <c r="C235" s="241">
        <v>0</v>
      </c>
      <c r="D235" s="439"/>
      <c r="E235" s="387"/>
      <c r="F235" s="497"/>
      <c r="G235" s="498"/>
      <c r="H235" s="390"/>
      <c r="I235" s="391"/>
      <c r="J235" s="392"/>
      <c r="K235" s="393"/>
      <c r="L235" s="394"/>
      <c r="M235" s="789"/>
      <c r="N235" s="393"/>
      <c r="O235" s="396"/>
    </row>
    <row r="236" spans="1:15" s="16" customFormat="1" ht="11.1" customHeight="1" x14ac:dyDescent="0.15">
      <c r="A236" s="381">
        <v>0</v>
      </c>
      <c r="B236" s="359" t="s">
        <v>1876</v>
      </c>
      <c r="C236" s="241" t="s">
        <v>1874</v>
      </c>
      <c r="D236" s="439"/>
      <c r="E236" s="387"/>
      <c r="F236" s="499"/>
      <c r="G236" s="498"/>
      <c r="H236" s="430"/>
      <c r="I236" s="391"/>
      <c r="J236" s="397"/>
      <c r="K236" s="387"/>
      <c r="L236" s="390"/>
      <c r="M236" s="790"/>
      <c r="N236" s="387"/>
      <c r="O236" s="399"/>
    </row>
    <row r="237" spans="1:15" s="16" customFormat="1" ht="11.1" customHeight="1" x14ac:dyDescent="0.15">
      <c r="A237" s="360">
        <v>0</v>
      </c>
      <c r="B237" s="400" t="s">
        <v>1300</v>
      </c>
      <c r="C237" s="242" t="s">
        <v>1293</v>
      </c>
      <c r="D237" s="401">
        <v>1071</v>
      </c>
      <c r="E237" s="402" t="s">
        <v>54</v>
      </c>
      <c r="F237" s="500"/>
      <c r="G237" s="501"/>
      <c r="H237" s="405"/>
      <c r="I237" s="406"/>
      <c r="J237" s="527">
        <v>1071</v>
      </c>
      <c r="K237" s="408" t="s">
        <v>54</v>
      </c>
      <c r="L237" s="510">
        <v>0</v>
      </c>
      <c r="M237" s="534">
        <v>0</v>
      </c>
      <c r="N237" s="408"/>
      <c r="O237" s="410">
        <v>0</v>
      </c>
    </row>
    <row r="238" spans="1:15" s="16" customFormat="1" ht="11.1" customHeight="1" x14ac:dyDescent="0.15">
      <c r="A238" s="11">
        <v>0</v>
      </c>
      <c r="B238" s="359">
        <v>0</v>
      </c>
      <c r="C238" s="241">
        <v>0</v>
      </c>
      <c r="D238" s="439"/>
      <c r="E238" s="387"/>
      <c r="F238" s="497"/>
      <c r="G238" s="498"/>
      <c r="H238" s="390"/>
      <c r="I238" s="391"/>
      <c r="J238" s="392"/>
      <c r="K238" s="393"/>
      <c r="L238" s="394"/>
      <c r="M238" s="789"/>
      <c r="N238" s="393"/>
      <c r="O238" s="396"/>
    </row>
    <row r="239" spans="1:15" s="16" customFormat="1" ht="11.1" customHeight="1" x14ac:dyDescent="0.15">
      <c r="A239" s="381">
        <v>0</v>
      </c>
      <c r="B239" s="359">
        <v>0</v>
      </c>
      <c r="C239" s="241" t="s">
        <v>1877</v>
      </c>
      <c r="D239" s="439"/>
      <c r="E239" s="387"/>
      <c r="F239" s="499"/>
      <c r="G239" s="498"/>
      <c r="H239" s="390"/>
      <c r="I239" s="391"/>
      <c r="J239" s="397"/>
      <c r="K239" s="387"/>
      <c r="L239" s="390"/>
      <c r="M239" s="790"/>
      <c r="N239" s="387"/>
      <c r="O239" s="399"/>
    </row>
    <row r="240" spans="1:15" s="16" customFormat="1" ht="11.1" customHeight="1" x14ac:dyDescent="0.15">
      <c r="A240" s="360">
        <v>0</v>
      </c>
      <c r="B240" s="400" t="s">
        <v>1300</v>
      </c>
      <c r="C240" s="242" t="s">
        <v>1855</v>
      </c>
      <c r="D240" s="401">
        <v>3515</v>
      </c>
      <c r="E240" s="402" t="s">
        <v>54</v>
      </c>
      <c r="F240" s="500"/>
      <c r="G240" s="501"/>
      <c r="H240" s="405"/>
      <c r="I240" s="406"/>
      <c r="J240" s="527">
        <v>1982</v>
      </c>
      <c r="K240" s="408" t="s">
        <v>54</v>
      </c>
      <c r="L240" s="510">
        <v>0</v>
      </c>
      <c r="M240" s="534">
        <v>1533</v>
      </c>
      <c r="N240" s="408" t="s">
        <v>54</v>
      </c>
      <c r="O240" s="410">
        <v>0</v>
      </c>
    </row>
    <row r="241" spans="1:16" s="16" customFormat="1" ht="11.1" customHeight="1" x14ac:dyDescent="0.15">
      <c r="A241" s="11">
        <v>0</v>
      </c>
      <c r="B241" s="359">
        <v>0</v>
      </c>
      <c r="C241" s="241">
        <v>0</v>
      </c>
      <c r="D241" s="386"/>
      <c r="E241" s="387"/>
      <c r="F241" s="497"/>
      <c r="G241" s="498"/>
      <c r="H241" s="390"/>
      <c r="I241" s="391"/>
      <c r="J241" s="426"/>
      <c r="K241" s="412"/>
      <c r="L241" s="413"/>
      <c r="M241" s="414"/>
      <c r="N241" s="422"/>
      <c r="O241" s="415"/>
    </row>
    <row r="242" spans="1:16" s="16" customFormat="1" ht="11.1" customHeight="1" x14ac:dyDescent="0.15">
      <c r="A242" s="381">
        <v>0</v>
      </c>
      <c r="B242" s="359">
        <v>0</v>
      </c>
      <c r="C242" s="241">
        <v>0</v>
      </c>
      <c r="D242" s="386"/>
      <c r="E242" s="387"/>
      <c r="F242" s="497"/>
      <c r="G242" s="498"/>
      <c r="H242" s="390"/>
      <c r="I242" s="391"/>
      <c r="J242" s="427"/>
      <c r="K242" s="387"/>
      <c r="L242" s="390"/>
      <c r="M242" s="398"/>
      <c r="N242" s="359"/>
      <c r="O242" s="399"/>
    </row>
    <row r="243" spans="1:16" s="16" customFormat="1" ht="11.1" customHeight="1" x14ac:dyDescent="0.15">
      <c r="A243" s="360">
        <v>0</v>
      </c>
      <c r="B243" s="400">
        <v>0</v>
      </c>
      <c r="C243" s="242">
        <v>0</v>
      </c>
      <c r="D243" s="416">
        <v>0</v>
      </c>
      <c r="E243" s="402">
        <v>0</v>
      </c>
      <c r="F243" s="500">
        <v>0</v>
      </c>
      <c r="G243" s="501">
        <v>0</v>
      </c>
      <c r="H243" s="405">
        <v>0</v>
      </c>
      <c r="I243" s="406"/>
      <c r="J243" s="428"/>
      <c r="K243" s="429"/>
      <c r="L243" s="405"/>
      <c r="M243" s="423"/>
      <c r="N243" s="424"/>
      <c r="O243" s="425"/>
    </row>
    <row r="244" spans="1:16" s="16" customFormat="1" ht="11.1" customHeight="1" x14ac:dyDescent="0.15">
      <c r="A244" s="11">
        <v>0</v>
      </c>
      <c r="B244" s="359">
        <v>0</v>
      </c>
      <c r="C244" s="241">
        <v>0</v>
      </c>
      <c r="D244" s="386"/>
      <c r="E244" s="387"/>
      <c r="F244" s="497"/>
      <c r="G244" s="498"/>
      <c r="H244" s="390"/>
      <c r="I244" s="391"/>
      <c r="J244" s="426"/>
      <c r="K244" s="412"/>
      <c r="L244" s="413"/>
      <c r="M244" s="414"/>
      <c r="N244" s="422"/>
      <c r="O244" s="415"/>
    </row>
    <row r="245" spans="1:16" s="16" customFormat="1" ht="11.1" customHeight="1" x14ac:dyDescent="0.15">
      <c r="A245" s="381">
        <v>0</v>
      </c>
      <c r="B245" s="359">
        <v>0</v>
      </c>
      <c r="C245" s="241">
        <v>0</v>
      </c>
      <c r="D245" s="386"/>
      <c r="E245" s="387"/>
      <c r="F245" s="497"/>
      <c r="G245" s="498"/>
      <c r="H245" s="430">
        <v>0</v>
      </c>
      <c r="I245" s="391"/>
      <c r="J245" s="427"/>
      <c r="K245" s="387"/>
      <c r="L245" s="390"/>
      <c r="M245" s="398"/>
      <c r="N245" s="359"/>
      <c r="O245" s="399"/>
    </row>
    <row r="246" spans="1:16" s="16" customFormat="1" ht="11.1" customHeight="1" x14ac:dyDescent="0.15">
      <c r="A246" s="360">
        <v>0</v>
      </c>
      <c r="B246" s="400">
        <v>0</v>
      </c>
      <c r="C246" s="242">
        <v>0</v>
      </c>
      <c r="D246" s="416">
        <v>0</v>
      </c>
      <c r="E246" s="402">
        <v>0</v>
      </c>
      <c r="F246" s="500">
        <v>0</v>
      </c>
      <c r="G246" s="501">
        <v>0</v>
      </c>
      <c r="H246" s="405">
        <v>0</v>
      </c>
      <c r="I246" s="406"/>
      <c r="J246" s="428"/>
      <c r="K246" s="429"/>
      <c r="L246" s="405"/>
      <c r="M246" s="423"/>
      <c r="N246" s="424"/>
      <c r="O246" s="425"/>
    </row>
    <row r="247" spans="1:16" s="16" customFormat="1" ht="11.1" customHeight="1" x14ac:dyDescent="0.15">
      <c r="A247" s="11">
        <v>0</v>
      </c>
      <c r="B247" s="359">
        <v>0</v>
      </c>
      <c r="C247" s="241">
        <v>0</v>
      </c>
      <c r="D247" s="386"/>
      <c r="E247" s="387"/>
      <c r="F247" s="497"/>
      <c r="G247" s="498"/>
      <c r="H247" s="390"/>
      <c r="I247" s="391"/>
      <c r="J247" s="426"/>
      <c r="K247" s="412"/>
      <c r="L247" s="413"/>
      <c r="M247" s="414"/>
      <c r="N247" s="422"/>
      <c r="O247" s="415"/>
    </row>
    <row r="248" spans="1:16" s="16" customFormat="1" ht="11.1" customHeight="1" x14ac:dyDescent="0.15">
      <c r="A248" s="381">
        <v>0</v>
      </c>
      <c r="B248" s="359">
        <v>0</v>
      </c>
      <c r="C248" s="241">
        <v>0</v>
      </c>
      <c r="D248" s="386"/>
      <c r="E248" s="387"/>
      <c r="F248" s="497"/>
      <c r="G248" s="498"/>
      <c r="H248" s="390"/>
      <c r="I248" s="391"/>
      <c r="J248" s="427"/>
      <c r="K248" s="387"/>
      <c r="L248" s="390"/>
      <c r="M248" s="398"/>
      <c r="N248" s="359"/>
      <c r="O248" s="399"/>
    </row>
    <row r="249" spans="1:16" s="16" customFormat="1" ht="11.1" customHeight="1" x14ac:dyDescent="0.15">
      <c r="A249" s="360">
        <v>0</v>
      </c>
      <c r="B249" s="400">
        <v>0</v>
      </c>
      <c r="C249" s="242">
        <v>0</v>
      </c>
      <c r="D249" s="416">
        <v>0</v>
      </c>
      <c r="E249" s="402">
        <v>0</v>
      </c>
      <c r="F249" s="500">
        <v>0</v>
      </c>
      <c r="G249" s="501">
        <v>0</v>
      </c>
      <c r="H249" s="405">
        <v>0</v>
      </c>
      <c r="I249" s="406"/>
      <c r="J249" s="428"/>
      <c r="K249" s="429"/>
      <c r="L249" s="405"/>
      <c r="M249" s="423"/>
      <c r="N249" s="424"/>
      <c r="O249" s="425"/>
    </row>
    <row r="250" spans="1:16" s="16" customFormat="1" ht="11.1" customHeight="1" x14ac:dyDescent="0.15">
      <c r="A250" s="11">
        <v>0</v>
      </c>
      <c r="B250" s="359">
        <v>0</v>
      </c>
      <c r="C250" s="241">
        <v>0</v>
      </c>
      <c r="D250" s="386"/>
      <c r="E250" s="387"/>
      <c r="F250" s="497"/>
      <c r="G250" s="498"/>
      <c r="H250" s="390"/>
      <c r="I250" s="391"/>
      <c r="J250" s="426"/>
      <c r="K250" s="412"/>
      <c r="L250" s="413"/>
      <c r="M250" s="414"/>
      <c r="N250" s="422"/>
      <c r="O250" s="415"/>
    </row>
    <row r="251" spans="1:16" s="16" customFormat="1" ht="11.1" customHeight="1" x14ac:dyDescent="0.15">
      <c r="A251" s="381">
        <v>0</v>
      </c>
      <c r="B251" s="359">
        <v>0</v>
      </c>
      <c r="C251" s="241">
        <v>0</v>
      </c>
      <c r="D251" s="386"/>
      <c r="E251" s="387"/>
      <c r="F251" s="497"/>
      <c r="G251" s="498"/>
      <c r="H251" s="390"/>
      <c r="I251" s="391"/>
      <c r="J251" s="427"/>
      <c r="K251" s="387"/>
      <c r="L251" s="390"/>
      <c r="M251" s="398"/>
      <c r="N251" s="359"/>
      <c r="O251" s="399"/>
    </row>
    <row r="252" spans="1:16" s="16" customFormat="1" ht="11.1" customHeight="1" x14ac:dyDescent="0.15">
      <c r="A252" s="360">
        <v>0</v>
      </c>
      <c r="B252" s="400">
        <v>0</v>
      </c>
      <c r="C252" s="242">
        <v>0</v>
      </c>
      <c r="D252" s="416">
        <v>0</v>
      </c>
      <c r="E252" s="402">
        <v>0</v>
      </c>
      <c r="F252" s="500">
        <v>0</v>
      </c>
      <c r="G252" s="501">
        <v>0</v>
      </c>
      <c r="H252" s="405">
        <v>0</v>
      </c>
      <c r="I252" s="406"/>
      <c r="J252" s="428"/>
      <c r="K252" s="429"/>
      <c r="L252" s="405"/>
      <c r="M252" s="423"/>
      <c r="N252" s="424"/>
      <c r="O252" s="425"/>
    </row>
    <row r="253" spans="1:16" s="16" customFormat="1" ht="11.1" customHeight="1" x14ac:dyDescent="0.15">
      <c r="A253" s="380"/>
      <c r="B253" s="379"/>
      <c r="C253" s="378"/>
      <c r="D253" s="377"/>
      <c r="E253" s="13"/>
      <c r="F253" s="494"/>
      <c r="G253" s="483"/>
      <c r="H253" s="376"/>
      <c r="I253" s="336"/>
      <c r="J253" s="328"/>
      <c r="K253" s="13"/>
      <c r="M253" s="231"/>
      <c r="N253" s="12"/>
      <c r="O253" s="329"/>
    </row>
    <row r="254" spans="1:16" s="16" customFormat="1" ht="11.1" customHeight="1" x14ac:dyDescent="0.15">
      <c r="A254" s="11"/>
      <c r="B254" s="375"/>
      <c r="C254" s="378"/>
      <c r="D254" s="377"/>
      <c r="E254" s="13"/>
      <c r="F254" s="494"/>
      <c r="G254" s="483">
        <v>0</v>
      </c>
      <c r="I254" s="336"/>
      <c r="J254" s="328"/>
      <c r="K254" s="13"/>
      <c r="L254" s="96">
        <v>0</v>
      </c>
      <c r="M254" s="231"/>
      <c r="N254" s="12"/>
      <c r="O254" s="374">
        <v>0</v>
      </c>
      <c r="P254" s="100">
        <v>0</v>
      </c>
    </row>
    <row r="255" spans="1:16" s="16" customFormat="1" ht="11.1" customHeight="1" x14ac:dyDescent="0.15">
      <c r="A255" s="373"/>
      <c r="B255" s="372"/>
      <c r="C255" s="371"/>
      <c r="D255" s="370"/>
      <c r="E255" s="369"/>
      <c r="F255" s="502"/>
      <c r="G255" s="503"/>
      <c r="H255" s="366"/>
      <c r="I255" s="365"/>
      <c r="J255" s="364"/>
      <c r="K255" s="369"/>
      <c r="L255" s="366"/>
      <c r="M255" s="383"/>
      <c r="N255" s="384"/>
      <c r="O255" s="385"/>
    </row>
    <row r="256" spans="1:16" s="3" customFormat="1" ht="13.5" x14ac:dyDescent="0.15">
      <c r="A256" s="1"/>
      <c r="B256" s="2"/>
      <c r="C256" s="240"/>
      <c r="D256" s="4"/>
      <c r="E256" s="5"/>
      <c r="F256" s="489"/>
      <c r="G256" s="490"/>
      <c r="H256" s="8"/>
      <c r="I256" s="9"/>
      <c r="K256" s="5"/>
      <c r="N256" s="8" t="s">
        <v>581</v>
      </c>
      <c r="O256" s="5">
        <v>6</v>
      </c>
    </row>
    <row r="257" spans="1:15" s="10" customFormat="1" ht="30" customHeight="1" x14ac:dyDescent="0.15">
      <c r="A257" s="1089" t="s">
        <v>1795</v>
      </c>
      <c r="B257" s="1090"/>
      <c r="C257" s="1090"/>
      <c r="D257" s="1090"/>
      <c r="E257" s="1090"/>
      <c r="F257" s="1090"/>
      <c r="G257" s="1090"/>
      <c r="H257" s="1090"/>
      <c r="I257" s="1090"/>
      <c r="J257" s="1090"/>
      <c r="K257" s="1090"/>
      <c r="L257" s="1090"/>
      <c r="M257" s="1090"/>
      <c r="N257" s="1090"/>
      <c r="O257" s="1091"/>
    </row>
    <row r="258" spans="1:15" s="10" customFormat="1" ht="13.5" customHeight="1" x14ac:dyDescent="0.15">
      <c r="A258" s="274"/>
      <c r="B258" s="27" t="s">
        <v>1828</v>
      </c>
      <c r="C258" s="275"/>
      <c r="D258" s="275"/>
      <c r="E258" s="275"/>
      <c r="F258" s="491"/>
      <c r="G258" s="491"/>
      <c r="H258" s="275"/>
      <c r="I258" s="275"/>
      <c r="J258" s="275"/>
      <c r="K258" s="275"/>
      <c r="L258" s="275"/>
      <c r="M258" s="275"/>
      <c r="N258" s="275"/>
      <c r="O258" s="434"/>
    </row>
    <row r="259" spans="1:15" s="10" customFormat="1" ht="15.95" customHeight="1" x14ac:dyDescent="0.15">
      <c r="A259" s="1092" t="s">
        <v>6</v>
      </c>
      <c r="B259" s="1095" t="s">
        <v>34</v>
      </c>
      <c r="C259" s="1098" t="s">
        <v>9</v>
      </c>
      <c r="D259" s="1101" t="s">
        <v>1850</v>
      </c>
      <c r="E259" s="1102"/>
      <c r="F259" s="1102"/>
      <c r="G259" s="1102"/>
      <c r="H259" s="1102"/>
      <c r="I259" s="1103"/>
      <c r="J259" s="1101" t="s">
        <v>1851</v>
      </c>
      <c r="K259" s="1102"/>
      <c r="L259" s="1107"/>
      <c r="M259" s="1109" t="s">
        <v>1852</v>
      </c>
      <c r="N259" s="1102"/>
      <c r="O259" s="1103"/>
    </row>
    <row r="260" spans="1:15" s="10" customFormat="1" ht="15.95" customHeight="1" x14ac:dyDescent="0.15">
      <c r="A260" s="1093"/>
      <c r="B260" s="1096"/>
      <c r="C260" s="1099"/>
      <c r="D260" s="1104"/>
      <c r="E260" s="1105"/>
      <c r="F260" s="1105"/>
      <c r="G260" s="1105"/>
      <c r="H260" s="1105"/>
      <c r="I260" s="1106"/>
      <c r="J260" s="1104"/>
      <c r="K260" s="1105"/>
      <c r="L260" s="1108"/>
      <c r="M260" s="1110"/>
      <c r="N260" s="1105"/>
      <c r="O260" s="1106"/>
    </row>
    <row r="261" spans="1:15" s="3" customFormat="1" ht="15.95" customHeight="1" x14ac:dyDescent="0.15">
      <c r="A261" s="1094"/>
      <c r="B261" s="1097"/>
      <c r="C261" s="1100"/>
      <c r="D261" s="334" t="s">
        <v>4</v>
      </c>
      <c r="E261" s="296" t="s">
        <v>5</v>
      </c>
      <c r="F261" s="492"/>
      <c r="G261" s="493"/>
      <c r="H261" s="1111"/>
      <c r="I261" s="1112"/>
      <c r="J261" s="326" t="s">
        <v>4</v>
      </c>
      <c r="K261" s="296" t="s">
        <v>5</v>
      </c>
      <c r="L261" s="299"/>
      <c r="M261" s="300" t="s">
        <v>4</v>
      </c>
      <c r="N261" s="296" t="s">
        <v>5</v>
      </c>
      <c r="O261" s="327"/>
    </row>
    <row r="262" spans="1:15" s="16" customFormat="1" ht="11.1" customHeight="1" x14ac:dyDescent="0.15">
      <c r="A262" s="11">
        <v>0</v>
      </c>
      <c r="B262" s="12">
        <v>0</v>
      </c>
      <c r="C262" s="241">
        <v>0</v>
      </c>
      <c r="D262" s="335"/>
      <c r="E262" s="13"/>
      <c r="F262" s="494"/>
      <c r="G262" s="483"/>
      <c r="I262" s="336"/>
      <c r="J262" s="328"/>
      <c r="K262" s="13"/>
      <c r="M262" s="231"/>
      <c r="N262" s="12"/>
      <c r="O262" s="329"/>
    </row>
    <row r="263" spans="1:15" s="16" customFormat="1" ht="11.1" customHeight="1" x14ac:dyDescent="0.15">
      <c r="A263" s="381">
        <v>0</v>
      </c>
      <c r="B263" s="12">
        <v>0</v>
      </c>
      <c r="C263" s="382">
        <v>0</v>
      </c>
      <c r="D263" s="335"/>
      <c r="E263" s="13"/>
      <c r="F263" s="494"/>
      <c r="G263" s="483"/>
      <c r="I263" s="336"/>
      <c r="J263" s="328"/>
      <c r="K263" s="13"/>
      <c r="M263" s="231"/>
      <c r="N263" s="12"/>
      <c r="O263" s="329"/>
    </row>
    <row r="264" spans="1:15" s="16" customFormat="1" ht="11.1" customHeight="1" x14ac:dyDescent="0.15">
      <c r="A264" s="360" t="s">
        <v>1829</v>
      </c>
      <c r="B264" s="361" t="s">
        <v>1830</v>
      </c>
      <c r="C264" s="363">
        <v>0</v>
      </c>
      <c r="D264" s="337">
        <v>0</v>
      </c>
      <c r="E264" s="362">
        <v>0</v>
      </c>
      <c r="F264" s="495">
        <v>0</v>
      </c>
      <c r="G264" s="496">
        <v>0</v>
      </c>
      <c r="H264" s="20">
        <v>0</v>
      </c>
      <c r="I264" s="338"/>
      <c r="J264" s="328"/>
      <c r="K264" s="13"/>
      <c r="M264" s="231"/>
      <c r="N264" s="12"/>
      <c r="O264" s="329"/>
    </row>
    <row r="265" spans="1:15" s="16" customFormat="1" ht="11.1" customHeight="1" x14ac:dyDescent="0.15">
      <c r="A265" s="11">
        <v>0</v>
      </c>
      <c r="B265" s="359">
        <v>0</v>
      </c>
      <c r="C265" s="241">
        <v>0</v>
      </c>
      <c r="D265" s="386"/>
      <c r="E265" s="387"/>
      <c r="F265" s="497"/>
      <c r="G265" s="498"/>
      <c r="H265" s="390"/>
      <c r="I265" s="391"/>
      <c r="J265" s="392"/>
      <c r="K265" s="393"/>
      <c r="L265" s="394"/>
      <c r="M265" s="789"/>
      <c r="N265" s="393"/>
      <c r="O265" s="396"/>
    </row>
    <row r="266" spans="1:15" s="16" customFormat="1" ht="11.1" customHeight="1" x14ac:dyDescent="0.15">
      <c r="A266" s="381">
        <v>0</v>
      </c>
      <c r="B266" s="359" t="s">
        <v>987</v>
      </c>
      <c r="C266" s="241">
        <v>0</v>
      </c>
      <c r="D266" s="386"/>
      <c r="E266" s="387"/>
      <c r="F266" s="504"/>
      <c r="G266" s="498"/>
      <c r="H266" s="430"/>
      <c r="I266" s="391"/>
      <c r="J266" s="397"/>
      <c r="K266" s="387"/>
      <c r="L266" s="390"/>
      <c r="M266" s="790"/>
      <c r="N266" s="387"/>
      <c r="O266" s="399"/>
    </row>
    <row r="267" spans="1:15" s="16" customFormat="1" ht="11.1" customHeight="1" x14ac:dyDescent="0.15">
      <c r="A267" s="360">
        <v>0</v>
      </c>
      <c r="B267" s="400" t="s">
        <v>1878</v>
      </c>
      <c r="C267" s="242">
        <v>0</v>
      </c>
      <c r="D267" s="401">
        <v>2238</v>
      </c>
      <c r="E267" s="402" t="s">
        <v>54</v>
      </c>
      <c r="F267" s="500"/>
      <c r="G267" s="501"/>
      <c r="H267" s="405"/>
      <c r="I267" s="406"/>
      <c r="J267" s="527">
        <v>1193</v>
      </c>
      <c r="K267" s="408" t="s">
        <v>54</v>
      </c>
      <c r="L267" s="510">
        <v>0</v>
      </c>
      <c r="M267" s="534">
        <v>1045</v>
      </c>
      <c r="N267" s="408" t="s">
        <v>54</v>
      </c>
      <c r="O267" s="410">
        <v>0</v>
      </c>
    </row>
    <row r="268" spans="1:15" s="16" customFormat="1" ht="11.1" customHeight="1" x14ac:dyDescent="0.15">
      <c r="A268" s="11">
        <v>0</v>
      </c>
      <c r="B268" s="359" t="s">
        <v>987</v>
      </c>
      <c r="C268" s="241">
        <v>0</v>
      </c>
      <c r="D268" s="386"/>
      <c r="E268" s="387"/>
      <c r="F268" s="497"/>
      <c r="G268" s="498"/>
      <c r="H268" s="390"/>
      <c r="I268" s="391"/>
      <c r="J268" s="392"/>
      <c r="K268" s="393"/>
      <c r="L268" s="394"/>
      <c r="M268" s="789"/>
      <c r="N268" s="393"/>
      <c r="O268" s="396"/>
    </row>
    <row r="269" spans="1:15" s="16" customFormat="1" ht="11.1" customHeight="1" x14ac:dyDescent="0.15">
      <c r="A269" s="381">
        <v>0</v>
      </c>
      <c r="B269" s="359" t="s">
        <v>1879</v>
      </c>
      <c r="C269" s="241">
        <v>0</v>
      </c>
      <c r="D269" s="386"/>
      <c r="E269" s="387"/>
      <c r="F269" s="499"/>
      <c r="G269" s="498"/>
      <c r="H269" s="390"/>
      <c r="I269" s="391"/>
      <c r="J269" s="397"/>
      <c r="K269" s="387"/>
      <c r="L269" s="390"/>
      <c r="M269" s="790"/>
      <c r="N269" s="387"/>
      <c r="O269" s="399"/>
    </row>
    <row r="270" spans="1:15" s="16" customFormat="1" ht="11.1" customHeight="1" x14ac:dyDescent="0.15">
      <c r="A270" s="360">
        <v>0</v>
      </c>
      <c r="B270" s="400" t="s">
        <v>1286</v>
      </c>
      <c r="C270" s="242" t="s">
        <v>1880</v>
      </c>
      <c r="D270" s="401">
        <v>2444</v>
      </c>
      <c r="E270" s="402" t="s">
        <v>54</v>
      </c>
      <c r="F270" s="500"/>
      <c r="G270" s="501"/>
      <c r="H270" s="405"/>
      <c r="I270" s="406"/>
      <c r="J270" s="527">
        <v>911</v>
      </c>
      <c r="K270" s="408" t="s">
        <v>54</v>
      </c>
      <c r="L270" s="510">
        <v>0</v>
      </c>
      <c r="M270" s="534">
        <v>1533</v>
      </c>
      <c r="N270" s="408" t="s">
        <v>54</v>
      </c>
      <c r="O270" s="410">
        <v>0</v>
      </c>
    </row>
    <row r="271" spans="1:15" s="16" customFormat="1" ht="11.1" customHeight="1" x14ac:dyDescent="0.15">
      <c r="A271" s="11">
        <v>0</v>
      </c>
      <c r="B271" s="359" t="s">
        <v>987</v>
      </c>
      <c r="C271" s="241">
        <v>0</v>
      </c>
      <c r="D271" s="439"/>
      <c r="E271" s="387"/>
      <c r="F271" s="497"/>
      <c r="G271" s="498"/>
      <c r="H271" s="390"/>
      <c r="I271" s="391"/>
      <c r="J271" s="392"/>
      <c r="K271" s="393"/>
      <c r="L271" s="394"/>
      <c r="M271" s="789"/>
      <c r="N271" s="393"/>
      <c r="O271" s="396"/>
    </row>
    <row r="272" spans="1:15" s="16" customFormat="1" ht="11.1" customHeight="1" x14ac:dyDescent="0.15">
      <c r="A272" s="381">
        <v>0</v>
      </c>
      <c r="B272" s="359" t="s">
        <v>1879</v>
      </c>
      <c r="C272" s="241">
        <v>0</v>
      </c>
      <c r="D272" s="439"/>
      <c r="E272" s="387"/>
      <c r="F272" s="504"/>
      <c r="G272" s="498"/>
      <c r="H272" s="390"/>
      <c r="I272" s="391"/>
      <c r="J272" s="397"/>
      <c r="K272" s="387"/>
      <c r="L272" s="390"/>
      <c r="M272" s="790"/>
      <c r="N272" s="387"/>
      <c r="O272" s="399"/>
    </row>
    <row r="273" spans="1:15" s="16" customFormat="1" ht="11.1" customHeight="1" x14ac:dyDescent="0.15">
      <c r="A273" s="360">
        <v>0</v>
      </c>
      <c r="B273" s="400" t="s">
        <v>1286</v>
      </c>
      <c r="C273" s="242" t="s">
        <v>1881</v>
      </c>
      <c r="D273" s="401">
        <v>1071</v>
      </c>
      <c r="E273" s="402" t="s">
        <v>54</v>
      </c>
      <c r="F273" s="500"/>
      <c r="G273" s="501"/>
      <c r="H273" s="405"/>
      <c r="I273" s="406"/>
      <c r="J273" s="527">
        <v>1071</v>
      </c>
      <c r="K273" s="408" t="s">
        <v>54</v>
      </c>
      <c r="L273" s="510">
        <v>0</v>
      </c>
      <c r="M273" s="534">
        <v>0</v>
      </c>
      <c r="N273" s="408"/>
      <c r="O273" s="410">
        <v>0</v>
      </c>
    </row>
    <row r="274" spans="1:15" s="16" customFormat="1" ht="11.1" customHeight="1" x14ac:dyDescent="0.15">
      <c r="A274" s="11">
        <v>0</v>
      </c>
      <c r="B274" s="359">
        <v>0</v>
      </c>
      <c r="C274" s="241">
        <v>0</v>
      </c>
      <c r="D274" s="439"/>
      <c r="E274" s="387"/>
      <c r="F274" s="497"/>
      <c r="G274" s="498"/>
      <c r="H274" s="390"/>
      <c r="I274" s="391"/>
      <c r="J274" s="392"/>
      <c r="K274" s="393"/>
      <c r="L274" s="394"/>
      <c r="M274" s="789"/>
      <c r="N274" s="393"/>
      <c r="O274" s="396"/>
    </row>
    <row r="275" spans="1:15" s="16" customFormat="1" ht="11.1" customHeight="1" x14ac:dyDescent="0.15">
      <c r="A275" s="381">
        <v>0</v>
      </c>
      <c r="B275" s="359" t="s">
        <v>987</v>
      </c>
      <c r="C275" s="241">
        <v>0</v>
      </c>
      <c r="D275" s="439"/>
      <c r="E275" s="387"/>
      <c r="F275" s="499"/>
      <c r="G275" s="498"/>
      <c r="H275" s="430"/>
      <c r="I275" s="391"/>
      <c r="J275" s="397"/>
      <c r="K275" s="387"/>
      <c r="L275" s="390"/>
      <c r="M275" s="790"/>
      <c r="N275" s="387"/>
      <c r="O275" s="399"/>
    </row>
    <row r="276" spans="1:15" s="16" customFormat="1" ht="11.1" customHeight="1" x14ac:dyDescent="0.15">
      <c r="A276" s="360">
        <v>0</v>
      </c>
      <c r="B276" s="400" t="s">
        <v>1882</v>
      </c>
      <c r="C276" s="242" t="s">
        <v>1883</v>
      </c>
      <c r="D276" s="401">
        <v>704</v>
      </c>
      <c r="E276" s="402" t="s">
        <v>641</v>
      </c>
      <c r="F276" s="500"/>
      <c r="G276" s="501"/>
      <c r="H276" s="405"/>
      <c r="I276" s="406"/>
      <c r="J276" s="527">
        <v>319</v>
      </c>
      <c r="K276" s="408" t="s">
        <v>641</v>
      </c>
      <c r="L276" s="510">
        <v>0</v>
      </c>
      <c r="M276" s="534">
        <v>385</v>
      </c>
      <c r="N276" s="408" t="s">
        <v>641</v>
      </c>
      <c r="O276" s="410">
        <v>0</v>
      </c>
    </row>
    <row r="277" spans="1:15" s="16" customFormat="1" ht="11.1" customHeight="1" x14ac:dyDescent="0.15">
      <c r="A277" s="11">
        <v>0</v>
      </c>
      <c r="B277" s="359" t="s">
        <v>987</v>
      </c>
      <c r="C277" s="241">
        <v>0</v>
      </c>
      <c r="D277" s="439"/>
      <c r="E277" s="387"/>
      <c r="F277" s="497"/>
      <c r="G277" s="498"/>
      <c r="H277" s="390"/>
      <c r="I277" s="391"/>
      <c r="J277" s="392"/>
      <c r="K277" s="393"/>
      <c r="L277" s="394"/>
      <c r="M277" s="789"/>
      <c r="N277" s="393"/>
      <c r="O277" s="396"/>
    </row>
    <row r="278" spans="1:15" s="16" customFormat="1" ht="11.1" customHeight="1" x14ac:dyDescent="0.15">
      <c r="A278" s="381">
        <v>0</v>
      </c>
      <c r="B278" s="359" t="s">
        <v>1884</v>
      </c>
      <c r="C278" s="241">
        <v>0</v>
      </c>
      <c r="D278" s="439"/>
      <c r="E278" s="387"/>
      <c r="F278" s="499"/>
      <c r="G278" s="498"/>
      <c r="H278" s="390"/>
      <c r="I278" s="391"/>
      <c r="J278" s="397"/>
      <c r="K278" s="387"/>
      <c r="L278" s="390"/>
      <c r="M278" s="790"/>
      <c r="N278" s="387"/>
      <c r="O278" s="399"/>
    </row>
    <row r="279" spans="1:15" s="16" customFormat="1" ht="11.1" customHeight="1" x14ac:dyDescent="0.15">
      <c r="A279" s="360">
        <v>0</v>
      </c>
      <c r="B279" s="400" t="s">
        <v>1286</v>
      </c>
      <c r="C279" s="242" t="s">
        <v>1885</v>
      </c>
      <c r="D279" s="401">
        <v>2691</v>
      </c>
      <c r="E279" s="402" t="s">
        <v>54</v>
      </c>
      <c r="F279" s="500"/>
      <c r="G279" s="501"/>
      <c r="H279" s="405"/>
      <c r="I279" s="406"/>
      <c r="J279" s="527">
        <v>1511</v>
      </c>
      <c r="K279" s="408" t="s">
        <v>54</v>
      </c>
      <c r="L279" s="510">
        <v>0</v>
      </c>
      <c r="M279" s="534">
        <v>1180</v>
      </c>
      <c r="N279" s="408" t="s">
        <v>54</v>
      </c>
      <c r="O279" s="410">
        <v>0</v>
      </c>
    </row>
    <row r="280" spans="1:15" s="16" customFormat="1" ht="11.1" customHeight="1" x14ac:dyDescent="0.15">
      <c r="A280" s="11">
        <v>0</v>
      </c>
      <c r="B280" s="359" t="s">
        <v>987</v>
      </c>
      <c r="C280" s="241">
        <v>0</v>
      </c>
      <c r="D280" s="439"/>
      <c r="E280" s="387"/>
      <c r="F280" s="497"/>
      <c r="G280" s="498"/>
      <c r="H280" s="390"/>
      <c r="I280" s="391"/>
      <c r="J280" s="392"/>
      <c r="K280" s="393"/>
      <c r="L280" s="394"/>
      <c r="M280" s="789"/>
      <c r="N280" s="393"/>
      <c r="O280" s="396"/>
    </row>
    <row r="281" spans="1:15" s="16" customFormat="1" ht="11.1" customHeight="1" x14ac:dyDescent="0.15">
      <c r="A281" s="381">
        <v>0</v>
      </c>
      <c r="B281" s="359" t="s">
        <v>1884</v>
      </c>
      <c r="C281" s="241">
        <v>0</v>
      </c>
      <c r="D281" s="439"/>
      <c r="E281" s="387"/>
      <c r="F281" s="499"/>
      <c r="G281" s="498"/>
      <c r="H281" s="390"/>
      <c r="I281" s="391"/>
      <c r="J281" s="397"/>
      <c r="K281" s="387"/>
      <c r="L281" s="390"/>
      <c r="M281" s="790"/>
      <c r="N281" s="387"/>
      <c r="O281" s="399"/>
    </row>
    <row r="282" spans="1:15" s="16" customFormat="1" ht="11.1" customHeight="1" x14ac:dyDescent="0.15">
      <c r="A282" s="360">
        <v>0</v>
      </c>
      <c r="B282" s="400" t="s">
        <v>1286</v>
      </c>
      <c r="C282" s="242" t="s">
        <v>1886</v>
      </c>
      <c r="D282" s="401">
        <v>145</v>
      </c>
      <c r="E282" s="402" t="s">
        <v>54</v>
      </c>
      <c r="F282" s="500"/>
      <c r="G282" s="501"/>
      <c r="H282" s="405"/>
      <c r="I282" s="406"/>
      <c r="J282" s="527">
        <v>145</v>
      </c>
      <c r="K282" s="408" t="s">
        <v>54</v>
      </c>
      <c r="L282" s="510">
        <v>0</v>
      </c>
      <c r="M282" s="534">
        <v>0</v>
      </c>
      <c r="N282" s="408"/>
      <c r="O282" s="410">
        <v>0</v>
      </c>
    </row>
    <row r="283" spans="1:15" s="16" customFormat="1" ht="11.1" customHeight="1" x14ac:dyDescent="0.15">
      <c r="A283" s="11">
        <v>0</v>
      </c>
      <c r="B283" s="359" t="s">
        <v>987</v>
      </c>
      <c r="C283" s="241">
        <v>0</v>
      </c>
      <c r="D283" s="439"/>
      <c r="E283" s="387"/>
      <c r="F283" s="497"/>
      <c r="G283" s="498"/>
      <c r="H283" s="390"/>
      <c r="I283" s="391"/>
      <c r="J283" s="392"/>
      <c r="K283" s="393"/>
      <c r="L283" s="394"/>
      <c r="M283" s="789"/>
      <c r="N283" s="393"/>
      <c r="O283" s="396"/>
    </row>
    <row r="284" spans="1:15" s="16" customFormat="1" ht="11.1" customHeight="1" x14ac:dyDescent="0.15">
      <c r="A284" s="381">
        <v>0</v>
      </c>
      <c r="B284" s="359" t="s">
        <v>1301</v>
      </c>
      <c r="C284" s="241">
        <v>0</v>
      </c>
      <c r="D284" s="439"/>
      <c r="E284" s="387"/>
      <c r="F284" s="499"/>
      <c r="G284" s="498"/>
      <c r="H284" s="430"/>
      <c r="I284" s="391"/>
      <c r="J284" s="397"/>
      <c r="K284" s="387"/>
      <c r="L284" s="390"/>
      <c r="M284" s="790"/>
      <c r="N284" s="387"/>
      <c r="O284" s="399"/>
    </row>
    <row r="285" spans="1:15" s="16" customFormat="1" ht="11.1" customHeight="1" x14ac:dyDescent="0.15">
      <c r="A285" s="360">
        <v>0</v>
      </c>
      <c r="B285" s="400" t="s">
        <v>1302</v>
      </c>
      <c r="C285" s="242">
        <v>0</v>
      </c>
      <c r="D285" s="401">
        <v>2221</v>
      </c>
      <c r="E285" s="402" t="s">
        <v>54</v>
      </c>
      <c r="F285" s="500"/>
      <c r="G285" s="501"/>
      <c r="H285" s="405"/>
      <c r="I285" s="406"/>
      <c r="J285" s="527">
        <v>1315</v>
      </c>
      <c r="K285" s="408" t="s">
        <v>54</v>
      </c>
      <c r="L285" s="510">
        <v>0</v>
      </c>
      <c r="M285" s="534">
        <v>906</v>
      </c>
      <c r="N285" s="408" t="s">
        <v>54</v>
      </c>
      <c r="O285" s="410">
        <v>0</v>
      </c>
    </row>
    <row r="286" spans="1:15" s="16" customFormat="1" ht="11.1" customHeight="1" x14ac:dyDescent="0.15">
      <c r="A286" s="11">
        <v>0</v>
      </c>
      <c r="B286" s="359" t="s">
        <v>1887</v>
      </c>
      <c r="C286" s="241">
        <v>0</v>
      </c>
      <c r="D286" s="439"/>
      <c r="E286" s="387"/>
      <c r="F286" s="497"/>
      <c r="G286" s="498"/>
      <c r="H286" s="390"/>
      <c r="I286" s="391"/>
      <c r="J286" s="392"/>
      <c r="K286" s="393"/>
      <c r="L286" s="394"/>
      <c r="M286" s="789"/>
      <c r="N286" s="393"/>
      <c r="O286" s="396"/>
    </row>
    <row r="287" spans="1:15" s="16" customFormat="1" ht="11.1" customHeight="1" x14ac:dyDescent="0.15">
      <c r="A287" s="381">
        <v>0</v>
      </c>
      <c r="B287" s="359" t="s">
        <v>1888</v>
      </c>
      <c r="C287" s="241">
        <v>0</v>
      </c>
      <c r="D287" s="439"/>
      <c r="E287" s="387"/>
      <c r="F287" s="499"/>
      <c r="G287" s="498"/>
      <c r="H287" s="430"/>
      <c r="I287" s="391"/>
      <c r="J287" s="397"/>
      <c r="K287" s="387"/>
      <c r="L287" s="390"/>
      <c r="M287" s="790"/>
      <c r="N287" s="387"/>
      <c r="O287" s="399"/>
    </row>
    <row r="288" spans="1:15" s="16" customFormat="1" ht="11.1" customHeight="1" x14ac:dyDescent="0.15">
      <c r="A288" s="360">
        <v>0</v>
      </c>
      <c r="B288" s="400" t="s">
        <v>1286</v>
      </c>
      <c r="C288" s="242" t="s">
        <v>1889</v>
      </c>
      <c r="D288" s="401">
        <v>2452</v>
      </c>
      <c r="E288" s="402" t="s">
        <v>54</v>
      </c>
      <c r="F288" s="500"/>
      <c r="G288" s="501"/>
      <c r="H288" s="405"/>
      <c r="I288" s="406"/>
      <c r="J288" s="527">
        <v>1375</v>
      </c>
      <c r="K288" s="408" t="s">
        <v>54</v>
      </c>
      <c r="L288" s="510">
        <v>0</v>
      </c>
      <c r="M288" s="534">
        <v>1077</v>
      </c>
      <c r="N288" s="408" t="s">
        <v>54</v>
      </c>
      <c r="O288" s="410">
        <v>0</v>
      </c>
    </row>
    <row r="289" spans="1:15" s="16" customFormat="1" ht="11.1" customHeight="1" x14ac:dyDescent="0.15">
      <c r="A289" s="11">
        <v>0</v>
      </c>
      <c r="B289" s="359" t="s">
        <v>1887</v>
      </c>
      <c r="C289" s="241">
        <v>0</v>
      </c>
      <c r="D289" s="439"/>
      <c r="E289" s="387"/>
      <c r="F289" s="497"/>
      <c r="G289" s="498"/>
      <c r="H289" s="390"/>
      <c r="I289" s="391"/>
      <c r="J289" s="392"/>
      <c r="K289" s="393"/>
      <c r="L289" s="394"/>
      <c r="M289" s="789"/>
      <c r="N289" s="393"/>
      <c r="O289" s="396"/>
    </row>
    <row r="290" spans="1:15" s="16" customFormat="1" ht="11.1" customHeight="1" x14ac:dyDescent="0.15">
      <c r="A290" s="381">
        <v>0</v>
      </c>
      <c r="B290" s="359" t="s">
        <v>1888</v>
      </c>
      <c r="C290" s="241">
        <v>0</v>
      </c>
      <c r="D290" s="439"/>
      <c r="E290" s="387"/>
      <c r="F290" s="499"/>
      <c r="G290" s="498"/>
      <c r="H290" s="390"/>
      <c r="I290" s="391"/>
      <c r="J290" s="397"/>
      <c r="K290" s="387"/>
      <c r="L290" s="390"/>
      <c r="M290" s="790"/>
      <c r="N290" s="387"/>
      <c r="O290" s="399"/>
    </row>
    <row r="291" spans="1:15" s="16" customFormat="1" ht="11.1" customHeight="1" x14ac:dyDescent="0.15">
      <c r="A291" s="360">
        <v>0</v>
      </c>
      <c r="B291" s="400" t="s">
        <v>1286</v>
      </c>
      <c r="C291" s="242" t="s">
        <v>1890</v>
      </c>
      <c r="D291" s="401">
        <v>145</v>
      </c>
      <c r="E291" s="402" t="s">
        <v>54</v>
      </c>
      <c r="F291" s="500"/>
      <c r="G291" s="501"/>
      <c r="H291" s="405"/>
      <c r="I291" s="406"/>
      <c r="J291" s="527">
        <v>145</v>
      </c>
      <c r="K291" s="408" t="s">
        <v>54</v>
      </c>
      <c r="L291" s="510">
        <v>0</v>
      </c>
      <c r="M291" s="534">
        <v>0</v>
      </c>
      <c r="N291" s="408"/>
      <c r="O291" s="410">
        <v>0</v>
      </c>
    </row>
    <row r="292" spans="1:15" s="16" customFormat="1" ht="11.1" customHeight="1" x14ac:dyDescent="0.15">
      <c r="A292" s="11">
        <v>0</v>
      </c>
      <c r="B292" s="359" t="s">
        <v>987</v>
      </c>
      <c r="C292" s="241">
        <v>0</v>
      </c>
      <c r="D292" s="439"/>
      <c r="E292" s="387"/>
      <c r="F292" s="497"/>
      <c r="G292" s="498"/>
      <c r="H292" s="390"/>
      <c r="I292" s="391"/>
      <c r="J292" s="392"/>
      <c r="K292" s="393"/>
      <c r="L292" s="394"/>
      <c r="M292" s="789"/>
      <c r="N292" s="393"/>
      <c r="O292" s="396"/>
    </row>
    <row r="293" spans="1:15" s="16" customFormat="1" ht="11.1" customHeight="1" x14ac:dyDescent="0.15">
      <c r="A293" s="381">
        <v>0</v>
      </c>
      <c r="B293" s="359" t="s">
        <v>1891</v>
      </c>
      <c r="C293" s="241">
        <v>0</v>
      </c>
      <c r="D293" s="439"/>
      <c r="E293" s="387"/>
      <c r="F293" s="499"/>
      <c r="G293" s="498"/>
      <c r="H293" s="390"/>
      <c r="I293" s="391"/>
      <c r="J293" s="397"/>
      <c r="K293" s="387"/>
      <c r="L293" s="390"/>
      <c r="M293" s="790"/>
      <c r="N293" s="387"/>
      <c r="O293" s="399"/>
    </row>
    <row r="294" spans="1:15" s="16" customFormat="1" ht="11.1" customHeight="1" x14ac:dyDescent="0.15">
      <c r="A294" s="360">
        <v>0</v>
      </c>
      <c r="B294" s="400" t="s">
        <v>1892</v>
      </c>
      <c r="C294" s="242">
        <v>0</v>
      </c>
      <c r="D294" s="401">
        <v>409</v>
      </c>
      <c r="E294" s="402" t="s">
        <v>54</v>
      </c>
      <c r="F294" s="500"/>
      <c r="G294" s="501"/>
      <c r="H294" s="405"/>
      <c r="I294" s="406"/>
      <c r="J294" s="527">
        <v>209</v>
      </c>
      <c r="K294" s="408" t="s">
        <v>54</v>
      </c>
      <c r="L294" s="510">
        <v>0</v>
      </c>
      <c r="M294" s="534">
        <v>200</v>
      </c>
      <c r="N294" s="408" t="s">
        <v>54</v>
      </c>
      <c r="O294" s="410">
        <v>0</v>
      </c>
    </row>
    <row r="295" spans="1:15" s="16" customFormat="1" ht="11.1" customHeight="1" x14ac:dyDescent="0.15">
      <c r="A295" s="11">
        <v>0</v>
      </c>
      <c r="B295" s="359">
        <v>0</v>
      </c>
      <c r="C295" s="241">
        <v>0</v>
      </c>
      <c r="D295" s="386"/>
      <c r="E295" s="387"/>
      <c r="F295" s="497"/>
      <c r="G295" s="498"/>
      <c r="H295" s="390"/>
      <c r="I295" s="391"/>
      <c r="J295" s="392"/>
      <c r="K295" s="393"/>
      <c r="L295" s="394"/>
      <c r="M295" s="789"/>
      <c r="N295" s="393"/>
      <c r="O295" s="396"/>
    </row>
    <row r="296" spans="1:15" s="16" customFormat="1" ht="11.1" customHeight="1" x14ac:dyDescent="0.15">
      <c r="A296" s="381">
        <v>0</v>
      </c>
      <c r="B296" s="359" t="s">
        <v>987</v>
      </c>
      <c r="C296" s="241">
        <v>0</v>
      </c>
      <c r="D296" s="386"/>
      <c r="E296" s="387"/>
      <c r="F296" s="497"/>
      <c r="G296" s="498"/>
      <c r="H296" s="430"/>
      <c r="I296" s="391"/>
      <c r="J296" s="397"/>
      <c r="K296" s="387"/>
      <c r="L296" s="390"/>
      <c r="M296" s="790"/>
      <c r="N296" s="387"/>
      <c r="O296" s="399"/>
    </row>
    <row r="297" spans="1:15" s="16" customFormat="1" ht="11.1" customHeight="1" x14ac:dyDescent="0.15">
      <c r="A297" s="360">
        <v>0</v>
      </c>
      <c r="B297" s="400" t="s">
        <v>1893</v>
      </c>
      <c r="C297" s="242">
        <v>0</v>
      </c>
      <c r="D297" s="416">
        <v>30.1</v>
      </c>
      <c r="E297" s="402" t="s">
        <v>54</v>
      </c>
      <c r="F297" s="500"/>
      <c r="G297" s="501"/>
      <c r="H297" s="405"/>
      <c r="I297" s="406"/>
      <c r="J297" s="407">
        <v>10.8</v>
      </c>
      <c r="K297" s="408" t="s">
        <v>54</v>
      </c>
      <c r="L297" s="510">
        <v>0</v>
      </c>
      <c r="M297" s="409">
        <v>19.3</v>
      </c>
      <c r="N297" s="408" t="s">
        <v>54</v>
      </c>
      <c r="O297" s="410">
        <v>0</v>
      </c>
    </row>
    <row r="298" spans="1:15" s="16" customFormat="1" ht="11.1" customHeight="1" x14ac:dyDescent="0.15">
      <c r="A298" s="11">
        <v>0</v>
      </c>
      <c r="B298" s="359">
        <v>0</v>
      </c>
      <c r="C298" s="241">
        <v>0</v>
      </c>
      <c r="D298" s="386"/>
      <c r="E298" s="387"/>
      <c r="F298" s="497"/>
      <c r="G298" s="498"/>
      <c r="H298" s="390"/>
      <c r="I298" s="391"/>
      <c r="J298" s="392"/>
      <c r="K298" s="393"/>
      <c r="L298" s="394"/>
      <c r="M298" s="789"/>
      <c r="N298" s="393"/>
      <c r="O298" s="396"/>
    </row>
    <row r="299" spans="1:15" s="16" customFormat="1" ht="11.1" customHeight="1" x14ac:dyDescent="0.15">
      <c r="A299" s="381">
        <v>0</v>
      </c>
      <c r="B299" s="359" t="s">
        <v>987</v>
      </c>
      <c r="C299" s="241">
        <v>0</v>
      </c>
      <c r="D299" s="386"/>
      <c r="E299" s="387"/>
      <c r="F299" s="497"/>
      <c r="G299" s="498"/>
      <c r="H299" s="390"/>
      <c r="I299" s="391"/>
      <c r="J299" s="397"/>
      <c r="K299" s="387"/>
      <c r="L299" s="390"/>
      <c r="M299" s="790"/>
      <c r="N299" s="387"/>
      <c r="O299" s="399"/>
    </row>
    <row r="300" spans="1:15" s="16" customFormat="1" ht="11.1" customHeight="1" x14ac:dyDescent="0.15">
      <c r="A300" s="360">
        <v>0</v>
      </c>
      <c r="B300" s="400" t="s">
        <v>1894</v>
      </c>
      <c r="C300" s="242">
        <v>0</v>
      </c>
      <c r="D300" s="401">
        <v>3515</v>
      </c>
      <c r="E300" s="402" t="s">
        <v>54</v>
      </c>
      <c r="F300" s="500"/>
      <c r="G300" s="501"/>
      <c r="H300" s="405"/>
      <c r="I300" s="406"/>
      <c r="J300" s="527">
        <v>1982</v>
      </c>
      <c r="K300" s="408" t="s">
        <v>54</v>
      </c>
      <c r="L300" s="510">
        <v>0</v>
      </c>
      <c r="M300" s="534">
        <v>1533</v>
      </c>
      <c r="N300" s="408" t="s">
        <v>54</v>
      </c>
      <c r="O300" s="410">
        <v>0</v>
      </c>
    </row>
    <row r="301" spans="1:15" s="16" customFormat="1" ht="11.1" customHeight="1" x14ac:dyDescent="0.15">
      <c r="A301" s="11">
        <v>0</v>
      </c>
      <c r="B301" s="359">
        <v>0</v>
      </c>
      <c r="C301" s="241">
        <v>0</v>
      </c>
      <c r="D301" s="386"/>
      <c r="E301" s="387"/>
      <c r="F301" s="497"/>
      <c r="G301" s="498"/>
      <c r="H301" s="390"/>
      <c r="I301" s="391"/>
      <c r="J301" s="426"/>
      <c r="K301" s="412"/>
      <c r="L301" s="413"/>
      <c r="M301" s="414"/>
      <c r="N301" s="422"/>
      <c r="O301" s="415"/>
    </row>
    <row r="302" spans="1:15" s="16" customFormat="1" ht="11.1" customHeight="1" x14ac:dyDescent="0.15">
      <c r="A302" s="381">
        <v>0</v>
      </c>
      <c r="B302" s="375"/>
      <c r="C302" s="241">
        <v>0</v>
      </c>
      <c r="D302" s="386"/>
      <c r="E302" s="387"/>
      <c r="F302" s="497"/>
      <c r="G302" s="498">
        <v>0</v>
      </c>
      <c r="H302" s="390"/>
      <c r="I302" s="391"/>
      <c r="J302" s="427"/>
      <c r="K302" s="387"/>
      <c r="L302" s="547">
        <v>0</v>
      </c>
      <c r="M302" s="548"/>
      <c r="N302" s="549"/>
      <c r="O302" s="447">
        <v>0</v>
      </c>
    </row>
    <row r="303" spans="1:15" s="16" customFormat="1" ht="11.1" customHeight="1" x14ac:dyDescent="0.15">
      <c r="A303" s="360">
        <v>0</v>
      </c>
      <c r="B303" s="400"/>
      <c r="C303" s="242">
        <v>0</v>
      </c>
      <c r="D303" s="416">
        <v>0</v>
      </c>
      <c r="E303" s="402">
        <v>0</v>
      </c>
      <c r="F303" s="500">
        <v>0</v>
      </c>
      <c r="G303" s="501">
        <v>0</v>
      </c>
      <c r="H303" s="405">
        <v>0</v>
      </c>
      <c r="I303" s="406"/>
      <c r="J303" s="428"/>
      <c r="K303" s="429"/>
      <c r="L303" s="405"/>
      <c r="M303" s="423"/>
      <c r="N303" s="424"/>
      <c r="O303" s="425"/>
    </row>
    <row r="304" spans="1:15" s="16" customFormat="1" ht="11.1" customHeight="1" x14ac:dyDescent="0.15">
      <c r="A304" s="380"/>
      <c r="B304" s="379"/>
      <c r="C304" s="378"/>
      <c r="D304" s="377"/>
      <c r="E304" s="13"/>
      <c r="F304" s="494"/>
      <c r="G304" s="483"/>
      <c r="H304" s="376"/>
      <c r="I304" s="336"/>
      <c r="J304" s="328"/>
      <c r="K304" s="13"/>
      <c r="M304" s="231"/>
      <c r="N304" s="12"/>
      <c r="O304" s="329"/>
    </row>
    <row r="305" spans="1:16" s="16" customFormat="1" ht="11.1" customHeight="1" x14ac:dyDescent="0.15">
      <c r="A305" s="11"/>
      <c r="B305" s="375"/>
      <c r="C305" s="378"/>
      <c r="D305" s="377"/>
      <c r="E305" s="13"/>
      <c r="F305" s="494"/>
      <c r="G305" s="483">
        <v>0</v>
      </c>
      <c r="I305" s="336"/>
      <c r="J305" s="328"/>
      <c r="K305" s="13"/>
      <c r="L305" s="15">
        <v>0</v>
      </c>
      <c r="M305" s="231"/>
      <c r="N305" s="12"/>
      <c r="O305" s="431">
        <v>0</v>
      </c>
      <c r="P305" s="100">
        <v>0</v>
      </c>
    </row>
    <row r="306" spans="1:16" s="16" customFormat="1" ht="11.1" customHeight="1" x14ac:dyDescent="0.15">
      <c r="A306" s="373"/>
      <c r="B306" s="372"/>
      <c r="C306" s="371"/>
      <c r="D306" s="370"/>
      <c r="E306" s="369"/>
      <c r="F306" s="502"/>
      <c r="G306" s="503"/>
      <c r="H306" s="366"/>
      <c r="I306" s="365"/>
      <c r="J306" s="364"/>
      <c r="K306" s="369"/>
      <c r="L306" s="366"/>
      <c r="M306" s="383"/>
      <c r="N306" s="384"/>
      <c r="O306" s="385"/>
    </row>
    <row r="307" spans="1:16" s="3" customFormat="1" ht="13.5" x14ac:dyDescent="0.15">
      <c r="A307" s="1"/>
      <c r="B307" s="2"/>
      <c r="C307" s="240"/>
      <c r="D307" s="4"/>
      <c r="E307" s="5"/>
      <c r="F307" s="489"/>
      <c r="G307" s="490"/>
      <c r="H307" s="8"/>
      <c r="I307" s="9"/>
      <c r="K307" s="5"/>
      <c r="N307" s="8" t="s">
        <v>581</v>
      </c>
      <c r="O307" s="5">
        <v>7</v>
      </c>
    </row>
    <row r="308" spans="1:16" s="10" customFormat="1" ht="30" customHeight="1" x14ac:dyDescent="0.15">
      <c r="A308" s="1114" t="s">
        <v>1795</v>
      </c>
      <c r="B308" s="1115"/>
      <c r="C308" s="1115"/>
      <c r="D308" s="1115"/>
      <c r="E308" s="1115"/>
      <c r="F308" s="1115"/>
      <c r="G308" s="1115"/>
      <c r="H308" s="1115"/>
      <c r="I308" s="1115"/>
      <c r="J308" s="1115"/>
      <c r="K308" s="1115"/>
      <c r="L308" s="1115"/>
      <c r="M308" s="1115"/>
      <c r="N308" s="1115"/>
      <c r="O308" s="1116"/>
    </row>
    <row r="309" spans="1:16" s="10" customFormat="1" ht="13.5" customHeight="1" x14ac:dyDescent="0.15">
      <c r="A309" s="274"/>
      <c r="B309" s="27" t="s">
        <v>1828</v>
      </c>
      <c r="C309" s="275"/>
      <c r="D309" s="275"/>
      <c r="E309" s="275"/>
      <c r="F309" s="491"/>
      <c r="G309" s="491"/>
      <c r="H309" s="275"/>
      <c r="I309" s="275"/>
      <c r="J309" s="275"/>
      <c r="K309" s="275"/>
      <c r="L309" s="275"/>
      <c r="M309" s="275"/>
      <c r="N309" s="275"/>
      <c r="O309" s="434"/>
    </row>
    <row r="310" spans="1:16" s="10" customFormat="1" ht="15.95" customHeight="1" x14ac:dyDescent="0.15">
      <c r="A310" s="1092" t="s">
        <v>6</v>
      </c>
      <c r="B310" s="1095" t="s">
        <v>34</v>
      </c>
      <c r="C310" s="1125" t="s">
        <v>9</v>
      </c>
      <c r="D310" s="1101" t="s">
        <v>1850</v>
      </c>
      <c r="E310" s="1117"/>
      <c r="F310" s="1117"/>
      <c r="G310" s="1117"/>
      <c r="H310" s="1117"/>
      <c r="I310" s="1118"/>
      <c r="J310" s="1101" t="s">
        <v>1851</v>
      </c>
      <c r="K310" s="1117"/>
      <c r="L310" s="1122"/>
      <c r="M310" s="1109" t="s">
        <v>1852</v>
      </c>
      <c r="N310" s="1117"/>
      <c r="O310" s="1118"/>
    </row>
    <row r="311" spans="1:16" s="10" customFormat="1" ht="15.95" customHeight="1" x14ac:dyDescent="0.15">
      <c r="A311" s="1093"/>
      <c r="B311" s="1096"/>
      <c r="C311" s="1126"/>
      <c r="D311" s="1123"/>
      <c r="E311" s="1120"/>
      <c r="F311" s="1120"/>
      <c r="G311" s="1120"/>
      <c r="H311" s="1120"/>
      <c r="I311" s="1121"/>
      <c r="J311" s="1123"/>
      <c r="K311" s="1120"/>
      <c r="L311" s="1124"/>
      <c r="M311" s="1119"/>
      <c r="N311" s="1120"/>
      <c r="O311" s="1121"/>
    </row>
    <row r="312" spans="1:16" s="3" customFormat="1" ht="15.95" customHeight="1" x14ac:dyDescent="0.15">
      <c r="A312" s="1094"/>
      <c r="B312" s="1097"/>
      <c r="C312" s="1127"/>
      <c r="D312" s="334" t="s">
        <v>4</v>
      </c>
      <c r="E312" s="296" t="s">
        <v>5</v>
      </c>
      <c r="F312" s="492"/>
      <c r="G312" s="493"/>
      <c r="H312" s="1111"/>
      <c r="I312" s="1112"/>
      <c r="J312" s="326" t="s">
        <v>4</v>
      </c>
      <c r="K312" s="296" t="s">
        <v>5</v>
      </c>
      <c r="L312" s="299"/>
      <c r="M312" s="300" t="s">
        <v>4</v>
      </c>
      <c r="N312" s="296" t="s">
        <v>5</v>
      </c>
      <c r="O312" s="327"/>
    </row>
    <row r="313" spans="1:16" s="16" customFormat="1" ht="11.1" customHeight="1" x14ac:dyDescent="0.15">
      <c r="A313" s="11">
        <v>0</v>
      </c>
      <c r="B313" s="12">
        <v>0</v>
      </c>
      <c r="C313" s="241">
        <v>0</v>
      </c>
      <c r="D313" s="335"/>
      <c r="E313" s="13"/>
      <c r="F313" s="494"/>
      <c r="G313" s="483"/>
      <c r="I313" s="336"/>
      <c r="J313" s="328"/>
      <c r="K313" s="13"/>
      <c r="M313" s="231"/>
      <c r="N313" s="12"/>
      <c r="O313" s="329"/>
    </row>
    <row r="314" spans="1:16" s="16" customFormat="1" ht="11.1" customHeight="1" x14ac:dyDescent="0.15">
      <c r="A314" s="381">
        <v>0</v>
      </c>
      <c r="B314" s="12">
        <v>0</v>
      </c>
      <c r="C314" s="382">
        <v>0</v>
      </c>
      <c r="D314" s="335"/>
      <c r="E314" s="13"/>
      <c r="F314" s="494"/>
      <c r="G314" s="483"/>
      <c r="I314" s="336"/>
      <c r="J314" s="328"/>
      <c r="K314" s="13"/>
      <c r="M314" s="231"/>
      <c r="N314" s="12"/>
      <c r="O314" s="329"/>
    </row>
    <row r="315" spans="1:16" s="16" customFormat="1" ht="11.1" customHeight="1" x14ac:dyDescent="0.15">
      <c r="A315" s="360" t="s">
        <v>1215</v>
      </c>
      <c r="B315" s="361" t="s">
        <v>1811</v>
      </c>
      <c r="C315" s="363">
        <v>0</v>
      </c>
      <c r="D315" s="337">
        <v>0</v>
      </c>
      <c r="E315" s="362">
        <v>0</v>
      </c>
      <c r="F315" s="495">
        <v>0</v>
      </c>
      <c r="G315" s="496">
        <v>0</v>
      </c>
      <c r="H315" s="20">
        <v>0</v>
      </c>
      <c r="I315" s="338"/>
      <c r="J315" s="328"/>
      <c r="K315" s="13"/>
      <c r="M315" s="231"/>
      <c r="N315" s="12"/>
      <c r="O315" s="329"/>
    </row>
    <row r="316" spans="1:16" s="16" customFormat="1" ht="11.1" customHeight="1" x14ac:dyDescent="0.15">
      <c r="A316" s="11">
        <v>0</v>
      </c>
      <c r="B316" s="359">
        <v>0</v>
      </c>
      <c r="C316" s="241">
        <v>0</v>
      </c>
      <c r="D316" s="386"/>
      <c r="E316" s="387"/>
      <c r="F316" s="497"/>
      <c r="G316" s="498"/>
      <c r="H316" s="390"/>
      <c r="I316" s="391"/>
      <c r="J316" s="536"/>
      <c r="K316" s="393"/>
      <c r="L316" s="394"/>
      <c r="M316" s="538"/>
      <c r="N316" s="393"/>
      <c r="O316" s="396"/>
    </row>
    <row r="317" spans="1:16" s="16" customFormat="1" ht="11.1" customHeight="1" x14ac:dyDescent="0.15">
      <c r="A317" s="381">
        <v>0</v>
      </c>
      <c r="B317" s="359">
        <v>0</v>
      </c>
      <c r="C317" s="241" t="s">
        <v>1824</v>
      </c>
      <c r="D317" s="386"/>
      <c r="E317" s="387"/>
      <c r="F317" s="497"/>
      <c r="G317" s="498"/>
      <c r="H317" s="430"/>
      <c r="I317" s="391"/>
      <c r="J317" s="537"/>
      <c r="K317" s="387"/>
      <c r="L317" s="390"/>
      <c r="M317" s="539"/>
      <c r="N317" s="387"/>
      <c r="O317" s="399"/>
    </row>
    <row r="318" spans="1:16" s="16" customFormat="1" ht="11.1" customHeight="1" x14ac:dyDescent="0.15">
      <c r="A318" s="360">
        <v>0</v>
      </c>
      <c r="B318" s="400" t="s">
        <v>1825</v>
      </c>
      <c r="C318" s="242" t="s">
        <v>740</v>
      </c>
      <c r="D318" s="416">
        <v>3</v>
      </c>
      <c r="E318" s="402" t="s">
        <v>1211</v>
      </c>
      <c r="F318" s="500"/>
      <c r="G318" s="501"/>
      <c r="H318" s="405"/>
      <c r="I318" s="406"/>
      <c r="J318" s="407">
        <v>3</v>
      </c>
      <c r="K318" s="408" t="s">
        <v>1211</v>
      </c>
      <c r="L318" s="510">
        <v>0</v>
      </c>
      <c r="M318" s="409"/>
      <c r="N318" s="408"/>
      <c r="O318" s="410"/>
      <c r="P318" s="535">
        <v>0</v>
      </c>
    </row>
    <row r="319" spans="1:16" s="16" customFormat="1" ht="11.1" customHeight="1" x14ac:dyDescent="0.15">
      <c r="A319" s="11">
        <v>0</v>
      </c>
      <c r="B319" s="359"/>
      <c r="C319" s="241"/>
      <c r="D319" s="386"/>
      <c r="E319" s="387"/>
      <c r="F319" s="497"/>
      <c r="G319" s="498"/>
      <c r="H319" s="390"/>
      <c r="I319" s="391"/>
      <c r="J319" s="536"/>
      <c r="K319" s="393"/>
      <c r="L319" s="394"/>
      <c r="M319" s="538"/>
      <c r="N319" s="393"/>
      <c r="O319" s="396"/>
    </row>
    <row r="320" spans="1:16" s="16" customFormat="1" ht="11.1" customHeight="1" x14ac:dyDescent="0.15">
      <c r="A320" s="381">
        <v>0</v>
      </c>
      <c r="B320" s="359"/>
      <c r="C320" s="241"/>
      <c r="D320" s="386"/>
      <c r="E320" s="387"/>
      <c r="F320" s="497"/>
      <c r="G320" s="498"/>
      <c r="H320" s="430"/>
      <c r="I320" s="391"/>
      <c r="J320" s="537"/>
      <c r="K320" s="387"/>
      <c r="L320" s="390"/>
      <c r="M320" s="539"/>
      <c r="N320" s="387"/>
      <c r="O320" s="399"/>
    </row>
    <row r="321" spans="1:16" s="16" customFormat="1" ht="11.1" customHeight="1" x14ac:dyDescent="0.15">
      <c r="A321" s="360">
        <v>0</v>
      </c>
      <c r="B321" s="400"/>
      <c r="C321" s="242"/>
      <c r="D321" s="416"/>
      <c r="E321" s="402"/>
      <c r="F321" s="500"/>
      <c r="G321" s="501"/>
      <c r="H321" s="405"/>
      <c r="I321" s="406"/>
      <c r="J321" s="940"/>
      <c r="K321" s="408"/>
      <c r="L321" s="510"/>
      <c r="M321" s="941"/>
      <c r="N321" s="408"/>
      <c r="O321" s="410"/>
      <c r="P321" s="535"/>
    </row>
    <row r="322" spans="1:16" s="16" customFormat="1" ht="11.1" customHeight="1" x14ac:dyDescent="0.15">
      <c r="A322" s="11"/>
      <c r="B322" s="359"/>
      <c r="C322" s="241"/>
      <c r="D322" s="386"/>
      <c r="E322" s="387"/>
      <c r="F322" s="497"/>
      <c r="G322" s="498"/>
      <c r="H322" s="390"/>
      <c r="I322" s="391"/>
      <c r="J322" s="426"/>
      <c r="K322" s="412"/>
      <c r="L322" s="413"/>
      <c r="M322" s="414"/>
      <c r="N322" s="422"/>
      <c r="O322" s="415"/>
      <c r="P322" s="535"/>
    </row>
    <row r="323" spans="1:16" s="16" customFormat="1" ht="11.1" customHeight="1" x14ac:dyDescent="0.15">
      <c r="A323" s="381"/>
      <c r="B323" s="359"/>
      <c r="C323" s="241"/>
      <c r="D323" s="386"/>
      <c r="E323" s="387"/>
      <c r="F323" s="497"/>
      <c r="G323" s="498"/>
      <c r="H323" s="390"/>
      <c r="I323" s="391"/>
      <c r="J323" s="427"/>
      <c r="K323" s="387"/>
      <c r="L323" s="390"/>
      <c r="M323" s="398"/>
      <c r="N323" s="359"/>
      <c r="O323" s="399"/>
      <c r="P323" s="535"/>
    </row>
    <row r="324" spans="1:16" s="16" customFormat="1" ht="11.1" customHeight="1" x14ac:dyDescent="0.15">
      <c r="A324" s="360"/>
      <c r="B324" s="400"/>
      <c r="C324" s="242"/>
      <c r="D324" s="416"/>
      <c r="E324" s="402"/>
      <c r="F324" s="500"/>
      <c r="G324" s="501"/>
      <c r="H324" s="405"/>
      <c r="I324" s="406"/>
      <c r="J324" s="428"/>
      <c r="K324" s="429"/>
      <c r="L324" s="405"/>
      <c r="M324" s="423"/>
      <c r="N324" s="424"/>
      <c r="O324" s="425"/>
      <c r="P324" s="535"/>
    </row>
    <row r="325" spans="1:16" s="16" customFormat="1" ht="11.1" customHeight="1" x14ac:dyDescent="0.15">
      <c r="A325" s="11"/>
      <c r="B325" s="359"/>
      <c r="C325" s="241"/>
      <c r="D325" s="386"/>
      <c r="E325" s="387"/>
      <c r="F325" s="497"/>
      <c r="G325" s="498"/>
      <c r="H325" s="390"/>
      <c r="I325" s="391"/>
      <c r="J325" s="426"/>
      <c r="K325" s="412"/>
      <c r="L325" s="413"/>
      <c r="M325" s="414"/>
      <c r="N325" s="422"/>
      <c r="O325" s="415"/>
      <c r="P325" s="535"/>
    </row>
    <row r="326" spans="1:16" s="16" customFormat="1" ht="11.1" customHeight="1" x14ac:dyDescent="0.15">
      <c r="A326" s="381"/>
      <c r="B326" s="359"/>
      <c r="C326" s="241"/>
      <c r="D326" s="386"/>
      <c r="E326" s="387"/>
      <c r="F326" s="497"/>
      <c r="G326" s="498"/>
      <c r="H326" s="390"/>
      <c r="I326" s="391"/>
      <c r="J326" s="427"/>
      <c r="K326" s="387"/>
      <c r="L326" s="390"/>
      <c r="M326" s="398"/>
      <c r="N326" s="359"/>
      <c r="O326" s="399"/>
      <c r="P326" s="535"/>
    </row>
    <row r="327" spans="1:16" s="16" customFormat="1" ht="11.1" customHeight="1" x14ac:dyDescent="0.15">
      <c r="A327" s="360"/>
      <c r="B327" s="400"/>
      <c r="C327" s="242"/>
      <c r="D327" s="416"/>
      <c r="E327" s="402"/>
      <c r="F327" s="500"/>
      <c r="G327" s="501"/>
      <c r="H327" s="405"/>
      <c r="I327" s="406"/>
      <c r="J327" s="428"/>
      <c r="K327" s="429"/>
      <c r="L327" s="405"/>
      <c r="M327" s="423"/>
      <c r="N327" s="424"/>
      <c r="O327" s="425"/>
      <c r="P327" s="535"/>
    </row>
    <row r="328" spans="1:16" s="16" customFormat="1" ht="11.1" customHeight="1" x14ac:dyDescent="0.15">
      <c r="A328" s="11"/>
      <c r="B328" s="359"/>
      <c r="C328" s="241"/>
      <c r="D328" s="386"/>
      <c r="E328" s="387"/>
      <c r="F328" s="497"/>
      <c r="G328" s="498"/>
      <c r="H328" s="390"/>
      <c r="I328" s="391"/>
      <c r="J328" s="426"/>
      <c r="K328" s="412"/>
      <c r="L328" s="413"/>
      <c r="M328" s="414"/>
      <c r="N328" s="422"/>
      <c r="O328" s="415"/>
      <c r="P328" s="535"/>
    </row>
    <row r="329" spans="1:16" s="16" customFormat="1" ht="11.1" customHeight="1" x14ac:dyDescent="0.15">
      <c r="A329" s="381"/>
      <c r="B329" s="359"/>
      <c r="C329" s="241"/>
      <c r="D329" s="386"/>
      <c r="E329" s="387"/>
      <c r="F329" s="497"/>
      <c r="G329" s="498"/>
      <c r="H329" s="390"/>
      <c r="I329" s="391"/>
      <c r="J329" s="427"/>
      <c r="K329" s="387"/>
      <c r="L329" s="390"/>
      <c r="M329" s="398"/>
      <c r="N329" s="359"/>
      <c r="O329" s="399"/>
      <c r="P329" s="535"/>
    </row>
    <row r="330" spans="1:16" s="16" customFormat="1" ht="11.1" customHeight="1" x14ac:dyDescent="0.15">
      <c r="A330" s="360"/>
      <c r="B330" s="400"/>
      <c r="C330" s="242"/>
      <c r="D330" s="416"/>
      <c r="E330" s="402"/>
      <c r="F330" s="500"/>
      <c r="G330" s="501"/>
      <c r="H330" s="405"/>
      <c r="I330" s="406"/>
      <c r="J330" s="428"/>
      <c r="K330" s="429"/>
      <c r="L330" s="405"/>
      <c r="M330" s="423"/>
      <c r="N330" s="424"/>
      <c r="O330" s="425"/>
      <c r="P330" s="535"/>
    </row>
    <row r="331" spans="1:16" s="16" customFormat="1" ht="11.1" customHeight="1" x14ac:dyDescent="0.15">
      <c r="A331" s="11"/>
      <c r="B331" s="359"/>
      <c r="C331" s="241"/>
      <c r="D331" s="386"/>
      <c r="E331" s="387"/>
      <c r="F331" s="497"/>
      <c r="G331" s="498"/>
      <c r="H331" s="390"/>
      <c r="I331" s="391"/>
      <c r="J331" s="426"/>
      <c r="K331" s="412"/>
      <c r="L331" s="413"/>
      <c r="M331" s="414"/>
      <c r="N331" s="422"/>
      <c r="O331" s="415"/>
      <c r="P331" s="535"/>
    </row>
    <row r="332" spans="1:16" s="16" customFormat="1" ht="11.1" customHeight="1" x14ac:dyDescent="0.15">
      <c r="A332" s="381"/>
      <c r="B332" s="359"/>
      <c r="C332" s="241"/>
      <c r="D332" s="386"/>
      <c r="E332" s="387"/>
      <c r="F332" s="497"/>
      <c r="G332" s="498"/>
      <c r="H332" s="390"/>
      <c r="I332" s="391"/>
      <c r="J332" s="427"/>
      <c r="K332" s="387"/>
      <c r="L332" s="390"/>
      <c r="M332" s="398"/>
      <c r="N332" s="359"/>
      <c r="O332" s="399"/>
      <c r="P332" s="535"/>
    </row>
    <row r="333" spans="1:16" s="16" customFormat="1" ht="11.1" customHeight="1" x14ac:dyDescent="0.15">
      <c r="A333" s="360"/>
      <c r="B333" s="400"/>
      <c r="C333" s="242"/>
      <c r="D333" s="416"/>
      <c r="E333" s="402"/>
      <c r="F333" s="500"/>
      <c r="G333" s="501"/>
      <c r="H333" s="405"/>
      <c r="I333" s="406"/>
      <c r="J333" s="428"/>
      <c r="K333" s="429"/>
      <c r="L333" s="405"/>
      <c r="M333" s="423"/>
      <c r="N333" s="424"/>
      <c r="O333" s="425"/>
      <c r="P333" s="535"/>
    </row>
    <row r="334" spans="1:16" s="16" customFormat="1" ht="11.1" customHeight="1" x14ac:dyDescent="0.15">
      <c r="A334" s="11"/>
      <c r="B334" s="359"/>
      <c r="C334" s="241"/>
      <c r="D334" s="386"/>
      <c r="E334" s="387"/>
      <c r="F334" s="497"/>
      <c r="G334" s="498"/>
      <c r="H334" s="390"/>
      <c r="I334" s="391"/>
      <c r="J334" s="426"/>
      <c r="K334" s="412"/>
      <c r="L334" s="413"/>
      <c r="M334" s="414"/>
      <c r="N334" s="422"/>
      <c r="O334" s="415"/>
      <c r="P334" s="535"/>
    </row>
    <row r="335" spans="1:16" s="16" customFormat="1" ht="11.1" customHeight="1" x14ac:dyDescent="0.15">
      <c r="A335" s="381"/>
      <c r="B335" s="359"/>
      <c r="C335" s="241"/>
      <c r="D335" s="386"/>
      <c r="E335" s="387"/>
      <c r="F335" s="497"/>
      <c r="G335" s="498"/>
      <c r="H335" s="390"/>
      <c r="I335" s="391"/>
      <c r="J335" s="427"/>
      <c r="K335" s="387"/>
      <c r="L335" s="390"/>
      <c r="M335" s="398"/>
      <c r="N335" s="359"/>
      <c r="O335" s="399"/>
      <c r="P335" s="535"/>
    </row>
    <row r="336" spans="1:16" s="16" customFormat="1" ht="11.1" customHeight="1" x14ac:dyDescent="0.15">
      <c r="A336" s="360"/>
      <c r="B336" s="400"/>
      <c r="C336" s="242"/>
      <c r="D336" s="416"/>
      <c r="E336" s="402"/>
      <c r="F336" s="500"/>
      <c r="G336" s="501"/>
      <c r="H336" s="405"/>
      <c r="I336" s="406"/>
      <c r="J336" s="428"/>
      <c r="K336" s="429"/>
      <c r="L336" s="405"/>
      <c r="M336" s="423"/>
      <c r="N336" s="424"/>
      <c r="O336" s="425"/>
      <c r="P336" s="535"/>
    </row>
    <row r="337" spans="1:16" s="16" customFormat="1" ht="11.1" customHeight="1" x14ac:dyDescent="0.15">
      <c r="A337" s="11"/>
      <c r="B337" s="359"/>
      <c r="C337" s="241"/>
      <c r="D337" s="386"/>
      <c r="E337" s="387"/>
      <c r="F337" s="497"/>
      <c r="G337" s="498"/>
      <c r="H337" s="390"/>
      <c r="I337" s="391"/>
      <c r="J337" s="426"/>
      <c r="K337" s="412"/>
      <c r="L337" s="413"/>
      <c r="M337" s="414"/>
      <c r="N337" s="422"/>
      <c r="O337" s="415"/>
      <c r="P337" s="535"/>
    </row>
    <row r="338" spans="1:16" s="16" customFormat="1" ht="11.1" customHeight="1" x14ac:dyDescent="0.15">
      <c r="A338" s="381"/>
      <c r="B338" s="359"/>
      <c r="C338" s="241"/>
      <c r="D338" s="386"/>
      <c r="E338" s="387"/>
      <c r="F338" s="497"/>
      <c r="G338" s="498"/>
      <c r="H338" s="390"/>
      <c r="I338" s="391"/>
      <c r="J338" s="427"/>
      <c r="K338" s="387"/>
      <c r="L338" s="390"/>
      <c r="M338" s="398"/>
      <c r="N338" s="359"/>
      <c r="O338" s="399"/>
      <c r="P338" s="535"/>
    </row>
    <row r="339" spans="1:16" s="16" customFormat="1" ht="11.1" customHeight="1" x14ac:dyDescent="0.15">
      <c r="A339" s="360"/>
      <c r="B339" s="400"/>
      <c r="C339" s="242"/>
      <c r="D339" s="416"/>
      <c r="E339" s="402"/>
      <c r="F339" s="500"/>
      <c r="G339" s="501"/>
      <c r="H339" s="405"/>
      <c r="I339" s="406"/>
      <c r="J339" s="428"/>
      <c r="K339" s="429"/>
      <c r="L339" s="405"/>
      <c r="M339" s="423"/>
      <c r="N339" s="424"/>
      <c r="O339" s="425"/>
      <c r="P339" s="535"/>
    </row>
    <row r="340" spans="1:16" s="16" customFormat="1" ht="11.1" customHeight="1" x14ac:dyDescent="0.15">
      <c r="A340" s="11"/>
      <c r="B340" s="359"/>
      <c r="C340" s="241"/>
      <c r="D340" s="386"/>
      <c r="E340" s="387"/>
      <c r="F340" s="497"/>
      <c r="G340" s="498"/>
      <c r="H340" s="390"/>
      <c r="I340" s="391"/>
      <c r="J340" s="426"/>
      <c r="K340" s="412"/>
      <c r="L340" s="413"/>
      <c r="M340" s="414"/>
      <c r="N340" s="422"/>
      <c r="O340" s="415"/>
      <c r="P340" s="535"/>
    </row>
    <row r="341" spans="1:16" s="16" customFormat="1" ht="11.1" customHeight="1" x14ac:dyDescent="0.15">
      <c r="A341" s="381"/>
      <c r="B341" s="359"/>
      <c r="C341" s="241"/>
      <c r="D341" s="386"/>
      <c r="E341" s="387"/>
      <c r="F341" s="497"/>
      <c r="G341" s="498"/>
      <c r="H341" s="390"/>
      <c r="I341" s="391"/>
      <c r="J341" s="427"/>
      <c r="K341" s="387"/>
      <c r="L341" s="390"/>
      <c r="M341" s="398"/>
      <c r="N341" s="359"/>
      <c r="O341" s="399"/>
      <c r="P341" s="535"/>
    </row>
    <row r="342" spans="1:16" s="16" customFormat="1" ht="11.1" customHeight="1" x14ac:dyDescent="0.15">
      <c r="A342" s="360"/>
      <c r="B342" s="400"/>
      <c r="C342" s="242"/>
      <c r="D342" s="416"/>
      <c r="E342" s="402"/>
      <c r="F342" s="500"/>
      <c r="G342" s="501"/>
      <c r="H342" s="405"/>
      <c r="I342" s="406"/>
      <c r="J342" s="428"/>
      <c r="K342" s="429"/>
      <c r="L342" s="405"/>
      <c r="M342" s="423"/>
      <c r="N342" s="424"/>
      <c r="O342" s="425"/>
      <c r="P342" s="535"/>
    </row>
    <row r="343" spans="1:16" s="16" customFormat="1" ht="11.1" customHeight="1" x14ac:dyDescent="0.15">
      <c r="A343" s="11"/>
      <c r="B343" s="359"/>
      <c r="C343" s="241"/>
      <c r="D343" s="386"/>
      <c r="E343" s="387"/>
      <c r="F343" s="497"/>
      <c r="G343" s="498"/>
      <c r="H343" s="390"/>
      <c r="I343" s="391"/>
      <c r="J343" s="426"/>
      <c r="K343" s="412"/>
      <c r="L343" s="413"/>
      <c r="M343" s="414"/>
      <c r="N343" s="422"/>
      <c r="O343" s="415"/>
      <c r="P343" s="535"/>
    </row>
    <row r="344" spans="1:16" s="16" customFormat="1" ht="11.1" customHeight="1" x14ac:dyDescent="0.15">
      <c r="A344" s="381"/>
      <c r="B344" s="359"/>
      <c r="C344" s="241"/>
      <c r="D344" s="386"/>
      <c r="E344" s="387"/>
      <c r="F344" s="497"/>
      <c r="G344" s="498"/>
      <c r="H344" s="390"/>
      <c r="I344" s="391"/>
      <c r="J344" s="427"/>
      <c r="K344" s="387"/>
      <c r="L344" s="390"/>
      <c r="M344" s="398"/>
      <c r="N344" s="359"/>
      <c r="O344" s="399"/>
      <c r="P344" s="535"/>
    </row>
    <row r="345" spans="1:16" s="16" customFormat="1" ht="11.1" customHeight="1" x14ac:dyDescent="0.15">
      <c r="A345" s="360"/>
      <c r="B345" s="400"/>
      <c r="C345" s="242"/>
      <c r="D345" s="416"/>
      <c r="E345" s="402"/>
      <c r="F345" s="500"/>
      <c r="G345" s="501"/>
      <c r="H345" s="405"/>
      <c r="I345" s="406"/>
      <c r="J345" s="428"/>
      <c r="K345" s="429"/>
      <c r="L345" s="405"/>
      <c r="M345" s="423"/>
      <c r="N345" s="424"/>
      <c r="O345" s="425"/>
      <c r="P345" s="535"/>
    </row>
    <row r="346" spans="1:16" s="16" customFormat="1" ht="11.1" customHeight="1" x14ac:dyDescent="0.15">
      <c r="A346" s="11"/>
      <c r="B346" s="359"/>
      <c r="C346" s="241"/>
      <c r="D346" s="386"/>
      <c r="E346" s="387"/>
      <c r="F346" s="497"/>
      <c r="G346" s="498"/>
      <c r="H346" s="390"/>
      <c r="I346" s="391"/>
      <c r="J346" s="426"/>
      <c r="K346" s="412"/>
      <c r="L346" s="413"/>
      <c r="M346" s="414"/>
      <c r="N346" s="422"/>
      <c r="O346" s="415"/>
      <c r="P346" s="535"/>
    </row>
    <row r="347" spans="1:16" s="16" customFormat="1" ht="11.1" customHeight="1" x14ac:dyDescent="0.15">
      <c r="A347" s="381"/>
      <c r="B347" s="359"/>
      <c r="C347" s="241"/>
      <c r="D347" s="386"/>
      <c r="E347" s="387"/>
      <c r="F347" s="497"/>
      <c r="G347" s="498"/>
      <c r="H347" s="390"/>
      <c r="I347" s="391"/>
      <c r="J347" s="427"/>
      <c r="K347" s="387"/>
      <c r="L347" s="390"/>
      <c r="M347" s="398"/>
      <c r="N347" s="359"/>
      <c r="O347" s="399"/>
      <c r="P347" s="535"/>
    </row>
    <row r="348" spans="1:16" s="16" customFormat="1" ht="11.1" customHeight="1" x14ac:dyDescent="0.15">
      <c r="A348" s="360"/>
      <c r="B348" s="400"/>
      <c r="C348" s="242"/>
      <c r="D348" s="416"/>
      <c r="E348" s="402"/>
      <c r="F348" s="500"/>
      <c r="G348" s="501"/>
      <c r="H348" s="405"/>
      <c r="I348" s="406"/>
      <c r="J348" s="428"/>
      <c r="K348" s="429"/>
      <c r="L348" s="405"/>
      <c r="M348" s="423"/>
      <c r="N348" s="424"/>
      <c r="O348" s="425"/>
      <c r="P348" s="535"/>
    </row>
    <row r="349" spans="1:16" s="16" customFormat="1" ht="11.1" customHeight="1" x14ac:dyDescent="0.15">
      <c r="A349" s="11"/>
      <c r="B349" s="359"/>
      <c r="C349" s="241"/>
      <c r="D349" s="386"/>
      <c r="E349" s="387"/>
      <c r="F349" s="497"/>
      <c r="G349" s="498"/>
      <c r="H349" s="390"/>
      <c r="I349" s="391"/>
      <c r="J349" s="426"/>
      <c r="K349" s="412"/>
      <c r="L349" s="413"/>
      <c r="M349" s="414"/>
      <c r="N349" s="422"/>
      <c r="O349" s="415"/>
    </row>
    <row r="350" spans="1:16" s="16" customFormat="1" ht="11.1" customHeight="1" x14ac:dyDescent="0.15">
      <c r="A350" s="381"/>
      <c r="B350" s="359"/>
      <c r="C350" s="241"/>
      <c r="D350" s="386"/>
      <c r="E350" s="387"/>
      <c r="F350" s="497"/>
      <c r="G350" s="498"/>
      <c r="H350" s="430"/>
      <c r="I350" s="391"/>
      <c r="J350" s="427"/>
      <c r="K350" s="387"/>
      <c r="L350" s="390"/>
      <c r="M350" s="398"/>
      <c r="N350" s="359"/>
      <c r="O350" s="399"/>
    </row>
    <row r="351" spans="1:16" s="16" customFormat="1" ht="11.1" customHeight="1" x14ac:dyDescent="0.15">
      <c r="A351" s="360"/>
      <c r="B351" s="400"/>
      <c r="C351" s="242"/>
      <c r="D351" s="416"/>
      <c r="E351" s="402"/>
      <c r="F351" s="500"/>
      <c r="G351" s="501"/>
      <c r="H351" s="405"/>
      <c r="I351" s="406"/>
      <c r="J351" s="428"/>
      <c r="K351" s="429"/>
      <c r="L351" s="405"/>
      <c r="M351" s="423"/>
      <c r="N351" s="424"/>
      <c r="O351" s="425"/>
    </row>
    <row r="352" spans="1:16" s="16" customFormat="1" ht="11.1" customHeight="1" x14ac:dyDescent="0.15">
      <c r="A352" s="11"/>
      <c r="B352" s="359"/>
      <c r="C352" s="241"/>
      <c r="D352" s="386"/>
      <c r="E352" s="387"/>
      <c r="F352" s="497"/>
      <c r="G352" s="498"/>
      <c r="H352" s="390"/>
      <c r="I352" s="391"/>
      <c r="J352" s="426"/>
      <c r="K352" s="412"/>
      <c r="L352" s="413"/>
      <c r="M352" s="414"/>
      <c r="N352" s="422"/>
      <c r="O352" s="415"/>
    </row>
    <row r="353" spans="1:16" s="16" customFormat="1" ht="11.1" customHeight="1" x14ac:dyDescent="0.15">
      <c r="A353" s="381"/>
      <c r="B353" s="359"/>
      <c r="C353" s="241"/>
      <c r="D353" s="386"/>
      <c r="E353" s="387"/>
      <c r="F353" s="497"/>
      <c r="G353" s="498"/>
      <c r="H353" s="390"/>
      <c r="I353" s="391"/>
      <c r="J353" s="427"/>
      <c r="K353" s="387"/>
      <c r="L353" s="390"/>
      <c r="M353" s="398"/>
      <c r="N353" s="359"/>
      <c r="O353" s="399"/>
    </row>
    <row r="354" spans="1:16" s="16" customFormat="1" ht="11.1" customHeight="1" x14ac:dyDescent="0.15">
      <c r="A354" s="360"/>
      <c r="B354" s="400"/>
      <c r="C354" s="242"/>
      <c r="D354" s="416"/>
      <c r="E354" s="402"/>
      <c r="F354" s="500"/>
      <c r="G354" s="501"/>
      <c r="H354" s="405"/>
      <c r="I354" s="406"/>
      <c r="J354" s="428"/>
      <c r="K354" s="429"/>
      <c r="L354" s="405"/>
      <c r="M354" s="423"/>
      <c r="N354" s="424"/>
      <c r="O354" s="425"/>
    </row>
    <row r="355" spans="1:16" s="16" customFormat="1" ht="11.1" customHeight="1" x14ac:dyDescent="0.15">
      <c r="A355" s="11">
        <v>0</v>
      </c>
      <c r="B355" s="359">
        <v>0</v>
      </c>
      <c r="C355" s="241">
        <v>0</v>
      </c>
      <c r="D355" s="386"/>
      <c r="E355" s="387"/>
      <c r="F355" s="497"/>
      <c r="G355" s="498"/>
      <c r="H355" s="390"/>
      <c r="I355" s="391"/>
      <c r="J355" s="426"/>
      <c r="K355" s="412"/>
      <c r="L355" s="413"/>
      <c r="M355" s="414"/>
      <c r="N355" s="422"/>
      <c r="O355" s="415"/>
    </row>
    <row r="356" spans="1:16" s="16" customFormat="1" ht="11.1" customHeight="1" x14ac:dyDescent="0.15">
      <c r="A356" s="381">
        <v>0</v>
      </c>
      <c r="B356" s="375"/>
      <c r="C356" s="241">
        <v>0</v>
      </c>
      <c r="D356" s="386"/>
      <c r="E356" s="387"/>
      <c r="F356" s="497"/>
      <c r="G356" s="498"/>
      <c r="H356" s="390"/>
      <c r="I356" s="391"/>
      <c r="J356" s="427"/>
      <c r="K356" s="387"/>
      <c r="L356" s="390"/>
      <c r="M356" s="398"/>
      <c r="N356" s="359"/>
      <c r="O356" s="399"/>
    </row>
    <row r="357" spans="1:16" s="16" customFormat="1" ht="11.1" customHeight="1" x14ac:dyDescent="0.15">
      <c r="A357" s="360">
        <v>0</v>
      </c>
      <c r="B357" s="400">
        <v>0</v>
      </c>
      <c r="C357" s="242">
        <v>0</v>
      </c>
      <c r="D357" s="416">
        <v>0</v>
      </c>
      <c r="E357" s="402">
        <v>0</v>
      </c>
      <c r="F357" s="500">
        <v>0</v>
      </c>
      <c r="G357" s="501">
        <v>0</v>
      </c>
      <c r="H357" s="405">
        <v>0</v>
      </c>
      <c r="I357" s="406"/>
      <c r="J357" s="428"/>
      <c r="K357" s="429"/>
      <c r="L357" s="405"/>
      <c r="M357" s="423"/>
      <c r="N357" s="424"/>
      <c r="O357" s="425"/>
    </row>
    <row r="358" spans="1:16" s="16" customFormat="1" ht="11.1" customHeight="1" x14ac:dyDescent="0.15">
      <c r="A358" s="380"/>
      <c r="B358" s="379"/>
      <c r="C358" s="378"/>
      <c r="D358" s="377"/>
      <c r="E358" s="13"/>
      <c r="F358" s="494"/>
      <c r="G358" s="483"/>
      <c r="H358" s="376"/>
      <c r="I358" s="336"/>
      <c r="J358" s="328"/>
      <c r="K358" s="13"/>
      <c r="M358" s="231"/>
      <c r="N358" s="12"/>
      <c r="O358" s="329"/>
    </row>
    <row r="359" spans="1:16" s="16" customFormat="1" ht="11.1" customHeight="1" x14ac:dyDescent="0.15">
      <c r="A359" s="11"/>
      <c r="B359" s="375"/>
      <c r="C359" s="378"/>
      <c r="D359" s="377"/>
      <c r="E359" s="13"/>
      <c r="F359" s="494"/>
      <c r="G359" s="483">
        <v>0</v>
      </c>
      <c r="I359" s="336"/>
      <c r="J359" s="328"/>
      <c r="K359" s="13"/>
      <c r="L359" s="483">
        <v>0</v>
      </c>
      <c r="M359" s="231"/>
      <c r="N359" s="12"/>
      <c r="O359" s="564">
        <v>0</v>
      </c>
      <c r="P359" s="478">
        <v>0</v>
      </c>
    </row>
    <row r="360" spans="1:16" s="16" customFormat="1" ht="11.1" customHeight="1" x14ac:dyDescent="0.15">
      <c r="A360" s="373"/>
      <c r="B360" s="372"/>
      <c r="C360" s="371"/>
      <c r="D360" s="370"/>
      <c r="E360" s="369"/>
      <c r="F360" s="502"/>
      <c r="G360" s="503"/>
      <c r="H360" s="366"/>
      <c r="I360" s="365"/>
      <c r="J360" s="364"/>
      <c r="K360" s="369"/>
      <c r="L360" s="366"/>
      <c r="M360" s="383"/>
      <c r="N360" s="384"/>
      <c r="O360" s="385"/>
    </row>
    <row r="361" spans="1:16" s="3" customFormat="1" ht="13.5" x14ac:dyDescent="0.15">
      <c r="A361" s="1"/>
      <c r="B361" s="2"/>
      <c r="C361" s="240"/>
      <c r="D361" s="4"/>
      <c r="E361" s="5"/>
      <c r="F361" s="489"/>
      <c r="G361" s="490"/>
      <c r="H361" s="8"/>
      <c r="I361" s="9"/>
      <c r="K361" s="5"/>
      <c r="N361" s="8" t="s">
        <v>581</v>
      </c>
      <c r="O361" s="5">
        <v>8</v>
      </c>
    </row>
    <row r="362" spans="1:16" s="10" customFormat="1" ht="30" customHeight="1" x14ac:dyDescent="0.15">
      <c r="A362" s="1089" t="s">
        <v>1795</v>
      </c>
      <c r="B362" s="1090"/>
      <c r="C362" s="1090"/>
      <c r="D362" s="1090"/>
      <c r="E362" s="1090"/>
      <c r="F362" s="1090"/>
      <c r="G362" s="1090"/>
      <c r="H362" s="1090"/>
      <c r="I362" s="1090"/>
      <c r="J362" s="1090"/>
      <c r="K362" s="1090"/>
      <c r="L362" s="1090"/>
      <c r="M362" s="1090"/>
      <c r="N362" s="1090"/>
      <c r="O362" s="1091"/>
    </row>
    <row r="363" spans="1:16" s="10" customFormat="1" ht="13.5" customHeight="1" x14ac:dyDescent="0.15">
      <c r="A363" s="274"/>
      <c r="B363" s="27" t="s">
        <v>1828</v>
      </c>
      <c r="C363" s="275"/>
      <c r="D363" s="275"/>
      <c r="E363" s="275"/>
      <c r="F363" s="491"/>
      <c r="G363" s="491"/>
      <c r="H363" s="275"/>
      <c r="I363" s="275"/>
      <c r="J363" s="275"/>
      <c r="K363" s="275"/>
      <c r="L363" s="275"/>
      <c r="M363" s="275"/>
      <c r="N363" s="275"/>
      <c r="O363" s="434"/>
    </row>
    <row r="364" spans="1:16" s="10" customFormat="1" ht="15.95" customHeight="1" x14ac:dyDescent="0.15">
      <c r="A364" s="1092" t="s">
        <v>6</v>
      </c>
      <c r="B364" s="1095" t="s">
        <v>34</v>
      </c>
      <c r="C364" s="1098" t="s">
        <v>9</v>
      </c>
      <c r="D364" s="1101" t="s">
        <v>1850</v>
      </c>
      <c r="E364" s="1102"/>
      <c r="F364" s="1102"/>
      <c r="G364" s="1102"/>
      <c r="H364" s="1102"/>
      <c r="I364" s="1103"/>
      <c r="J364" s="1101" t="s">
        <v>1851</v>
      </c>
      <c r="K364" s="1102"/>
      <c r="L364" s="1107"/>
      <c r="M364" s="1109" t="s">
        <v>1852</v>
      </c>
      <c r="N364" s="1102"/>
      <c r="O364" s="1103"/>
    </row>
    <row r="365" spans="1:16" s="10" customFormat="1" ht="15.95" customHeight="1" x14ac:dyDescent="0.15">
      <c r="A365" s="1093"/>
      <c r="B365" s="1096"/>
      <c r="C365" s="1099"/>
      <c r="D365" s="1104"/>
      <c r="E365" s="1105"/>
      <c r="F365" s="1105"/>
      <c r="G365" s="1105"/>
      <c r="H365" s="1105"/>
      <c r="I365" s="1106"/>
      <c r="J365" s="1104"/>
      <c r="K365" s="1105"/>
      <c r="L365" s="1108"/>
      <c r="M365" s="1110"/>
      <c r="N365" s="1105"/>
      <c r="O365" s="1106"/>
    </row>
    <row r="366" spans="1:16" s="3" customFormat="1" ht="15.95" customHeight="1" x14ac:dyDescent="0.15">
      <c r="A366" s="1094"/>
      <c r="B366" s="1097"/>
      <c r="C366" s="1100"/>
      <c r="D366" s="334" t="s">
        <v>4</v>
      </c>
      <c r="E366" s="296" t="s">
        <v>5</v>
      </c>
      <c r="F366" s="492"/>
      <c r="G366" s="493"/>
      <c r="H366" s="1111"/>
      <c r="I366" s="1112"/>
      <c r="J366" s="326" t="s">
        <v>4</v>
      </c>
      <c r="K366" s="296" t="s">
        <v>5</v>
      </c>
      <c r="L366" s="299"/>
      <c r="M366" s="300" t="s">
        <v>4</v>
      </c>
      <c r="N366" s="296" t="s">
        <v>5</v>
      </c>
      <c r="O366" s="327"/>
    </row>
    <row r="367" spans="1:16" s="16" customFormat="1" ht="11.1" customHeight="1" x14ac:dyDescent="0.15">
      <c r="A367" s="11">
        <v>0</v>
      </c>
      <c r="B367" s="12">
        <v>0</v>
      </c>
      <c r="C367" s="241">
        <v>0</v>
      </c>
      <c r="D367" s="335"/>
      <c r="E367" s="13"/>
      <c r="F367" s="494"/>
      <c r="G367" s="483"/>
      <c r="I367" s="336"/>
      <c r="J367" s="328"/>
      <c r="K367" s="13"/>
      <c r="M367" s="231"/>
      <c r="N367" s="12"/>
      <c r="O367" s="329"/>
    </row>
    <row r="368" spans="1:16" s="16" customFormat="1" ht="11.1" customHeight="1" x14ac:dyDescent="0.15">
      <c r="A368" s="381">
        <v>0</v>
      </c>
      <c r="B368" s="12">
        <v>0</v>
      </c>
      <c r="C368" s="382">
        <v>0</v>
      </c>
      <c r="D368" s="335"/>
      <c r="E368" s="13"/>
      <c r="F368" s="494"/>
      <c r="G368" s="483"/>
      <c r="I368" s="336"/>
      <c r="J368" s="328"/>
      <c r="K368" s="13"/>
      <c r="M368" s="231"/>
      <c r="N368" s="12"/>
      <c r="O368" s="329"/>
    </row>
    <row r="369" spans="1:15" s="16" customFormat="1" ht="11.1" customHeight="1" x14ac:dyDescent="0.15">
      <c r="A369" s="360" t="s">
        <v>1216</v>
      </c>
      <c r="B369" s="361" t="s">
        <v>1831</v>
      </c>
      <c r="C369" s="363">
        <v>0</v>
      </c>
      <c r="D369" s="337">
        <v>0</v>
      </c>
      <c r="E369" s="362">
        <v>0</v>
      </c>
      <c r="F369" s="495">
        <v>0</v>
      </c>
      <c r="G369" s="496">
        <v>0</v>
      </c>
      <c r="H369" s="20">
        <v>0</v>
      </c>
      <c r="I369" s="338"/>
      <c r="J369" s="328"/>
      <c r="K369" s="13"/>
      <c r="M369" s="231"/>
      <c r="N369" s="12"/>
      <c r="O369" s="329"/>
    </row>
    <row r="370" spans="1:15" s="16" customFormat="1" ht="11.1" customHeight="1" x14ac:dyDescent="0.15">
      <c r="A370" s="11">
        <v>0</v>
      </c>
      <c r="B370" s="359">
        <v>0</v>
      </c>
      <c r="C370" s="241">
        <v>0</v>
      </c>
      <c r="D370" s="386"/>
      <c r="E370" s="387"/>
      <c r="F370" s="497"/>
      <c r="G370" s="498"/>
      <c r="H370" s="390"/>
      <c r="I370" s="391"/>
      <c r="J370" s="536"/>
      <c r="K370" s="393"/>
      <c r="L370" s="394"/>
      <c r="M370" s="538"/>
      <c r="N370" s="393"/>
      <c r="O370" s="396"/>
    </row>
    <row r="371" spans="1:15" s="16" customFormat="1" ht="11.1" customHeight="1" x14ac:dyDescent="0.15">
      <c r="A371" s="381">
        <v>0</v>
      </c>
      <c r="B371" s="359">
        <v>0</v>
      </c>
      <c r="C371" s="241">
        <v>0</v>
      </c>
      <c r="D371" s="386"/>
      <c r="E371" s="387"/>
      <c r="F371" s="499"/>
      <c r="G371" s="498"/>
      <c r="H371" s="430"/>
      <c r="I371" s="391"/>
      <c r="J371" s="537"/>
      <c r="K371" s="387"/>
      <c r="L371" s="390"/>
      <c r="M371" s="539"/>
      <c r="N371" s="387"/>
      <c r="O371" s="399"/>
    </row>
    <row r="372" spans="1:15" s="16" customFormat="1" ht="11.1" customHeight="1" x14ac:dyDescent="0.15">
      <c r="A372" s="360">
        <v>0</v>
      </c>
      <c r="B372" s="400" t="s">
        <v>1363</v>
      </c>
      <c r="C372" s="242" t="s">
        <v>1364</v>
      </c>
      <c r="D372" s="416">
        <v>9</v>
      </c>
      <c r="E372" s="402" t="s">
        <v>1316</v>
      </c>
      <c r="F372" s="500"/>
      <c r="G372" s="501"/>
      <c r="H372" s="405"/>
      <c r="I372" s="406"/>
      <c r="J372" s="407">
        <v>5</v>
      </c>
      <c r="K372" s="408" t="s">
        <v>1316</v>
      </c>
      <c r="L372" s="510">
        <v>0</v>
      </c>
      <c r="M372" s="409">
        <v>4</v>
      </c>
      <c r="N372" s="408" t="s">
        <v>1316</v>
      </c>
      <c r="O372" s="410">
        <v>0</v>
      </c>
    </row>
    <row r="373" spans="1:15" s="16" customFormat="1" ht="11.1" customHeight="1" x14ac:dyDescent="0.15">
      <c r="A373" s="11">
        <v>0</v>
      </c>
      <c r="B373" s="359">
        <v>0</v>
      </c>
      <c r="C373" s="241">
        <v>0</v>
      </c>
      <c r="D373" s="386"/>
      <c r="E373" s="387"/>
      <c r="F373" s="497"/>
      <c r="G373" s="498"/>
      <c r="H373" s="390"/>
      <c r="I373" s="391"/>
      <c r="J373" s="392"/>
      <c r="K373" s="393"/>
      <c r="L373" s="394"/>
      <c r="M373" s="789"/>
      <c r="N373" s="393"/>
      <c r="O373" s="396"/>
    </row>
    <row r="374" spans="1:15" s="16" customFormat="1" ht="11.1" customHeight="1" x14ac:dyDescent="0.15">
      <c r="A374" s="381">
        <v>0</v>
      </c>
      <c r="B374" s="359">
        <v>0</v>
      </c>
      <c r="C374" s="241">
        <v>0</v>
      </c>
      <c r="D374" s="386"/>
      <c r="E374" s="387"/>
      <c r="F374" s="499"/>
      <c r="G374" s="498"/>
      <c r="H374" s="390"/>
      <c r="I374" s="391"/>
      <c r="J374" s="397"/>
      <c r="K374" s="387"/>
      <c r="L374" s="390"/>
      <c r="M374" s="790"/>
      <c r="N374" s="387"/>
      <c r="O374" s="399"/>
    </row>
    <row r="375" spans="1:15" s="16" customFormat="1" ht="11.1" customHeight="1" x14ac:dyDescent="0.15">
      <c r="A375" s="360">
        <v>0</v>
      </c>
      <c r="B375" s="400" t="s">
        <v>1365</v>
      </c>
      <c r="C375" s="242" t="s">
        <v>1366</v>
      </c>
      <c r="D375" s="401">
        <v>2238</v>
      </c>
      <c r="E375" s="402" t="s">
        <v>54</v>
      </c>
      <c r="F375" s="500"/>
      <c r="G375" s="501"/>
      <c r="H375" s="405"/>
      <c r="I375" s="406"/>
      <c r="J375" s="527">
        <v>1193</v>
      </c>
      <c r="K375" s="408" t="s">
        <v>54</v>
      </c>
      <c r="L375" s="510">
        <v>0</v>
      </c>
      <c r="M375" s="534">
        <v>1045</v>
      </c>
      <c r="N375" s="408" t="s">
        <v>54</v>
      </c>
      <c r="O375" s="410">
        <v>0</v>
      </c>
    </row>
    <row r="376" spans="1:15" s="16" customFormat="1" ht="11.1" customHeight="1" x14ac:dyDescent="0.15">
      <c r="A376" s="11"/>
      <c r="B376" s="359"/>
      <c r="C376" s="241"/>
      <c r="D376" s="386"/>
      <c r="E376" s="387"/>
      <c r="F376" s="497"/>
      <c r="G376" s="498"/>
      <c r="H376" s="390"/>
      <c r="I376" s="391"/>
      <c r="J376" s="397"/>
      <c r="K376" s="387"/>
      <c r="L376" s="390"/>
      <c r="M376" s="398"/>
      <c r="N376" s="387"/>
      <c r="O376" s="399"/>
    </row>
    <row r="377" spans="1:15" s="16" customFormat="1" ht="11.1" customHeight="1" x14ac:dyDescent="0.15">
      <c r="A377" s="381"/>
      <c r="B377" s="359"/>
      <c r="C377" s="241"/>
      <c r="D377" s="386"/>
      <c r="E377" s="387"/>
      <c r="F377" s="497"/>
      <c r="G377" s="498"/>
      <c r="H377" s="390"/>
      <c r="I377" s="391"/>
      <c r="J377" s="397"/>
      <c r="K377" s="387"/>
      <c r="L377" s="390"/>
      <c r="M377" s="398"/>
      <c r="N377" s="387"/>
      <c r="O377" s="399"/>
    </row>
    <row r="378" spans="1:15" s="16" customFormat="1" ht="11.1" customHeight="1" x14ac:dyDescent="0.15">
      <c r="A378" s="360"/>
      <c r="B378" s="400"/>
      <c r="C378" s="242"/>
      <c r="D378" s="416"/>
      <c r="E378" s="402"/>
      <c r="F378" s="500"/>
      <c r="G378" s="501"/>
      <c r="H378" s="405"/>
      <c r="I378" s="406"/>
      <c r="J378" s="407"/>
      <c r="K378" s="408"/>
      <c r="L378" s="389"/>
      <c r="M378" s="409"/>
      <c r="N378" s="408"/>
      <c r="O378" s="410"/>
    </row>
    <row r="379" spans="1:15" s="16" customFormat="1" ht="11.1" customHeight="1" x14ac:dyDescent="0.15">
      <c r="A379" s="11">
        <v>0</v>
      </c>
      <c r="B379" s="359">
        <v>0</v>
      </c>
      <c r="C379" s="241">
        <v>0</v>
      </c>
      <c r="D379" s="386"/>
      <c r="E379" s="387"/>
      <c r="F379" s="497"/>
      <c r="G379" s="498"/>
      <c r="H379" s="390"/>
      <c r="I379" s="391"/>
      <c r="J379" s="411"/>
      <c r="K379" s="412"/>
      <c r="L379" s="413"/>
      <c r="M379" s="414"/>
      <c r="N379" s="412"/>
      <c r="O379" s="415"/>
    </row>
    <row r="380" spans="1:15" s="16" customFormat="1" ht="11.1" customHeight="1" x14ac:dyDescent="0.15">
      <c r="A380" s="381">
        <v>0</v>
      </c>
      <c r="B380" s="359">
        <v>0</v>
      </c>
      <c r="C380" s="241">
        <v>0</v>
      </c>
      <c r="D380" s="386"/>
      <c r="E380" s="387"/>
      <c r="F380" s="497"/>
      <c r="G380" s="498"/>
      <c r="H380" s="430">
        <v>0</v>
      </c>
      <c r="I380" s="391"/>
      <c r="J380" s="397"/>
      <c r="K380" s="387"/>
      <c r="L380" s="390"/>
      <c r="M380" s="398"/>
      <c r="N380" s="387"/>
      <c r="O380" s="399"/>
    </row>
    <row r="381" spans="1:15" s="16" customFormat="1" ht="11.1" customHeight="1" x14ac:dyDescent="0.15">
      <c r="A381" s="360">
        <v>0</v>
      </c>
      <c r="B381" s="400">
        <v>0</v>
      </c>
      <c r="C381" s="242">
        <v>0</v>
      </c>
      <c r="D381" s="416">
        <v>0</v>
      </c>
      <c r="E381" s="402">
        <v>0</v>
      </c>
      <c r="F381" s="500">
        <v>0</v>
      </c>
      <c r="G381" s="501">
        <v>0</v>
      </c>
      <c r="H381" s="405">
        <v>0</v>
      </c>
      <c r="I381" s="406"/>
      <c r="J381" s="407"/>
      <c r="K381" s="408"/>
      <c r="L381" s="389"/>
      <c r="M381" s="409"/>
      <c r="N381" s="408"/>
      <c r="O381" s="410"/>
    </row>
    <row r="382" spans="1:15" s="16" customFormat="1" ht="11.1" customHeight="1" x14ac:dyDescent="0.15">
      <c r="A382" s="11">
        <v>0</v>
      </c>
      <c r="B382" s="359">
        <v>0</v>
      </c>
      <c r="C382" s="241">
        <v>0</v>
      </c>
      <c r="D382" s="386"/>
      <c r="E382" s="387"/>
      <c r="F382" s="497"/>
      <c r="G382" s="498"/>
      <c r="H382" s="390"/>
      <c r="I382" s="391"/>
      <c r="J382" s="411"/>
      <c r="K382" s="412"/>
      <c r="L382" s="413"/>
      <c r="M382" s="414"/>
      <c r="N382" s="412"/>
      <c r="O382" s="415"/>
    </row>
    <row r="383" spans="1:15" s="16" customFormat="1" ht="11.1" customHeight="1" x14ac:dyDescent="0.15">
      <c r="A383" s="381">
        <v>0</v>
      </c>
      <c r="B383" s="359">
        <v>0</v>
      </c>
      <c r="C383" s="241">
        <v>0</v>
      </c>
      <c r="D383" s="386"/>
      <c r="E383" s="387"/>
      <c r="F383" s="497"/>
      <c r="G383" s="498"/>
      <c r="H383" s="390"/>
      <c r="I383" s="391"/>
      <c r="J383" s="397"/>
      <c r="K383" s="387"/>
      <c r="L383" s="390"/>
      <c r="M383" s="398"/>
      <c r="N383" s="387"/>
      <c r="O383" s="399"/>
    </row>
    <row r="384" spans="1:15" s="16" customFormat="1" ht="11.1" customHeight="1" x14ac:dyDescent="0.15">
      <c r="A384" s="360">
        <v>0</v>
      </c>
      <c r="B384" s="400">
        <v>0</v>
      </c>
      <c r="C384" s="242">
        <v>0</v>
      </c>
      <c r="D384" s="416">
        <v>0</v>
      </c>
      <c r="E384" s="402">
        <v>0</v>
      </c>
      <c r="F384" s="500">
        <v>0</v>
      </c>
      <c r="G384" s="501">
        <v>0</v>
      </c>
      <c r="H384" s="405">
        <v>0</v>
      </c>
      <c r="I384" s="406"/>
      <c r="J384" s="407"/>
      <c r="K384" s="408"/>
      <c r="L384" s="389"/>
      <c r="M384" s="409"/>
      <c r="N384" s="408"/>
      <c r="O384" s="410"/>
    </row>
    <row r="385" spans="1:15" s="16" customFormat="1" ht="11.1" customHeight="1" x14ac:dyDescent="0.15">
      <c r="A385" s="11">
        <v>0</v>
      </c>
      <c r="B385" s="359">
        <v>0</v>
      </c>
      <c r="C385" s="241">
        <v>0</v>
      </c>
      <c r="D385" s="386"/>
      <c r="E385" s="387"/>
      <c r="F385" s="497"/>
      <c r="G385" s="498"/>
      <c r="H385" s="390"/>
      <c r="I385" s="391"/>
      <c r="J385" s="411"/>
      <c r="K385" s="412"/>
      <c r="L385" s="413"/>
      <c r="M385" s="414"/>
      <c r="N385" s="412"/>
      <c r="O385" s="415"/>
    </row>
    <row r="386" spans="1:15" s="16" customFormat="1" ht="11.1" customHeight="1" x14ac:dyDescent="0.15">
      <c r="A386" s="381">
        <v>0</v>
      </c>
      <c r="B386" s="359">
        <v>0</v>
      </c>
      <c r="C386" s="241">
        <v>0</v>
      </c>
      <c r="D386" s="386"/>
      <c r="E386" s="387"/>
      <c r="F386" s="497"/>
      <c r="G386" s="498"/>
      <c r="H386" s="390"/>
      <c r="I386" s="391"/>
      <c r="J386" s="397"/>
      <c r="K386" s="387"/>
      <c r="L386" s="390"/>
      <c r="M386" s="398"/>
      <c r="N386" s="387"/>
      <c r="O386" s="399"/>
    </row>
    <row r="387" spans="1:15" s="16" customFormat="1" ht="11.1" customHeight="1" x14ac:dyDescent="0.15">
      <c r="A387" s="360">
        <v>0</v>
      </c>
      <c r="B387" s="400">
        <v>0</v>
      </c>
      <c r="C387" s="242">
        <v>0</v>
      </c>
      <c r="D387" s="416">
        <v>0</v>
      </c>
      <c r="E387" s="402">
        <v>0</v>
      </c>
      <c r="F387" s="500">
        <v>0</v>
      </c>
      <c r="G387" s="501">
        <v>0</v>
      </c>
      <c r="H387" s="405">
        <v>0</v>
      </c>
      <c r="I387" s="406"/>
      <c r="J387" s="407"/>
      <c r="K387" s="408"/>
      <c r="L387" s="389"/>
      <c r="M387" s="409"/>
      <c r="N387" s="408"/>
      <c r="O387" s="410"/>
    </row>
    <row r="388" spans="1:15" s="16" customFormat="1" ht="11.1" customHeight="1" x14ac:dyDescent="0.15">
      <c r="A388" s="11">
        <v>0</v>
      </c>
      <c r="B388" s="359">
        <v>0</v>
      </c>
      <c r="C388" s="241">
        <v>0</v>
      </c>
      <c r="D388" s="386"/>
      <c r="E388" s="387"/>
      <c r="F388" s="497"/>
      <c r="G388" s="498"/>
      <c r="H388" s="390"/>
      <c r="I388" s="391"/>
      <c r="J388" s="411"/>
      <c r="K388" s="412"/>
      <c r="L388" s="413"/>
      <c r="M388" s="414"/>
      <c r="N388" s="422"/>
      <c r="O388" s="415"/>
    </row>
    <row r="389" spans="1:15" s="16" customFormat="1" ht="11.1" customHeight="1" x14ac:dyDescent="0.15">
      <c r="A389" s="381">
        <v>0</v>
      </c>
      <c r="B389" s="359">
        <v>0</v>
      </c>
      <c r="C389" s="241">
        <v>0</v>
      </c>
      <c r="D389" s="386"/>
      <c r="E389" s="387"/>
      <c r="F389" s="497"/>
      <c r="G389" s="498"/>
      <c r="H389" s="430">
        <v>0</v>
      </c>
      <c r="I389" s="391"/>
      <c r="J389" s="397"/>
      <c r="K389" s="387"/>
      <c r="L389" s="390"/>
      <c r="M389" s="398"/>
      <c r="N389" s="359"/>
      <c r="O389" s="399"/>
    </row>
    <row r="390" spans="1:15" s="16" customFormat="1" ht="11.1" customHeight="1" x14ac:dyDescent="0.15">
      <c r="A390" s="360">
        <v>0</v>
      </c>
      <c r="B390" s="400">
        <v>0</v>
      </c>
      <c r="C390" s="242">
        <v>0</v>
      </c>
      <c r="D390" s="416">
        <v>0</v>
      </c>
      <c r="E390" s="402">
        <v>0</v>
      </c>
      <c r="F390" s="500">
        <v>0</v>
      </c>
      <c r="G390" s="501">
        <v>0</v>
      </c>
      <c r="H390" s="405">
        <v>0</v>
      </c>
      <c r="I390" s="406"/>
      <c r="J390" s="407"/>
      <c r="K390" s="408"/>
      <c r="L390" s="389"/>
      <c r="M390" s="423"/>
      <c r="N390" s="424"/>
      <c r="O390" s="425"/>
    </row>
    <row r="391" spans="1:15" s="16" customFormat="1" ht="11.1" customHeight="1" x14ac:dyDescent="0.15">
      <c r="A391" s="11">
        <v>0</v>
      </c>
      <c r="B391" s="359">
        <v>0</v>
      </c>
      <c r="C391" s="241">
        <v>0</v>
      </c>
      <c r="D391" s="386"/>
      <c r="E391" s="387"/>
      <c r="F391" s="497"/>
      <c r="G391" s="498"/>
      <c r="H391" s="390"/>
      <c r="I391" s="391"/>
      <c r="J391" s="426"/>
      <c r="K391" s="412"/>
      <c r="L391" s="413"/>
      <c r="M391" s="414"/>
      <c r="N391" s="422"/>
      <c r="O391" s="415"/>
    </row>
    <row r="392" spans="1:15" s="16" customFormat="1" ht="11.1" customHeight="1" x14ac:dyDescent="0.15">
      <c r="A392" s="381">
        <v>0</v>
      </c>
      <c r="B392" s="359">
        <v>0</v>
      </c>
      <c r="C392" s="241">
        <v>0</v>
      </c>
      <c r="D392" s="386"/>
      <c r="E392" s="387"/>
      <c r="F392" s="497"/>
      <c r="G392" s="498"/>
      <c r="H392" s="430">
        <v>0</v>
      </c>
      <c r="I392" s="391"/>
      <c r="J392" s="427"/>
      <c r="K392" s="387"/>
      <c r="L392" s="390"/>
      <c r="M392" s="398"/>
      <c r="N392" s="359"/>
      <c r="O392" s="399"/>
    </row>
    <row r="393" spans="1:15" s="16" customFormat="1" ht="11.1" customHeight="1" x14ac:dyDescent="0.15">
      <c r="A393" s="360">
        <v>0</v>
      </c>
      <c r="B393" s="400">
        <v>0</v>
      </c>
      <c r="C393" s="242">
        <v>0</v>
      </c>
      <c r="D393" s="416">
        <v>0</v>
      </c>
      <c r="E393" s="402">
        <v>0</v>
      </c>
      <c r="F393" s="500">
        <v>0</v>
      </c>
      <c r="G393" s="501">
        <v>0</v>
      </c>
      <c r="H393" s="405">
        <v>0</v>
      </c>
      <c r="I393" s="406"/>
      <c r="J393" s="428"/>
      <c r="K393" s="429"/>
      <c r="L393" s="405"/>
      <c r="M393" s="423"/>
      <c r="N393" s="424"/>
      <c r="O393" s="425"/>
    </row>
    <row r="394" spans="1:15" s="16" customFormat="1" ht="11.1" customHeight="1" x14ac:dyDescent="0.15">
      <c r="A394" s="11">
        <v>0</v>
      </c>
      <c r="B394" s="359">
        <v>0</v>
      </c>
      <c r="C394" s="241">
        <v>0</v>
      </c>
      <c r="D394" s="386"/>
      <c r="E394" s="387"/>
      <c r="F394" s="497"/>
      <c r="G394" s="498"/>
      <c r="H394" s="390"/>
      <c r="I394" s="391"/>
      <c r="J394" s="426"/>
      <c r="K394" s="412"/>
      <c r="L394" s="413"/>
      <c r="M394" s="414"/>
      <c r="N394" s="422"/>
      <c r="O394" s="415"/>
    </row>
    <row r="395" spans="1:15" s="16" customFormat="1" ht="11.1" customHeight="1" x14ac:dyDescent="0.15">
      <c r="A395" s="381">
        <v>0</v>
      </c>
      <c r="B395" s="359">
        <v>0</v>
      </c>
      <c r="C395" s="241">
        <v>0</v>
      </c>
      <c r="D395" s="386"/>
      <c r="E395" s="387"/>
      <c r="F395" s="497"/>
      <c r="G395" s="498"/>
      <c r="H395" s="390"/>
      <c r="I395" s="391"/>
      <c r="J395" s="427"/>
      <c r="K395" s="387"/>
      <c r="L395" s="390"/>
      <c r="M395" s="398"/>
      <c r="N395" s="359"/>
      <c r="O395" s="399"/>
    </row>
    <row r="396" spans="1:15" s="16" customFormat="1" ht="11.1" customHeight="1" x14ac:dyDescent="0.15">
      <c r="A396" s="360">
        <v>0</v>
      </c>
      <c r="B396" s="400">
        <v>0</v>
      </c>
      <c r="C396" s="242">
        <v>0</v>
      </c>
      <c r="D396" s="416">
        <v>0</v>
      </c>
      <c r="E396" s="402">
        <v>0</v>
      </c>
      <c r="F396" s="500">
        <v>0</v>
      </c>
      <c r="G396" s="501">
        <v>0</v>
      </c>
      <c r="H396" s="405">
        <v>0</v>
      </c>
      <c r="I396" s="406"/>
      <c r="J396" s="428"/>
      <c r="K396" s="429"/>
      <c r="L396" s="405"/>
      <c r="M396" s="423"/>
      <c r="N396" s="424"/>
      <c r="O396" s="425"/>
    </row>
    <row r="397" spans="1:15" s="16" customFormat="1" ht="11.1" customHeight="1" x14ac:dyDescent="0.15">
      <c r="A397" s="11">
        <v>0</v>
      </c>
      <c r="B397" s="359">
        <v>0</v>
      </c>
      <c r="C397" s="241">
        <v>0</v>
      </c>
      <c r="D397" s="386"/>
      <c r="E397" s="387"/>
      <c r="F397" s="497"/>
      <c r="G397" s="498"/>
      <c r="H397" s="390"/>
      <c r="I397" s="391"/>
      <c r="J397" s="426"/>
      <c r="K397" s="412"/>
      <c r="L397" s="413"/>
      <c r="M397" s="414"/>
      <c r="N397" s="422"/>
      <c r="O397" s="415"/>
    </row>
    <row r="398" spans="1:15" s="16" customFormat="1" ht="11.1" customHeight="1" x14ac:dyDescent="0.15">
      <c r="A398" s="381">
        <v>0</v>
      </c>
      <c r="B398" s="359">
        <v>0</v>
      </c>
      <c r="C398" s="241">
        <v>0</v>
      </c>
      <c r="D398" s="386"/>
      <c r="E398" s="387"/>
      <c r="F398" s="497"/>
      <c r="G398" s="498"/>
      <c r="H398" s="390"/>
      <c r="I398" s="391"/>
      <c r="J398" s="427"/>
      <c r="K398" s="387"/>
      <c r="L398" s="390"/>
      <c r="M398" s="398"/>
      <c r="N398" s="359"/>
      <c r="O398" s="399"/>
    </row>
    <row r="399" spans="1:15" s="16" customFormat="1" ht="11.1" customHeight="1" x14ac:dyDescent="0.15">
      <c r="A399" s="360">
        <v>0</v>
      </c>
      <c r="B399" s="400">
        <v>0</v>
      </c>
      <c r="C399" s="242">
        <v>0</v>
      </c>
      <c r="D399" s="416">
        <v>0</v>
      </c>
      <c r="E399" s="402">
        <v>0</v>
      </c>
      <c r="F399" s="500">
        <v>0</v>
      </c>
      <c r="G399" s="501">
        <v>0</v>
      </c>
      <c r="H399" s="405">
        <v>0</v>
      </c>
      <c r="I399" s="406"/>
      <c r="J399" s="428"/>
      <c r="K399" s="429"/>
      <c r="L399" s="405"/>
      <c r="M399" s="423"/>
      <c r="N399" s="424"/>
      <c r="O399" s="425"/>
    </row>
    <row r="400" spans="1:15" s="16" customFormat="1" ht="11.1" customHeight="1" x14ac:dyDescent="0.15">
      <c r="A400" s="11">
        <v>0</v>
      </c>
      <c r="B400" s="359">
        <v>0</v>
      </c>
      <c r="C400" s="241">
        <v>0</v>
      </c>
      <c r="D400" s="386"/>
      <c r="E400" s="387"/>
      <c r="F400" s="497"/>
      <c r="G400" s="498"/>
      <c r="H400" s="390"/>
      <c r="I400" s="391"/>
      <c r="J400" s="426"/>
      <c r="K400" s="412"/>
      <c r="L400" s="413"/>
      <c r="M400" s="414"/>
      <c r="N400" s="422"/>
      <c r="O400" s="415"/>
    </row>
    <row r="401" spans="1:16" s="16" customFormat="1" ht="11.1" customHeight="1" x14ac:dyDescent="0.15">
      <c r="A401" s="381">
        <v>0</v>
      </c>
      <c r="B401" s="359">
        <v>0</v>
      </c>
      <c r="C401" s="241">
        <v>0</v>
      </c>
      <c r="D401" s="386"/>
      <c r="E401" s="387"/>
      <c r="F401" s="497"/>
      <c r="G401" s="498"/>
      <c r="H401" s="430">
        <v>0</v>
      </c>
      <c r="I401" s="391"/>
      <c r="J401" s="427"/>
      <c r="K401" s="387"/>
      <c r="L401" s="390"/>
      <c r="M401" s="398"/>
      <c r="N401" s="359"/>
      <c r="O401" s="399"/>
    </row>
    <row r="402" spans="1:16" s="16" customFormat="1" ht="11.1" customHeight="1" x14ac:dyDescent="0.15">
      <c r="A402" s="360">
        <v>0</v>
      </c>
      <c r="B402" s="400">
        <v>0</v>
      </c>
      <c r="C402" s="242">
        <v>0</v>
      </c>
      <c r="D402" s="416">
        <v>0</v>
      </c>
      <c r="E402" s="402">
        <v>0</v>
      </c>
      <c r="F402" s="500">
        <v>0</v>
      </c>
      <c r="G402" s="501">
        <v>0</v>
      </c>
      <c r="H402" s="405">
        <v>0</v>
      </c>
      <c r="I402" s="406"/>
      <c r="J402" s="428"/>
      <c r="K402" s="429"/>
      <c r="L402" s="405"/>
      <c r="M402" s="423"/>
      <c r="N402" s="424"/>
      <c r="O402" s="425"/>
    </row>
    <row r="403" spans="1:16" s="16" customFormat="1" ht="11.1" customHeight="1" x14ac:dyDescent="0.15">
      <c r="A403" s="11">
        <v>0</v>
      </c>
      <c r="B403" s="359">
        <v>0</v>
      </c>
      <c r="C403" s="241">
        <v>0</v>
      </c>
      <c r="D403" s="386"/>
      <c r="E403" s="387"/>
      <c r="F403" s="497"/>
      <c r="G403" s="498"/>
      <c r="H403" s="390"/>
      <c r="I403" s="391"/>
      <c r="J403" s="426"/>
      <c r="K403" s="412"/>
      <c r="L403" s="413"/>
      <c r="M403" s="414"/>
      <c r="N403" s="422"/>
      <c r="O403" s="415"/>
    </row>
    <row r="404" spans="1:16" s="16" customFormat="1" ht="11.1" customHeight="1" x14ac:dyDescent="0.15">
      <c r="A404" s="381">
        <v>0</v>
      </c>
      <c r="B404" s="359">
        <v>0</v>
      </c>
      <c r="C404" s="241">
        <v>0</v>
      </c>
      <c r="D404" s="386"/>
      <c r="E404" s="387"/>
      <c r="F404" s="497"/>
      <c r="G404" s="498"/>
      <c r="H404" s="390"/>
      <c r="I404" s="391"/>
      <c r="J404" s="427"/>
      <c r="K404" s="387"/>
      <c r="L404" s="390"/>
      <c r="M404" s="398"/>
      <c r="N404" s="359"/>
      <c r="O404" s="399"/>
    </row>
    <row r="405" spans="1:16" s="16" customFormat="1" ht="11.1" customHeight="1" x14ac:dyDescent="0.15">
      <c r="A405" s="360">
        <v>0</v>
      </c>
      <c r="B405" s="400">
        <v>0</v>
      </c>
      <c r="C405" s="242">
        <v>0</v>
      </c>
      <c r="D405" s="416">
        <v>0</v>
      </c>
      <c r="E405" s="402">
        <v>0</v>
      </c>
      <c r="F405" s="500">
        <v>0</v>
      </c>
      <c r="G405" s="501">
        <v>0</v>
      </c>
      <c r="H405" s="405">
        <v>0</v>
      </c>
      <c r="I405" s="406"/>
      <c r="J405" s="428"/>
      <c r="K405" s="429"/>
      <c r="L405" s="405"/>
      <c r="M405" s="423"/>
      <c r="N405" s="424"/>
      <c r="O405" s="425"/>
    </row>
    <row r="406" spans="1:16" s="16" customFormat="1" ht="11.1" customHeight="1" x14ac:dyDescent="0.15">
      <c r="A406" s="11">
        <v>0</v>
      </c>
      <c r="B406" s="359">
        <v>0</v>
      </c>
      <c r="C406" s="241">
        <v>0</v>
      </c>
      <c r="D406" s="386"/>
      <c r="E406" s="387"/>
      <c r="F406" s="497"/>
      <c r="G406" s="498"/>
      <c r="H406" s="390"/>
      <c r="I406" s="391"/>
      <c r="J406" s="426"/>
      <c r="K406" s="412"/>
      <c r="L406" s="413"/>
      <c r="M406" s="414"/>
      <c r="N406" s="422"/>
      <c r="O406" s="415"/>
    </row>
    <row r="407" spans="1:16" s="16" customFormat="1" ht="11.1" customHeight="1" x14ac:dyDescent="0.15">
      <c r="A407" s="381">
        <v>0</v>
      </c>
      <c r="B407" s="375"/>
      <c r="C407" s="241">
        <v>0</v>
      </c>
      <c r="D407" s="386"/>
      <c r="E407" s="387"/>
      <c r="F407" s="497"/>
      <c r="G407" s="498"/>
      <c r="H407" s="390"/>
      <c r="I407" s="391"/>
      <c r="J407" s="427"/>
      <c r="K407" s="387"/>
      <c r="L407" s="390"/>
      <c r="M407" s="398"/>
      <c r="N407" s="359"/>
      <c r="O407" s="399"/>
    </row>
    <row r="408" spans="1:16" s="16" customFormat="1" ht="11.1" customHeight="1" x14ac:dyDescent="0.15">
      <c r="A408" s="360">
        <v>0</v>
      </c>
      <c r="B408" s="400">
        <v>0</v>
      </c>
      <c r="C408" s="242">
        <v>0</v>
      </c>
      <c r="D408" s="416">
        <v>0</v>
      </c>
      <c r="E408" s="402">
        <v>0</v>
      </c>
      <c r="F408" s="500">
        <v>0</v>
      </c>
      <c r="G408" s="501">
        <v>0</v>
      </c>
      <c r="H408" s="405">
        <v>0</v>
      </c>
      <c r="I408" s="406"/>
      <c r="J408" s="428"/>
      <c r="K408" s="429"/>
      <c r="L408" s="405"/>
      <c r="M408" s="423"/>
      <c r="N408" s="424"/>
      <c r="O408" s="425"/>
    </row>
    <row r="409" spans="1:16" s="16" customFormat="1" ht="11.1" customHeight="1" x14ac:dyDescent="0.15">
      <c r="A409" s="380"/>
      <c r="B409" s="379"/>
      <c r="C409" s="378"/>
      <c r="D409" s="377"/>
      <c r="E409" s="13"/>
      <c r="F409" s="494"/>
      <c r="G409" s="483"/>
      <c r="H409" s="376"/>
      <c r="I409" s="336"/>
      <c r="J409" s="328"/>
      <c r="K409" s="13"/>
      <c r="M409" s="231"/>
      <c r="N409" s="12"/>
      <c r="O409" s="329"/>
    </row>
    <row r="410" spans="1:16" s="16" customFormat="1" ht="11.1" customHeight="1" x14ac:dyDescent="0.15">
      <c r="A410" s="11"/>
      <c r="B410" s="375"/>
      <c r="C410" s="378"/>
      <c r="D410" s="377"/>
      <c r="E410" s="13"/>
      <c r="F410" s="494"/>
      <c r="G410" s="483">
        <v>0</v>
      </c>
      <c r="I410" s="336"/>
      <c r="J410" s="328"/>
      <c r="K410" s="13"/>
      <c r="L410" s="15">
        <v>0</v>
      </c>
      <c r="M410" s="231"/>
      <c r="N410" s="12"/>
      <c r="O410" s="431">
        <v>0</v>
      </c>
      <c r="P410" s="478">
        <v>0</v>
      </c>
    </row>
    <row r="411" spans="1:16" s="16" customFormat="1" ht="11.1" customHeight="1" x14ac:dyDescent="0.15">
      <c r="A411" s="373"/>
      <c r="B411" s="372"/>
      <c r="C411" s="371"/>
      <c r="D411" s="370"/>
      <c r="E411" s="369"/>
      <c r="F411" s="502"/>
      <c r="G411" s="503"/>
      <c r="H411" s="366"/>
      <c r="I411" s="365"/>
      <c r="J411" s="364"/>
      <c r="K411" s="369"/>
      <c r="L411" s="366"/>
      <c r="M411" s="383"/>
      <c r="N411" s="384"/>
      <c r="O411" s="385"/>
    </row>
    <row r="412" spans="1:16" s="3" customFormat="1" ht="13.5" x14ac:dyDescent="0.15">
      <c r="A412" s="1"/>
      <c r="B412" s="2"/>
      <c r="C412" s="240"/>
      <c r="D412" s="4"/>
      <c r="E412" s="5"/>
      <c r="F412" s="489"/>
      <c r="G412" s="490"/>
      <c r="H412" s="8"/>
      <c r="I412" s="9"/>
      <c r="K412" s="5"/>
      <c r="N412" s="8" t="s">
        <v>581</v>
      </c>
      <c r="O412" s="5">
        <v>9</v>
      </c>
    </row>
    <row r="413" spans="1:16" s="10" customFormat="1" ht="30" customHeight="1" x14ac:dyDescent="0.15">
      <c r="A413" s="1089" t="s">
        <v>1795</v>
      </c>
      <c r="B413" s="1090"/>
      <c r="C413" s="1090"/>
      <c r="D413" s="1090"/>
      <c r="E413" s="1090"/>
      <c r="F413" s="1090"/>
      <c r="G413" s="1090"/>
      <c r="H413" s="1090"/>
      <c r="I413" s="1090"/>
      <c r="J413" s="1090"/>
      <c r="K413" s="1090"/>
      <c r="L413" s="1090"/>
      <c r="M413" s="1090"/>
      <c r="N413" s="1090"/>
      <c r="O413" s="1091"/>
    </row>
    <row r="414" spans="1:16" s="10" customFormat="1" ht="13.5" customHeight="1" x14ac:dyDescent="0.15">
      <c r="A414" s="274"/>
      <c r="B414" s="27" t="s">
        <v>1828</v>
      </c>
      <c r="C414" s="275"/>
      <c r="D414" s="275"/>
      <c r="E414" s="275"/>
      <c r="F414" s="491"/>
      <c r="G414" s="491"/>
      <c r="H414" s="275"/>
      <c r="I414" s="275"/>
      <c r="J414" s="275"/>
      <c r="K414" s="275"/>
      <c r="L414" s="275"/>
      <c r="M414" s="275"/>
      <c r="N414" s="275"/>
      <c r="O414" s="434"/>
    </row>
    <row r="415" spans="1:16" s="10" customFormat="1" ht="15.95" customHeight="1" x14ac:dyDescent="0.15">
      <c r="A415" s="1092" t="s">
        <v>6</v>
      </c>
      <c r="B415" s="1095" t="s">
        <v>34</v>
      </c>
      <c r="C415" s="1098" t="s">
        <v>9</v>
      </c>
      <c r="D415" s="1101" t="s">
        <v>1850</v>
      </c>
      <c r="E415" s="1102"/>
      <c r="F415" s="1102"/>
      <c r="G415" s="1102"/>
      <c r="H415" s="1102"/>
      <c r="I415" s="1103"/>
      <c r="J415" s="1101" t="s">
        <v>1851</v>
      </c>
      <c r="K415" s="1102"/>
      <c r="L415" s="1107"/>
      <c r="M415" s="1109" t="s">
        <v>1852</v>
      </c>
      <c r="N415" s="1102"/>
      <c r="O415" s="1103"/>
    </row>
    <row r="416" spans="1:16" s="10" customFormat="1" ht="15.95" customHeight="1" x14ac:dyDescent="0.15">
      <c r="A416" s="1093"/>
      <c r="B416" s="1096"/>
      <c r="C416" s="1099"/>
      <c r="D416" s="1104"/>
      <c r="E416" s="1105"/>
      <c r="F416" s="1105"/>
      <c r="G416" s="1105"/>
      <c r="H416" s="1105"/>
      <c r="I416" s="1106"/>
      <c r="J416" s="1104"/>
      <c r="K416" s="1105"/>
      <c r="L416" s="1108"/>
      <c r="M416" s="1110"/>
      <c r="N416" s="1105"/>
      <c r="O416" s="1106"/>
    </row>
    <row r="417" spans="1:16" s="3" customFormat="1" ht="15.95" customHeight="1" x14ac:dyDescent="0.15">
      <c r="A417" s="1094"/>
      <c r="B417" s="1097"/>
      <c r="C417" s="1100"/>
      <c r="D417" s="334" t="s">
        <v>4</v>
      </c>
      <c r="E417" s="296" t="s">
        <v>5</v>
      </c>
      <c r="F417" s="492"/>
      <c r="G417" s="493"/>
      <c r="H417" s="1111"/>
      <c r="I417" s="1112"/>
      <c r="J417" s="326" t="s">
        <v>4</v>
      </c>
      <c r="K417" s="296" t="s">
        <v>5</v>
      </c>
      <c r="L417" s="299"/>
      <c r="M417" s="300" t="s">
        <v>4</v>
      </c>
      <c r="N417" s="296" t="s">
        <v>5</v>
      </c>
      <c r="O417" s="327"/>
    </row>
    <row r="418" spans="1:16" s="16" customFormat="1" ht="11.1" customHeight="1" x14ac:dyDescent="0.15">
      <c r="A418" s="11">
        <v>0</v>
      </c>
      <c r="B418" s="12">
        <v>0</v>
      </c>
      <c r="C418" s="241">
        <v>0</v>
      </c>
      <c r="D418" s="335"/>
      <c r="E418" s="13"/>
      <c r="F418" s="494"/>
      <c r="G418" s="483"/>
      <c r="I418" s="336"/>
      <c r="J418" s="328"/>
      <c r="K418" s="13"/>
      <c r="M418" s="231"/>
      <c r="N418" s="12"/>
      <c r="O418" s="329"/>
    </row>
    <row r="419" spans="1:16" s="16" customFormat="1" ht="11.1" customHeight="1" x14ac:dyDescent="0.15">
      <c r="A419" s="381">
        <v>0</v>
      </c>
      <c r="B419" s="12">
        <v>0</v>
      </c>
      <c r="C419" s="382">
        <v>0</v>
      </c>
      <c r="D419" s="335"/>
      <c r="E419" s="13"/>
      <c r="F419" s="494"/>
      <c r="G419" s="483"/>
      <c r="I419" s="336"/>
      <c r="J419" s="328"/>
      <c r="K419" s="13"/>
      <c r="M419" s="231"/>
      <c r="N419" s="12"/>
      <c r="O419" s="329"/>
    </row>
    <row r="420" spans="1:16" s="16" customFormat="1" ht="11.1" customHeight="1" x14ac:dyDescent="0.15">
      <c r="A420" s="360" t="s">
        <v>1895</v>
      </c>
      <c r="B420" s="361" t="s">
        <v>1833</v>
      </c>
      <c r="C420" s="363">
        <v>0</v>
      </c>
      <c r="D420" s="337">
        <v>0</v>
      </c>
      <c r="E420" s="362">
        <v>0</v>
      </c>
      <c r="F420" s="495">
        <v>0</v>
      </c>
      <c r="G420" s="496">
        <v>0</v>
      </c>
      <c r="H420" s="20">
        <v>0</v>
      </c>
      <c r="I420" s="338"/>
      <c r="J420" s="328"/>
      <c r="K420" s="13"/>
      <c r="M420" s="231"/>
      <c r="N420" s="12"/>
      <c r="O420" s="329"/>
    </row>
    <row r="421" spans="1:16" s="16" customFormat="1" ht="11.1" customHeight="1" x14ac:dyDescent="0.15">
      <c r="A421" s="11">
        <v>0</v>
      </c>
      <c r="B421" s="359">
        <v>0</v>
      </c>
      <c r="C421" s="241">
        <v>0</v>
      </c>
      <c r="D421" s="386"/>
      <c r="E421" s="387"/>
      <c r="F421" s="497"/>
      <c r="G421" s="498"/>
      <c r="H421" s="390"/>
      <c r="I421" s="391"/>
      <c r="J421" s="392"/>
      <c r="K421" s="393"/>
      <c r="L421" s="394"/>
      <c r="M421" s="395"/>
      <c r="N421" s="393"/>
      <c r="O421" s="396"/>
    </row>
    <row r="422" spans="1:16" s="16" customFormat="1" ht="11.1" customHeight="1" x14ac:dyDescent="0.15">
      <c r="A422" s="381">
        <v>0</v>
      </c>
      <c r="B422" s="359">
        <v>0</v>
      </c>
      <c r="C422" s="241">
        <v>0</v>
      </c>
      <c r="D422" s="386"/>
      <c r="E422" s="387"/>
      <c r="F422" s="506"/>
      <c r="G422" s="498"/>
      <c r="H422" s="430"/>
      <c r="I422" s="391"/>
      <c r="J422" s="397"/>
      <c r="K422" s="387"/>
      <c r="L422" s="390"/>
      <c r="M422" s="398"/>
      <c r="N422" s="387"/>
      <c r="O422" s="399"/>
    </row>
    <row r="423" spans="1:16" s="16" customFormat="1" ht="11.1" customHeight="1" x14ac:dyDescent="0.15">
      <c r="A423" s="360">
        <v>0</v>
      </c>
      <c r="B423" s="400" t="s">
        <v>1304</v>
      </c>
      <c r="C423" s="242" t="s">
        <v>604</v>
      </c>
      <c r="D423" s="416">
        <v>74.2</v>
      </c>
      <c r="E423" s="402" t="s">
        <v>1196</v>
      </c>
      <c r="F423" s="500"/>
      <c r="G423" s="501"/>
      <c r="H423" s="405"/>
      <c r="I423" s="406"/>
      <c r="J423" s="407">
        <v>45.2</v>
      </c>
      <c r="K423" s="408" t="s">
        <v>1196</v>
      </c>
      <c r="L423" s="510">
        <v>0</v>
      </c>
      <c r="M423" s="409">
        <v>29</v>
      </c>
      <c r="N423" s="408" t="s">
        <v>1196</v>
      </c>
      <c r="O423" s="410">
        <v>0</v>
      </c>
      <c r="P423" s="535"/>
    </row>
    <row r="424" spans="1:16" s="16" customFormat="1" ht="11.1" customHeight="1" x14ac:dyDescent="0.15">
      <c r="A424" s="11">
        <v>0</v>
      </c>
      <c r="B424" s="359">
        <v>0</v>
      </c>
      <c r="C424" s="241">
        <v>0</v>
      </c>
      <c r="D424" s="386"/>
      <c r="E424" s="387"/>
      <c r="F424" s="497"/>
      <c r="G424" s="498"/>
      <c r="H424" s="390"/>
      <c r="I424" s="391"/>
      <c r="J424" s="392"/>
      <c r="K424" s="393"/>
      <c r="L424" s="394"/>
      <c r="M424" s="395"/>
      <c r="N424" s="393"/>
      <c r="O424" s="396"/>
    </row>
    <row r="425" spans="1:16" s="16" customFormat="1" ht="11.1" customHeight="1" x14ac:dyDescent="0.15">
      <c r="A425" s="381">
        <v>0</v>
      </c>
      <c r="B425" s="359">
        <v>0</v>
      </c>
      <c r="C425" s="241">
        <v>0</v>
      </c>
      <c r="D425" s="386"/>
      <c r="E425" s="387"/>
      <c r="F425" s="506"/>
      <c r="G425" s="498"/>
      <c r="H425" s="390"/>
      <c r="I425" s="391"/>
      <c r="J425" s="397"/>
      <c r="K425" s="387"/>
      <c r="L425" s="390"/>
      <c r="M425" s="398"/>
      <c r="N425" s="387"/>
      <c r="O425" s="399"/>
    </row>
    <row r="426" spans="1:16" s="16" customFormat="1" ht="11.1" customHeight="1" x14ac:dyDescent="0.15">
      <c r="A426" s="360">
        <v>0</v>
      </c>
      <c r="B426" s="400" t="s">
        <v>1304</v>
      </c>
      <c r="C426" s="242" t="s">
        <v>1305</v>
      </c>
      <c r="D426" s="416">
        <v>197</v>
      </c>
      <c r="E426" s="402" t="s">
        <v>1196</v>
      </c>
      <c r="F426" s="500"/>
      <c r="G426" s="501"/>
      <c r="H426" s="405"/>
      <c r="I426" s="406"/>
      <c r="J426" s="527">
        <v>115</v>
      </c>
      <c r="K426" s="408" t="s">
        <v>1196</v>
      </c>
      <c r="L426" s="510">
        <v>0</v>
      </c>
      <c r="M426" s="409">
        <v>82</v>
      </c>
      <c r="N426" s="408" t="s">
        <v>1196</v>
      </c>
      <c r="O426" s="410">
        <v>0</v>
      </c>
      <c r="P426" s="535"/>
    </row>
    <row r="427" spans="1:16" s="16" customFormat="1" ht="11.1" customHeight="1" x14ac:dyDescent="0.15">
      <c r="A427" s="11">
        <v>0</v>
      </c>
      <c r="B427" s="359">
        <v>0</v>
      </c>
      <c r="C427" s="241">
        <v>0</v>
      </c>
      <c r="D427" s="386"/>
      <c r="E427" s="387"/>
      <c r="F427" s="497"/>
      <c r="G427" s="498"/>
      <c r="H427" s="390"/>
      <c r="I427" s="391"/>
      <c r="J427" s="392"/>
      <c r="K427" s="393"/>
      <c r="L427" s="394"/>
      <c r="M427" s="395"/>
      <c r="N427" s="393"/>
      <c r="O427" s="396"/>
    </row>
    <row r="428" spans="1:16" s="16" customFormat="1" ht="11.1" customHeight="1" x14ac:dyDescent="0.15">
      <c r="A428" s="381">
        <v>0</v>
      </c>
      <c r="B428" s="359">
        <v>0</v>
      </c>
      <c r="C428" s="241">
        <v>0</v>
      </c>
      <c r="D428" s="386"/>
      <c r="E428" s="387"/>
      <c r="F428" s="506"/>
      <c r="G428" s="498"/>
      <c r="H428" s="390"/>
      <c r="I428" s="391"/>
      <c r="J428" s="397"/>
      <c r="K428" s="387"/>
      <c r="L428" s="390"/>
      <c r="M428" s="398"/>
      <c r="N428" s="387"/>
      <c r="O428" s="399"/>
    </row>
    <row r="429" spans="1:16" s="16" customFormat="1" ht="11.1" customHeight="1" x14ac:dyDescent="0.15">
      <c r="A429" s="360">
        <v>0</v>
      </c>
      <c r="B429" s="400" t="s">
        <v>1304</v>
      </c>
      <c r="C429" s="242" t="s">
        <v>1306</v>
      </c>
      <c r="D429" s="401">
        <v>284</v>
      </c>
      <c r="E429" s="402" t="s">
        <v>1196</v>
      </c>
      <c r="F429" s="500"/>
      <c r="G429" s="501"/>
      <c r="H429" s="405"/>
      <c r="I429" s="406"/>
      <c r="J429" s="527">
        <v>144</v>
      </c>
      <c r="K429" s="408" t="s">
        <v>1196</v>
      </c>
      <c r="L429" s="510">
        <v>0</v>
      </c>
      <c r="M429" s="534">
        <v>140</v>
      </c>
      <c r="N429" s="408" t="s">
        <v>1196</v>
      </c>
      <c r="O429" s="410">
        <v>0</v>
      </c>
      <c r="P429" s="535"/>
    </row>
    <row r="430" spans="1:16" s="16" customFormat="1" ht="11.1" customHeight="1" x14ac:dyDescent="0.15">
      <c r="A430" s="11">
        <v>0</v>
      </c>
      <c r="B430" s="359">
        <v>0</v>
      </c>
      <c r="C430" s="241">
        <v>0</v>
      </c>
      <c r="D430" s="386"/>
      <c r="E430" s="387"/>
      <c r="F430" s="497"/>
      <c r="G430" s="498"/>
      <c r="H430" s="390"/>
      <c r="I430" s="391"/>
      <c r="J430" s="392"/>
      <c r="K430" s="393"/>
      <c r="L430" s="394"/>
      <c r="M430" s="395"/>
      <c r="N430" s="393"/>
      <c r="O430" s="396"/>
    </row>
    <row r="431" spans="1:16" s="16" customFormat="1" ht="11.1" customHeight="1" x14ac:dyDescent="0.15">
      <c r="A431" s="381">
        <v>0</v>
      </c>
      <c r="B431" s="359">
        <v>0</v>
      </c>
      <c r="C431" s="241">
        <v>0</v>
      </c>
      <c r="D431" s="386"/>
      <c r="E431" s="387"/>
      <c r="F431" s="506"/>
      <c r="G431" s="498"/>
      <c r="H431" s="430"/>
      <c r="I431" s="391"/>
      <c r="J431" s="397"/>
      <c r="K431" s="387"/>
      <c r="L431" s="390"/>
      <c r="M431" s="398"/>
      <c r="N431" s="387"/>
      <c r="O431" s="399"/>
    </row>
    <row r="432" spans="1:16" s="16" customFormat="1" ht="11.1" customHeight="1" x14ac:dyDescent="0.15">
      <c r="A432" s="360">
        <v>0</v>
      </c>
      <c r="B432" s="400" t="s">
        <v>1304</v>
      </c>
      <c r="C432" s="242" t="s">
        <v>1896</v>
      </c>
      <c r="D432" s="416">
        <v>49.6</v>
      </c>
      <c r="E432" s="402" t="s">
        <v>1196</v>
      </c>
      <c r="F432" s="500"/>
      <c r="G432" s="501"/>
      <c r="H432" s="405"/>
      <c r="I432" s="406"/>
      <c r="J432" s="407">
        <v>27.1</v>
      </c>
      <c r="K432" s="408" t="s">
        <v>1196</v>
      </c>
      <c r="L432" s="510">
        <v>0</v>
      </c>
      <c r="M432" s="409">
        <v>22.5</v>
      </c>
      <c r="N432" s="408" t="s">
        <v>1196</v>
      </c>
      <c r="O432" s="410">
        <v>0</v>
      </c>
      <c r="P432" s="535"/>
    </row>
    <row r="433" spans="1:16" s="16" customFormat="1" ht="11.1" customHeight="1" x14ac:dyDescent="0.15">
      <c r="A433" s="11">
        <v>0</v>
      </c>
      <c r="B433" s="359">
        <v>0</v>
      </c>
      <c r="C433" s="241">
        <v>0</v>
      </c>
      <c r="D433" s="386"/>
      <c r="E433" s="387"/>
      <c r="F433" s="497"/>
      <c r="G433" s="498"/>
      <c r="H433" s="390"/>
      <c r="I433" s="391"/>
      <c r="J433" s="392"/>
      <c r="K433" s="393"/>
      <c r="L433" s="394"/>
      <c r="M433" s="395"/>
      <c r="N433" s="393"/>
      <c r="O433" s="396"/>
    </row>
    <row r="434" spans="1:16" s="16" customFormat="1" ht="11.1" customHeight="1" x14ac:dyDescent="0.15">
      <c r="A434" s="381">
        <v>0</v>
      </c>
      <c r="B434" s="359">
        <v>0</v>
      </c>
      <c r="C434" s="241">
        <v>0</v>
      </c>
      <c r="D434" s="386"/>
      <c r="E434" s="387"/>
      <c r="F434" s="504"/>
      <c r="G434" s="498"/>
      <c r="H434" s="390"/>
      <c r="I434" s="391"/>
      <c r="J434" s="397"/>
      <c r="K434" s="387"/>
      <c r="L434" s="390"/>
      <c r="M434" s="398"/>
      <c r="N434" s="387"/>
      <c r="O434" s="399"/>
    </row>
    <row r="435" spans="1:16" s="16" customFormat="1" ht="11.1" customHeight="1" x14ac:dyDescent="0.15">
      <c r="A435" s="360">
        <v>0</v>
      </c>
      <c r="B435" s="400" t="s">
        <v>1304</v>
      </c>
      <c r="C435" s="242" t="s">
        <v>1897</v>
      </c>
      <c r="D435" s="401">
        <v>152</v>
      </c>
      <c r="E435" s="402" t="s">
        <v>1196</v>
      </c>
      <c r="F435" s="500"/>
      <c r="G435" s="501"/>
      <c r="H435" s="405"/>
      <c r="I435" s="406"/>
      <c r="J435" s="407">
        <v>52</v>
      </c>
      <c r="K435" s="408" t="s">
        <v>1196</v>
      </c>
      <c r="L435" s="510">
        <v>0</v>
      </c>
      <c r="M435" s="534">
        <v>100</v>
      </c>
      <c r="N435" s="408" t="s">
        <v>1196</v>
      </c>
      <c r="O435" s="410">
        <v>0</v>
      </c>
      <c r="P435" s="535"/>
    </row>
    <row r="436" spans="1:16" s="16" customFormat="1" ht="11.1" customHeight="1" x14ac:dyDescent="0.15">
      <c r="A436" s="11">
        <v>0</v>
      </c>
      <c r="B436" s="359">
        <v>0</v>
      </c>
      <c r="C436" s="241">
        <v>0</v>
      </c>
      <c r="D436" s="439"/>
      <c r="E436" s="387"/>
      <c r="F436" s="497"/>
      <c r="G436" s="498"/>
      <c r="H436" s="390"/>
      <c r="I436" s="391"/>
      <c r="J436" s="392"/>
      <c r="K436" s="393"/>
      <c r="L436" s="394"/>
      <c r="M436" s="395"/>
      <c r="N436" s="393"/>
      <c r="O436" s="396"/>
    </row>
    <row r="437" spans="1:16" s="16" customFormat="1" ht="11.1" customHeight="1" x14ac:dyDescent="0.15">
      <c r="A437" s="381">
        <v>0</v>
      </c>
      <c r="B437" s="359">
        <v>0</v>
      </c>
      <c r="C437" s="241">
        <v>0</v>
      </c>
      <c r="D437" s="439"/>
      <c r="E437" s="387"/>
      <c r="F437" s="504"/>
      <c r="G437" s="498"/>
      <c r="H437" s="390"/>
      <c r="I437" s="391"/>
      <c r="J437" s="397"/>
      <c r="K437" s="387"/>
      <c r="L437" s="390"/>
      <c r="M437" s="398"/>
      <c r="N437" s="387"/>
      <c r="O437" s="399"/>
    </row>
    <row r="438" spans="1:16" s="16" customFormat="1" ht="11.1" customHeight="1" x14ac:dyDescent="0.15">
      <c r="A438" s="360">
        <v>0</v>
      </c>
      <c r="B438" s="400" t="s">
        <v>1304</v>
      </c>
      <c r="C438" s="242" t="s">
        <v>1898</v>
      </c>
      <c r="D438" s="401">
        <v>115</v>
      </c>
      <c r="E438" s="402" t="s">
        <v>1196</v>
      </c>
      <c r="F438" s="500"/>
      <c r="G438" s="501"/>
      <c r="H438" s="405"/>
      <c r="I438" s="406"/>
      <c r="J438" s="407">
        <v>46</v>
      </c>
      <c r="K438" s="408" t="s">
        <v>1196</v>
      </c>
      <c r="L438" s="510">
        <v>0</v>
      </c>
      <c r="M438" s="409">
        <v>69</v>
      </c>
      <c r="N438" s="408" t="s">
        <v>1196</v>
      </c>
      <c r="O438" s="410">
        <v>0</v>
      </c>
      <c r="P438" s="535"/>
    </row>
    <row r="439" spans="1:16" s="16" customFormat="1" ht="11.1" customHeight="1" x14ac:dyDescent="0.15">
      <c r="A439" s="11">
        <v>0</v>
      </c>
      <c r="B439" s="359">
        <v>0</v>
      </c>
      <c r="C439" s="241">
        <v>0</v>
      </c>
      <c r="D439" s="386"/>
      <c r="E439" s="387"/>
      <c r="F439" s="497"/>
      <c r="G439" s="498"/>
      <c r="H439" s="390"/>
      <c r="I439" s="391"/>
      <c r="J439" s="392"/>
      <c r="K439" s="393"/>
      <c r="L439" s="394"/>
      <c r="M439" s="395"/>
      <c r="N439" s="393"/>
      <c r="O439" s="396"/>
    </row>
    <row r="440" spans="1:16" s="16" customFormat="1" ht="11.1" customHeight="1" x14ac:dyDescent="0.15">
      <c r="A440" s="381">
        <v>0</v>
      </c>
      <c r="B440" s="359">
        <v>0</v>
      </c>
      <c r="C440" s="241">
        <v>0</v>
      </c>
      <c r="D440" s="386"/>
      <c r="E440" s="387"/>
      <c r="F440" s="504"/>
      <c r="G440" s="498"/>
      <c r="H440" s="430"/>
      <c r="I440" s="391"/>
      <c r="J440" s="397"/>
      <c r="K440" s="387"/>
      <c r="L440" s="390"/>
      <c r="M440" s="398"/>
      <c r="N440" s="387"/>
      <c r="O440" s="399"/>
    </row>
    <row r="441" spans="1:16" s="16" customFormat="1" ht="11.1" customHeight="1" x14ac:dyDescent="0.15">
      <c r="A441" s="360">
        <v>0</v>
      </c>
      <c r="B441" s="400" t="s">
        <v>1304</v>
      </c>
      <c r="C441" s="242" t="s">
        <v>1899</v>
      </c>
      <c r="D441" s="416">
        <v>9.3000000000000007</v>
      </c>
      <c r="E441" s="402" t="s">
        <v>1196</v>
      </c>
      <c r="F441" s="500"/>
      <c r="G441" s="501"/>
      <c r="H441" s="405"/>
      <c r="I441" s="406"/>
      <c r="J441" s="407">
        <v>0.1</v>
      </c>
      <c r="K441" s="408" t="s">
        <v>1196</v>
      </c>
      <c r="L441" s="510">
        <v>0</v>
      </c>
      <c r="M441" s="409">
        <v>9.1999999999999993</v>
      </c>
      <c r="N441" s="408" t="s">
        <v>1196</v>
      </c>
      <c r="O441" s="410">
        <v>0</v>
      </c>
      <c r="P441" s="535"/>
    </row>
    <row r="442" spans="1:16" s="16" customFormat="1" ht="11.1" customHeight="1" x14ac:dyDescent="0.15">
      <c r="A442" s="11">
        <v>0</v>
      </c>
      <c r="B442" s="359">
        <v>0</v>
      </c>
      <c r="C442" s="241">
        <v>0</v>
      </c>
      <c r="D442" s="386"/>
      <c r="E442" s="387"/>
      <c r="F442" s="497"/>
      <c r="G442" s="498"/>
      <c r="H442" s="390"/>
      <c r="I442" s="391"/>
      <c r="J442" s="392"/>
      <c r="K442" s="393"/>
      <c r="L442" s="394"/>
      <c r="M442" s="395"/>
      <c r="N442" s="393"/>
      <c r="O442" s="396"/>
    </row>
    <row r="443" spans="1:16" s="16" customFormat="1" ht="11.1" customHeight="1" x14ac:dyDescent="0.15">
      <c r="A443" s="381">
        <v>0</v>
      </c>
      <c r="B443" s="359">
        <v>0</v>
      </c>
      <c r="C443" s="241" t="s">
        <v>606</v>
      </c>
      <c r="D443" s="386"/>
      <c r="E443" s="387"/>
      <c r="F443" s="499"/>
      <c r="G443" s="498"/>
      <c r="H443" s="430"/>
      <c r="I443" s="391"/>
      <c r="J443" s="397"/>
      <c r="K443" s="387"/>
      <c r="L443" s="390"/>
      <c r="M443" s="398"/>
      <c r="N443" s="387"/>
      <c r="O443" s="399"/>
    </row>
    <row r="444" spans="1:16" s="16" customFormat="1" ht="11.1" customHeight="1" x14ac:dyDescent="0.15">
      <c r="A444" s="360">
        <v>0</v>
      </c>
      <c r="B444" s="400" t="s">
        <v>605</v>
      </c>
      <c r="C444" s="242" t="s">
        <v>1307</v>
      </c>
      <c r="D444" s="401">
        <v>847</v>
      </c>
      <c r="E444" s="402" t="s">
        <v>1196</v>
      </c>
      <c r="F444" s="500"/>
      <c r="G444" s="501"/>
      <c r="H444" s="405"/>
      <c r="I444" s="406"/>
      <c r="J444" s="527">
        <v>413</v>
      </c>
      <c r="K444" s="408" t="s">
        <v>1196</v>
      </c>
      <c r="L444" s="510">
        <v>0</v>
      </c>
      <c r="M444" s="534">
        <v>434</v>
      </c>
      <c r="N444" s="408" t="s">
        <v>1196</v>
      </c>
      <c r="O444" s="410">
        <v>0</v>
      </c>
      <c r="P444" s="535"/>
    </row>
    <row r="445" spans="1:16" s="16" customFormat="1" ht="11.1" customHeight="1" x14ac:dyDescent="0.15">
      <c r="A445" s="11">
        <v>0</v>
      </c>
      <c r="B445" s="359">
        <v>0</v>
      </c>
      <c r="C445" s="241">
        <v>0</v>
      </c>
      <c r="D445" s="439"/>
      <c r="E445" s="387"/>
      <c r="F445" s="497"/>
      <c r="G445" s="498"/>
      <c r="H445" s="390"/>
      <c r="I445" s="391"/>
      <c r="J445" s="392"/>
      <c r="K445" s="393"/>
      <c r="L445" s="394"/>
      <c r="M445" s="789"/>
      <c r="N445" s="393"/>
      <c r="O445" s="396"/>
    </row>
    <row r="446" spans="1:16" s="16" customFormat="1" ht="11.1" customHeight="1" x14ac:dyDescent="0.15">
      <c r="A446" s="381">
        <v>0</v>
      </c>
      <c r="B446" s="359">
        <v>0</v>
      </c>
      <c r="C446" s="241">
        <v>0</v>
      </c>
      <c r="D446" s="439"/>
      <c r="E446" s="387"/>
      <c r="F446" s="499"/>
      <c r="G446" s="498"/>
      <c r="H446" s="390"/>
      <c r="I446" s="391"/>
      <c r="J446" s="397"/>
      <c r="K446" s="387"/>
      <c r="L446" s="390"/>
      <c r="M446" s="790"/>
      <c r="N446" s="387"/>
      <c r="O446" s="399"/>
    </row>
    <row r="447" spans="1:16" s="16" customFormat="1" ht="11.1" customHeight="1" x14ac:dyDescent="0.15">
      <c r="A447" s="360">
        <v>0</v>
      </c>
      <c r="B447" s="400" t="s">
        <v>1308</v>
      </c>
      <c r="C447" s="242" t="s">
        <v>1309</v>
      </c>
      <c r="D447" s="401">
        <v>847</v>
      </c>
      <c r="E447" s="402" t="s">
        <v>1196</v>
      </c>
      <c r="F447" s="500"/>
      <c r="G447" s="501"/>
      <c r="H447" s="405"/>
      <c r="I447" s="406"/>
      <c r="J447" s="527">
        <v>413</v>
      </c>
      <c r="K447" s="408" t="s">
        <v>1196</v>
      </c>
      <c r="L447" s="510">
        <v>0</v>
      </c>
      <c r="M447" s="534">
        <v>434</v>
      </c>
      <c r="N447" s="408" t="s">
        <v>1196</v>
      </c>
      <c r="O447" s="410">
        <v>0</v>
      </c>
      <c r="P447" s="535"/>
    </row>
    <row r="448" spans="1:16" s="16" customFormat="1" ht="11.1" customHeight="1" x14ac:dyDescent="0.15">
      <c r="A448" s="11">
        <v>0</v>
      </c>
      <c r="B448" s="359">
        <v>0</v>
      </c>
      <c r="C448" s="241">
        <v>0</v>
      </c>
      <c r="D448" s="386"/>
      <c r="E448" s="387"/>
      <c r="F448" s="497"/>
      <c r="G448" s="498"/>
      <c r="H448" s="390"/>
      <c r="I448" s="391"/>
      <c r="J448" s="392"/>
      <c r="K448" s="393"/>
      <c r="L448" s="394"/>
      <c r="M448" s="395"/>
      <c r="N448" s="393"/>
      <c r="O448" s="396"/>
    </row>
    <row r="449" spans="1:16" s="16" customFormat="1" ht="11.1" customHeight="1" x14ac:dyDescent="0.15">
      <c r="A449" s="381">
        <v>0</v>
      </c>
      <c r="B449" s="359">
        <v>0</v>
      </c>
      <c r="C449" s="241">
        <v>0</v>
      </c>
      <c r="D449" s="386"/>
      <c r="E449" s="387"/>
      <c r="F449" s="507"/>
      <c r="G449" s="498"/>
      <c r="H449" s="390"/>
      <c r="I449" s="391"/>
      <c r="J449" s="397"/>
      <c r="K449" s="387"/>
      <c r="L449" s="390"/>
      <c r="M449" s="398"/>
      <c r="N449" s="387"/>
      <c r="O449" s="399"/>
    </row>
    <row r="450" spans="1:16" s="16" customFormat="1" ht="11.1" customHeight="1" x14ac:dyDescent="0.15">
      <c r="A450" s="360">
        <v>0</v>
      </c>
      <c r="B450" s="400" t="s">
        <v>607</v>
      </c>
      <c r="C450" s="242" t="s">
        <v>1310</v>
      </c>
      <c r="D450" s="416">
        <v>23.7</v>
      </c>
      <c r="E450" s="402" t="s">
        <v>1196</v>
      </c>
      <c r="F450" s="842"/>
      <c r="G450" s="843"/>
      <c r="H450" s="405"/>
      <c r="I450" s="406"/>
      <c r="J450" s="407">
        <v>11.6</v>
      </c>
      <c r="K450" s="408" t="s">
        <v>1196</v>
      </c>
      <c r="L450" s="844">
        <v>0</v>
      </c>
      <c r="M450" s="409">
        <v>12.1</v>
      </c>
      <c r="N450" s="408" t="s">
        <v>1196</v>
      </c>
      <c r="O450" s="845">
        <v>0</v>
      </c>
      <c r="P450" s="535"/>
    </row>
    <row r="451" spans="1:16" s="16" customFormat="1" ht="11.1" customHeight="1" x14ac:dyDescent="0.15">
      <c r="A451" s="11">
        <v>0</v>
      </c>
      <c r="B451" s="359">
        <v>0</v>
      </c>
      <c r="C451" s="241">
        <v>0</v>
      </c>
      <c r="D451" s="386"/>
      <c r="E451" s="387"/>
      <c r="F451" s="497"/>
      <c r="G451" s="498"/>
      <c r="H451" s="390"/>
      <c r="I451" s="391"/>
      <c r="J451" s="392"/>
      <c r="K451" s="393"/>
      <c r="L451" s="394"/>
      <c r="M451" s="395"/>
      <c r="N451" s="393"/>
      <c r="O451" s="396"/>
    </row>
    <row r="452" spans="1:16" s="16" customFormat="1" ht="11.1" customHeight="1" x14ac:dyDescent="0.15">
      <c r="A452" s="381">
        <v>0</v>
      </c>
      <c r="B452" s="359">
        <v>0</v>
      </c>
      <c r="C452" s="241">
        <v>0</v>
      </c>
      <c r="D452" s="386"/>
      <c r="E452" s="387"/>
      <c r="F452" s="504"/>
      <c r="G452" s="498"/>
      <c r="H452" s="430"/>
      <c r="I452" s="391"/>
      <c r="J452" s="397"/>
      <c r="K452" s="387"/>
      <c r="L452" s="390"/>
      <c r="M452" s="398"/>
      <c r="N452" s="387"/>
      <c r="O452" s="399"/>
    </row>
    <row r="453" spans="1:16" s="16" customFormat="1" ht="11.1" customHeight="1" x14ac:dyDescent="0.15">
      <c r="A453" s="360">
        <v>0</v>
      </c>
      <c r="B453" s="400" t="s">
        <v>608</v>
      </c>
      <c r="C453" s="242" t="s">
        <v>609</v>
      </c>
      <c r="D453" s="401">
        <v>2094</v>
      </c>
      <c r="E453" s="402" t="s">
        <v>1633</v>
      </c>
      <c r="F453" s="500"/>
      <c r="G453" s="501"/>
      <c r="H453" s="405"/>
      <c r="I453" s="406"/>
      <c r="J453" s="527">
        <v>1174</v>
      </c>
      <c r="K453" s="408" t="s">
        <v>1633</v>
      </c>
      <c r="L453" s="510">
        <v>0</v>
      </c>
      <c r="M453" s="534">
        <v>920</v>
      </c>
      <c r="N453" s="408" t="s">
        <v>1633</v>
      </c>
      <c r="O453" s="410">
        <v>0</v>
      </c>
      <c r="P453" s="535"/>
    </row>
    <row r="454" spans="1:16" s="16" customFormat="1" ht="11.1" customHeight="1" x14ac:dyDescent="0.15">
      <c r="A454" s="11">
        <v>0</v>
      </c>
      <c r="B454" s="359">
        <v>0</v>
      </c>
      <c r="C454" s="241">
        <v>0</v>
      </c>
      <c r="D454" s="439"/>
      <c r="E454" s="387"/>
      <c r="F454" s="497"/>
      <c r="G454" s="498"/>
      <c r="H454" s="390"/>
      <c r="I454" s="391"/>
      <c r="J454" s="392"/>
      <c r="K454" s="393"/>
      <c r="L454" s="394"/>
      <c r="M454" s="789"/>
      <c r="N454" s="393"/>
      <c r="O454" s="396"/>
    </row>
    <row r="455" spans="1:16" s="16" customFormat="1" ht="11.1" customHeight="1" x14ac:dyDescent="0.15">
      <c r="A455" s="381">
        <v>0</v>
      </c>
      <c r="B455" s="359">
        <v>0</v>
      </c>
      <c r="C455" s="241">
        <v>0</v>
      </c>
      <c r="D455" s="439"/>
      <c r="E455" s="387"/>
      <c r="F455" s="504"/>
      <c r="G455" s="498"/>
      <c r="H455" s="390"/>
      <c r="I455" s="391"/>
      <c r="J455" s="397"/>
      <c r="K455" s="387"/>
      <c r="L455" s="390"/>
      <c r="M455" s="790"/>
      <c r="N455" s="387"/>
      <c r="O455" s="399"/>
    </row>
    <row r="456" spans="1:16" s="16" customFormat="1" ht="11.1" customHeight="1" x14ac:dyDescent="0.15">
      <c r="A456" s="360">
        <v>0</v>
      </c>
      <c r="B456" s="400" t="s">
        <v>608</v>
      </c>
      <c r="C456" s="242" t="s">
        <v>610</v>
      </c>
      <c r="D456" s="401">
        <v>3270</v>
      </c>
      <c r="E456" s="402" t="s">
        <v>1633</v>
      </c>
      <c r="F456" s="500"/>
      <c r="G456" s="501"/>
      <c r="H456" s="405"/>
      <c r="I456" s="406"/>
      <c r="J456" s="527">
        <v>2128</v>
      </c>
      <c r="K456" s="408" t="s">
        <v>1633</v>
      </c>
      <c r="L456" s="510">
        <v>0</v>
      </c>
      <c r="M456" s="534">
        <v>1142</v>
      </c>
      <c r="N456" s="408" t="s">
        <v>1633</v>
      </c>
      <c r="O456" s="410">
        <v>0</v>
      </c>
      <c r="P456" s="535"/>
    </row>
    <row r="457" spans="1:16" s="16" customFormat="1" ht="11.1" customHeight="1" x14ac:dyDescent="0.15">
      <c r="A457" s="11">
        <v>0</v>
      </c>
      <c r="B457" s="359">
        <v>0</v>
      </c>
      <c r="C457" s="241">
        <v>0</v>
      </c>
      <c r="D457" s="439"/>
      <c r="E457" s="387"/>
      <c r="F457" s="497"/>
      <c r="G457" s="498"/>
      <c r="H457" s="390"/>
      <c r="I457" s="391"/>
      <c r="J457" s="392"/>
      <c r="K457" s="393"/>
      <c r="L457" s="394"/>
      <c r="M457" s="789"/>
      <c r="N457" s="393"/>
      <c r="O457" s="396"/>
    </row>
    <row r="458" spans="1:16" s="16" customFormat="1" ht="11.1" customHeight="1" x14ac:dyDescent="0.15">
      <c r="A458" s="381">
        <v>0</v>
      </c>
      <c r="B458" s="375"/>
      <c r="C458" s="241">
        <v>0</v>
      </c>
      <c r="D458" s="439"/>
      <c r="E458" s="387"/>
      <c r="F458" s="504"/>
      <c r="G458" s="498"/>
      <c r="H458" s="390"/>
      <c r="I458" s="391"/>
      <c r="J458" s="397"/>
      <c r="K458" s="387"/>
      <c r="L458" s="390"/>
      <c r="M458" s="790"/>
      <c r="N458" s="387"/>
      <c r="O458" s="399"/>
    </row>
    <row r="459" spans="1:16" s="16" customFormat="1" ht="11.1" customHeight="1" x14ac:dyDescent="0.15">
      <c r="A459" s="360">
        <v>0</v>
      </c>
      <c r="B459" s="400" t="s">
        <v>608</v>
      </c>
      <c r="C459" s="242" t="s">
        <v>611</v>
      </c>
      <c r="D459" s="401">
        <v>3390</v>
      </c>
      <c r="E459" s="402" t="s">
        <v>1633</v>
      </c>
      <c r="F459" s="500"/>
      <c r="G459" s="501"/>
      <c r="H459" s="405"/>
      <c r="I459" s="406"/>
      <c r="J459" s="527">
        <v>1348</v>
      </c>
      <c r="K459" s="408" t="s">
        <v>1633</v>
      </c>
      <c r="L459" s="510">
        <v>0</v>
      </c>
      <c r="M459" s="534">
        <v>2042</v>
      </c>
      <c r="N459" s="408" t="s">
        <v>1633</v>
      </c>
      <c r="O459" s="410">
        <v>0</v>
      </c>
      <c r="P459" s="535"/>
    </row>
    <row r="460" spans="1:16" s="16" customFormat="1" ht="11.1" customHeight="1" x14ac:dyDescent="0.15">
      <c r="A460" s="380"/>
      <c r="B460" s="379"/>
      <c r="C460" s="378"/>
      <c r="D460" s="377"/>
      <c r="E460" s="13"/>
      <c r="F460" s="494"/>
      <c r="G460" s="483"/>
      <c r="H460" s="376"/>
      <c r="I460" s="336"/>
      <c r="J460" s="328"/>
      <c r="K460" s="13"/>
      <c r="M460" s="231"/>
      <c r="N460" s="12"/>
      <c r="O460" s="329"/>
    </row>
    <row r="461" spans="1:16" s="16" customFormat="1" ht="11.1" customHeight="1" x14ac:dyDescent="0.15">
      <c r="A461" s="11"/>
      <c r="B461" s="375"/>
      <c r="C461" s="378"/>
      <c r="D461" s="377"/>
      <c r="E461" s="13"/>
      <c r="F461" s="494"/>
      <c r="G461" s="483">
        <v>0</v>
      </c>
      <c r="I461" s="336"/>
      <c r="J461" s="328"/>
      <c r="K461" s="13"/>
      <c r="L461" s="15">
        <v>0</v>
      </c>
      <c r="M461" s="231"/>
      <c r="N461" s="12"/>
      <c r="O461" s="564">
        <v>0</v>
      </c>
      <c r="P461" s="478">
        <v>0</v>
      </c>
    </row>
    <row r="462" spans="1:16" s="16" customFormat="1" ht="11.1" customHeight="1" x14ac:dyDescent="0.15">
      <c r="A462" s="373"/>
      <c r="B462" s="372"/>
      <c r="C462" s="371"/>
      <c r="D462" s="370"/>
      <c r="E462" s="369"/>
      <c r="F462" s="502"/>
      <c r="G462" s="503"/>
      <c r="H462" s="366"/>
      <c r="I462" s="365"/>
      <c r="J462" s="364"/>
      <c r="K462" s="369"/>
      <c r="L462" s="366"/>
      <c r="M462" s="383"/>
      <c r="N462" s="384"/>
      <c r="O462" s="385"/>
    </row>
    <row r="463" spans="1:16" s="3" customFormat="1" ht="13.5" x14ac:dyDescent="0.15">
      <c r="A463" s="1"/>
      <c r="B463" s="2"/>
      <c r="C463" s="240"/>
      <c r="D463" s="4"/>
      <c r="E463" s="5"/>
      <c r="F463" s="489"/>
      <c r="G463" s="490"/>
      <c r="H463" s="8"/>
      <c r="I463" s="9"/>
      <c r="K463" s="5"/>
      <c r="N463" s="8" t="s">
        <v>581</v>
      </c>
      <c r="O463" s="5">
        <v>10</v>
      </c>
    </row>
    <row r="464" spans="1:16" s="10" customFormat="1" ht="30" customHeight="1" x14ac:dyDescent="0.15">
      <c r="A464" s="1089" t="s">
        <v>1795</v>
      </c>
      <c r="B464" s="1090"/>
      <c r="C464" s="1090"/>
      <c r="D464" s="1090"/>
      <c r="E464" s="1090"/>
      <c r="F464" s="1090"/>
      <c r="G464" s="1090"/>
      <c r="H464" s="1090"/>
      <c r="I464" s="1090"/>
      <c r="J464" s="1090"/>
      <c r="K464" s="1090"/>
      <c r="L464" s="1090"/>
      <c r="M464" s="1090"/>
      <c r="N464" s="1090"/>
      <c r="O464" s="1091"/>
    </row>
    <row r="465" spans="1:15" s="10" customFormat="1" ht="13.5" customHeight="1" x14ac:dyDescent="0.15">
      <c r="A465" s="274"/>
      <c r="B465" s="27" t="s">
        <v>1828</v>
      </c>
      <c r="C465" s="275"/>
      <c r="D465" s="275"/>
      <c r="E465" s="275"/>
      <c r="F465" s="491"/>
      <c r="G465" s="491"/>
      <c r="H465" s="275"/>
      <c r="I465" s="275"/>
      <c r="J465" s="275"/>
      <c r="K465" s="275"/>
      <c r="L465" s="275"/>
      <c r="M465" s="275"/>
      <c r="N465" s="275"/>
      <c r="O465" s="434"/>
    </row>
    <row r="466" spans="1:15" s="10" customFormat="1" ht="15.95" customHeight="1" x14ac:dyDescent="0.15">
      <c r="A466" s="1092" t="s">
        <v>6</v>
      </c>
      <c r="B466" s="1095" t="s">
        <v>34</v>
      </c>
      <c r="C466" s="1098" t="s">
        <v>9</v>
      </c>
      <c r="D466" s="1101" t="s">
        <v>1850</v>
      </c>
      <c r="E466" s="1102"/>
      <c r="F466" s="1102"/>
      <c r="G466" s="1102"/>
      <c r="H466" s="1102"/>
      <c r="I466" s="1103"/>
      <c r="J466" s="1101" t="s">
        <v>1851</v>
      </c>
      <c r="K466" s="1102"/>
      <c r="L466" s="1107"/>
      <c r="M466" s="1109" t="s">
        <v>1852</v>
      </c>
      <c r="N466" s="1102"/>
      <c r="O466" s="1103"/>
    </row>
    <row r="467" spans="1:15" s="10" customFormat="1" ht="15.95" customHeight="1" x14ac:dyDescent="0.15">
      <c r="A467" s="1093"/>
      <c r="B467" s="1096"/>
      <c r="C467" s="1099"/>
      <c r="D467" s="1104"/>
      <c r="E467" s="1105"/>
      <c r="F467" s="1105"/>
      <c r="G467" s="1105"/>
      <c r="H467" s="1105"/>
      <c r="I467" s="1106"/>
      <c r="J467" s="1104"/>
      <c r="K467" s="1105"/>
      <c r="L467" s="1108"/>
      <c r="M467" s="1110"/>
      <c r="N467" s="1105"/>
      <c r="O467" s="1106"/>
    </row>
    <row r="468" spans="1:15" s="3" customFormat="1" ht="15.95" customHeight="1" x14ac:dyDescent="0.15">
      <c r="A468" s="1094"/>
      <c r="B468" s="1097"/>
      <c r="C468" s="1100"/>
      <c r="D468" s="334" t="s">
        <v>4</v>
      </c>
      <c r="E468" s="296" t="s">
        <v>5</v>
      </c>
      <c r="F468" s="492"/>
      <c r="G468" s="493"/>
      <c r="H468" s="1111"/>
      <c r="I468" s="1112"/>
      <c r="J468" s="326" t="s">
        <v>4</v>
      </c>
      <c r="K468" s="296" t="s">
        <v>5</v>
      </c>
      <c r="L468" s="299"/>
      <c r="M468" s="300" t="s">
        <v>4</v>
      </c>
      <c r="N468" s="296" t="s">
        <v>5</v>
      </c>
      <c r="O468" s="327"/>
    </row>
    <row r="469" spans="1:15" s="16" customFormat="1" ht="11.1" customHeight="1" x14ac:dyDescent="0.15">
      <c r="A469" s="11">
        <v>0</v>
      </c>
      <c r="B469" s="12">
        <v>0</v>
      </c>
      <c r="C469" s="241">
        <v>0</v>
      </c>
      <c r="D469" s="335"/>
      <c r="E469" s="13"/>
      <c r="F469" s="494"/>
      <c r="G469" s="483"/>
      <c r="I469" s="336"/>
      <c r="J469" s="328"/>
      <c r="K469" s="13"/>
      <c r="M469" s="231"/>
      <c r="N469" s="12"/>
      <c r="O469" s="329"/>
    </row>
    <row r="470" spans="1:15" s="16" customFormat="1" ht="11.1" customHeight="1" x14ac:dyDescent="0.15">
      <c r="A470" s="381">
        <v>0</v>
      </c>
      <c r="B470" s="12">
        <v>0</v>
      </c>
      <c r="C470" s="382">
        <v>0</v>
      </c>
      <c r="D470" s="335"/>
      <c r="E470" s="13"/>
      <c r="F470" s="494"/>
      <c r="G470" s="483"/>
      <c r="I470" s="336"/>
      <c r="J470" s="328"/>
      <c r="K470" s="13"/>
      <c r="M470" s="231"/>
      <c r="N470" s="12"/>
      <c r="O470" s="329"/>
    </row>
    <row r="471" spans="1:15" s="16" customFormat="1" ht="11.1" customHeight="1" x14ac:dyDescent="0.15">
      <c r="A471" s="360" t="s">
        <v>1832</v>
      </c>
      <c r="B471" s="361" t="s">
        <v>1833</v>
      </c>
      <c r="C471" s="363">
        <v>0</v>
      </c>
      <c r="D471" s="337">
        <v>0</v>
      </c>
      <c r="E471" s="362">
        <v>0</v>
      </c>
      <c r="F471" s="495">
        <v>0</v>
      </c>
      <c r="G471" s="496">
        <v>0</v>
      </c>
      <c r="H471" s="20">
        <v>0</v>
      </c>
      <c r="I471" s="338"/>
      <c r="J471" s="328"/>
      <c r="K471" s="13"/>
      <c r="M471" s="231"/>
      <c r="N471" s="12"/>
      <c r="O471" s="329"/>
    </row>
    <row r="472" spans="1:15" s="16" customFormat="1" ht="11.1" customHeight="1" x14ac:dyDescent="0.15">
      <c r="A472" s="11">
        <v>0</v>
      </c>
      <c r="B472" s="359">
        <v>0</v>
      </c>
      <c r="C472" s="241">
        <v>0</v>
      </c>
      <c r="D472" s="386"/>
      <c r="E472" s="387"/>
      <c r="F472" s="497"/>
      <c r="G472" s="498"/>
      <c r="H472" s="390"/>
      <c r="I472" s="391"/>
      <c r="J472" s="392"/>
      <c r="K472" s="393"/>
      <c r="L472" s="394"/>
      <c r="M472" s="789"/>
      <c r="N472" s="393"/>
      <c r="O472" s="396"/>
    </row>
    <row r="473" spans="1:15" s="16" customFormat="1" ht="11.1" customHeight="1" x14ac:dyDescent="0.15">
      <c r="A473" s="381">
        <v>0</v>
      </c>
      <c r="B473" s="359">
        <v>0</v>
      </c>
      <c r="C473" s="241">
        <v>0</v>
      </c>
      <c r="D473" s="386"/>
      <c r="E473" s="387"/>
      <c r="F473" s="504"/>
      <c r="G473" s="498"/>
      <c r="H473" s="430"/>
      <c r="I473" s="391"/>
      <c r="J473" s="397"/>
      <c r="K473" s="387"/>
      <c r="L473" s="390"/>
      <c r="M473" s="790"/>
      <c r="N473" s="387"/>
      <c r="O473" s="399"/>
    </row>
    <row r="474" spans="1:15" s="16" customFormat="1" ht="11.1" customHeight="1" x14ac:dyDescent="0.15">
      <c r="A474" s="360">
        <v>0</v>
      </c>
      <c r="B474" s="400" t="s">
        <v>608</v>
      </c>
      <c r="C474" s="242" t="s">
        <v>1900</v>
      </c>
      <c r="D474" s="401">
        <v>162</v>
      </c>
      <c r="E474" s="402" t="s">
        <v>1633</v>
      </c>
      <c r="F474" s="500"/>
      <c r="G474" s="501"/>
      <c r="H474" s="405"/>
      <c r="I474" s="406"/>
      <c r="J474" s="527"/>
      <c r="K474" s="408"/>
      <c r="L474" s="510"/>
      <c r="M474" s="534">
        <v>162</v>
      </c>
      <c r="N474" s="408" t="s">
        <v>1633</v>
      </c>
      <c r="O474" s="410">
        <v>0</v>
      </c>
    </row>
    <row r="475" spans="1:15" s="436" customFormat="1" ht="11.1" customHeight="1" x14ac:dyDescent="0.15">
      <c r="A475" s="11">
        <v>0</v>
      </c>
      <c r="B475" s="359">
        <v>0</v>
      </c>
      <c r="C475" s="241" t="s">
        <v>1615</v>
      </c>
      <c r="D475" s="386"/>
      <c r="E475" s="387"/>
      <c r="F475" s="497"/>
      <c r="G475" s="498"/>
      <c r="H475" s="390"/>
      <c r="I475" s="391"/>
      <c r="J475" s="392"/>
      <c r="K475" s="393"/>
      <c r="L475" s="394"/>
      <c r="M475" s="789"/>
      <c r="N475" s="393"/>
      <c r="O475" s="396"/>
    </row>
    <row r="476" spans="1:15" s="436" customFormat="1" ht="11.1" customHeight="1" x14ac:dyDescent="0.15">
      <c r="A476" s="381">
        <v>0</v>
      </c>
      <c r="B476" s="359">
        <v>0</v>
      </c>
      <c r="C476" s="241" t="s">
        <v>1616</v>
      </c>
      <c r="D476" s="386"/>
      <c r="E476" s="387"/>
      <c r="F476" s="504"/>
      <c r="G476" s="498"/>
      <c r="H476" s="390"/>
      <c r="I476" s="391"/>
      <c r="J476" s="397"/>
      <c r="K476" s="387"/>
      <c r="L476" s="390"/>
      <c r="M476" s="790"/>
      <c r="N476" s="387"/>
      <c r="O476" s="399"/>
    </row>
    <row r="477" spans="1:15" s="436" customFormat="1" ht="11.1" customHeight="1" x14ac:dyDescent="0.15">
      <c r="A477" s="360">
        <v>0</v>
      </c>
      <c r="B477" s="400" t="s">
        <v>1614</v>
      </c>
      <c r="C477" s="242" t="s">
        <v>1617</v>
      </c>
      <c r="D477" s="401">
        <v>115</v>
      </c>
      <c r="E477" s="402" t="s">
        <v>1633</v>
      </c>
      <c r="F477" s="500"/>
      <c r="G477" s="501"/>
      <c r="H477" s="405"/>
      <c r="I477" s="406"/>
      <c r="J477" s="407">
        <v>27</v>
      </c>
      <c r="K477" s="408" t="s">
        <v>1633</v>
      </c>
      <c r="L477" s="510">
        <v>0</v>
      </c>
      <c r="M477" s="409">
        <v>88</v>
      </c>
      <c r="N477" s="408" t="s">
        <v>1633</v>
      </c>
      <c r="O477" s="410">
        <v>0</v>
      </c>
    </row>
    <row r="478" spans="1:15" s="436" customFormat="1" ht="11.1" customHeight="1" x14ac:dyDescent="0.15">
      <c r="A478" s="11">
        <v>0</v>
      </c>
      <c r="B478" s="359">
        <v>0</v>
      </c>
      <c r="C478" s="241" t="s">
        <v>1618</v>
      </c>
      <c r="D478" s="386"/>
      <c r="E478" s="387"/>
      <c r="F478" s="497"/>
      <c r="G478" s="498"/>
      <c r="H478" s="390"/>
      <c r="I478" s="391"/>
      <c r="J478" s="392"/>
      <c r="K478" s="393"/>
      <c r="L478" s="394"/>
      <c r="M478" s="789"/>
      <c r="N478" s="393"/>
      <c r="O478" s="396"/>
    </row>
    <row r="479" spans="1:15" s="436" customFormat="1" ht="11.1" customHeight="1" x14ac:dyDescent="0.15">
      <c r="A479" s="381">
        <v>0</v>
      </c>
      <c r="B479" s="359">
        <v>0</v>
      </c>
      <c r="C479" s="241" t="s">
        <v>1619</v>
      </c>
      <c r="D479" s="386"/>
      <c r="E479" s="387"/>
      <c r="F479" s="504"/>
      <c r="G479" s="498"/>
      <c r="H479" s="390"/>
      <c r="I479" s="391"/>
      <c r="J479" s="397"/>
      <c r="K479" s="387"/>
      <c r="L479" s="390"/>
      <c r="M479" s="790"/>
      <c r="N479" s="387"/>
      <c r="O479" s="399"/>
    </row>
    <row r="480" spans="1:15" s="436" customFormat="1" ht="11.1" customHeight="1" x14ac:dyDescent="0.15">
      <c r="A480" s="360">
        <v>0</v>
      </c>
      <c r="B480" s="400" t="s">
        <v>1614</v>
      </c>
      <c r="C480" s="242" t="s">
        <v>1617</v>
      </c>
      <c r="D480" s="416">
        <v>6</v>
      </c>
      <c r="E480" s="402" t="s">
        <v>1633</v>
      </c>
      <c r="F480" s="500"/>
      <c r="G480" s="501"/>
      <c r="H480" s="405"/>
      <c r="I480" s="406"/>
      <c r="J480" s="407">
        <v>0</v>
      </c>
      <c r="K480" s="408"/>
      <c r="L480" s="510">
        <v>0</v>
      </c>
      <c r="M480" s="409">
        <v>6</v>
      </c>
      <c r="N480" s="408" t="s">
        <v>1633</v>
      </c>
      <c r="O480" s="410">
        <v>0</v>
      </c>
    </row>
    <row r="481" spans="1:15" s="436" customFormat="1" ht="11.1" customHeight="1" x14ac:dyDescent="0.15">
      <c r="A481" s="11">
        <v>0</v>
      </c>
      <c r="B481" s="359">
        <v>0</v>
      </c>
      <c r="C481" s="241" t="s">
        <v>1620</v>
      </c>
      <c r="D481" s="386"/>
      <c r="E481" s="387"/>
      <c r="F481" s="497"/>
      <c r="G481" s="498"/>
      <c r="H481" s="390"/>
      <c r="I481" s="391"/>
      <c r="J481" s="392"/>
      <c r="K481" s="393"/>
      <c r="L481" s="394"/>
      <c r="M481" s="789"/>
      <c r="N481" s="393"/>
      <c r="O481" s="396"/>
    </row>
    <row r="482" spans="1:15" s="436" customFormat="1" ht="11.1" customHeight="1" x14ac:dyDescent="0.15">
      <c r="A482" s="381">
        <v>0</v>
      </c>
      <c r="B482" s="359">
        <v>0</v>
      </c>
      <c r="C482" s="241" t="s">
        <v>1619</v>
      </c>
      <c r="D482" s="386"/>
      <c r="E482" s="387"/>
      <c r="F482" s="504"/>
      <c r="G482" s="498"/>
      <c r="H482" s="390"/>
      <c r="I482" s="391"/>
      <c r="J482" s="397"/>
      <c r="K482" s="387"/>
      <c r="L482" s="390"/>
      <c r="M482" s="790"/>
      <c r="N482" s="387"/>
      <c r="O482" s="399"/>
    </row>
    <row r="483" spans="1:15" s="436" customFormat="1" ht="11.1" customHeight="1" x14ac:dyDescent="0.15">
      <c r="A483" s="360">
        <v>0</v>
      </c>
      <c r="B483" s="400" t="s">
        <v>1614</v>
      </c>
      <c r="C483" s="242" t="s">
        <v>1617</v>
      </c>
      <c r="D483" s="416">
        <v>75</v>
      </c>
      <c r="E483" s="402" t="s">
        <v>1633</v>
      </c>
      <c r="F483" s="500"/>
      <c r="G483" s="501"/>
      <c r="H483" s="405"/>
      <c r="I483" s="406"/>
      <c r="J483" s="407">
        <v>19</v>
      </c>
      <c r="K483" s="408" t="s">
        <v>1633</v>
      </c>
      <c r="L483" s="510">
        <v>0</v>
      </c>
      <c r="M483" s="409">
        <v>56</v>
      </c>
      <c r="N483" s="408" t="s">
        <v>1633</v>
      </c>
      <c r="O483" s="410">
        <v>0</v>
      </c>
    </row>
    <row r="484" spans="1:15" s="436" customFormat="1" ht="11.1" customHeight="1" x14ac:dyDescent="0.15">
      <c r="A484" s="11">
        <v>0</v>
      </c>
      <c r="B484" s="359">
        <v>0</v>
      </c>
      <c r="C484" s="241" t="s">
        <v>1621</v>
      </c>
      <c r="D484" s="386"/>
      <c r="E484" s="387"/>
      <c r="F484" s="497"/>
      <c r="G484" s="498"/>
      <c r="H484" s="390"/>
      <c r="I484" s="391"/>
      <c r="J484" s="392"/>
      <c r="K484" s="393"/>
      <c r="L484" s="394"/>
      <c r="M484" s="789"/>
      <c r="N484" s="393"/>
      <c r="O484" s="396"/>
    </row>
    <row r="485" spans="1:15" s="436" customFormat="1" ht="11.1" customHeight="1" x14ac:dyDescent="0.15">
      <c r="A485" s="381">
        <v>0</v>
      </c>
      <c r="B485" s="359">
        <v>0</v>
      </c>
      <c r="C485" s="241" t="s">
        <v>1622</v>
      </c>
      <c r="D485" s="386"/>
      <c r="E485" s="387"/>
      <c r="F485" s="504"/>
      <c r="G485" s="498"/>
      <c r="H485" s="390"/>
      <c r="I485" s="391"/>
      <c r="J485" s="397"/>
      <c r="K485" s="387"/>
      <c r="L485" s="390"/>
      <c r="M485" s="790"/>
      <c r="N485" s="387"/>
      <c r="O485" s="399"/>
    </row>
    <row r="486" spans="1:15" s="436" customFormat="1" ht="11.1" customHeight="1" x14ac:dyDescent="0.15">
      <c r="A486" s="360">
        <v>0</v>
      </c>
      <c r="B486" s="400" t="s">
        <v>1614</v>
      </c>
      <c r="C486" s="242" t="s">
        <v>1617</v>
      </c>
      <c r="D486" s="416">
        <v>67</v>
      </c>
      <c r="E486" s="402" t="s">
        <v>1633</v>
      </c>
      <c r="F486" s="500"/>
      <c r="G486" s="501"/>
      <c r="H486" s="405"/>
      <c r="I486" s="406"/>
      <c r="J486" s="407">
        <v>17</v>
      </c>
      <c r="K486" s="408" t="s">
        <v>1633</v>
      </c>
      <c r="L486" s="510">
        <v>0</v>
      </c>
      <c r="M486" s="409">
        <v>50</v>
      </c>
      <c r="N486" s="408" t="s">
        <v>1633</v>
      </c>
      <c r="O486" s="410">
        <v>0</v>
      </c>
    </row>
    <row r="487" spans="1:15" s="436" customFormat="1" ht="11.1" customHeight="1" x14ac:dyDescent="0.15">
      <c r="A487" s="11">
        <v>0</v>
      </c>
      <c r="B487" s="359">
        <v>0</v>
      </c>
      <c r="C487" s="241" t="s">
        <v>1623</v>
      </c>
      <c r="D487" s="386"/>
      <c r="E487" s="387"/>
      <c r="F487" s="497"/>
      <c r="G487" s="498"/>
      <c r="H487" s="390"/>
      <c r="I487" s="391"/>
      <c r="J487" s="392"/>
      <c r="K487" s="393"/>
      <c r="L487" s="394"/>
      <c r="M487" s="789"/>
      <c r="N487" s="393"/>
      <c r="O487" s="396"/>
    </row>
    <row r="488" spans="1:15" s="436" customFormat="1" ht="11.1" customHeight="1" x14ac:dyDescent="0.15">
      <c r="A488" s="381">
        <v>0</v>
      </c>
      <c r="B488" s="359">
        <v>0</v>
      </c>
      <c r="C488" s="241" t="s">
        <v>1624</v>
      </c>
      <c r="D488" s="386"/>
      <c r="E488" s="387"/>
      <c r="F488" s="504"/>
      <c r="G488" s="498"/>
      <c r="H488" s="390"/>
      <c r="I488" s="391"/>
      <c r="J488" s="397"/>
      <c r="K488" s="387"/>
      <c r="L488" s="390"/>
      <c r="M488" s="790"/>
      <c r="N488" s="387"/>
      <c r="O488" s="399"/>
    </row>
    <row r="489" spans="1:15" s="436" customFormat="1" ht="11.1" customHeight="1" x14ac:dyDescent="0.15">
      <c r="A489" s="360">
        <v>0</v>
      </c>
      <c r="B489" s="400" t="s">
        <v>1614</v>
      </c>
      <c r="C489" s="242" t="s">
        <v>1617</v>
      </c>
      <c r="D489" s="416">
        <v>5</v>
      </c>
      <c r="E489" s="402" t="s">
        <v>1633</v>
      </c>
      <c r="F489" s="500"/>
      <c r="G489" s="501"/>
      <c r="H489" s="405"/>
      <c r="I489" s="406"/>
      <c r="J489" s="407">
        <v>0</v>
      </c>
      <c r="K489" s="408"/>
      <c r="L489" s="510">
        <v>0</v>
      </c>
      <c r="M489" s="409">
        <v>5</v>
      </c>
      <c r="N489" s="408" t="s">
        <v>1633</v>
      </c>
      <c r="O489" s="410">
        <v>0</v>
      </c>
    </row>
    <row r="490" spans="1:15" s="436" customFormat="1" ht="11.1" customHeight="1" x14ac:dyDescent="0.15">
      <c r="A490" s="11">
        <v>0</v>
      </c>
      <c r="B490" s="359">
        <v>0</v>
      </c>
      <c r="C490" s="241" t="s">
        <v>1625</v>
      </c>
      <c r="D490" s="386"/>
      <c r="E490" s="387"/>
      <c r="F490" s="497"/>
      <c r="G490" s="498"/>
      <c r="H490" s="390"/>
      <c r="I490" s="391"/>
      <c r="J490" s="392"/>
      <c r="K490" s="393"/>
      <c r="L490" s="394"/>
      <c r="M490" s="789"/>
      <c r="N490" s="393"/>
      <c r="O490" s="396"/>
    </row>
    <row r="491" spans="1:15" s="436" customFormat="1" ht="11.1" customHeight="1" x14ac:dyDescent="0.15">
      <c r="A491" s="381">
        <v>0</v>
      </c>
      <c r="B491" s="359">
        <v>0</v>
      </c>
      <c r="C491" s="241" t="s">
        <v>1626</v>
      </c>
      <c r="D491" s="386"/>
      <c r="E491" s="387"/>
      <c r="F491" s="504"/>
      <c r="G491" s="498"/>
      <c r="H491" s="390"/>
      <c r="I491" s="391"/>
      <c r="J491" s="397"/>
      <c r="K491" s="387"/>
      <c r="L491" s="390"/>
      <c r="M491" s="790"/>
      <c r="N491" s="387"/>
      <c r="O491" s="399"/>
    </row>
    <row r="492" spans="1:15" s="436" customFormat="1" ht="11.1" customHeight="1" x14ac:dyDescent="0.15">
      <c r="A492" s="360">
        <v>0</v>
      </c>
      <c r="B492" s="400" t="s">
        <v>1614</v>
      </c>
      <c r="C492" s="242" t="s">
        <v>1617</v>
      </c>
      <c r="D492" s="416">
        <v>46</v>
      </c>
      <c r="E492" s="402" t="s">
        <v>1633</v>
      </c>
      <c r="F492" s="500"/>
      <c r="G492" s="501"/>
      <c r="H492" s="405"/>
      <c r="I492" s="406"/>
      <c r="J492" s="407">
        <v>17</v>
      </c>
      <c r="K492" s="408" t="s">
        <v>1633</v>
      </c>
      <c r="L492" s="510">
        <v>0</v>
      </c>
      <c r="M492" s="409">
        <v>29</v>
      </c>
      <c r="N492" s="408" t="s">
        <v>1633</v>
      </c>
      <c r="O492" s="410">
        <v>0</v>
      </c>
    </row>
    <row r="493" spans="1:15" s="16" customFormat="1" ht="11.1" customHeight="1" x14ac:dyDescent="0.15">
      <c r="A493" s="11">
        <v>0</v>
      </c>
      <c r="B493" s="359">
        <v>0</v>
      </c>
      <c r="C493" s="241" t="s">
        <v>1627</v>
      </c>
      <c r="D493" s="386"/>
      <c r="E493" s="387"/>
      <c r="F493" s="497"/>
      <c r="G493" s="498"/>
      <c r="H493" s="390"/>
      <c r="I493" s="391"/>
      <c r="J493" s="392"/>
      <c r="K493" s="393"/>
      <c r="L493" s="394"/>
      <c r="M493" s="789"/>
      <c r="N493" s="393"/>
      <c r="O493" s="396"/>
    </row>
    <row r="494" spans="1:15" s="16" customFormat="1" ht="11.1" customHeight="1" x14ac:dyDescent="0.15">
      <c r="A494" s="381">
        <v>0</v>
      </c>
      <c r="B494" s="359">
        <v>0</v>
      </c>
      <c r="C494" s="241" t="s">
        <v>1628</v>
      </c>
      <c r="D494" s="386"/>
      <c r="E494" s="387"/>
      <c r="F494" s="504"/>
      <c r="G494" s="498"/>
      <c r="H494" s="390"/>
      <c r="I494" s="391"/>
      <c r="J494" s="397"/>
      <c r="K494" s="387"/>
      <c r="L494" s="390"/>
      <c r="M494" s="790"/>
      <c r="N494" s="387"/>
      <c r="O494" s="399"/>
    </row>
    <row r="495" spans="1:15" s="16" customFormat="1" ht="11.1" customHeight="1" x14ac:dyDescent="0.15">
      <c r="A495" s="360">
        <v>0</v>
      </c>
      <c r="B495" s="400" t="s">
        <v>1614</v>
      </c>
      <c r="C495" s="242" t="s">
        <v>1617</v>
      </c>
      <c r="D495" s="416">
        <v>26</v>
      </c>
      <c r="E495" s="402" t="s">
        <v>1633</v>
      </c>
      <c r="F495" s="500"/>
      <c r="G495" s="501"/>
      <c r="H495" s="405"/>
      <c r="I495" s="406"/>
      <c r="J495" s="407">
        <v>16</v>
      </c>
      <c r="K495" s="408" t="s">
        <v>1633</v>
      </c>
      <c r="L495" s="510">
        <v>0</v>
      </c>
      <c r="M495" s="409">
        <v>10</v>
      </c>
      <c r="N495" s="408" t="s">
        <v>1633</v>
      </c>
      <c r="O495" s="410">
        <v>0</v>
      </c>
    </row>
    <row r="496" spans="1:15" s="16" customFormat="1" ht="11.1" customHeight="1" x14ac:dyDescent="0.15">
      <c r="A496" s="11">
        <v>0</v>
      </c>
      <c r="B496" s="359">
        <v>0</v>
      </c>
      <c r="C496" s="241" t="s">
        <v>1629</v>
      </c>
      <c r="D496" s="386"/>
      <c r="E496" s="387"/>
      <c r="F496" s="497"/>
      <c r="G496" s="498"/>
      <c r="H496" s="390"/>
      <c r="I496" s="391"/>
      <c r="J496" s="392"/>
      <c r="K496" s="393"/>
      <c r="L496" s="394"/>
      <c r="M496" s="789"/>
      <c r="N496" s="393"/>
      <c r="O496" s="396"/>
    </row>
    <row r="497" spans="1:16" s="16" customFormat="1" ht="11.1" customHeight="1" x14ac:dyDescent="0.15">
      <c r="A497" s="381">
        <v>0</v>
      </c>
      <c r="B497" s="359">
        <v>0</v>
      </c>
      <c r="C497" s="241" t="s">
        <v>1630</v>
      </c>
      <c r="D497" s="386"/>
      <c r="E497" s="387"/>
      <c r="F497" s="504"/>
      <c r="G497" s="498"/>
      <c r="H497" s="390"/>
      <c r="I497" s="391"/>
      <c r="J497" s="397"/>
      <c r="K497" s="387"/>
      <c r="L497" s="390"/>
      <c r="M497" s="790"/>
      <c r="N497" s="387"/>
      <c r="O497" s="399"/>
    </row>
    <row r="498" spans="1:16" s="16" customFormat="1" ht="11.1" customHeight="1" x14ac:dyDescent="0.15">
      <c r="A498" s="360">
        <v>0</v>
      </c>
      <c r="B498" s="400" t="s">
        <v>1614</v>
      </c>
      <c r="C498" s="242" t="s">
        <v>1617</v>
      </c>
      <c r="D498" s="416">
        <v>11</v>
      </c>
      <c r="E498" s="402" t="s">
        <v>1633</v>
      </c>
      <c r="F498" s="500"/>
      <c r="G498" s="501"/>
      <c r="H498" s="405"/>
      <c r="I498" s="406"/>
      <c r="J498" s="407">
        <v>7</v>
      </c>
      <c r="K498" s="408" t="s">
        <v>1633</v>
      </c>
      <c r="L498" s="510">
        <v>0</v>
      </c>
      <c r="M498" s="409">
        <v>4</v>
      </c>
      <c r="N498" s="408" t="s">
        <v>1633</v>
      </c>
      <c r="O498" s="410">
        <v>0</v>
      </c>
    </row>
    <row r="499" spans="1:16" s="16" customFormat="1" ht="11.1" customHeight="1" x14ac:dyDescent="0.15">
      <c r="A499" s="11">
        <v>0</v>
      </c>
      <c r="B499" s="359">
        <v>0</v>
      </c>
      <c r="C499" s="241" t="s">
        <v>1631</v>
      </c>
      <c r="D499" s="386"/>
      <c r="E499" s="387"/>
      <c r="F499" s="497"/>
      <c r="G499" s="498"/>
      <c r="H499" s="390"/>
      <c r="I499" s="391"/>
      <c r="J499" s="392"/>
      <c r="K499" s="393"/>
      <c r="L499" s="394"/>
      <c r="M499" s="789"/>
      <c r="N499" s="393"/>
      <c r="O499" s="396"/>
    </row>
    <row r="500" spans="1:16" s="16" customFormat="1" ht="11.1" customHeight="1" x14ac:dyDescent="0.15">
      <c r="A500" s="381">
        <v>0</v>
      </c>
      <c r="B500" s="359">
        <v>0</v>
      </c>
      <c r="C500" s="241" t="s">
        <v>1632</v>
      </c>
      <c r="D500" s="386"/>
      <c r="E500" s="387"/>
      <c r="F500" s="504"/>
      <c r="G500" s="498"/>
      <c r="H500" s="390"/>
      <c r="I500" s="391"/>
      <c r="J500" s="397"/>
      <c r="K500" s="387"/>
      <c r="L500" s="390"/>
      <c r="M500" s="790"/>
      <c r="N500" s="387"/>
      <c r="O500" s="399"/>
    </row>
    <row r="501" spans="1:16" s="16" customFormat="1" ht="11.1" customHeight="1" x14ac:dyDescent="0.15">
      <c r="A501" s="360">
        <v>0</v>
      </c>
      <c r="B501" s="400" t="s">
        <v>1614</v>
      </c>
      <c r="C501" s="242" t="s">
        <v>1617</v>
      </c>
      <c r="D501" s="416">
        <v>1</v>
      </c>
      <c r="E501" s="402" t="s">
        <v>1633</v>
      </c>
      <c r="F501" s="500"/>
      <c r="G501" s="501"/>
      <c r="H501" s="405"/>
      <c r="I501" s="406"/>
      <c r="J501" s="407">
        <v>1</v>
      </c>
      <c r="K501" s="408" t="s">
        <v>1633</v>
      </c>
      <c r="L501" s="510">
        <v>0</v>
      </c>
      <c r="M501" s="409">
        <v>0</v>
      </c>
      <c r="N501" s="408"/>
      <c r="O501" s="410">
        <v>0</v>
      </c>
    </row>
    <row r="502" spans="1:16" s="16" customFormat="1" ht="11.1" customHeight="1" x14ac:dyDescent="0.15">
      <c r="A502" s="11">
        <v>0</v>
      </c>
      <c r="B502" s="359">
        <v>0</v>
      </c>
      <c r="C502" s="241">
        <v>0</v>
      </c>
      <c r="D502" s="386"/>
      <c r="E502" s="387"/>
      <c r="F502" s="497"/>
      <c r="G502" s="498"/>
      <c r="H502" s="390"/>
      <c r="I502" s="391"/>
      <c r="J502" s="392"/>
      <c r="K502" s="393"/>
      <c r="L502" s="394"/>
      <c r="M502" s="789"/>
      <c r="N502" s="393"/>
      <c r="O502" s="396"/>
    </row>
    <row r="503" spans="1:16" s="16" customFormat="1" ht="11.1" customHeight="1" x14ac:dyDescent="0.15">
      <c r="A503" s="381">
        <v>0</v>
      </c>
      <c r="B503" s="359">
        <v>0</v>
      </c>
      <c r="C503" s="241">
        <v>0</v>
      </c>
      <c r="D503" s="386"/>
      <c r="E503" s="387"/>
      <c r="F503" s="504"/>
      <c r="G503" s="498"/>
      <c r="H503" s="390"/>
      <c r="I503" s="391"/>
      <c r="J503" s="397"/>
      <c r="K503" s="387"/>
      <c r="L503" s="390"/>
      <c r="M503" s="790"/>
      <c r="N503" s="387"/>
      <c r="O503" s="399"/>
    </row>
    <row r="504" spans="1:16" s="16" customFormat="1" ht="11.1" customHeight="1" x14ac:dyDescent="0.15">
      <c r="A504" s="360">
        <v>0</v>
      </c>
      <c r="B504" s="400">
        <v>0</v>
      </c>
      <c r="C504" s="242">
        <v>0</v>
      </c>
      <c r="D504" s="401">
        <v>0</v>
      </c>
      <c r="E504" s="402">
        <v>0</v>
      </c>
      <c r="F504" s="500">
        <v>0</v>
      </c>
      <c r="G504" s="501">
        <v>0</v>
      </c>
      <c r="H504" s="405">
        <v>0</v>
      </c>
      <c r="I504" s="406"/>
      <c r="J504" s="407">
        <v>0</v>
      </c>
      <c r="K504" s="408">
        <v>0</v>
      </c>
      <c r="L504" s="510">
        <v>0</v>
      </c>
      <c r="M504" s="409">
        <v>0</v>
      </c>
      <c r="N504" s="408">
        <v>0</v>
      </c>
      <c r="O504" s="410">
        <v>0</v>
      </c>
    </row>
    <row r="505" spans="1:16" s="16" customFormat="1" ht="11.1" customHeight="1" x14ac:dyDescent="0.15">
      <c r="A505" s="11">
        <v>0</v>
      </c>
      <c r="B505" s="359">
        <v>0</v>
      </c>
      <c r="C505" s="241">
        <v>0</v>
      </c>
      <c r="D505" s="386"/>
      <c r="E505" s="387"/>
      <c r="F505" s="497"/>
      <c r="G505" s="498"/>
      <c r="H505" s="390"/>
      <c r="I505" s="391"/>
      <c r="J505" s="426"/>
      <c r="K505" s="412"/>
      <c r="L505" s="413"/>
      <c r="M505" s="414"/>
      <c r="N505" s="422"/>
      <c r="O505" s="415"/>
    </row>
    <row r="506" spans="1:16" s="16" customFormat="1" ht="11.1" customHeight="1" x14ac:dyDescent="0.15">
      <c r="A506" s="381">
        <v>0</v>
      </c>
      <c r="B506" s="359">
        <v>0</v>
      </c>
      <c r="C506" s="241">
        <v>0</v>
      </c>
      <c r="D506" s="386"/>
      <c r="E506" s="387"/>
      <c r="F506" s="497"/>
      <c r="G506" s="498"/>
      <c r="H506" s="390"/>
      <c r="I506" s="391"/>
      <c r="J506" s="427"/>
      <c r="K506" s="387"/>
      <c r="L506" s="390"/>
      <c r="M506" s="398"/>
      <c r="N506" s="359"/>
      <c r="O506" s="399"/>
    </row>
    <row r="507" spans="1:16" s="16" customFormat="1" ht="11.1" customHeight="1" x14ac:dyDescent="0.15">
      <c r="A507" s="360">
        <v>0</v>
      </c>
      <c r="B507" s="400">
        <v>0</v>
      </c>
      <c r="C507" s="242">
        <v>0</v>
      </c>
      <c r="D507" s="416">
        <v>0</v>
      </c>
      <c r="E507" s="402">
        <v>0</v>
      </c>
      <c r="F507" s="500">
        <v>0</v>
      </c>
      <c r="G507" s="501">
        <v>0</v>
      </c>
      <c r="H507" s="405">
        <v>0</v>
      </c>
      <c r="I507" s="406"/>
      <c r="J507" s="428"/>
      <c r="K507" s="429"/>
      <c r="L507" s="405"/>
      <c r="M507" s="423"/>
      <c r="N507" s="424"/>
      <c r="O507" s="425"/>
    </row>
    <row r="508" spans="1:16" s="16" customFormat="1" ht="11.1" customHeight="1" x14ac:dyDescent="0.15">
      <c r="A508" s="11">
        <v>0</v>
      </c>
      <c r="B508" s="359">
        <v>0</v>
      </c>
      <c r="C508" s="241">
        <v>0</v>
      </c>
      <c r="D508" s="386"/>
      <c r="E508" s="387"/>
      <c r="F508" s="497"/>
      <c r="G508" s="498"/>
      <c r="H508" s="390"/>
      <c r="I508" s="391"/>
      <c r="J508" s="426"/>
      <c r="K508" s="412"/>
      <c r="L508" s="413"/>
      <c r="M508" s="414"/>
      <c r="N508" s="422"/>
      <c r="O508" s="415"/>
    </row>
    <row r="509" spans="1:16" s="16" customFormat="1" ht="11.1" customHeight="1" x14ac:dyDescent="0.15">
      <c r="A509" s="381">
        <v>0</v>
      </c>
      <c r="B509" s="375"/>
      <c r="C509" s="241">
        <v>0</v>
      </c>
      <c r="D509" s="386"/>
      <c r="E509" s="387"/>
      <c r="F509" s="497"/>
      <c r="G509" s="498">
        <v>0</v>
      </c>
      <c r="H509" s="390"/>
      <c r="I509" s="391"/>
      <c r="J509" s="427"/>
      <c r="K509" s="387"/>
      <c r="L509" s="547">
        <v>0</v>
      </c>
      <c r="M509" s="398"/>
      <c r="N509" s="359"/>
      <c r="O509" s="447">
        <v>0</v>
      </c>
      <c r="P509" s="478">
        <v>0</v>
      </c>
    </row>
    <row r="510" spans="1:16" s="16" customFormat="1" ht="11.1" customHeight="1" x14ac:dyDescent="0.15">
      <c r="A510" s="360">
        <v>0</v>
      </c>
      <c r="B510" s="400"/>
      <c r="C510" s="242">
        <v>0</v>
      </c>
      <c r="D510" s="416">
        <v>0</v>
      </c>
      <c r="E510" s="402">
        <v>0</v>
      </c>
      <c r="F510" s="500">
        <v>0</v>
      </c>
      <c r="G510" s="501">
        <v>0</v>
      </c>
      <c r="H510" s="405">
        <v>0</v>
      </c>
      <c r="I510" s="406"/>
      <c r="J510" s="428"/>
      <c r="K510" s="429"/>
      <c r="L510" s="405"/>
      <c r="M510" s="423"/>
      <c r="N510" s="424"/>
      <c r="O510" s="425"/>
    </row>
    <row r="511" spans="1:16" s="16" customFormat="1" ht="11.1" customHeight="1" x14ac:dyDescent="0.15">
      <c r="A511" s="380"/>
      <c r="B511" s="379"/>
      <c r="C511" s="378"/>
      <c r="D511" s="377"/>
      <c r="E511" s="13"/>
      <c r="F511" s="494"/>
      <c r="G511" s="483"/>
      <c r="H511" s="376"/>
      <c r="I511" s="336"/>
      <c r="J511" s="328"/>
      <c r="K511" s="13"/>
      <c r="M511" s="231"/>
      <c r="N511" s="12"/>
      <c r="O511" s="329"/>
    </row>
    <row r="512" spans="1:16" s="16" customFormat="1" ht="11.1" customHeight="1" x14ac:dyDescent="0.15">
      <c r="A512" s="11"/>
      <c r="B512" s="375"/>
      <c r="C512" s="378"/>
      <c r="D512" s="377"/>
      <c r="E512" s="13"/>
      <c r="F512" s="494"/>
      <c r="G512" s="483">
        <v>0</v>
      </c>
      <c r="I512" s="336"/>
      <c r="J512" s="328"/>
      <c r="K512" s="13"/>
      <c r="L512" s="15">
        <v>0</v>
      </c>
      <c r="M512" s="231"/>
      <c r="N512" s="12"/>
      <c r="O512" s="564">
        <v>0</v>
      </c>
      <c r="P512" s="478">
        <v>0</v>
      </c>
    </row>
    <row r="513" spans="1:16" s="16" customFormat="1" ht="11.1" customHeight="1" x14ac:dyDescent="0.15">
      <c r="A513" s="373"/>
      <c r="B513" s="372"/>
      <c r="C513" s="371"/>
      <c r="D513" s="370"/>
      <c r="E513" s="369"/>
      <c r="F513" s="502"/>
      <c r="G513" s="503"/>
      <c r="H513" s="366"/>
      <c r="I513" s="365"/>
      <c r="J513" s="364"/>
      <c r="K513" s="369"/>
      <c r="L513" s="366"/>
      <c r="M513" s="383"/>
      <c r="N513" s="384"/>
      <c r="O513" s="385"/>
    </row>
    <row r="514" spans="1:16" s="3" customFormat="1" ht="13.5" x14ac:dyDescent="0.15">
      <c r="A514" s="1"/>
      <c r="B514" s="2"/>
      <c r="C514" s="240"/>
      <c r="D514" s="4"/>
      <c r="E514" s="5"/>
      <c r="F514" s="489"/>
      <c r="G514" s="490"/>
      <c r="H514" s="8"/>
      <c r="I514" s="9"/>
      <c r="K514" s="5"/>
      <c r="N514" s="8" t="s">
        <v>581</v>
      </c>
      <c r="O514" s="5">
        <v>11</v>
      </c>
    </row>
    <row r="515" spans="1:16" s="10" customFormat="1" ht="30" customHeight="1" x14ac:dyDescent="0.15">
      <c r="A515" s="1089" t="s">
        <v>1795</v>
      </c>
      <c r="B515" s="1090"/>
      <c r="C515" s="1090"/>
      <c r="D515" s="1090"/>
      <c r="E515" s="1090"/>
      <c r="F515" s="1090"/>
      <c r="G515" s="1090"/>
      <c r="H515" s="1090"/>
      <c r="I515" s="1090"/>
      <c r="J515" s="1090"/>
      <c r="K515" s="1090"/>
      <c r="L515" s="1090"/>
      <c r="M515" s="1090"/>
      <c r="N515" s="1090"/>
      <c r="O515" s="1091"/>
    </row>
    <row r="516" spans="1:16" s="10" customFormat="1" ht="13.5" customHeight="1" x14ac:dyDescent="0.15">
      <c r="A516" s="274"/>
      <c r="B516" s="27" t="s">
        <v>1828</v>
      </c>
      <c r="C516" s="275"/>
      <c r="D516" s="275"/>
      <c r="E516" s="275"/>
      <c r="F516" s="491"/>
      <c r="G516" s="491"/>
      <c r="H516" s="275"/>
      <c r="I516" s="275"/>
      <c r="J516" s="275"/>
      <c r="K516" s="275"/>
      <c r="L516" s="275"/>
      <c r="M516" s="275"/>
      <c r="N516" s="275"/>
      <c r="O516" s="434"/>
    </row>
    <row r="517" spans="1:16" s="10" customFormat="1" ht="15.95" customHeight="1" x14ac:dyDescent="0.15">
      <c r="A517" s="1092" t="s">
        <v>6</v>
      </c>
      <c r="B517" s="1095" t="s">
        <v>34</v>
      </c>
      <c r="C517" s="1098" t="s">
        <v>9</v>
      </c>
      <c r="D517" s="1101" t="s">
        <v>1850</v>
      </c>
      <c r="E517" s="1102"/>
      <c r="F517" s="1102"/>
      <c r="G517" s="1102"/>
      <c r="H517" s="1102"/>
      <c r="I517" s="1103"/>
      <c r="J517" s="1101" t="s">
        <v>1851</v>
      </c>
      <c r="K517" s="1102"/>
      <c r="L517" s="1107"/>
      <c r="M517" s="1109" t="s">
        <v>1852</v>
      </c>
      <c r="N517" s="1102"/>
      <c r="O517" s="1103"/>
    </row>
    <row r="518" spans="1:16" s="10" customFormat="1" ht="15.95" customHeight="1" x14ac:dyDescent="0.15">
      <c r="A518" s="1093"/>
      <c r="B518" s="1096"/>
      <c r="C518" s="1099"/>
      <c r="D518" s="1104"/>
      <c r="E518" s="1105"/>
      <c r="F518" s="1105"/>
      <c r="G518" s="1105"/>
      <c r="H518" s="1105"/>
      <c r="I518" s="1106"/>
      <c r="J518" s="1104"/>
      <c r="K518" s="1105"/>
      <c r="L518" s="1108"/>
      <c r="M518" s="1110"/>
      <c r="N518" s="1105"/>
      <c r="O518" s="1106"/>
    </row>
    <row r="519" spans="1:16" s="3" customFormat="1" ht="15.95" customHeight="1" x14ac:dyDescent="0.15">
      <c r="A519" s="1094"/>
      <c r="B519" s="1097"/>
      <c r="C519" s="1100"/>
      <c r="D519" s="334" t="s">
        <v>4</v>
      </c>
      <c r="E519" s="296" t="s">
        <v>5</v>
      </c>
      <c r="F519" s="492"/>
      <c r="G519" s="493"/>
      <c r="H519" s="1111"/>
      <c r="I519" s="1112"/>
      <c r="J519" s="326" t="s">
        <v>4</v>
      </c>
      <c r="K519" s="296" t="s">
        <v>5</v>
      </c>
      <c r="L519" s="299"/>
      <c r="M519" s="300" t="s">
        <v>4</v>
      </c>
      <c r="N519" s="296" t="s">
        <v>5</v>
      </c>
      <c r="O519" s="327"/>
    </row>
    <row r="520" spans="1:16" s="16" customFormat="1" ht="11.1" customHeight="1" x14ac:dyDescent="0.15">
      <c r="A520" s="11">
        <v>0</v>
      </c>
      <c r="B520" s="12">
        <v>0</v>
      </c>
      <c r="C520" s="241">
        <v>0</v>
      </c>
      <c r="D520" s="335"/>
      <c r="E520" s="13"/>
      <c r="F520" s="494"/>
      <c r="G520" s="483"/>
      <c r="I520" s="336"/>
      <c r="J520" s="328"/>
      <c r="K520" s="13"/>
      <c r="M520" s="231"/>
      <c r="N520" s="12"/>
      <c r="O520" s="329"/>
    </row>
    <row r="521" spans="1:16" s="16" customFormat="1" ht="11.1" customHeight="1" x14ac:dyDescent="0.15">
      <c r="A521" s="381">
        <v>0</v>
      </c>
      <c r="B521" s="12">
        <v>0</v>
      </c>
      <c r="C521" s="382">
        <v>0</v>
      </c>
      <c r="D521" s="335"/>
      <c r="E521" s="13"/>
      <c r="F521" s="494"/>
      <c r="G521" s="483"/>
      <c r="I521" s="336"/>
      <c r="J521" s="328"/>
      <c r="K521" s="13"/>
      <c r="M521" s="231"/>
      <c r="N521" s="12"/>
      <c r="O521" s="329"/>
    </row>
    <row r="522" spans="1:16" s="16" customFormat="1" ht="11.1" customHeight="1" x14ac:dyDescent="0.15">
      <c r="A522" s="360" t="s">
        <v>1901</v>
      </c>
      <c r="B522" s="361" t="s">
        <v>1835</v>
      </c>
      <c r="C522" s="363">
        <v>0</v>
      </c>
      <c r="D522" s="337">
        <v>0</v>
      </c>
      <c r="E522" s="362">
        <v>0</v>
      </c>
      <c r="F522" s="495">
        <v>0</v>
      </c>
      <c r="G522" s="496">
        <v>0</v>
      </c>
      <c r="H522" s="20">
        <v>0</v>
      </c>
      <c r="I522" s="338"/>
      <c r="J522" s="328"/>
      <c r="K522" s="13"/>
      <c r="M522" s="231"/>
      <c r="N522" s="12"/>
      <c r="O522" s="329"/>
    </row>
    <row r="523" spans="1:16" s="436" customFormat="1" ht="11.1" customHeight="1" x14ac:dyDescent="0.15">
      <c r="A523" s="11">
        <v>0</v>
      </c>
      <c r="B523" s="359">
        <v>0</v>
      </c>
      <c r="C523" s="241">
        <v>0</v>
      </c>
      <c r="D523" s="386"/>
      <c r="E523" s="387"/>
      <c r="F523" s="497"/>
      <c r="G523" s="498"/>
      <c r="H523" s="390"/>
      <c r="I523" s="391"/>
      <c r="J523" s="392"/>
      <c r="K523" s="393"/>
      <c r="L523" s="394"/>
      <c r="M523" s="395"/>
      <c r="N523" s="393"/>
      <c r="O523" s="396"/>
    </row>
    <row r="524" spans="1:16" s="436" customFormat="1" ht="11.1" customHeight="1" x14ac:dyDescent="0.15">
      <c r="A524" s="381">
        <v>0</v>
      </c>
      <c r="B524" s="359">
        <v>0</v>
      </c>
      <c r="C524" s="241" t="s">
        <v>613</v>
      </c>
      <c r="D524" s="386"/>
      <c r="E524" s="387"/>
      <c r="F524" s="499"/>
      <c r="G524" s="498"/>
      <c r="H524" s="430"/>
      <c r="I524" s="391"/>
      <c r="J524" s="397"/>
      <c r="K524" s="387"/>
      <c r="L524" s="390"/>
      <c r="M524" s="398"/>
      <c r="N524" s="387"/>
      <c r="O524" s="399"/>
    </row>
    <row r="525" spans="1:16" s="436" customFormat="1" ht="11.1" customHeight="1" x14ac:dyDescent="0.15">
      <c r="A525" s="360">
        <v>0</v>
      </c>
      <c r="B525" s="400" t="s">
        <v>612</v>
      </c>
      <c r="C525" s="242" t="s">
        <v>1311</v>
      </c>
      <c r="D525" s="401">
        <v>120</v>
      </c>
      <c r="E525" s="402" t="s">
        <v>1316</v>
      </c>
      <c r="F525" s="500"/>
      <c r="G525" s="501"/>
      <c r="H525" s="405"/>
      <c r="I525" s="406"/>
      <c r="J525" s="407">
        <v>62</v>
      </c>
      <c r="K525" s="408" t="s">
        <v>1316</v>
      </c>
      <c r="L525" s="510">
        <v>0</v>
      </c>
      <c r="M525" s="409">
        <v>58</v>
      </c>
      <c r="N525" s="408" t="s">
        <v>1316</v>
      </c>
      <c r="O525" s="410">
        <v>0</v>
      </c>
      <c r="P525" s="565"/>
    </row>
    <row r="526" spans="1:16" s="436" customFormat="1" ht="11.1" customHeight="1" x14ac:dyDescent="0.15">
      <c r="A526" s="11">
        <v>0</v>
      </c>
      <c r="B526" s="359">
        <v>0</v>
      </c>
      <c r="C526" s="241">
        <v>0</v>
      </c>
      <c r="D526" s="386"/>
      <c r="E526" s="387"/>
      <c r="F526" s="497"/>
      <c r="G526" s="498"/>
      <c r="H526" s="390"/>
      <c r="I526" s="391"/>
      <c r="J526" s="392"/>
      <c r="K526" s="393"/>
      <c r="L526" s="394"/>
      <c r="M526" s="395"/>
      <c r="N526" s="393"/>
      <c r="O526" s="396"/>
    </row>
    <row r="527" spans="1:16" s="436" customFormat="1" ht="11.1" customHeight="1" x14ac:dyDescent="0.15">
      <c r="A527" s="381">
        <v>0</v>
      </c>
      <c r="B527" s="359">
        <v>0</v>
      </c>
      <c r="C527" s="241" t="s">
        <v>1902</v>
      </c>
      <c r="D527" s="386"/>
      <c r="E527" s="387"/>
      <c r="F527" s="499"/>
      <c r="G527" s="498"/>
      <c r="H527" s="390"/>
      <c r="I527" s="391"/>
      <c r="J527" s="397"/>
      <c r="K527" s="387"/>
      <c r="L527" s="390"/>
      <c r="M527" s="398"/>
      <c r="N527" s="387"/>
      <c r="O527" s="399"/>
    </row>
    <row r="528" spans="1:16" s="436" customFormat="1" ht="11.1" customHeight="1" x14ac:dyDescent="0.15">
      <c r="A528" s="360">
        <v>0</v>
      </c>
      <c r="B528" s="400" t="s">
        <v>612</v>
      </c>
      <c r="C528" s="242" t="s">
        <v>1312</v>
      </c>
      <c r="D528" s="401">
        <v>2052</v>
      </c>
      <c r="E528" s="402" t="s">
        <v>1316</v>
      </c>
      <c r="F528" s="500"/>
      <c r="G528" s="501"/>
      <c r="H528" s="405"/>
      <c r="I528" s="406"/>
      <c r="J528" s="527">
        <v>1094</v>
      </c>
      <c r="K528" s="408" t="s">
        <v>1316</v>
      </c>
      <c r="L528" s="510">
        <v>0</v>
      </c>
      <c r="M528" s="534">
        <v>958</v>
      </c>
      <c r="N528" s="408" t="s">
        <v>1316</v>
      </c>
      <c r="O528" s="410">
        <v>0</v>
      </c>
      <c r="P528" s="566"/>
    </row>
    <row r="529" spans="1:16" s="436" customFormat="1" ht="11.1" customHeight="1" x14ac:dyDescent="0.15">
      <c r="A529" s="11">
        <v>0</v>
      </c>
      <c r="B529" s="359">
        <v>0</v>
      </c>
      <c r="C529" s="241">
        <v>0</v>
      </c>
      <c r="D529" s="386"/>
      <c r="E529" s="387"/>
      <c r="F529" s="497"/>
      <c r="G529" s="498"/>
      <c r="H529" s="390"/>
      <c r="I529" s="391"/>
      <c r="J529" s="392"/>
      <c r="K529" s="393"/>
      <c r="L529" s="394"/>
      <c r="M529" s="789"/>
      <c r="N529" s="393"/>
      <c r="O529" s="396"/>
    </row>
    <row r="530" spans="1:16" s="436" customFormat="1" ht="11.1" customHeight="1" x14ac:dyDescent="0.15">
      <c r="A530" s="381">
        <v>0</v>
      </c>
      <c r="B530" s="359">
        <v>0</v>
      </c>
      <c r="C530" s="241" t="s">
        <v>1313</v>
      </c>
      <c r="D530" s="386"/>
      <c r="E530" s="387"/>
      <c r="F530" s="499"/>
      <c r="G530" s="498"/>
      <c r="H530" s="390"/>
      <c r="I530" s="391"/>
      <c r="J530" s="397"/>
      <c r="K530" s="387"/>
      <c r="L530" s="390"/>
      <c r="M530" s="790"/>
      <c r="N530" s="387"/>
      <c r="O530" s="399"/>
    </row>
    <row r="531" spans="1:16" s="436" customFormat="1" ht="11.1" customHeight="1" x14ac:dyDescent="0.15">
      <c r="A531" s="360">
        <v>0</v>
      </c>
      <c r="B531" s="400" t="s">
        <v>612</v>
      </c>
      <c r="C531" s="242" t="s">
        <v>1314</v>
      </c>
      <c r="D531" s="401">
        <v>1532</v>
      </c>
      <c r="E531" s="402" t="s">
        <v>1316</v>
      </c>
      <c r="F531" s="500"/>
      <c r="G531" s="501"/>
      <c r="H531" s="405"/>
      <c r="I531" s="406"/>
      <c r="J531" s="407">
        <v>0</v>
      </c>
      <c r="K531" s="408"/>
      <c r="L531" s="510">
        <v>0</v>
      </c>
      <c r="M531" s="534">
        <v>1532</v>
      </c>
      <c r="N531" s="408" t="s">
        <v>1316</v>
      </c>
      <c r="O531" s="410">
        <v>0</v>
      </c>
      <c r="P531" s="565"/>
    </row>
    <row r="532" spans="1:16" s="436" customFormat="1" ht="11.1" customHeight="1" x14ac:dyDescent="0.15">
      <c r="A532" s="11">
        <v>0</v>
      </c>
      <c r="B532" s="359">
        <v>0</v>
      </c>
      <c r="C532" s="241">
        <v>0</v>
      </c>
      <c r="D532" s="439"/>
      <c r="E532" s="387"/>
      <c r="F532" s="497"/>
      <c r="G532" s="498"/>
      <c r="H532" s="390"/>
      <c r="I532" s="391"/>
      <c r="J532" s="392"/>
      <c r="K532" s="393"/>
      <c r="L532" s="394"/>
      <c r="M532" s="395"/>
      <c r="N532" s="393"/>
      <c r="O532" s="396"/>
    </row>
    <row r="533" spans="1:16" s="436" customFormat="1" ht="11.1" customHeight="1" x14ac:dyDescent="0.15">
      <c r="A533" s="381">
        <v>0</v>
      </c>
      <c r="B533" s="359">
        <v>0</v>
      </c>
      <c r="C533" s="241" t="s">
        <v>1313</v>
      </c>
      <c r="D533" s="439"/>
      <c r="E533" s="387"/>
      <c r="F533" s="499"/>
      <c r="G533" s="498"/>
      <c r="H533" s="390"/>
      <c r="I533" s="391"/>
      <c r="J533" s="397"/>
      <c r="K533" s="387"/>
      <c r="L533" s="390"/>
      <c r="M533" s="398"/>
      <c r="N533" s="387"/>
      <c r="O533" s="399"/>
    </row>
    <row r="534" spans="1:16" s="436" customFormat="1" ht="11.1" customHeight="1" x14ac:dyDescent="0.15">
      <c r="A534" s="360">
        <v>0</v>
      </c>
      <c r="B534" s="400" t="s">
        <v>612</v>
      </c>
      <c r="C534" s="242" t="s">
        <v>1903</v>
      </c>
      <c r="D534" s="401">
        <v>1546</v>
      </c>
      <c r="E534" s="402" t="s">
        <v>1316</v>
      </c>
      <c r="F534" s="500"/>
      <c r="G534" s="501"/>
      <c r="H534" s="405"/>
      <c r="I534" s="406"/>
      <c r="J534" s="527">
        <v>1363</v>
      </c>
      <c r="K534" s="408" t="s">
        <v>1316</v>
      </c>
      <c r="L534" s="510">
        <v>0</v>
      </c>
      <c r="M534" s="534">
        <v>183</v>
      </c>
      <c r="N534" s="408" t="s">
        <v>1316</v>
      </c>
      <c r="O534" s="410">
        <v>0</v>
      </c>
      <c r="P534" s="565"/>
    </row>
    <row r="535" spans="1:16" s="436" customFormat="1" ht="11.1" customHeight="1" x14ac:dyDescent="0.15">
      <c r="A535" s="11">
        <v>0</v>
      </c>
      <c r="B535" s="359">
        <v>0</v>
      </c>
      <c r="C535" s="241">
        <v>0</v>
      </c>
      <c r="D535" s="386"/>
      <c r="E535" s="387"/>
      <c r="F535" s="497"/>
      <c r="G535" s="498"/>
      <c r="H535" s="390"/>
      <c r="I535" s="391"/>
      <c r="J535" s="392"/>
      <c r="K535" s="393"/>
      <c r="L535" s="394"/>
      <c r="M535" s="395"/>
      <c r="N535" s="393"/>
      <c r="O535" s="396"/>
    </row>
    <row r="536" spans="1:16" s="436" customFormat="1" ht="11.1" customHeight="1" x14ac:dyDescent="0.15">
      <c r="A536" s="381">
        <v>0</v>
      </c>
      <c r="B536" s="359">
        <v>0</v>
      </c>
      <c r="C536" s="241" t="s">
        <v>1904</v>
      </c>
      <c r="D536" s="386"/>
      <c r="E536" s="387"/>
      <c r="F536" s="504"/>
      <c r="G536" s="498"/>
      <c r="H536" s="430"/>
      <c r="I536" s="391"/>
      <c r="J536" s="397"/>
      <c r="K536" s="387"/>
      <c r="L536" s="390"/>
      <c r="M536" s="398"/>
      <c r="N536" s="387"/>
      <c r="O536" s="399"/>
    </row>
    <row r="537" spans="1:16" s="436" customFormat="1" ht="11.1" customHeight="1" x14ac:dyDescent="0.15">
      <c r="A537" s="360">
        <v>0</v>
      </c>
      <c r="B537" s="400" t="s">
        <v>612</v>
      </c>
      <c r="C537" s="242" t="s">
        <v>1905</v>
      </c>
      <c r="D537" s="416">
        <v>61</v>
      </c>
      <c r="E537" s="402" t="s">
        <v>1316</v>
      </c>
      <c r="F537" s="500"/>
      <c r="G537" s="501"/>
      <c r="H537" s="405"/>
      <c r="I537" s="406"/>
      <c r="J537" s="407">
        <v>61</v>
      </c>
      <c r="K537" s="408" t="s">
        <v>1316</v>
      </c>
      <c r="L537" s="510">
        <v>0</v>
      </c>
      <c r="M537" s="409">
        <v>0</v>
      </c>
      <c r="N537" s="408"/>
      <c r="O537" s="410">
        <v>0</v>
      </c>
      <c r="P537" s="565"/>
    </row>
    <row r="538" spans="1:16" s="436" customFormat="1" ht="11.1" customHeight="1" x14ac:dyDescent="0.15">
      <c r="A538" s="11">
        <v>0</v>
      </c>
      <c r="B538" s="359">
        <v>0</v>
      </c>
      <c r="C538" s="241">
        <v>0</v>
      </c>
      <c r="D538" s="386"/>
      <c r="E538" s="387"/>
      <c r="F538" s="497"/>
      <c r="G538" s="498"/>
      <c r="H538" s="390"/>
      <c r="I538" s="391"/>
      <c r="J538" s="392"/>
      <c r="K538" s="393"/>
      <c r="L538" s="394"/>
      <c r="M538" s="395"/>
      <c r="N538" s="393"/>
      <c r="O538" s="396"/>
    </row>
    <row r="539" spans="1:16" s="436" customFormat="1" ht="11.1" customHeight="1" x14ac:dyDescent="0.15">
      <c r="A539" s="381">
        <v>0</v>
      </c>
      <c r="B539" s="359">
        <v>0</v>
      </c>
      <c r="C539" s="241" t="s">
        <v>1904</v>
      </c>
      <c r="D539" s="386"/>
      <c r="E539" s="387"/>
      <c r="F539" s="504"/>
      <c r="G539" s="498"/>
      <c r="H539" s="390"/>
      <c r="I539" s="391"/>
      <c r="J539" s="397"/>
      <c r="K539" s="387"/>
      <c r="L539" s="390"/>
      <c r="M539" s="398"/>
      <c r="N539" s="387"/>
      <c r="O539" s="399"/>
    </row>
    <row r="540" spans="1:16" s="436" customFormat="1" ht="11.1" customHeight="1" x14ac:dyDescent="0.15">
      <c r="A540" s="360">
        <v>0</v>
      </c>
      <c r="B540" s="400" t="s">
        <v>612</v>
      </c>
      <c r="C540" s="242" t="s">
        <v>1906</v>
      </c>
      <c r="D540" s="416">
        <v>31.6</v>
      </c>
      <c r="E540" s="402" t="s">
        <v>1316</v>
      </c>
      <c r="F540" s="500"/>
      <c r="G540" s="501"/>
      <c r="H540" s="405"/>
      <c r="I540" s="406"/>
      <c r="J540" s="407">
        <v>13.6</v>
      </c>
      <c r="K540" s="408" t="s">
        <v>1316</v>
      </c>
      <c r="L540" s="510">
        <v>0</v>
      </c>
      <c r="M540" s="409">
        <v>18</v>
      </c>
      <c r="N540" s="408" t="s">
        <v>1316</v>
      </c>
      <c r="O540" s="410">
        <v>0</v>
      </c>
      <c r="P540" s="565"/>
    </row>
    <row r="541" spans="1:16" s="436" customFormat="1" ht="11.1" customHeight="1" x14ac:dyDescent="0.15">
      <c r="A541" s="11">
        <v>0</v>
      </c>
      <c r="B541" s="359">
        <v>0</v>
      </c>
      <c r="C541" s="241">
        <v>0</v>
      </c>
      <c r="D541" s="439"/>
      <c r="E541" s="387"/>
      <c r="F541" s="497"/>
      <c r="G541" s="498"/>
      <c r="H541" s="390"/>
      <c r="I541" s="391"/>
      <c r="J541" s="392"/>
      <c r="K541" s="393"/>
      <c r="L541" s="394"/>
      <c r="M541" s="395"/>
      <c r="N541" s="393"/>
      <c r="O541" s="396"/>
    </row>
    <row r="542" spans="1:16" s="436" customFormat="1" ht="11.1" customHeight="1" x14ac:dyDescent="0.15">
      <c r="A542" s="381">
        <v>0</v>
      </c>
      <c r="B542" s="359">
        <v>0</v>
      </c>
      <c r="C542" s="241" t="s">
        <v>1907</v>
      </c>
      <c r="D542" s="439"/>
      <c r="E542" s="387"/>
      <c r="F542" s="499"/>
      <c r="G542" s="498"/>
      <c r="H542" s="430"/>
      <c r="I542" s="391"/>
      <c r="J542" s="397"/>
      <c r="K542" s="387"/>
      <c r="L542" s="390"/>
      <c r="M542" s="398"/>
      <c r="N542" s="387"/>
      <c r="O542" s="399"/>
    </row>
    <row r="543" spans="1:16" s="436" customFormat="1" ht="11.1" customHeight="1" x14ac:dyDescent="0.15">
      <c r="A543" s="360">
        <v>0</v>
      </c>
      <c r="B543" s="400" t="s">
        <v>1908</v>
      </c>
      <c r="C543" s="242" t="s">
        <v>1909</v>
      </c>
      <c r="D543" s="401">
        <v>652</v>
      </c>
      <c r="E543" s="402" t="s">
        <v>1316</v>
      </c>
      <c r="F543" s="500"/>
      <c r="G543" s="501"/>
      <c r="H543" s="405"/>
      <c r="I543" s="406"/>
      <c r="J543" s="407">
        <v>652</v>
      </c>
      <c r="K543" s="408" t="s">
        <v>1316</v>
      </c>
      <c r="L543" s="510">
        <v>0</v>
      </c>
      <c r="M543" s="409">
        <v>0</v>
      </c>
      <c r="N543" s="408"/>
      <c r="O543" s="410">
        <v>0</v>
      </c>
      <c r="P543" s="565"/>
    </row>
    <row r="544" spans="1:16" s="16" customFormat="1" ht="11.1" customHeight="1" x14ac:dyDescent="0.15">
      <c r="A544" s="11">
        <v>0</v>
      </c>
      <c r="B544" s="359">
        <v>0</v>
      </c>
      <c r="C544" s="241">
        <v>0</v>
      </c>
      <c r="D544" s="386"/>
      <c r="E544" s="387"/>
      <c r="F544" s="497"/>
      <c r="G544" s="498"/>
      <c r="H544" s="390"/>
      <c r="I544" s="391"/>
      <c r="J544" s="392"/>
      <c r="K544" s="393"/>
      <c r="L544" s="394"/>
      <c r="M544" s="395"/>
      <c r="N544" s="393"/>
      <c r="O544" s="396"/>
      <c r="P544" s="436"/>
    </row>
    <row r="545" spans="1:16" s="16" customFormat="1" ht="11.1" customHeight="1" x14ac:dyDescent="0.15">
      <c r="A545" s="381">
        <v>0</v>
      </c>
      <c r="B545" s="359">
        <v>0</v>
      </c>
      <c r="C545" s="241" t="s">
        <v>614</v>
      </c>
      <c r="D545" s="386"/>
      <c r="E545" s="387"/>
      <c r="F545" s="499"/>
      <c r="G545" s="498"/>
      <c r="H545" s="390"/>
      <c r="I545" s="391"/>
      <c r="J545" s="397"/>
      <c r="K545" s="387"/>
      <c r="L545" s="390"/>
      <c r="M545" s="398"/>
      <c r="N545" s="387"/>
      <c r="O545" s="399"/>
      <c r="P545" s="436"/>
    </row>
    <row r="546" spans="1:16" s="16" customFormat="1" ht="11.1" customHeight="1" x14ac:dyDescent="0.15">
      <c r="A546" s="360">
        <v>0</v>
      </c>
      <c r="B546" s="400" t="s">
        <v>1317</v>
      </c>
      <c r="C546" s="242" t="s">
        <v>1910</v>
      </c>
      <c r="D546" s="416">
        <v>120</v>
      </c>
      <c r="E546" s="402" t="s">
        <v>1316</v>
      </c>
      <c r="F546" s="500"/>
      <c r="G546" s="501"/>
      <c r="H546" s="405"/>
      <c r="I546" s="406"/>
      <c r="J546" s="407">
        <v>62</v>
      </c>
      <c r="K546" s="408" t="s">
        <v>1316</v>
      </c>
      <c r="L546" s="510">
        <v>0</v>
      </c>
      <c r="M546" s="409">
        <v>58</v>
      </c>
      <c r="N546" s="408" t="s">
        <v>1316</v>
      </c>
      <c r="O546" s="410">
        <v>0</v>
      </c>
      <c r="P546" s="565"/>
    </row>
    <row r="547" spans="1:16" s="16" customFormat="1" ht="11.1" customHeight="1" x14ac:dyDescent="0.15">
      <c r="A547" s="11">
        <v>0</v>
      </c>
      <c r="B547" s="359">
        <v>0</v>
      </c>
      <c r="C547" s="241">
        <v>0</v>
      </c>
      <c r="D547" s="386"/>
      <c r="E547" s="387"/>
      <c r="F547" s="497"/>
      <c r="G547" s="498"/>
      <c r="H547" s="390"/>
      <c r="I547" s="391"/>
      <c r="J547" s="392"/>
      <c r="K547" s="393"/>
      <c r="L547" s="394"/>
      <c r="M547" s="395"/>
      <c r="N547" s="393"/>
      <c r="O547" s="396"/>
      <c r="P547" s="436"/>
    </row>
    <row r="548" spans="1:16" s="16" customFormat="1" ht="11.1" customHeight="1" x14ac:dyDescent="0.15">
      <c r="A548" s="381">
        <v>0</v>
      </c>
      <c r="B548" s="359">
        <v>0</v>
      </c>
      <c r="C548" s="241" t="s">
        <v>616</v>
      </c>
      <c r="D548" s="386"/>
      <c r="E548" s="387"/>
      <c r="F548" s="499"/>
      <c r="G548" s="498"/>
      <c r="H548" s="390"/>
      <c r="I548" s="391"/>
      <c r="J548" s="397"/>
      <c r="K548" s="387"/>
      <c r="L548" s="390"/>
      <c r="M548" s="398"/>
      <c r="N548" s="387"/>
      <c r="O548" s="399"/>
      <c r="P548" s="436"/>
    </row>
    <row r="549" spans="1:16" s="16" customFormat="1" ht="11.1" customHeight="1" x14ac:dyDescent="0.15">
      <c r="A549" s="360">
        <v>0</v>
      </c>
      <c r="B549" s="400" t="s">
        <v>1317</v>
      </c>
      <c r="C549" s="242" t="s">
        <v>615</v>
      </c>
      <c r="D549" s="401">
        <v>2052</v>
      </c>
      <c r="E549" s="402" t="s">
        <v>1316</v>
      </c>
      <c r="F549" s="500"/>
      <c r="G549" s="501"/>
      <c r="H549" s="405"/>
      <c r="I549" s="406"/>
      <c r="J549" s="527">
        <v>1094</v>
      </c>
      <c r="K549" s="408" t="s">
        <v>1316</v>
      </c>
      <c r="L549" s="510">
        <v>0</v>
      </c>
      <c r="M549" s="534">
        <v>958</v>
      </c>
      <c r="N549" s="408" t="s">
        <v>1316</v>
      </c>
      <c r="O549" s="410">
        <v>0</v>
      </c>
      <c r="P549" s="565"/>
    </row>
    <row r="550" spans="1:16" s="16" customFormat="1" ht="11.1" customHeight="1" x14ac:dyDescent="0.15">
      <c r="A550" s="11">
        <v>0</v>
      </c>
      <c r="B550" s="359">
        <v>0</v>
      </c>
      <c r="C550" s="241">
        <v>0</v>
      </c>
      <c r="D550" s="439"/>
      <c r="E550" s="387"/>
      <c r="F550" s="497"/>
      <c r="G550" s="498"/>
      <c r="H550" s="390"/>
      <c r="I550" s="391"/>
      <c r="J550" s="392"/>
      <c r="K550" s="393"/>
      <c r="L550" s="394"/>
      <c r="M550" s="789"/>
      <c r="N550" s="393"/>
      <c r="O550" s="396"/>
      <c r="P550" s="436"/>
    </row>
    <row r="551" spans="1:16" s="16" customFormat="1" ht="11.1" customHeight="1" x14ac:dyDescent="0.15">
      <c r="A551" s="381">
        <v>0</v>
      </c>
      <c r="B551" s="359">
        <v>0</v>
      </c>
      <c r="C551" s="241" t="s">
        <v>616</v>
      </c>
      <c r="D551" s="439"/>
      <c r="E551" s="387"/>
      <c r="F551" s="499"/>
      <c r="G551" s="498"/>
      <c r="H551" s="430"/>
      <c r="I551" s="391"/>
      <c r="J551" s="397"/>
      <c r="K551" s="387"/>
      <c r="L551" s="390"/>
      <c r="M551" s="790"/>
      <c r="N551" s="387"/>
      <c r="O551" s="399"/>
      <c r="P551" s="436"/>
    </row>
    <row r="552" spans="1:16" s="16" customFormat="1" ht="11.1" customHeight="1" x14ac:dyDescent="0.15">
      <c r="A552" s="360">
        <v>0</v>
      </c>
      <c r="B552" s="400" t="s">
        <v>1317</v>
      </c>
      <c r="C552" s="242" t="s">
        <v>1318</v>
      </c>
      <c r="D552" s="401">
        <v>1532</v>
      </c>
      <c r="E552" s="402" t="s">
        <v>1316</v>
      </c>
      <c r="F552" s="500"/>
      <c r="G552" s="501"/>
      <c r="H552" s="405"/>
      <c r="I552" s="406"/>
      <c r="J552" s="407">
        <v>0</v>
      </c>
      <c r="K552" s="408"/>
      <c r="L552" s="510">
        <v>0</v>
      </c>
      <c r="M552" s="534">
        <v>1532</v>
      </c>
      <c r="N552" s="408" t="s">
        <v>1316</v>
      </c>
      <c r="O552" s="410">
        <v>0</v>
      </c>
      <c r="P552" s="565"/>
    </row>
    <row r="553" spans="1:16" s="16" customFormat="1" ht="11.1" customHeight="1" x14ac:dyDescent="0.15">
      <c r="A553" s="11">
        <v>0</v>
      </c>
      <c r="B553" s="359">
        <v>0</v>
      </c>
      <c r="C553" s="241">
        <v>0</v>
      </c>
      <c r="D553" s="439"/>
      <c r="E553" s="387"/>
      <c r="F553" s="497"/>
      <c r="G553" s="498"/>
      <c r="H553" s="390"/>
      <c r="I553" s="391"/>
      <c r="J553" s="392"/>
      <c r="K553" s="393"/>
      <c r="L553" s="394"/>
      <c r="M553" s="395"/>
      <c r="N553" s="393"/>
      <c r="O553" s="396"/>
      <c r="P553" s="436"/>
    </row>
    <row r="554" spans="1:16" s="16" customFormat="1" ht="11.1" customHeight="1" x14ac:dyDescent="0.15">
      <c r="A554" s="381">
        <v>0</v>
      </c>
      <c r="B554" s="359">
        <v>0</v>
      </c>
      <c r="C554" s="241" t="s">
        <v>616</v>
      </c>
      <c r="D554" s="439"/>
      <c r="E554" s="387"/>
      <c r="F554" s="499"/>
      <c r="G554" s="498"/>
      <c r="H554" s="390"/>
      <c r="I554" s="391"/>
      <c r="J554" s="397"/>
      <c r="K554" s="387"/>
      <c r="L554" s="390"/>
      <c r="M554" s="398"/>
      <c r="N554" s="387"/>
      <c r="O554" s="399"/>
      <c r="P554" s="436"/>
    </row>
    <row r="555" spans="1:16" s="16" customFormat="1" ht="11.1" customHeight="1" x14ac:dyDescent="0.15">
      <c r="A555" s="360">
        <v>0</v>
      </c>
      <c r="B555" s="400" t="s">
        <v>1317</v>
      </c>
      <c r="C555" s="242" t="s">
        <v>1911</v>
      </c>
      <c r="D555" s="401">
        <v>894</v>
      </c>
      <c r="E555" s="402" t="s">
        <v>1316</v>
      </c>
      <c r="F555" s="500"/>
      <c r="G555" s="501"/>
      <c r="H555" s="405"/>
      <c r="I555" s="406"/>
      <c r="J555" s="527">
        <v>712</v>
      </c>
      <c r="K555" s="408" t="s">
        <v>1316</v>
      </c>
      <c r="L555" s="510">
        <v>0</v>
      </c>
      <c r="M555" s="534">
        <v>182</v>
      </c>
      <c r="N555" s="408" t="s">
        <v>1316</v>
      </c>
      <c r="O555" s="410">
        <v>0</v>
      </c>
      <c r="P555" s="565"/>
    </row>
    <row r="556" spans="1:16" s="16" customFormat="1" ht="11.1" customHeight="1" x14ac:dyDescent="0.15">
      <c r="A556" s="11">
        <v>0</v>
      </c>
      <c r="B556" s="359">
        <v>0</v>
      </c>
      <c r="C556" s="241">
        <v>0</v>
      </c>
      <c r="D556" s="439"/>
      <c r="E556" s="387"/>
      <c r="F556" s="497"/>
      <c r="G556" s="498"/>
      <c r="H556" s="390"/>
      <c r="I556" s="391"/>
      <c r="J556" s="392"/>
      <c r="K556" s="393"/>
      <c r="L556" s="394"/>
      <c r="M556" s="395"/>
      <c r="N556" s="393"/>
      <c r="O556" s="396"/>
      <c r="P556" s="436"/>
    </row>
    <row r="557" spans="1:16" s="16" customFormat="1" ht="11.1" customHeight="1" x14ac:dyDescent="0.15">
      <c r="A557" s="381">
        <v>0</v>
      </c>
      <c r="B557" s="375"/>
      <c r="C557" s="241"/>
      <c r="D557" s="439"/>
      <c r="E557" s="387"/>
      <c r="F557" s="499"/>
      <c r="G557" s="498"/>
      <c r="H557" s="390"/>
      <c r="I557" s="391"/>
      <c r="J557" s="397"/>
      <c r="K557" s="387"/>
      <c r="L557" s="390"/>
      <c r="M557" s="398"/>
      <c r="N557" s="387"/>
      <c r="O557" s="399"/>
      <c r="P557" s="436"/>
    </row>
    <row r="558" spans="1:16" s="16" customFormat="1" ht="11.1" customHeight="1" x14ac:dyDescent="0.15">
      <c r="A558" s="360">
        <v>0</v>
      </c>
      <c r="B558" s="400" t="s">
        <v>1317</v>
      </c>
      <c r="C558" s="242" t="s">
        <v>1912</v>
      </c>
      <c r="D558" s="401">
        <v>509</v>
      </c>
      <c r="E558" s="402" t="s">
        <v>1316</v>
      </c>
      <c r="F558" s="500"/>
      <c r="G558" s="501"/>
      <c r="H558" s="405"/>
      <c r="I558" s="406"/>
      <c r="J558" s="527">
        <v>509</v>
      </c>
      <c r="K558" s="408" t="s">
        <v>1316</v>
      </c>
      <c r="L558" s="510">
        <v>0</v>
      </c>
      <c r="M558" s="409">
        <v>0</v>
      </c>
      <c r="N558" s="408"/>
      <c r="O558" s="410">
        <v>0</v>
      </c>
      <c r="P558" s="565"/>
    </row>
    <row r="559" spans="1:16" s="16" customFormat="1" ht="11.1" customHeight="1" x14ac:dyDescent="0.15">
      <c r="A559" s="553"/>
      <c r="B559" s="554"/>
      <c r="C559" s="555"/>
      <c r="D559" s="567"/>
      <c r="E559" s="557"/>
      <c r="F559" s="531"/>
      <c r="G559" s="532"/>
      <c r="H559" s="413"/>
      <c r="I559" s="558"/>
      <c r="J559" s="411"/>
      <c r="K559" s="568"/>
      <c r="L559" s="569"/>
      <c r="M559" s="570"/>
      <c r="N559" s="568"/>
      <c r="O559" s="571"/>
      <c r="P559" s="565"/>
    </row>
    <row r="560" spans="1:16" s="16" customFormat="1" ht="11.1" customHeight="1" x14ac:dyDescent="0.15">
      <c r="A560" s="550"/>
      <c r="B560" s="551"/>
      <c r="C560" s="241"/>
      <c r="D560" s="572"/>
      <c r="E560" s="552"/>
      <c r="F560" s="497"/>
      <c r="G560" s="498"/>
      <c r="H560" s="390"/>
      <c r="I560" s="391"/>
      <c r="J560" s="397"/>
      <c r="K560" s="528"/>
      <c r="L560" s="437"/>
      <c r="M560" s="539"/>
      <c r="N560" s="528"/>
      <c r="O560" s="561"/>
      <c r="P560" s="565"/>
    </row>
    <row r="561" spans="1:16" s="16" customFormat="1" ht="11.1" customHeight="1" x14ac:dyDescent="0.15">
      <c r="A561" s="360"/>
      <c r="B561" s="400"/>
      <c r="C561" s="242"/>
      <c r="D561" s="401"/>
      <c r="E561" s="402"/>
      <c r="F561" s="500"/>
      <c r="G561" s="501"/>
      <c r="H561" s="405"/>
      <c r="I561" s="406"/>
      <c r="J561" s="527"/>
      <c r="K561" s="408"/>
      <c r="L561" s="540"/>
      <c r="M561" s="409"/>
      <c r="N561" s="408"/>
      <c r="O561" s="573"/>
      <c r="P561" s="565"/>
    </row>
    <row r="562" spans="1:16" s="16" customFormat="1" ht="11.1" customHeight="1" x14ac:dyDescent="0.15">
      <c r="A562" s="380"/>
      <c r="B562" s="379"/>
      <c r="C562" s="378"/>
      <c r="D562" s="377"/>
      <c r="E562" s="13"/>
      <c r="F562" s="494"/>
      <c r="G562" s="483"/>
      <c r="H562" s="376"/>
      <c r="I562" s="336"/>
      <c r="J562" s="328"/>
      <c r="K562" s="13"/>
      <c r="M562" s="231"/>
      <c r="N562" s="12"/>
      <c r="O562" s="329"/>
    </row>
    <row r="563" spans="1:16" s="16" customFormat="1" ht="11.1" customHeight="1" x14ac:dyDescent="0.15">
      <c r="A563" s="11"/>
      <c r="B563" s="375"/>
      <c r="C563" s="378"/>
      <c r="D563" s="377"/>
      <c r="E563" s="13"/>
      <c r="F563" s="494"/>
      <c r="G563" s="483">
        <v>0</v>
      </c>
      <c r="I563" s="336"/>
      <c r="J563" s="328"/>
      <c r="K563" s="13"/>
      <c r="L563" s="483">
        <v>0</v>
      </c>
      <c r="M563" s="562"/>
      <c r="N563" s="563"/>
      <c r="O563" s="564">
        <v>0</v>
      </c>
      <c r="P563" s="478">
        <v>0</v>
      </c>
    </row>
    <row r="564" spans="1:16" s="16" customFormat="1" ht="11.1" customHeight="1" x14ac:dyDescent="0.15">
      <c r="A564" s="373"/>
      <c r="B564" s="372"/>
      <c r="C564" s="371"/>
      <c r="D564" s="370"/>
      <c r="E564" s="369"/>
      <c r="F564" s="502"/>
      <c r="G564" s="503"/>
      <c r="H564" s="366"/>
      <c r="I564" s="365"/>
      <c r="J564" s="364"/>
      <c r="K564" s="369"/>
      <c r="L564" s="366"/>
      <c r="M564" s="383"/>
      <c r="N564" s="384"/>
      <c r="O564" s="385"/>
    </row>
    <row r="565" spans="1:16" s="3" customFormat="1" ht="13.5" x14ac:dyDescent="0.15">
      <c r="A565" s="1"/>
      <c r="B565" s="2"/>
      <c r="C565" s="240"/>
      <c r="D565" s="4"/>
      <c r="E565" s="5"/>
      <c r="F565" s="489"/>
      <c r="G565" s="490"/>
      <c r="H565" s="8"/>
      <c r="I565" s="9"/>
      <c r="K565" s="5"/>
      <c r="N565" s="8" t="s">
        <v>581</v>
      </c>
      <c r="O565" s="5">
        <v>12</v>
      </c>
    </row>
    <row r="566" spans="1:16" s="10" customFormat="1" ht="30" customHeight="1" x14ac:dyDescent="0.15">
      <c r="A566" s="1089" t="s">
        <v>1795</v>
      </c>
      <c r="B566" s="1090"/>
      <c r="C566" s="1090"/>
      <c r="D566" s="1090"/>
      <c r="E566" s="1090"/>
      <c r="F566" s="1090"/>
      <c r="G566" s="1090"/>
      <c r="H566" s="1090"/>
      <c r="I566" s="1090"/>
      <c r="J566" s="1090"/>
      <c r="K566" s="1090"/>
      <c r="L566" s="1090"/>
      <c r="M566" s="1090"/>
      <c r="N566" s="1090"/>
      <c r="O566" s="1091"/>
    </row>
    <row r="567" spans="1:16" s="10" customFormat="1" ht="13.5" customHeight="1" x14ac:dyDescent="0.15">
      <c r="A567" s="274"/>
      <c r="B567" s="27" t="s">
        <v>1828</v>
      </c>
      <c r="C567" s="275"/>
      <c r="D567" s="275"/>
      <c r="E567" s="275"/>
      <c r="F567" s="491"/>
      <c r="G567" s="491"/>
      <c r="H567" s="275"/>
      <c r="I567" s="275"/>
      <c r="J567" s="275"/>
      <c r="K567" s="275"/>
      <c r="L567" s="275"/>
      <c r="M567" s="275"/>
      <c r="N567" s="275"/>
      <c r="O567" s="434"/>
    </row>
    <row r="568" spans="1:16" s="10" customFormat="1" ht="15.95" customHeight="1" x14ac:dyDescent="0.15">
      <c r="A568" s="1092" t="s">
        <v>6</v>
      </c>
      <c r="B568" s="1095" t="s">
        <v>34</v>
      </c>
      <c r="C568" s="1098" t="s">
        <v>9</v>
      </c>
      <c r="D568" s="1101" t="s">
        <v>1850</v>
      </c>
      <c r="E568" s="1102"/>
      <c r="F568" s="1102"/>
      <c r="G568" s="1102"/>
      <c r="H568" s="1102"/>
      <c r="I568" s="1103"/>
      <c r="J568" s="1101" t="s">
        <v>1851</v>
      </c>
      <c r="K568" s="1102"/>
      <c r="L568" s="1107"/>
      <c r="M568" s="1109" t="s">
        <v>1852</v>
      </c>
      <c r="N568" s="1102"/>
      <c r="O568" s="1103"/>
    </row>
    <row r="569" spans="1:16" s="10" customFormat="1" ht="15.95" customHeight="1" x14ac:dyDescent="0.15">
      <c r="A569" s="1093"/>
      <c r="B569" s="1096"/>
      <c r="C569" s="1099"/>
      <c r="D569" s="1104"/>
      <c r="E569" s="1105"/>
      <c r="F569" s="1105"/>
      <c r="G569" s="1105"/>
      <c r="H569" s="1105"/>
      <c r="I569" s="1106"/>
      <c r="J569" s="1104"/>
      <c r="K569" s="1105"/>
      <c r="L569" s="1108"/>
      <c r="M569" s="1110"/>
      <c r="N569" s="1105"/>
      <c r="O569" s="1106"/>
    </row>
    <row r="570" spans="1:16" s="3" customFormat="1" ht="15.95" customHeight="1" x14ac:dyDescent="0.15">
      <c r="A570" s="1094"/>
      <c r="B570" s="1097"/>
      <c r="C570" s="1100"/>
      <c r="D570" s="334" t="s">
        <v>4</v>
      </c>
      <c r="E570" s="296" t="s">
        <v>5</v>
      </c>
      <c r="F570" s="492"/>
      <c r="G570" s="493"/>
      <c r="H570" s="1111"/>
      <c r="I570" s="1112"/>
      <c r="J570" s="326" t="s">
        <v>4</v>
      </c>
      <c r="K570" s="296" t="s">
        <v>5</v>
      </c>
      <c r="L570" s="299"/>
      <c r="M570" s="300" t="s">
        <v>4</v>
      </c>
      <c r="N570" s="296" t="s">
        <v>5</v>
      </c>
      <c r="O570" s="327"/>
    </row>
    <row r="571" spans="1:16" s="16" customFormat="1" ht="11.1" customHeight="1" x14ac:dyDescent="0.15">
      <c r="A571" s="11">
        <v>0</v>
      </c>
      <c r="B571" s="12">
        <v>0</v>
      </c>
      <c r="C571" s="241">
        <v>0</v>
      </c>
      <c r="D571" s="335"/>
      <c r="E571" s="13"/>
      <c r="F571" s="494"/>
      <c r="G571" s="483"/>
      <c r="I571" s="336"/>
      <c r="J571" s="328"/>
      <c r="K571" s="13"/>
      <c r="M571" s="231"/>
      <c r="N571" s="12"/>
      <c r="O571" s="329"/>
    </row>
    <row r="572" spans="1:16" s="16" customFormat="1" ht="11.1" customHeight="1" x14ac:dyDescent="0.15">
      <c r="A572" s="381">
        <v>0</v>
      </c>
      <c r="B572" s="12">
        <v>0</v>
      </c>
      <c r="C572" s="382">
        <v>0</v>
      </c>
      <c r="D572" s="335"/>
      <c r="E572" s="13"/>
      <c r="F572" s="494"/>
      <c r="G572" s="483"/>
      <c r="I572" s="336"/>
      <c r="J572" s="328"/>
      <c r="K572" s="13"/>
      <c r="M572" s="231"/>
      <c r="N572" s="12"/>
      <c r="O572" s="329"/>
    </row>
    <row r="573" spans="1:16" s="16" customFormat="1" ht="11.1" customHeight="1" x14ac:dyDescent="0.15">
      <c r="A573" s="360" t="s">
        <v>1913</v>
      </c>
      <c r="B573" s="361" t="s">
        <v>1835</v>
      </c>
      <c r="C573" s="363">
        <v>0</v>
      </c>
      <c r="D573" s="337">
        <v>0</v>
      </c>
      <c r="E573" s="362">
        <v>0</v>
      </c>
      <c r="F573" s="495">
        <v>0</v>
      </c>
      <c r="G573" s="496">
        <v>0</v>
      </c>
      <c r="H573" s="20">
        <v>0</v>
      </c>
      <c r="I573" s="338"/>
      <c r="J573" s="328"/>
      <c r="K573" s="13"/>
      <c r="M573" s="231"/>
      <c r="N573" s="12"/>
      <c r="O573" s="329"/>
    </row>
    <row r="574" spans="1:16" s="16" customFormat="1" ht="11.1" customHeight="1" x14ac:dyDescent="0.15">
      <c r="A574" s="11">
        <v>0</v>
      </c>
      <c r="B574" s="359">
        <v>0</v>
      </c>
      <c r="C574" s="241">
        <v>0</v>
      </c>
      <c r="D574" s="386"/>
      <c r="E574" s="387"/>
      <c r="F574" s="497"/>
      <c r="G574" s="498"/>
      <c r="H574" s="390"/>
      <c r="I574" s="391"/>
      <c r="J574" s="392"/>
      <c r="K574" s="393"/>
      <c r="L574" s="394"/>
      <c r="M574" s="395"/>
      <c r="N574" s="393"/>
      <c r="O574" s="396"/>
    </row>
    <row r="575" spans="1:16" s="16" customFormat="1" ht="11.1" customHeight="1" x14ac:dyDescent="0.15">
      <c r="A575" s="381">
        <v>0</v>
      </c>
      <c r="B575" s="359">
        <v>0</v>
      </c>
      <c r="C575" s="241" t="s">
        <v>616</v>
      </c>
      <c r="D575" s="386"/>
      <c r="E575" s="387"/>
      <c r="F575" s="499"/>
      <c r="G575" s="498"/>
      <c r="H575" s="430"/>
      <c r="I575" s="391"/>
      <c r="J575" s="397"/>
      <c r="K575" s="387"/>
      <c r="L575" s="390"/>
      <c r="M575" s="398"/>
      <c r="N575" s="387"/>
      <c r="O575" s="399"/>
    </row>
    <row r="576" spans="1:16" s="16" customFormat="1" ht="11.1" customHeight="1" x14ac:dyDescent="0.15">
      <c r="A576" s="360">
        <v>0</v>
      </c>
      <c r="B576" s="400" t="s">
        <v>1317</v>
      </c>
      <c r="C576" s="242" t="s">
        <v>1914</v>
      </c>
      <c r="D576" s="401">
        <v>143</v>
      </c>
      <c r="E576" s="402" t="s">
        <v>1316</v>
      </c>
      <c r="F576" s="500"/>
      <c r="G576" s="501"/>
      <c r="H576" s="405"/>
      <c r="I576" s="406"/>
      <c r="J576" s="527">
        <v>143</v>
      </c>
      <c r="K576" s="408" t="s">
        <v>1316</v>
      </c>
      <c r="L576" s="510">
        <v>0</v>
      </c>
      <c r="M576" s="409">
        <v>0</v>
      </c>
      <c r="N576" s="408"/>
      <c r="O576" s="410">
        <v>0</v>
      </c>
    </row>
    <row r="577" spans="1:15" s="16" customFormat="1" ht="11.1" customHeight="1" x14ac:dyDescent="0.15">
      <c r="A577" s="11">
        <v>0</v>
      </c>
      <c r="B577" s="359">
        <v>0</v>
      </c>
      <c r="C577" s="241">
        <v>0</v>
      </c>
      <c r="D577" s="386"/>
      <c r="E577" s="387"/>
      <c r="F577" s="497"/>
      <c r="G577" s="498"/>
      <c r="H577" s="390"/>
      <c r="I577" s="391"/>
      <c r="J577" s="392"/>
      <c r="K577" s="393"/>
      <c r="L577" s="394"/>
      <c r="M577" s="395"/>
      <c r="N577" s="393"/>
      <c r="O577" s="396"/>
    </row>
    <row r="578" spans="1:15" s="16" customFormat="1" ht="11.1" customHeight="1" x14ac:dyDescent="0.15">
      <c r="A578" s="381">
        <v>0</v>
      </c>
      <c r="B578" s="359">
        <v>0</v>
      </c>
      <c r="C578" s="241" t="s">
        <v>1915</v>
      </c>
      <c r="D578" s="386"/>
      <c r="E578" s="387"/>
      <c r="F578" s="499"/>
      <c r="G578" s="498"/>
      <c r="H578" s="390"/>
      <c r="I578" s="391"/>
      <c r="J578" s="397"/>
      <c r="K578" s="387"/>
      <c r="L578" s="390"/>
      <c r="M578" s="398"/>
      <c r="N578" s="387"/>
      <c r="O578" s="399"/>
    </row>
    <row r="579" spans="1:15" s="16" customFormat="1" ht="11.1" customHeight="1" x14ac:dyDescent="0.15">
      <c r="A579" s="360">
        <v>0</v>
      </c>
      <c r="B579" s="400" t="s">
        <v>1317</v>
      </c>
      <c r="C579" s="242" t="s">
        <v>1916</v>
      </c>
      <c r="D579" s="416">
        <v>61</v>
      </c>
      <c r="E579" s="402" t="s">
        <v>1316</v>
      </c>
      <c r="F579" s="500"/>
      <c r="G579" s="501"/>
      <c r="H579" s="405"/>
      <c r="I579" s="406"/>
      <c r="J579" s="407">
        <v>61</v>
      </c>
      <c r="K579" s="408" t="s">
        <v>1316</v>
      </c>
      <c r="L579" s="510">
        <v>0</v>
      </c>
      <c r="M579" s="409">
        <v>0</v>
      </c>
      <c r="N579" s="408"/>
      <c r="O579" s="410">
        <v>0</v>
      </c>
    </row>
    <row r="580" spans="1:15" s="16" customFormat="1" ht="11.1" customHeight="1" x14ac:dyDescent="0.15">
      <c r="A580" s="11">
        <v>0</v>
      </c>
      <c r="B580" s="359">
        <v>0</v>
      </c>
      <c r="C580" s="241">
        <v>0</v>
      </c>
      <c r="D580" s="386"/>
      <c r="E580" s="387"/>
      <c r="F580" s="497"/>
      <c r="G580" s="498"/>
      <c r="H580" s="390"/>
      <c r="I580" s="391"/>
      <c r="J580" s="392"/>
      <c r="K580" s="393"/>
      <c r="L580" s="394"/>
      <c r="M580" s="395"/>
      <c r="N580" s="393"/>
      <c r="O580" s="396"/>
    </row>
    <row r="581" spans="1:15" s="16" customFormat="1" ht="11.1" customHeight="1" x14ac:dyDescent="0.15">
      <c r="A581" s="381">
        <v>0</v>
      </c>
      <c r="B581" s="359">
        <v>0</v>
      </c>
      <c r="C581" s="241" t="s">
        <v>1917</v>
      </c>
      <c r="D581" s="386"/>
      <c r="E581" s="387"/>
      <c r="F581" s="504"/>
      <c r="G581" s="498"/>
      <c r="H581" s="390"/>
      <c r="I581" s="391"/>
      <c r="J581" s="397"/>
      <c r="K581" s="387"/>
      <c r="L581" s="390"/>
      <c r="M581" s="398"/>
      <c r="N581" s="387"/>
      <c r="O581" s="399"/>
    </row>
    <row r="582" spans="1:15" s="16" customFormat="1" ht="11.1" customHeight="1" x14ac:dyDescent="0.15">
      <c r="A582" s="360">
        <v>0</v>
      </c>
      <c r="B582" s="400" t="s">
        <v>1317</v>
      </c>
      <c r="C582" s="242" t="s">
        <v>1918</v>
      </c>
      <c r="D582" s="416">
        <v>31.6</v>
      </c>
      <c r="E582" s="402" t="s">
        <v>1316</v>
      </c>
      <c r="F582" s="500"/>
      <c r="G582" s="501"/>
      <c r="H582" s="405"/>
      <c r="I582" s="406"/>
      <c r="J582" s="407">
        <v>13.6</v>
      </c>
      <c r="K582" s="408" t="s">
        <v>1316</v>
      </c>
      <c r="L582" s="510">
        <v>0</v>
      </c>
      <c r="M582" s="409">
        <v>18</v>
      </c>
      <c r="N582" s="408" t="s">
        <v>1316</v>
      </c>
      <c r="O582" s="410">
        <v>0</v>
      </c>
    </row>
    <row r="583" spans="1:15" s="16" customFormat="1" ht="11.1" customHeight="1" x14ac:dyDescent="0.15">
      <c r="A583" s="11">
        <v>0</v>
      </c>
      <c r="B583" s="359">
        <v>0</v>
      </c>
      <c r="C583" s="241">
        <v>0</v>
      </c>
      <c r="D583" s="386"/>
      <c r="E583" s="387"/>
      <c r="F583" s="497"/>
      <c r="G583" s="498"/>
      <c r="H583" s="390"/>
      <c r="I583" s="391"/>
      <c r="J583" s="392"/>
      <c r="K583" s="393"/>
      <c r="L583" s="394"/>
      <c r="M583" s="395"/>
      <c r="N583" s="393"/>
      <c r="O583" s="396"/>
    </row>
    <row r="584" spans="1:15" s="16" customFormat="1" ht="11.1" customHeight="1" x14ac:dyDescent="0.15">
      <c r="A584" s="381">
        <v>0</v>
      </c>
      <c r="B584" s="359">
        <v>0</v>
      </c>
      <c r="C584" s="241" t="s">
        <v>1320</v>
      </c>
      <c r="D584" s="386"/>
      <c r="E584" s="387"/>
      <c r="F584" s="499"/>
      <c r="G584" s="498"/>
      <c r="H584" s="430"/>
      <c r="I584" s="391"/>
      <c r="J584" s="397"/>
      <c r="K584" s="387"/>
      <c r="L584" s="390"/>
      <c r="M584" s="398"/>
      <c r="N584" s="387"/>
      <c r="O584" s="399"/>
    </row>
    <row r="585" spans="1:15" s="16" customFormat="1" ht="11.1" customHeight="1" x14ac:dyDescent="0.15">
      <c r="A585" s="360">
        <v>0</v>
      </c>
      <c r="B585" s="400" t="s">
        <v>1321</v>
      </c>
      <c r="C585" s="242" t="s">
        <v>617</v>
      </c>
      <c r="D585" s="401">
        <v>5250</v>
      </c>
      <c r="E585" s="402" t="s">
        <v>1316</v>
      </c>
      <c r="F585" s="500"/>
      <c r="G585" s="501"/>
      <c r="H585" s="405"/>
      <c r="I585" s="406"/>
      <c r="J585" s="527">
        <v>2519</v>
      </c>
      <c r="K585" s="408" t="s">
        <v>1316</v>
      </c>
      <c r="L585" s="510">
        <v>0</v>
      </c>
      <c r="M585" s="534">
        <v>2731</v>
      </c>
      <c r="N585" s="408" t="s">
        <v>1316</v>
      </c>
      <c r="O585" s="410">
        <v>0</v>
      </c>
    </row>
    <row r="586" spans="1:15" s="16" customFormat="1" ht="11.1" customHeight="1" x14ac:dyDescent="0.15">
      <c r="A586" s="11">
        <v>0</v>
      </c>
      <c r="B586" s="359">
        <v>0</v>
      </c>
      <c r="C586" s="241">
        <v>0</v>
      </c>
      <c r="D586" s="386"/>
      <c r="E586" s="387"/>
      <c r="F586" s="497"/>
      <c r="G586" s="498"/>
      <c r="H586" s="390"/>
      <c r="I586" s="391"/>
      <c r="J586" s="392"/>
      <c r="K586" s="393"/>
      <c r="L586" s="394"/>
      <c r="M586" s="395"/>
      <c r="N586" s="393"/>
      <c r="O586" s="396"/>
    </row>
    <row r="587" spans="1:15" s="16" customFormat="1" ht="11.1" customHeight="1" x14ac:dyDescent="0.15">
      <c r="A587" s="381">
        <v>0</v>
      </c>
      <c r="B587" s="359">
        <v>0</v>
      </c>
      <c r="C587" s="241" t="s">
        <v>618</v>
      </c>
      <c r="D587" s="386"/>
      <c r="E587" s="387"/>
      <c r="F587" s="499"/>
      <c r="G587" s="498"/>
      <c r="H587" s="390"/>
      <c r="I587" s="391"/>
      <c r="J587" s="397"/>
      <c r="K587" s="387"/>
      <c r="L587" s="390"/>
      <c r="M587" s="398"/>
      <c r="N587" s="387"/>
      <c r="O587" s="399"/>
    </row>
    <row r="588" spans="1:15" s="16" customFormat="1" ht="11.1" customHeight="1" x14ac:dyDescent="0.15">
      <c r="A588" s="360">
        <v>0</v>
      </c>
      <c r="B588" s="400" t="s">
        <v>1321</v>
      </c>
      <c r="C588" s="242" t="s">
        <v>617</v>
      </c>
      <c r="D588" s="416">
        <v>61</v>
      </c>
      <c r="E588" s="402" t="s">
        <v>1316</v>
      </c>
      <c r="F588" s="500"/>
      <c r="G588" s="501"/>
      <c r="H588" s="405"/>
      <c r="I588" s="406"/>
      <c r="J588" s="407">
        <v>61</v>
      </c>
      <c r="K588" s="408" t="s">
        <v>1316</v>
      </c>
      <c r="L588" s="510">
        <v>0</v>
      </c>
      <c r="M588" s="409">
        <v>0</v>
      </c>
      <c r="N588" s="408"/>
      <c r="O588" s="410">
        <v>0</v>
      </c>
    </row>
    <row r="589" spans="1:15" s="16" customFormat="1" ht="11.1" customHeight="1" x14ac:dyDescent="0.15">
      <c r="A589" s="11">
        <v>0</v>
      </c>
      <c r="B589" s="359">
        <v>0</v>
      </c>
      <c r="C589" s="241">
        <v>0</v>
      </c>
      <c r="D589" s="386"/>
      <c r="E589" s="387"/>
      <c r="F589" s="497"/>
      <c r="G589" s="498"/>
      <c r="H589" s="390"/>
      <c r="I589" s="391"/>
      <c r="J589" s="392"/>
      <c r="K589" s="393"/>
      <c r="L589" s="394"/>
      <c r="M589" s="395"/>
      <c r="N589" s="393"/>
      <c r="O589" s="396"/>
    </row>
    <row r="590" spans="1:15" s="16" customFormat="1" ht="11.1" customHeight="1" x14ac:dyDescent="0.15">
      <c r="A590" s="381">
        <v>0</v>
      </c>
      <c r="B590" s="359">
        <v>0</v>
      </c>
      <c r="C590" s="241" t="s">
        <v>619</v>
      </c>
      <c r="D590" s="386"/>
      <c r="E590" s="387"/>
      <c r="F590" s="499"/>
      <c r="G590" s="498"/>
      <c r="H590" s="390"/>
      <c r="I590" s="391"/>
      <c r="J590" s="397"/>
      <c r="K590" s="387"/>
      <c r="L590" s="390"/>
      <c r="M590" s="398"/>
      <c r="N590" s="387"/>
      <c r="O590" s="399"/>
    </row>
    <row r="591" spans="1:15" s="16" customFormat="1" ht="11.1" customHeight="1" x14ac:dyDescent="0.15">
      <c r="A591" s="360">
        <v>0</v>
      </c>
      <c r="B591" s="400" t="s">
        <v>1321</v>
      </c>
      <c r="C591" s="242" t="s">
        <v>617</v>
      </c>
      <c r="D591" s="416">
        <v>31.6</v>
      </c>
      <c r="E591" s="402" t="s">
        <v>1316</v>
      </c>
      <c r="F591" s="500"/>
      <c r="G591" s="501"/>
      <c r="H591" s="405"/>
      <c r="I591" s="406"/>
      <c r="J591" s="407">
        <v>13.6</v>
      </c>
      <c r="K591" s="408" t="s">
        <v>1316</v>
      </c>
      <c r="L591" s="510">
        <v>0</v>
      </c>
      <c r="M591" s="409">
        <v>18</v>
      </c>
      <c r="N591" s="408" t="s">
        <v>1316</v>
      </c>
      <c r="O591" s="410">
        <v>0</v>
      </c>
    </row>
    <row r="592" spans="1:15" s="16" customFormat="1" ht="11.1" customHeight="1" x14ac:dyDescent="0.15">
      <c r="A592" s="11">
        <v>0</v>
      </c>
      <c r="B592" s="359">
        <v>0</v>
      </c>
      <c r="C592" s="241">
        <v>0</v>
      </c>
      <c r="D592" s="386"/>
      <c r="E592" s="387"/>
      <c r="F592" s="497"/>
      <c r="G592" s="498"/>
      <c r="H592" s="390"/>
      <c r="I592" s="391"/>
      <c r="J592" s="392"/>
      <c r="K592" s="393"/>
      <c r="L592" s="394"/>
      <c r="M592" s="395"/>
      <c r="N592" s="393"/>
      <c r="O592" s="396"/>
    </row>
    <row r="593" spans="1:15" s="16" customFormat="1" ht="11.1" customHeight="1" x14ac:dyDescent="0.15">
      <c r="A593" s="381">
        <v>0</v>
      </c>
      <c r="B593" s="359" t="s">
        <v>1321</v>
      </c>
      <c r="C593" s="241" t="s">
        <v>614</v>
      </c>
      <c r="D593" s="386"/>
      <c r="E593" s="387"/>
      <c r="F593" s="506"/>
      <c r="G593" s="498"/>
      <c r="H593" s="430"/>
      <c r="I593" s="391"/>
      <c r="J593" s="397"/>
      <c r="K593" s="387"/>
      <c r="L593" s="390"/>
      <c r="M593" s="398"/>
      <c r="N593" s="387"/>
      <c r="O593" s="399"/>
    </row>
    <row r="594" spans="1:15" s="16" customFormat="1" ht="11.1" customHeight="1" x14ac:dyDescent="0.15">
      <c r="A594" s="360">
        <v>0</v>
      </c>
      <c r="B594" s="400" t="s">
        <v>1322</v>
      </c>
      <c r="C594" s="242" t="s">
        <v>1910</v>
      </c>
      <c r="D594" s="416">
        <v>1</v>
      </c>
      <c r="E594" s="402" t="s">
        <v>1919</v>
      </c>
      <c r="F594" s="500"/>
      <c r="G594" s="501"/>
      <c r="H594" s="405"/>
      <c r="I594" s="406"/>
      <c r="J594" s="407">
        <v>0.5</v>
      </c>
      <c r="K594" s="408" t="s">
        <v>1919</v>
      </c>
      <c r="L594" s="510">
        <v>0</v>
      </c>
      <c r="M594" s="409">
        <v>0.5</v>
      </c>
      <c r="N594" s="408" t="s">
        <v>1919</v>
      </c>
      <c r="O594" s="410">
        <v>0</v>
      </c>
    </row>
    <row r="595" spans="1:15" s="16" customFormat="1" ht="11.1" customHeight="1" x14ac:dyDescent="0.15">
      <c r="A595" s="11">
        <v>0</v>
      </c>
      <c r="B595" s="359">
        <v>0</v>
      </c>
      <c r="C595" s="241" t="s">
        <v>1920</v>
      </c>
      <c r="D595" s="386"/>
      <c r="E595" s="387"/>
      <c r="F595" s="497"/>
      <c r="G595" s="498"/>
      <c r="H595" s="390"/>
      <c r="I595" s="391"/>
      <c r="J595" s="392"/>
      <c r="K595" s="393"/>
      <c r="L595" s="394"/>
      <c r="M595" s="395"/>
      <c r="N595" s="393"/>
      <c r="O595" s="396"/>
    </row>
    <row r="596" spans="1:15" s="16" customFormat="1" ht="11.1" customHeight="1" x14ac:dyDescent="0.15">
      <c r="A596" s="381">
        <v>0</v>
      </c>
      <c r="B596" s="359" t="s">
        <v>1321</v>
      </c>
      <c r="C596" s="241" t="s">
        <v>616</v>
      </c>
      <c r="D596" s="386"/>
      <c r="E596" s="387"/>
      <c r="F596" s="506"/>
      <c r="G596" s="498"/>
      <c r="H596" s="430"/>
      <c r="I596" s="391"/>
      <c r="J596" s="397"/>
      <c r="K596" s="387"/>
      <c r="L596" s="390"/>
      <c r="M596" s="398"/>
      <c r="N596" s="387"/>
      <c r="O596" s="399"/>
    </row>
    <row r="597" spans="1:15" s="16" customFormat="1" ht="11.1" customHeight="1" x14ac:dyDescent="0.15">
      <c r="A597" s="360">
        <v>0</v>
      </c>
      <c r="B597" s="400" t="s">
        <v>1322</v>
      </c>
      <c r="C597" s="242" t="s">
        <v>615</v>
      </c>
      <c r="D597" s="416">
        <v>16</v>
      </c>
      <c r="E597" s="402" t="s">
        <v>1919</v>
      </c>
      <c r="F597" s="500"/>
      <c r="G597" s="501"/>
      <c r="H597" s="405"/>
      <c r="I597" s="406"/>
      <c r="J597" s="407">
        <v>8.5</v>
      </c>
      <c r="K597" s="408" t="s">
        <v>1919</v>
      </c>
      <c r="L597" s="510">
        <v>0</v>
      </c>
      <c r="M597" s="409">
        <v>7.5</v>
      </c>
      <c r="N597" s="408" t="s">
        <v>1919</v>
      </c>
      <c r="O597" s="410">
        <v>0</v>
      </c>
    </row>
    <row r="598" spans="1:15" s="16" customFormat="1" ht="11.1" customHeight="1" x14ac:dyDescent="0.15">
      <c r="A598" s="11">
        <v>0</v>
      </c>
      <c r="B598" s="359">
        <v>0</v>
      </c>
      <c r="C598" s="241" t="s">
        <v>1920</v>
      </c>
      <c r="D598" s="386"/>
      <c r="E598" s="387"/>
      <c r="F598" s="497"/>
      <c r="G598" s="498"/>
      <c r="H598" s="390"/>
      <c r="I598" s="391"/>
      <c r="J598" s="392"/>
      <c r="K598" s="393"/>
      <c r="L598" s="394"/>
      <c r="M598" s="395"/>
      <c r="N598" s="393"/>
      <c r="O598" s="396"/>
    </row>
    <row r="599" spans="1:15" s="16" customFormat="1" ht="11.1" customHeight="1" x14ac:dyDescent="0.15">
      <c r="A599" s="381">
        <v>0</v>
      </c>
      <c r="B599" s="359" t="s">
        <v>1321</v>
      </c>
      <c r="C599" s="241" t="s">
        <v>616</v>
      </c>
      <c r="D599" s="386"/>
      <c r="E599" s="387"/>
      <c r="F599" s="506"/>
      <c r="G599" s="498"/>
      <c r="H599" s="390"/>
      <c r="I599" s="391"/>
      <c r="J599" s="397"/>
      <c r="K599" s="387"/>
      <c r="L599" s="390"/>
      <c r="M599" s="398"/>
      <c r="N599" s="387"/>
      <c r="O599" s="399"/>
    </row>
    <row r="600" spans="1:15" s="16" customFormat="1" ht="11.1" customHeight="1" x14ac:dyDescent="0.15">
      <c r="A600" s="360">
        <v>0</v>
      </c>
      <c r="B600" s="400" t="s">
        <v>1322</v>
      </c>
      <c r="C600" s="242" t="s">
        <v>1318</v>
      </c>
      <c r="D600" s="416">
        <v>12</v>
      </c>
      <c r="E600" s="402" t="s">
        <v>1919</v>
      </c>
      <c r="F600" s="500"/>
      <c r="G600" s="501"/>
      <c r="H600" s="405"/>
      <c r="I600" s="406"/>
      <c r="J600" s="407">
        <v>0</v>
      </c>
      <c r="K600" s="408"/>
      <c r="L600" s="510">
        <v>0</v>
      </c>
      <c r="M600" s="409">
        <v>12</v>
      </c>
      <c r="N600" s="408" t="s">
        <v>1919</v>
      </c>
      <c r="O600" s="410">
        <v>0</v>
      </c>
    </row>
    <row r="601" spans="1:15" s="16" customFormat="1" ht="11.1" customHeight="1" x14ac:dyDescent="0.15">
      <c r="A601" s="11">
        <v>0</v>
      </c>
      <c r="B601" s="359">
        <v>0</v>
      </c>
      <c r="C601" s="241" t="s">
        <v>1920</v>
      </c>
      <c r="D601" s="386"/>
      <c r="E601" s="387"/>
      <c r="F601" s="497"/>
      <c r="G601" s="498"/>
      <c r="H601" s="390"/>
      <c r="I601" s="391"/>
      <c r="J601" s="392"/>
      <c r="K601" s="393"/>
      <c r="L601" s="394"/>
      <c r="M601" s="395"/>
      <c r="N601" s="393"/>
      <c r="O601" s="396"/>
    </row>
    <row r="602" spans="1:15" s="16" customFormat="1" ht="11.1" customHeight="1" x14ac:dyDescent="0.15">
      <c r="A602" s="381">
        <v>0</v>
      </c>
      <c r="B602" s="359" t="s">
        <v>1321</v>
      </c>
      <c r="C602" s="241" t="s">
        <v>616</v>
      </c>
      <c r="D602" s="386"/>
      <c r="E602" s="387"/>
      <c r="F602" s="506"/>
      <c r="G602" s="498"/>
      <c r="H602" s="390"/>
      <c r="I602" s="391"/>
      <c r="J602" s="397"/>
      <c r="K602" s="387"/>
      <c r="L602" s="390"/>
      <c r="M602" s="398"/>
      <c r="N602" s="387"/>
      <c r="O602" s="399"/>
    </row>
    <row r="603" spans="1:15" s="16" customFormat="1" ht="11.1" customHeight="1" x14ac:dyDescent="0.15">
      <c r="A603" s="360">
        <v>0</v>
      </c>
      <c r="B603" s="400" t="s">
        <v>1322</v>
      </c>
      <c r="C603" s="242" t="s">
        <v>1911</v>
      </c>
      <c r="D603" s="416">
        <v>7</v>
      </c>
      <c r="E603" s="402" t="s">
        <v>1919</v>
      </c>
      <c r="F603" s="500"/>
      <c r="G603" s="501"/>
      <c r="H603" s="405"/>
      <c r="I603" s="406"/>
      <c r="J603" s="407">
        <v>6</v>
      </c>
      <c r="K603" s="408" t="s">
        <v>1919</v>
      </c>
      <c r="L603" s="510">
        <v>0</v>
      </c>
      <c r="M603" s="409">
        <v>1</v>
      </c>
      <c r="N603" s="408" t="s">
        <v>1919</v>
      </c>
      <c r="O603" s="410">
        <v>0</v>
      </c>
    </row>
    <row r="604" spans="1:15" s="16" customFormat="1" ht="11.1" customHeight="1" x14ac:dyDescent="0.15">
      <c r="A604" s="11">
        <v>0</v>
      </c>
      <c r="B604" s="359">
        <v>0</v>
      </c>
      <c r="C604" s="241" t="s">
        <v>1920</v>
      </c>
      <c r="D604" s="386"/>
      <c r="E604" s="387"/>
      <c r="F604" s="497"/>
      <c r="G604" s="498"/>
      <c r="H604" s="390"/>
      <c r="I604" s="391"/>
      <c r="J604" s="392"/>
      <c r="K604" s="393"/>
      <c r="L604" s="394"/>
      <c r="M604" s="395"/>
      <c r="N604" s="393"/>
      <c r="O604" s="396"/>
    </row>
    <row r="605" spans="1:15" s="16" customFormat="1" ht="11.1" customHeight="1" x14ac:dyDescent="0.15">
      <c r="A605" s="381">
        <v>0</v>
      </c>
      <c r="B605" s="359" t="s">
        <v>1321</v>
      </c>
      <c r="C605" s="241" t="s">
        <v>616</v>
      </c>
      <c r="D605" s="386"/>
      <c r="E605" s="387"/>
      <c r="F605" s="506"/>
      <c r="G605" s="498"/>
      <c r="H605" s="430"/>
      <c r="I605" s="391"/>
      <c r="J605" s="397"/>
      <c r="K605" s="387"/>
      <c r="L605" s="390"/>
      <c r="M605" s="398"/>
      <c r="N605" s="387"/>
      <c r="O605" s="399"/>
    </row>
    <row r="606" spans="1:15" s="16" customFormat="1" ht="11.1" customHeight="1" x14ac:dyDescent="0.15">
      <c r="A606" s="360">
        <v>0</v>
      </c>
      <c r="B606" s="400" t="s">
        <v>1322</v>
      </c>
      <c r="C606" s="242" t="s">
        <v>1912</v>
      </c>
      <c r="D606" s="416">
        <v>4</v>
      </c>
      <c r="E606" s="402" t="s">
        <v>1919</v>
      </c>
      <c r="F606" s="500"/>
      <c r="G606" s="501"/>
      <c r="H606" s="405"/>
      <c r="I606" s="406"/>
      <c r="J606" s="407">
        <v>4</v>
      </c>
      <c r="K606" s="408" t="s">
        <v>1919</v>
      </c>
      <c r="L606" s="510">
        <v>0</v>
      </c>
      <c r="M606" s="409">
        <v>0</v>
      </c>
      <c r="N606" s="408"/>
      <c r="O606" s="410">
        <v>0</v>
      </c>
    </row>
    <row r="607" spans="1:15" s="16" customFormat="1" ht="11.1" customHeight="1" x14ac:dyDescent="0.15">
      <c r="A607" s="11">
        <v>0</v>
      </c>
      <c r="B607" s="359">
        <v>0</v>
      </c>
      <c r="C607" s="241">
        <v>0</v>
      </c>
      <c r="D607" s="386"/>
      <c r="E607" s="387"/>
      <c r="F607" s="497"/>
      <c r="G607" s="498"/>
      <c r="H607" s="390"/>
      <c r="I607" s="391"/>
      <c r="J607" s="392"/>
      <c r="K607" s="393"/>
      <c r="L607" s="394"/>
      <c r="M607" s="395"/>
      <c r="N607" s="393"/>
      <c r="O607" s="396"/>
    </row>
    <row r="608" spans="1:15" s="16" customFormat="1" ht="11.1" customHeight="1" x14ac:dyDescent="0.15">
      <c r="A608" s="381">
        <v>0</v>
      </c>
      <c r="B608" s="359" t="s">
        <v>1321</v>
      </c>
      <c r="C608" s="241" t="s">
        <v>616</v>
      </c>
      <c r="D608" s="386"/>
      <c r="E608" s="387"/>
      <c r="F608" s="506"/>
      <c r="G608" s="498"/>
      <c r="H608" s="390"/>
      <c r="I608" s="391"/>
      <c r="J608" s="397"/>
      <c r="K608" s="387"/>
      <c r="L608" s="390"/>
      <c r="M608" s="398"/>
      <c r="N608" s="387"/>
      <c r="O608" s="399"/>
    </row>
    <row r="609" spans="1:16" s="16" customFormat="1" ht="11.1" customHeight="1" x14ac:dyDescent="0.15">
      <c r="A609" s="360">
        <v>0</v>
      </c>
      <c r="B609" s="400" t="s">
        <v>1322</v>
      </c>
      <c r="C609" s="242" t="s">
        <v>1914</v>
      </c>
      <c r="D609" s="416">
        <v>2</v>
      </c>
      <c r="E609" s="402" t="s">
        <v>1919</v>
      </c>
      <c r="F609" s="500"/>
      <c r="G609" s="501"/>
      <c r="H609" s="405"/>
      <c r="I609" s="406"/>
      <c r="J609" s="407">
        <v>2</v>
      </c>
      <c r="K609" s="408" t="s">
        <v>1919</v>
      </c>
      <c r="L609" s="510">
        <v>0</v>
      </c>
      <c r="M609" s="409">
        <v>0</v>
      </c>
      <c r="N609" s="408"/>
      <c r="O609" s="410">
        <v>0</v>
      </c>
    </row>
    <row r="610" spans="1:16" s="16" customFormat="1" ht="11.1" customHeight="1" x14ac:dyDescent="0.15">
      <c r="A610" s="11">
        <v>0</v>
      </c>
      <c r="B610" s="359">
        <v>0</v>
      </c>
      <c r="C610" s="241">
        <v>0</v>
      </c>
      <c r="D610" s="386"/>
      <c r="E610" s="387"/>
      <c r="F610" s="497"/>
      <c r="G610" s="498"/>
      <c r="H610" s="390"/>
      <c r="I610" s="391"/>
      <c r="J610" s="392"/>
      <c r="K610" s="393"/>
      <c r="L610" s="394"/>
      <c r="M610" s="395"/>
      <c r="N610" s="393"/>
      <c r="O610" s="396"/>
    </row>
    <row r="611" spans="1:16" s="16" customFormat="1" ht="11.1" customHeight="1" x14ac:dyDescent="0.15">
      <c r="A611" s="381">
        <v>0</v>
      </c>
      <c r="B611" s="359" t="s">
        <v>1321</v>
      </c>
      <c r="C611" s="241"/>
      <c r="D611" s="386"/>
      <c r="E611" s="387"/>
      <c r="F611" s="506"/>
      <c r="G611" s="498"/>
      <c r="H611" s="390"/>
      <c r="I611" s="391"/>
      <c r="J611" s="397"/>
      <c r="K611" s="387"/>
      <c r="L611" s="390"/>
      <c r="M611" s="398"/>
      <c r="N611" s="387"/>
      <c r="O611" s="399"/>
    </row>
    <row r="612" spans="1:16" s="16" customFormat="1" ht="11.1" customHeight="1" x14ac:dyDescent="0.15">
      <c r="A612" s="360">
        <v>0</v>
      </c>
      <c r="B612" s="400" t="s">
        <v>1322</v>
      </c>
      <c r="C612" s="242" t="s">
        <v>1916</v>
      </c>
      <c r="D612" s="416">
        <v>1</v>
      </c>
      <c r="E612" s="402" t="s">
        <v>1919</v>
      </c>
      <c r="F612" s="500"/>
      <c r="G612" s="501"/>
      <c r="H612" s="405"/>
      <c r="I612" s="406"/>
      <c r="J612" s="407">
        <v>1</v>
      </c>
      <c r="K612" s="408" t="s">
        <v>1919</v>
      </c>
      <c r="L612" s="510">
        <v>0</v>
      </c>
      <c r="M612" s="409">
        <v>0</v>
      </c>
      <c r="N612" s="408"/>
      <c r="O612" s="410">
        <v>0</v>
      </c>
    </row>
    <row r="613" spans="1:16" s="16" customFormat="1" ht="11.1" customHeight="1" x14ac:dyDescent="0.15">
      <c r="A613" s="380"/>
      <c r="B613" s="379"/>
      <c r="C613" s="378"/>
      <c r="D613" s="377"/>
      <c r="E613" s="13"/>
      <c r="F613" s="494"/>
      <c r="G613" s="483"/>
      <c r="H613" s="376"/>
      <c r="I613" s="336"/>
      <c r="J613" s="328"/>
      <c r="K613" s="13"/>
      <c r="M613" s="231"/>
      <c r="N613" s="12"/>
      <c r="O613" s="329"/>
    </row>
    <row r="614" spans="1:16" s="16" customFormat="1" ht="11.1" customHeight="1" x14ac:dyDescent="0.15">
      <c r="A614" s="11"/>
      <c r="B614" s="375"/>
      <c r="C614" s="378"/>
      <c r="D614" s="377"/>
      <c r="E614" s="13"/>
      <c r="F614" s="494"/>
      <c r="G614" s="483">
        <v>0</v>
      </c>
      <c r="I614" s="336"/>
      <c r="J614" s="328"/>
      <c r="K614" s="13"/>
      <c r="L614" s="15">
        <v>0</v>
      </c>
      <c r="M614" s="231"/>
      <c r="N614" s="12"/>
      <c r="O614" s="431">
        <v>0</v>
      </c>
      <c r="P614" s="478">
        <v>0</v>
      </c>
    </row>
    <row r="615" spans="1:16" s="16" customFormat="1" ht="11.1" customHeight="1" x14ac:dyDescent="0.15">
      <c r="A615" s="373"/>
      <c r="B615" s="372"/>
      <c r="C615" s="371"/>
      <c r="D615" s="370"/>
      <c r="E615" s="369"/>
      <c r="F615" s="502"/>
      <c r="G615" s="503"/>
      <c r="H615" s="366"/>
      <c r="I615" s="365"/>
      <c r="J615" s="364"/>
      <c r="K615" s="369"/>
      <c r="L615" s="366"/>
      <c r="M615" s="383"/>
      <c r="N615" s="384"/>
      <c r="O615" s="385"/>
    </row>
    <row r="616" spans="1:16" s="3" customFormat="1" ht="13.5" x14ac:dyDescent="0.15">
      <c r="A616" s="1"/>
      <c r="B616" s="2"/>
      <c r="C616" s="240"/>
      <c r="D616" s="4"/>
      <c r="E616" s="5"/>
      <c r="F616" s="489"/>
      <c r="G616" s="490"/>
      <c r="H616" s="8"/>
      <c r="I616" s="9"/>
      <c r="K616" s="5"/>
      <c r="N616" s="8" t="s">
        <v>581</v>
      </c>
      <c r="O616" s="5">
        <v>13</v>
      </c>
    </row>
    <row r="617" spans="1:16" s="10" customFormat="1" ht="30" customHeight="1" x14ac:dyDescent="0.15">
      <c r="A617" s="1089" t="s">
        <v>1795</v>
      </c>
      <c r="B617" s="1090"/>
      <c r="C617" s="1090"/>
      <c r="D617" s="1090"/>
      <c r="E617" s="1090"/>
      <c r="F617" s="1090"/>
      <c r="G617" s="1090"/>
      <c r="H617" s="1090"/>
      <c r="I617" s="1090"/>
      <c r="J617" s="1090"/>
      <c r="K617" s="1090"/>
      <c r="L617" s="1090"/>
      <c r="M617" s="1090"/>
      <c r="N617" s="1090"/>
      <c r="O617" s="1091"/>
    </row>
    <row r="618" spans="1:16" s="10" customFormat="1" ht="13.5" customHeight="1" x14ac:dyDescent="0.15">
      <c r="A618" s="274"/>
      <c r="B618" s="27" t="s">
        <v>1828</v>
      </c>
      <c r="C618" s="275"/>
      <c r="D618" s="275"/>
      <c r="E618" s="275"/>
      <c r="F618" s="491"/>
      <c r="G618" s="491"/>
      <c r="H618" s="275"/>
      <c r="I618" s="275"/>
      <c r="J618" s="275"/>
      <c r="K618" s="275"/>
      <c r="L618" s="275"/>
      <c r="M618" s="275"/>
      <c r="N618" s="275"/>
      <c r="O618" s="434"/>
    </row>
    <row r="619" spans="1:16" s="10" customFormat="1" ht="15.95" customHeight="1" x14ac:dyDescent="0.15">
      <c r="A619" s="1092" t="s">
        <v>6</v>
      </c>
      <c r="B619" s="1095" t="s">
        <v>34</v>
      </c>
      <c r="C619" s="1098" t="s">
        <v>9</v>
      </c>
      <c r="D619" s="1101" t="s">
        <v>1850</v>
      </c>
      <c r="E619" s="1102"/>
      <c r="F619" s="1102"/>
      <c r="G619" s="1102"/>
      <c r="H619" s="1102"/>
      <c r="I619" s="1103"/>
      <c r="J619" s="1101" t="s">
        <v>1851</v>
      </c>
      <c r="K619" s="1102"/>
      <c r="L619" s="1107"/>
      <c r="M619" s="1109" t="s">
        <v>1852</v>
      </c>
      <c r="N619" s="1102"/>
      <c r="O619" s="1103"/>
    </row>
    <row r="620" spans="1:16" s="10" customFormat="1" ht="15.95" customHeight="1" x14ac:dyDescent="0.15">
      <c r="A620" s="1093"/>
      <c r="B620" s="1096"/>
      <c r="C620" s="1099"/>
      <c r="D620" s="1104"/>
      <c r="E620" s="1105"/>
      <c r="F620" s="1105"/>
      <c r="G620" s="1105"/>
      <c r="H620" s="1105"/>
      <c r="I620" s="1106"/>
      <c r="J620" s="1104"/>
      <c r="K620" s="1105"/>
      <c r="L620" s="1108"/>
      <c r="M620" s="1110"/>
      <c r="N620" s="1105"/>
      <c r="O620" s="1106"/>
    </row>
    <row r="621" spans="1:16" s="3" customFormat="1" ht="15.95" customHeight="1" x14ac:dyDescent="0.15">
      <c r="A621" s="1094"/>
      <c r="B621" s="1097"/>
      <c r="C621" s="1100"/>
      <c r="D621" s="334" t="s">
        <v>4</v>
      </c>
      <c r="E621" s="296" t="s">
        <v>5</v>
      </c>
      <c r="F621" s="492"/>
      <c r="G621" s="493"/>
      <c r="H621" s="1111"/>
      <c r="I621" s="1112"/>
      <c r="J621" s="326" t="s">
        <v>4</v>
      </c>
      <c r="K621" s="296" t="s">
        <v>5</v>
      </c>
      <c r="L621" s="299"/>
      <c r="M621" s="300" t="s">
        <v>4</v>
      </c>
      <c r="N621" s="296" t="s">
        <v>5</v>
      </c>
      <c r="O621" s="327"/>
    </row>
    <row r="622" spans="1:16" s="16" customFormat="1" ht="11.1" customHeight="1" x14ac:dyDescent="0.15">
      <c r="A622" s="11">
        <v>0</v>
      </c>
      <c r="B622" s="12">
        <v>0</v>
      </c>
      <c r="C622" s="241">
        <v>0</v>
      </c>
      <c r="D622" s="335"/>
      <c r="E622" s="13"/>
      <c r="F622" s="494"/>
      <c r="G622" s="483"/>
      <c r="I622" s="336"/>
      <c r="J622" s="328"/>
      <c r="K622" s="13"/>
      <c r="M622" s="231"/>
      <c r="N622" s="12"/>
      <c r="O622" s="329"/>
    </row>
    <row r="623" spans="1:16" s="16" customFormat="1" ht="11.1" customHeight="1" x14ac:dyDescent="0.15">
      <c r="A623" s="381">
        <v>0</v>
      </c>
      <c r="B623" s="12">
        <v>0</v>
      </c>
      <c r="C623" s="382">
        <v>0</v>
      </c>
      <c r="D623" s="335"/>
      <c r="E623" s="13"/>
      <c r="F623" s="494"/>
      <c r="G623" s="483"/>
      <c r="I623" s="336"/>
      <c r="J623" s="328"/>
      <c r="K623" s="13"/>
      <c r="M623" s="231"/>
      <c r="N623" s="12"/>
      <c r="O623" s="329"/>
    </row>
    <row r="624" spans="1:16" s="16" customFormat="1" ht="11.1" customHeight="1" x14ac:dyDescent="0.15">
      <c r="A624" s="360" t="s">
        <v>1834</v>
      </c>
      <c r="B624" s="361" t="s">
        <v>1835</v>
      </c>
      <c r="C624" s="363">
        <v>0</v>
      </c>
      <c r="D624" s="337">
        <v>0</v>
      </c>
      <c r="E624" s="362">
        <v>0</v>
      </c>
      <c r="F624" s="495">
        <v>0</v>
      </c>
      <c r="G624" s="496">
        <v>0</v>
      </c>
      <c r="H624" s="20">
        <v>0</v>
      </c>
      <c r="I624" s="338"/>
      <c r="J624" s="328"/>
      <c r="K624" s="13"/>
      <c r="M624" s="231"/>
      <c r="N624" s="12"/>
      <c r="O624" s="329"/>
    </row>
    <row r="625" spans="1:15" s="16" customFormat="1" ht="11.1" customHeight="1" x14ac:dyDescent="0.15">
      <c r="A625" s="11">
        <v>0</v>
      </c>
      <c r="B625" s="359">
        <v>0</v>
      </c>
      <c r="C625" s="241">
        <v>0</v>
      </c>
      <c r="D625" s="386"/>
      <c r="E625" s="387"/>
      <c r="F625" s="497"/>
      <c r="G625" s="498"/>
      <c r="H625" s="390"/>
      <c r="I625" s="391"/>
      <c r="J625" s="392"/>
      <c r="K625" s="393"/>
      <c r="L625" s="394"/>
      <c r="M625" s="395"/>
      <c r="N625" s="393"/>
      <c r="O625" s="396"/>
    </row>
    <row r="626" spans="1:15" s="16" customFormat="1" ht="11.1" customHeight="1" x14ac:dyDescent="0.15">
      <c r="A626" s="381">
        <v>0</v>
      </c>
      <c r="B626" s="359" t="s">
        <v>1321</v>
      </c>
      <c r="C626" s="241" t="s">
        <v>619</v>
      </c>
      <c r="D626" s="386"/>
      <c r="E626" s="387"/>
      <c r="F626" s="506"/>
      <c r="G626" s="498"/>
      <c r="H626" s="430"/>
      <c r="I626" s="391"/>
      <c r="J626" s="397"/>
      <c r="K626" s="387"/>
      <c r="L626" s="390"/>
      <c r="M626" s="398"/>
      <c r="N626" s="387"/>
      <c r="O626" s="399"/>
    </row>
    <row r="627" spans="1:15" s="16" customFormat="1" ht="11.1" customHeight="1" x14ac:dyDescent="0.15">
      <c r="A627" s="360">
        <v>0</v>
      </c>
      <c r="B627" s="400" t="s">
        <v>1322</v>
      </c>
      <c r="C627" s="242" t="s">
        <v>1918</v>
      </c>
      <c r="D627" s="416">
        <v>1</v>
      </c>
      <c r="E627" s="402" t="s">
        <v>1919</v>
      </c>
      <c r="F627" s="500"/>
      <c r="G627" s="501"/>
      <c r="H627" s="405"/>
      <c r="I627" s="406"/>
      <c r="J627" s="407">
        <v>0.5</v>
      </c>
      <c r="K627" s="408" t="s">
        <v>1919</v>
      </c>
      <c r="L627" s="510">
        <v>0</v>
      </c>
      <c r="M627" s="409">
        <v>0.5</v>
      </c>
      <c r="N627" s="408" t="s">
        <v>1919</v>
      </c>
      <c r="O627" s="410">
        <v>0</v>
      </c>
    </row>
    <row r="628" spans="1:15" s="16" customFormat="1" ht="11.1" customHeight="1" x14ac:dyDescent="0.15">
      <c r="A628" s="11">
        <v>0</v>
      </c>
      <c r="B628" s="359">
        <v>0</v>
      </c>
      <c r="C628" s="241">
        <v>0</v>
      </c>
      <c r="D628" s="386"/>
      <c r="E628" s="387"/>
      <c r="F628" s="497"/>
      <c r="G628" s="498"/>
      <c r="H628" s="390"/>
      <c r="I628" s="391"/>
      <c r="J628" s="392"/>
      <c r="K628" s="393"/>
      <c r="L628" s="394"/>
      <c r="M628" s="395"/>
      <c r="N628" s="393"/>
      <c r="O628" s="396"/>
    </row>
    <row r="629" spans="1:15" s="16" customFormat="1" ht="11.1" customHeight="1" x14ac:dyDescent="0.15">
      <c r="A629" s="381">
        <v>0</v>
      </c>
      <c r="B629" s="359">
        <v>0</v>
      </c>
      <c r="C629" s="241">
        <v>0</v>
      </c>
      <c r="D629" s="386"/>
      <c r="E629" s="387"/>
      <c r="F629" s="497"/>
      <c r="G629" s="498"/>
      <c r="H629" s="390"/>
      <c r="I629" s="391"/>
      <c r="J629" s="397"/>
      <c r="K629" s="387"/>
      <c r="L629" s="390"/>
      <c r="M629" s="398"/>
      <c r="N629" s="387"/>
      <c r="O629" s="399"/>
    </row>
    <row r="630" spans="1:15" s="16" customFormat="1" ht="11.1" customHeight="1" x14ac:dyDescent="0.15">
      <c r="A630" s="360">
        <v>0</v>
      </c>
      <c r="B630" s="400">
        <v>0</v>
      </c>
      <c r="C630" s="242">
        <v>0</v>
      </c>
      <c r="D630" s="416">
        <v>0</v>
      </c>
      <c r="E630" s="402">
        <v>0</v>
      </c>
      <c r="F630" s="500">
        <v>0</v>
      </c>
      <c r="G630" s="501">
        <v>0</v>
      </c>
      <c r="H630" s="405">
        <v>0</v>
      </c>
      <c r="I630" s="406"/>
      <c r="J630" s="407">
        <v>0</v>
      </c>
      <c r="K630" s="408">
        <v>0</v>
      </c>
      <c r="L630" s="510">
        <v>0</v>
      </c>
      <c r="M630" s="409">
        <v>0</v>
      </c>
      <c r="N630" s="408">
        <v>0</v>
      </c>
      <c r="O630" s="410">
        <v>0</v>
      </c>
    </row>
    <row r="631" spans="1:15" s="16" customFormat="1" ht="11.1" customHeight="1" x14ac:dyDescent="0.15">
      <c r="A631" s="11">
        <v>0</v>
      </c>
      <c r="B631" s="359">
        <v>0</v>
      </c>
      <c r="C631" s="241">
        <v>0</v>
      </c>
      <c r="D631" s="386"/>
      <c r="E631" s="387"/>
      <c r="F631" s="497"/>
      <c r="G631" s="498"/>
      <c r="H631" s="390"/>
      <c r="I631" s="391"/>
      <c r="J631" s="397"/>
      <c r="K631" s="387"/>
      <c r="L631" s="390"/>
      <c r="M631" s="398"/>
      <c r="N631" s="387"/>
      <c r="O631" s="399"/>
    </row>
    <row r="632" spans="1:15" s="16" customFormat="1" ht="11.1" customHeight="1" x14ac:dyDescent="0.15">
      <c r="A632" s="381">
        <v>0</v>
      </c>
      <c r="B632" s="359">
        <v>0</v>
      </c>
      <c r="C632" s="241">
        <v>0</v>
      </c>
      <c r="D632" s="386"/>
      <c r="E632" s="387"/>
      <c r="F632" s="497"/>
      <c r="G632" s="498"/>
      <c r="H632" s="390"/>
      <c r="I632" s="391"/>
      <c r="J632" s="397"/>
      <c r="K632" s="387"/>
      <c r="L632" s="390"/>
      <c r="M632" s="398"/>
      <c r="N632" s="387"/>
      <c r="O632" s="399"/>
    </row>
    <row r="633" spans="1:15" s="16" customFormat="1" ht="11.1" customHeight="1" x14ac:dyDescent="0.15">
      <c r="A633" s="360">
        <v>0</v>
      </c>
      <c r="B633" s="400">
        <v>0</v>
      </c>
      <c r="C633" s="242">
        <v>0</v>
      </c>
      <c r="D633" s="416">
        <v>0</v>
      </c>
      <c r="E633" s="402">
        <v>0</v>
      </c>
      <c r="F633" s="500">
        <v>0</v>
      </c>
      <c r="G633" s="501">
        <v>0</v>
      </c>
      <c r="H633" s="405">
        <v>0</v>
      </c>
      <c r="I633" s="406"/>
      <c r="J633" s="407"/>
      <c r="K633" s="408"/>
      <c r="L633" s="389"/>
      <c r="M633" s="409"/>
      <c r="N633" s="408"/>
      <c r="O633" s="410"/>
    </row>
    <row r="634" spans="1:15" s="16" customFormat="1" ht="11.1" customHeight="1" x14ac:dyDescent="0.15">
      <c r="A634" s="11">
        <v>0</v>
      </c>
      <c r="B634" s="359">
        <v>0</v>
      </c>
      <c r="C634" s="241">
        <v>0</v>
      </c>
      <c r="D634" s="386"/>
      <c r="E634" s="387"/>
      <c r="F634" s="497"/>
      <c r="G634" s="498"/>
      <c r="H634" s="390"/>
      <c r="I634" s="391"/>
      <c r="J634" s="411"/>
      <c r="K634" s="412"/>
      <c r="L634" s="413"/>
      <c r="M634" s="414"/>
      <c r="N634" s="412"/>
      <c r="O634" s="415"/>
    </row>
    <row r="635" spans="1:15" s="16" customFormat="1" ht="11.1" customHeight="1" x14ac:dyDescent="0.15">
      <c r="A635" s="381">
        <v>0</v>
      </c>
      <c r="B635" s="359">
        <v>0</v>
      </c>
      <c r="C635" s="241">
        <v>0</v>
      </c>
      <c r="D635" s="386"/>
      <c r="E635" s="387"/>
      <c r="F635" s="497"/>
      <c r="G635" s="498"/>
      <c r="H635" s="430">
        <v>0</v>
      </c>
      <c r="I635" s="391"/>
      <c r="J635" s="397"/>
      <c r="K635" s="387"/>
      <c r="L635" s="390"/>
      <c r="M635" s="398"/>
      <c r="N635" s="387"/>
      <c r="O635" s="399"/>
    </row>
    <row r="636" spans="1:15" s="16" customFormat="1" ht="11.1" customHeight="1" x14ac:dyDescent="0.15">
      <c r="A636" s="360">
        <v>0</v>
      </c>
      <c r="B636" s="400">
        <v>0</v>
      </c>
      <c r="C636" s="242">
        <v>0</v>
      </c>
      <c r="D636" s="416">
        <v>0</v>
      </c>
      <c r="E636" s="402">
        <v>0</v>
      </c>
      <c r="F636" s="500">
        <v>0</v>
      </c>
      <c r="G636" s="501">
        <v>0</v>
      </c>
      <c r="H636" s="405">
        <v>0</v>
      </c>
      <c r="I636" s="406"/>
      <c r="J636" s="407"/>
      <c r="K636" s="408"/>
      <c r="L636" s="389"/>
      <c r="M636" s="409"/>
      <c r="N636" s="408"/>
      <c r="O636" s="410"/>
    </row>
    <row r="637" spans="1:15" s="16" customFormat="1" ht="11.1" customHeight="1" x14ac:dyDescent="0.15">
      <c r="A637" s="11">
        <v>0</v>
      </c>
      <c r="B637" s="359">
        <v>0</v>
      </c>
      <c r="C637" s="241">
        <v>0</v>
      </c>
      <c r="D637" s="386"/>
      <c r="E637" s="387"/>
      <c r="F637" s="497"/>
      <c r="G637" s="498"/>
      <c r="H637" s="390"/>
      <c r="I637" s="391"/>
      <c r="J637" s="411"/>
      <c r="K637" s="412"/>
      <c r="L637" s="413"/>
      <c r="M637" s="414"/>
      <c r="N637" s="412"/>
      <c r="O637" s="415"/>
    </row>
    <row r="638" spans="1:15" s="16" customFormat="1" ht="11.1" customHeight="1" x14ac:dyDescent="0.15">
      <c r="A638" s="381">
        <v>0</v>
      </c>
      <c r="B638" s="359">
        <v>0</v>
      </c>
      <c r="C638" s="241">
        <v>0</v>
      </c>
      <c r="D638" s="386"/>
      <c r="E638" s="387"/>
      <c r="F638" s="497"/>
      <c r="G638" s="498"/>
      <c r="H638" s="390"/>
      <c r="I638" s="391"/>
      <c r="J638" s="397"/>
      <c r="K638" s="387"/>
      <c r="L638" s="390"/>
      <c r="M638" s="398"/>
      <c r="N638" s="387"/>
      <c r="O638" s="399"/>
    </row>
    <row r="639" spans="1:15" s="16" customFormat="1" ht="11.1" customHeight="1" x14ac:dyDescent="0.15">
      <c r="A639" s="360">
        <v>0</v>
      </c>
      <c r="B639" s="400">
        <v>0</v>
      </c>
      <c r="C639" s="242">
        <v>0</v>
      </c>
      <c r="D639" s="416">
        <v>0</v>
      </c>
      <c r="E639" s="402">
        <v>0</v>
      </c>
      <c r="F639" s="500">
        <v>0</v>
      </c>
      <c r="G639" s="501">
        <v>0</v>
      </c>
      <c r="H639" s="405">
        <v>0</v>
      </c>
      <c r="I639" s="406"/>
      <c r="J639" s="407"/>
      <c r="K639" s="408"/>
      <c r="L639" s="389"/>
      <c r="M639" s="409"/>
      <c r="N639" s="408"/>
      <c r="O639" s="410"/>
    </row>
    <row r="640" spans="1:15" s="16" customFormat="1" ht="11.1" customHeight="1" x14ac:dyDescent="0.15">
      <c r="A640" s="11">
        <v>0</v>
      </c>
      <c r="B640" s="359">
        <v>0</v>
      </c>
      <c r="C640" s="241">
        <v>0</v>
      </c>
      <c r="D640" s="386"/>
      <c r="E640" s="387"/>
      <c r="F640" s="497"/>
      <c r="G640" s="498"/>
      <c r="H640" s="390"/>
      <c r="I640" s="391"/>
      <c r="J640" s="411"/>
      <c r="K640" s="412"/>
      <c r="L640" s="413"/>
      <c r="M640" s="414"/>
      <c r="N640" s="412"/>
      <c r="O640" s="415"/>
    </row>
    <row r="641" spans="1:15" s="16" customFormat="1" ht="11.1" customHeight="1" x14ac:dyDescent="0.15">
      <c r="A641" s="381">
        <v>0</v>
      </c>
      <c r="B641" s="359">
        <v>0</v>
      </c>
      <c r="C641" s="241">
        <v>0</v>
      </c>
      <c r="D641" s="386"/>
      <c r="E641" s="387"/>
      <c r="F641" s="497"/>
      <c r="G641" s="498"/>
      <c r="H641" s="390"/>
      <c r="I641" s="391"/>
      <c r="J641" s="397"/>
      <c r="K641" s="387"/>
      <c r="L641" s="390"/>
      <c r="M641" s="398"/>
      <c r="N641" s="387"/>
      <c r="O641" s="399"/>
    </row>
    <row r="642" spans="1:15" s="16" customFormat="1" ht="11.1" customHeight="1" x14ac:dyDescent="0.15">
      <c r="A642" s="360">
        <v>0</v>
      </c>
      <c r="B642" s="400">
        <v>0</v>
      </c>
      <c r="C642" s="242">
        <v>0</v>
      </c>
      <c r="D642" s="416">
        <v>0</v>
      </c>
      <c r="E642" s="402">
        <v>0</v>
      </c>
      <c r="F642" s="500">
        <v>0</v>
      </c>
      <c r="G642" s="501">
        <v>0</v>
      </c>
      <c r="H642" s="405">
        <v>0</v>
      </c>
      <c r="I642" s="406"/>
      <c r="J642" s="407"/>
      <c r="K642" s="408"/>
      <c r="L642" s="389"/>
      <c r="M642" s="409"/>
      <c r="N642" s="408"/>
      <c r="O642" s="410"/>
    </row>
    <row r="643" spans="1:15" s="16" customFormat="1" ht="11.1" customHeight="1" x14ac:dyDescent="0.15">
      <c r="A643" s="11">
        <v>0</v>
      </c>
      <c r="B643" s="359">
        <v>0</v>
      </c>
      <c r="C643" s="241">
        <v>0</v>
      </c>
      <c r="D643" s="386"/>
      <c r="E643" s="387"/>
      <c r="F643" s="497"/>
      <c r="G643" s="498"/>
      <c r="H643" s="390"/>
      <c r="I643" s="391"/>
      <c r="J643" s="411"/>
      <c r="K643" s="412"/>
      <c r="L643" s="413"/>
      <c r="M643" s="414"/>
      <c r="N643" s="422"/>
      <c r="O643" s="415"/>
    </row>
    <row r="644" spans="1:15" s="16" customFormat="1" ht="11.1" customHeight="1" x14ac:dyDescent="0.15">
      <c r="A644" s="381">
        <v>0</v>
      </c>
      <c r="B644" s="359">
        <v>0</v>
      </c>
      <c r="C644" s="241">
        <v>0</v>
      </c>
      <c r="D644" s="386"/>
      <c r="E644" s="387"/>
      <c r="F644" s="497"/>
      <c r="G644" s="498"/>
      <c r="H644" s="430">
        <v>0</v>
      </c>
      <c r="I644" s="391"/>
      <c r="J644" s="397"/>
      <c r="K644" s="387"/>
      <c r="L644" s="390"/>
      <c r="M644" s="398"/>
      <c r="N644" s="359"/>
      <c r="O644" s="399"/>
    </row>
    <row r="645" spans="1:15" s="16" customFormat="1" ht="11.1" customHeight="1" x14ac:dyDescent="0.15">
      <c r="A645" s="360">
        <v>0</v>
      </c>
      <c r="B645" s="400">
        <v>0</v>
      </c>
      <c r="C645" s="242">
        <v>0</v>
      </c>
      <c r="D645" s="416">
        <v>0</v>
      </c>
      <c r="E645" s="402">
        <v>0</v>
      </c>
      <c r="F645" s="500">
        <v>0</v>
      </c>
      <c r="G645" s="501">
        <v>0</v>
      </c>
      <c r="H645" s="405">
        <v>0</v>
      </c>
      <c r="I645" s="406"/>
      <c r="J645" s="407"/>
      <c r="K645" s="408"/>
      <c r="L645" s="389"/>
      <c r="M645" s="423"/>
      <c r="N645" s="424"/>
      <c r="O645" s="425"/>
    </row>
    <row r="646" spans="1:15" s="16" customFormat="1" ht="11.1" customHeight="1" x14ac:dyDescent="0.15">
      <c r="A646" s="11">
        <v>0</v>
      </c>
      <c r="B646" s="359">
        <v>0</v>
      </c>
      <c r="C646" s="241">
        <v>0</v>
      </c>
      <c r="D646" s="386"/>
      <c r="E646" s="387"/>
      <c r="F646" s="497"/>
      <c r="G646" s="498"/>
      <c r="H646" s="390"/>
      <c r="I646" s="391"/>
      <c r="J646" s="426"/>
      <c r="K646" s="412"/>
      <c r="L646" s="413"/>
      <c r="M646" s="414"/>
      <c r="N646" s="422"/>
      <c r="O646" s="415"/>
    </row>
    <row r="647" spans="1:15" s="16" customFormat="1" ht="11.1" customHeight="1" x14ac:dyDescent="0.15">
      <c r="A647" s="381">
        <v>0</v>
      </c>
      <c r="B647" s="359">
        <v>0</v>
      </c>
      <c r="C647" s="241">
        <v>0</v>
      </c>
      <c r="D647" s="386"/>
      <c r="E647" s="387"/>
      <c r="F647" s="497"/>
      <c r="G647" s="498"/>
      <c r="H647" s="430">
        <v>0</v>
      </c>
      <c r="I647" s="391"/>
      <c r="J647" s="427"/>
      <c r="K647" s="387"/>
      <c r="L647" s="390"/>
      <c r="M647" s="398"/>
      <c r="N647" s="359"/>
      <c r="O647" s="399"/>
    </row>
    <row r="648" spans="1:15" s="16" customFormat="1" ht="11.1" customHeight="1" x14ac:dyDescent="0.15">
      <c r="A648" s="360">
        <v>0</v>
      </c>
      <c r="B648" s="400">
        <v>0</v>
      </c>
      <c r="C648" s="242">
        <v>0</v>
      </c>
      <c r="D648" s="416">
        <v>0</v>
      </c>
      <c r="E648" s="402">
        <v>0</v>
      </c>
      <c r="F648" s="500">
        <v>0</v>
      </c>
      <c r="G648" s="501">
        <v>0</v>
      </c>
      <c r="H648" s="405">
        <v>0</v>
      </c>
      <c r="I648" s="406"/>
      <c r="J648" s="428"/>
      <c r="K648" s="429"/>
      <c r="L648" s="405"/>
      <c r="M648" s="423"/>
      <c r="N648" s="424"/>
      <c r="O648" s="425"/>
    </row>
    <row r="649" spans="1:15" s="16" customFormat="1" ht="11.1" customHeight="1" x14ac:dyDescent="0.15">
      <c r="A649" s="11">
        <v>0</v>
      </c>
      <c r="B649" s="359">
        <v>0</v>
      </c>
      <c r="C649" s="241">
        <v>0</v>
      </c>
      <c r="D649" s="386"/>
      <c r="E649" s="387"/>
      <c r="F649" s="497"/>
      <c r="G649" s="498"/>
      <c r="H649" s="390"/>
      <c r="I649" s="391"/>
      <c r="J649" s="426"/>
      <c r="K649" s="412"/>
      <c r="L649" s="413"/>
      <c r="M649" s="414"/>
      <c r="N649" s="422"/>
      <c r="O649" s="415"/>
    </row>
    <row r="650" spans="1:15" s="16" customFormat="1" ht="11.1" customHeight="1" x14ac:dyDescent="0.15">
      <c r="A650" s="381">
        <v>0</v>
      </c>
      <c r="B650" s="359">
        <v>0</v>
      </c>
      <c r="C650" s="241">
        <v>0</v>
      </c>
      <c r="D650" s="386"/>
      <c r="E650" s="387"/>
      <c r="F650" s="497"/>
      <c r="G650" s="498"/>
      <c r="H650" s="390"/>
      <c r="I650" s="391"/>
      <c r="J650" s="427"/>
      <c r="K650" s="387"/>
      <c r="L650" s="390"/>
      <c r="M650" s="398"/>
      <c r="N650" s="359"/>
      <c r="O650" s="399"/>
    </row>
    <row r="651" spans="1:15" s="16" customFormat="1" ht="11.1" customHeight="1" x14ac:dyDescent="0.15">
      <c r="A651" s="360">
        <v>0</v>
      </c>
      <c r="B651" s="400">
        <v>0</v>
      </c>
      <c r="C651" s="242">
        <v>0</v>
      </c>
      <c r="D651" s="416">
        <v>0</v>
      </c>
      <c r="E651" s="402">
        <v>0</v>
      </c>
      <c r="F651" s="500">
        <v>0</v>
      </c>
      <c r="G651" s="501">
        <v>0</v>
      </c>
      <c r="H651" s="405">
        <v>0</v>
      </c>
      <c r="I651" s="406"/>
      <c r="J651" s="428"/>
      <c r="K651" s="429"/>
      <c r="L651" s="405"/>
      <c r="M651" s="423"/>
      <c r="N651" s="424"/>
      <c r="O651" s="425"/>
    </row>
    <row r="652" spans="1:15" s="16" customFormat="1" ht="11.1" customHeight="1" x14ac:dyDescent="0.15">
      <c r="A652" s="11">
        <v>0</v>
      </c>
      <c r="B652" s="359">
        <v>0</v>
      </c>
      <c r="C652" s="241">
        <v>0</v>
      </c>
      <c r="D652" s="386"/>
      <c r="E652" s="387"/>
      <c r="F652" s="497"/>
      <c r="G652" s="498"/>
      <c r="H652" s="390"/>
      <c r="I652" s="391"/>
      <c r="J652" s="426"/>
      <c r="K652" s="412"/>
      <c r="L652" s="413"/>
      <c r="M652" s="414"/>
      <c r="N652" s="422"/>
      <c r="O652" s="415"/>
    </row>
    <row r="653" spans="1:15" s="16" customFormat="1" ht="11.1" customHeight="1" x14ac:dyDescent="0.15">
      <c r="A653" s="381">
        <v>0</v>
      </c>
      <c r="B653" s="359">
        <v>0</v>
      </c>
      <c r="C653" s="241">
        <v>0</v>
      </c>
      <c r="D653" s="386"/>
      <c r="E653" s="387"/>
      <c r="F653" s="497"/>
      <c r="G653" s="498"/>
      <c r="H653" s="390"/>
      <c r="I653" s="391"/>
      <c r="J653" s="427"/>
      <c r="K653" s="387"/>
      <c r="L653" s="390"/>
      <c r="M653" s="398"/>
      <c r="N653" s="359"/>
      <c r="O653" s="399"/>
    </row>
    <row r="654" spans="1:15" s="16" customFormat="1" ht="11.1" customHeight="1" x14ac:dyDescent="0.15">
      <c r="A654" s="360">
        <v>0</v>
      </c>
      <c r="B654" s="400">
        <v>0</v>
      </c>
      <c r="C654" s="242">
        <v>0</v>
      </c>
      <c r="D654" s="416">
        <v>0</v>
      </c>
      <c r="E654" s="402">
        <v>0</v>
      </c>
      <c r="F654" s="500">
        <v>0</v>
      </c>
      <c r="G654" s="501">
        <v>0</v>
      </c>
      <c r="H654" s="405">
        <v>0</v>
      </c>
      <c r="I654" s="406"/>
      <c r="J654" s="428"/>
      <c r="K654" s="429"/>
      <c r="L654" s="405"/>
      <c r="M654" s="423"/>
      <c r="N654" s="424"/>
      <c r="O654" s="425"/>
    </row>
    <row r="655" spans="1:15" s="16" customFormat="1" ht="11.1" customHeight="1" x14ac:dyDescent="0.15">
      <c r="A655" s="11">
        <v>0</v>
      </c>
      <c r="B655" s="359">
        <v>0</v>
      </c>
      <c r="C655" s="241">
        <v>0</v>
      </c>
      <c r="D655" s="386"/>
      <c r="E655" s="387"/>
      <c r="F655" s="497"/>
      <c r="G655" s="498"/>
      <c r="H655" s="390"/>
      <c r="I655" s="391"/>
      <c r="J655" s="426"/>
      <c r="K655" s="412"/>
      <c r="L655" s="413"/>
      <c r="M655" s="414"/>
      <c r="N655" s="422"/>
      <c r="O655" s="415"/>
    </row>
    <row r="656" spans="1:15" s="16" customFormat="1" ht="11.1" customHeight="1" x14ac:dyDescent="0.15">
      <c r="A656" s="381">
        <v>0</v>
      </c>
      <c r="B656" s="359">
        <v>0</v>
      </c>
      <c r="C656" s="241">
        <v>0</v>
      </c>
      <c r="D656" s="386"/>
      <c r="E656" s="387"/>
      <c r="F656" s="497"/>
      <c r="G656" s="498"/>
      <c r="H656" s="430">
        <v>0</v>
      </c>
      <c r="I656" s="391"/>
      <c r="J656" s="427"/>
      <c r="K656" s="387"/>
      <c r="L656" s="390"/>
      <c r="M656" s="398"/>
      <c r="N656" s="359"/>
      <c r="O656" s="399"/>
    </row>
    <row r="657" spans="1:16" s="16" customFormat="1" ht="11.1" customHeight="1" x14ac:dyDescent="0.15">
      <c r="A657" s="360">
        <v>0</v>
      </c>
      <c r="B657" s="400">
        <v>0</v>
      </c>
      <c r="C657" s="242">
        <v>0</v>
      </c>
      <c r="D657" s="416">
        <v>0</v>
      </c>
      <c r="E657" s="402">
        <v>0</v>
      </c>
      <c r="F657" s="500">
        <v>0</v>
      </c>
      <c r="G657" s="501">
        <v>0</v>
      </c>
      <c r="H657" s="405">
        <v>0</v>
      </c>
      <c r="I657" s="406"/>
      <c r="J657" s="428"/>
      <c r="K657" s="429"/>
      <c r="L657" s="405"/>
      <c r="M657" s="423"/>
      <c r="N657" s="424"/>
      <c r="O657" s="425"/>
    </row>
    <row r="658" spans="1:16" s="16" customFormat="1" ht="11.1" customHeight="1" x14ac:dyDescent="0.15">
      <c r="A658" s="11">
        <v>0</v>
      </c>
      <c r="B658" s="359">
        <v>0</v>
      </c>
      <c r="C658" s="241">
        <v>0</v>
      </c>
      <c r="D658" s="386"/>
      <c r="E658" s="387"/>
      <c r="F658" s="497"/>
      <c r="G658" s="498"/>
      <c r="H658" s="390"/>
      <c r="I658" s="391"/>
      <c r="J658" s="426"/>
      <c r="K658" s="412"/>
      <c r="L658" s="413"/>
      <c r="M658" s="414"/>
      <c r="N658" s="422"/>
      <c r="O658" s="415"/>
    </row>
    <row r="659" spans="1:16" s="16" customFormat="1" ht="11.1" customHeight="1" x14ac:dyDescent="0.15">
      <c r="A659" s="381">
        <v>0</v>
      </c>
      <c r="B659" s="359">
        <v>0</v>
      </c>
      <c r="C659" s="241">
        <v>0</v>
      </c>
      <c r="D659" s="386"/>
      <c r="E659" s="387"/>
      <c r="F659" s="497"/>
      <c r="G659" s="498"/>
      <c r="H659" s="390"/>
      <c r="I659" s="391"/>
      <c r="J659" s="427"/>
      <c r="K659" s="387"/>
      <c r="L659" s="390"/>
      <c r="M659" s="398"/>
      <c r="N659" s="359"/>
      <c r="O659" s="399"/>
    </row>
    <row r="660" spans="1:16" s="16" customFormat="1" ht="11.1" customHeight="1" x14ac:dyDescent="0.15">
      <c r="A660" s="360">
        <v>0</v>
      </c>
      <c r="B660" s="400"/>
      <c r="C660" s="242">
        <v>0</v>
      </c>
      <c r="D660" s="416">
        <v>0</v>
      </c>
      <c r="E660" s="402">
        <v>0</v>
      </c>
      <c r="F660" s="500">
        <v>0</v>
      </c>
      <c r="G660" s="501">
        <v>0</v>
      </c>
      <c r="H660" s="405">
        <v>0</v>
      </c>
      <c r="I660" s="406"/>
      <c r="J660" s="428"/>
      <c r="K660" s="429"/>
      <c r="L660" s="405"/>
      <c r="M660" s="423"/>
      <c r="N660" s="424"/>
      <c r="O660" s="425"/>
    </row>
    <row r="661" spans="1:16" s="16" customFormat="1" ht="11.1" customHeight="1" x14ac:dyDescent="0.15">
      <c r="A661" s="11">
        <v>0</v>
      </c>
      <c r="B661" s="359"/>
      <c r="C661" s="241">
        <v>0</v>
      </c>
      <c r="D661" s="386"/>
      <c r="E661" s="387"/>
      <c r="F661" s="497"/>
      <c r="G661" s="498"/>
      <c r="H661" s="390"/>
      <c r="I661" s="391"/>
      <c r="J661" s="426"/>
      <c r="K661" s="412"/>
      <c r="L661" s="413"/>
      <c r="M661" s="414"/>
      <c r="N661" s="422"/>
      <c r="O661" s="415"/>
    </row>
    <row r="662" spans="1:16" s="16" customFormat="1" ht="11.1" customHeight="1" x14ac:dyDescent="0.15">
      <c r="A662" s="381">
        <v>0</v>
      </c>
      <c r="B662" s="375"/>
      <c r="C662" s="241"/>
      <c r="D662" s="386"/>
      <c r="E662" s="387"/>
      <c r="F662" s="497"/>
      <c r="G662" s="498">
        <v>0</v>
      </c>
      <c r="H662" s="390"/>
      <c r="I662" s="391"/>
      <c r="J662" s="427"/>
      <c r="K662" s="387"/>
      <c r="L662" s="547">
        <v>0</v>
      </c>
      <c r="M662" s="548"/>
      <c r="N662" s="549"/>
      <c r="O662" s="447">
        <v>0</v>
      </c>
      <c r="P662" s="478">
        <v>0</v>
      </c>
    </row>
    <row r="663" spans="1:16" s="16" customFormat="1" ht="11.1" customHeight="1" x14ac:dyDescent="0.15">
      <c r="A663" s="360">
        <v>0</v>
      </c>
      <c r="B663" s="400"/>
      <c r="C663" s="242">
        <v>0</v>
      </c>
      <c r="D663" s="416">
        <v>0</v>
      </c>
      <c r="E663" s="402">
        <v>0</v>
      </c>
      <c r="F663" s="500">
        <v>0</v>
      </c>
      <c r="G663" s="501">
        <v>0</v>
      </c>
      <c r="H663" s="405">
        <v>0</v>
      </c>
      <c r="I663" s="406"/>
      <c r="J663" s="428"/>
      <c r="K663" s="429"/>
      <c r="L663" s="405"/>
      <c r="M663" s="423"/>
      <c r="N663" s="424"/>
      <c r="O663" s="425"/>
    </row>
    <row r="664" spans="1:16" s="16" customFormat="1" ht="11.1" customHeight="1" x14ac:dyDescent="0.15">
      <c r="A664" s="380"/>
      <c r="B664" s="379"/>
      <c r="C664" s="378"/>
      <c r="D664" s="377"/>
      <c r="E664" s="13"/>
      <c r="F664" s="494"/>
      <c r="G664" s="483"/>
      <c r="H664" s="376"/>
      <c r="I664" s="336"/>
      <c r="J664" s="328"/>
      <c r="K664" s="13"/>
      <c r="M664" s="231"/>
      <c r="N664" s="12"/>
      <c r="O664" s="329"/>
    </row>
    <row r="665" spans="1:16" s="16" customFormat="1" ht="11.1" customHeight="1" x14ac:dyDescent="0.15">
      <c r="A665" s="11"/>
      <c r="B665" s="375"/>
      <c r="C665" s="378"/>
      <c r="D665" s="377"/>
      <c r="E665" s="13"/>
      <c r="F665" s="494"/>
      <c r="G665" s="483">
        <v>0</v>
      </c>
      <c r="I665" s="336"/>
      <c r="J665" s="328"/>
      <c r="K665" s="13"/>
      <c r="L665" s="483">
        <v>0</v>
      </c>
      <c r="M665" s="562"/>
      <c r="N665" s="563"/>
      <c r="O665" s="564">
        <v>0</v>
      </c>
      <c r="P665" s="478">
        <v>0</v>
      </c>
    </row>
    <row r="666" spans="1:16" s="16" customFormat="1" ht="11.1" customHeight="1" x14ac:dyDescent="0.15">
      <c r="A666" s="373"/>
      <c r="B666" s="372"/>
      <c r="C666" s="371"/>
      <c r="D666" s="370"/>
      <c r="E666" s="369"/>
      <c r="F666" s="502"/>
      <c r="G666" s="503"/>
      <c r="H666" s="366"/>
      <c r="I666" s="365"/>
      <c r="J666" s="364"/>
      <c r="K666" s="369"/>
      <c r="L666" s="366"/>
      <c r="M666" s="383"/>
      <c r="N666" s="384"/>
      <c r="O666" s="385"/>
    </row>
    <row r="667" spans="1:16" s="3" customFormat="1" ht="13.5" x14ac:dyDescent="0.15">
      <c r="A667" s="1"/>
      <c r="B667" s="2"/>
      <c r="C667" s="240"/>
      <c r="D667" s="4"/>
      <c r="E667" s="5"/>
      <c r="F667" s="489"/>
      <c r="G667" s="490"/>
      <c r="H667" s="8"/>
      <c r="I667" s="9"/>
      <c r="K667" s="5"/>
      <c r="N667" s="8" t="s">
        <v>581</v>
      </c>
      <c r="O667" s="5">
        <v>14</v>
      </c>
    </row>
    <row r="668" spans="1:16" s="10" customFormat="1" ht="30" customHeight="1" x14ac:dyDescent="0.15">
      <c r="A668" s="1089" t="s">
        <v>1795</v>
      </c>
      <c r="B668" s="1090"/>
      <c r="C668" s="1090"/>
      <c r="D668" s="1090"/>
      <c r="E668" s="1090"/>
      <c r="F668" s="1090"/>
      <c r="G668" s="1090"/>
      <c r="H668" s="1090"/>
      <c r="I668" s="1090"/>
      <c r="J668" s="1090"/>
      <c r="K668" s="1090"/>
      <c r="L668" s="1090"/>
      <c r="M668" s="1090"/>
      <c r="N668" s="1090"/>
      <c r="O668" s="1091"/>
    </row>
    <row r="669" spans="1:16" s="10" customFormat="1" ht="13.5" customHeight="1" x14ac:dyDescent="0.15">
      <c r="A669" s="274"/>
      <c r="B669" s="27" t="s">
        <v>1828</v>
      </c>
      <c r="C669" s="275"/>
      <c r="D669" s="275"/>
      <c r="E669" s="275"/>
      <c r="F669" s="491"/>
      <c r="G669" s="491"/>
      <c r="H669" s="275"/>
      <c r="I669" s="275"/>
      <c r="J669" s="275"/>
      <c r="K669" s="275"/>
      <c r="L669" s="275"/>
      <c r="M669" s="275"/>
      <c r="N669" s="275"/>
      <c r="O669" s="434"/>
    </row>
    <row r="670" spans="1:16" s="10" customFormat="1" ht="15.95" customHeight="1" x14ac:dyDescent="0.15">
      <c r="A670" s="1092" t="s">
        <v>6</v>
      </c>
      <c r="B670" s="1095" t="s">
        <v>34</v>
      </c>
      <c r="C670" s="1098" t="s">
        <v>9</v>
      </c>
      <c r="D670" s="1101" t="s">
        <v>1850</v>
      </c>
      <c r="E670" s="1102"/>
      <c r="F670" s="1102"/>
      <c r="G670" s="1102"/>
      <c r="H670" s="1102"/>
      <c r="I670" s="1103"/>
      <c r="J670" s="1101" t="s">
        <v>1851</v>
      </c>
      <c r="K670" s="1102"/>
      <c r="L670" s="1107"/>
      <c r="M670" s="1109" t="s">
        <v>1852</v>
      </c>
      <c r="N670" s="1102"/>
      <c r="O670" s="1103"/>
    </row>
    <row r="671" spans="1:16" s="10" customFormat="1" ht="15.95" customHeight="1" x14ac:dyDescent="0.15">
      <c r="A671" s="1093"/>
      <c r="B671" s="1096"/>
      <c r="C671" s="1099"/>
      <c r="D671" s="1104"/>
      <c r="E671" s="1105"/>
      <c r="F671" s="1105"/>
      <c r="G671" s="1105"/>
      <c r="H671" s="1105"/>
      <c r="I671" s="1106"/>
      <c r="J671" s="1104"/>
      <c r="K671" s="1105"/>
      <c r="L671" s="1108"/>
      <c r="M671" s="1110"/>
      <c r="N671" s="1105"/>
      <c r="O671" s="1106"/>
    </row>
    <row r="672" spans="1:16" s="3" customFormat="1" ht="15.95" customHeight="1" x14ac:dyDescent="0.15">
      <c r="A672" s="1094"/>
      <c r="B672" s="1097"/>
      <c r="C672" s="1100"/>
      <c r="D672" s="334" t="s">
        <v>4</v>
      </c>
      <c r="E672" s="296" t="s">
        <v>5</v>
      </c>
      <c r="F672" s="492"/>
      <c r="G672" s="493"/>
      <c r="H672" s="1111"/>
      <c r="I672" s="1112"/>
      <c r="J672" s="326" t="s">
        <v>4</v>
      </c>
      <c r="K672" s="296" t="s">
        <v>5</v>
      </c>
      <c r="L672" s="299"/>
      <c r="M672" s="300" t="s">
        <v>4</v>
      </c>
      <c r="N672" s="296" t="s">
        <v>5</v>
      </c>
      <c r="O672" s="327"/>
    </row>
    <row r="673" spans="1:16" s="16" customFormat="1" ht="11.1" customHeight="1" x14ac:dyDescent="0.15">
      <c r="A673" s="11">
        <v>0</v>
      </c>
      <c r="B673" s="12">
        <v>0</v>
      </c>
      <c r="C673" s="241">
        <v>0</v>
      </c>
      <c r="D673" s="335"/>
      <c r="E673" s="13"/>
      <c r="F673" s="494"/>
      <c r="G673" s="483"/>
      <c r="I673" s="336"/>
      <c r="J673" s="328"/>
      <c r="K673" s="13"/>
      <c r="M673" s="231"/>
      <c r="N673" s="12"/>
      <c r="O673" s="329"/>
    </row>
    <row r="674" spans="1:16" s="16" customFormat="1" ht="11.1" customHeight="1" x14ac:dyDescent="0.15">
      <c r="A674" s="381">
        <v>0</v>
      </c>
      <c r="B674" s="12">
        <v>0</v>
      </c>
      <c r="C674" s="382">
        <v>0</v>
      </c>
      <c r="D674" s="335"/>
      <c r="E674" s="13"/>
      <c r="F674" s="494"/>
      <c r="G674" s="483"/>
      <c r="I674" s="336"/>
      <c r="J674" s="328"/>
      <c r="K674" s="13"/>
      <c r="M674" s="231"/>
      <c r="N674" s="12"/>
      <c r="O674" s="329"/>
    </row>
    <row r="675" spans="1:16" s="16" customFormat="1" ht="11.1" customHeight="1" x14ac:dyDescent="0.15">
      <c r="A675" s="360" t="s">
        <v>1921</v>
      </c>
      <c r="B675" s="361" t="s">
        <v>1422</v>
      </c>
      <c r="C675" s="363">
        <v>0</v>
      </c>
      <c r="D675" s="337">
        <v>0</v>
      </c>
      <c r="E675" s="362">
        <v>0</v>
      </c>
      <c r="F675" s="495">
        <v>0</v>
      </c>
      <c r="G675" s="496">
        <v>0</v>
      </c>
      <c r="H675" s="20">
        <v>0</v>
      </c>
      <c r="I675" s="338"/>
      <c r="J675" s="328"/>
      <c r="K675" s="13"/>
      <c r="M675" s="231"/>
      <c r="N675" s="12"/>
      <c r="O675" s="329"/>
    </row>
    <row r="676" spans="1:16" s="16" customFormat="1" ht="11.1" customHeight="1" x14ac:dyDescent="0.15">
      <c r="A676" s="11">
        <v>0</v>
      </c>
      <c r="B676" s="359">
        <v>0</v>
      </c>
      <c r="C676" s="241">
        <v>0</v>
      </c>
      <c r="D676" s="386"/>
      <c r="E676" s="387"/>
      <c r="F676" s="497"/>
      <c r="G676" s="498"/>
      <c r="H676" s="390"/>
      <c r="I676" s="391"/>
      <c r="J676" s="392"/>
      <c r="K676" s="393"/>
      <c r="L676" s="394"/>
      <c r="M676" s="395"/>
      <c r="N676" s="393"/>
      <c r="O676" s="396"/>
    </row>
    <row r="677" spans="1:16" s="16" customFormat="1" ht="11.1" customHeight="1" x14ac:dyDescent="0.15">
      <c r="A677" s="381">
        <v>0</v>
      </c>
      <c r="B677" s="359">
        <v>0</v>
      </c>
      <c r="C677" s="241" t="s">
        <v>621</v>
      </c>
      <c r="D677" s="386"/>
      <c r="E677" s="387"/>
      <c r="F677" s="499"/>
      <c r="G677" s="498"/>
      <c r="H677" s="430"/>
      <c r="I677" s="391"/>
      <c r="J677" s="397"/>
      <c r="K677" s="387"/>
      <c r="L677" s="390"/>
      <c r="M677" s="398"/>
      <c r="N677" s="387"/>
      <c r="O677" s="399"/>
    </row>
    <row r="678" spans="1:16" s="16" customFormat="1" ht="11.1" customHeight="1" x14ac:dyDescent="0.15">
      <c r="A678" s="360">
        <v>0</v>
      </c>
      <c r="B678" s="400" t="s">
        <v>620</v>
      </c>
      <c r="C678" s="242" t="s">
        <v>622</v>
      </c>
      <c r="D678" s="401">
        <v>3316</v>
      </c>
      <c r="E678" s="402" t="s">
        <v>54</v>
      </c>
      <c r="F678" s="500"/>
      <c r="G678" s="501"/>
      <c r="H678" s="405"/>
      <c r="I678" s="406"/>
      <c r="J678" s="527">
        <v>1801</v>
      </c>
      <c r="K678" s="408" t="s">
        <v>54</v>
      </c>
      <c r="L678" s="510">
        <v>0</v>
      </c>
      <c r="M678" s="534">
        <v>1515</v>
      </c>
      <c r="N678" s="408" t="s">
        <v>54</v>
      </c>
      <c r="O678" s="410">
        <v>0</v>
      </c>
      <c r="P678" s="535">
        <v>0</v>
      </c>
    </row>
    <row r="679" spans="1:16" s="16" customFormat="1" ht="11.1" customHeight="1" x14ac:dyDescent="0.15">
      <c r="A679" s="11">
        <v>0</v>
      </c>
      <c r="B679" s="359">
        <v>0</v>
      </c>
      <c r="C679" s="241">
        <v>0</v>
      </c>
      <c r="D679" s="386"/>
      <c r="E679" s="387"/>
      <c r="F679" s="497"/>
      <c r="G679" s="498"/>
      <c r="H679" s="390"/>
      <c r="I679" s="391"/>
      <c r="J679" s="392"/>
      <c r="K679" s="393"/>
      <c r="L679" s="394"/>
      <c r="M679" s="789"/>
      <c r="N679" s="393"/>
      <c r="O679" s="396"/>
    </row>
    <row r="680" spans="1:16" s="16" customFormat="1" ht="11.1" customHeight="1" x14ac:dyDescent="0.15">
      <c r="A680" s="381">
        <v>0</v>
      </c>
      <c r="B680" s="359">
        <v>0</v>
      </c>
      <c r="C680" s="241" t="s">
        <v>621</v>
      </c>
      <c r="D680" s="386"/>
      <c r="E680" s="387"/>
      <c r="F680" s="504"/>
      <c r="G680" s="498"/>
      <c r="H680" s="390"/>
      <c r="I680" s="391"/>
      <c r="J680" s="397"/>
      <c r="K680" s="387"/>
      <c r="L680" s="390"/>
      <c r="M680" s="790"/>
      <c r="N680" s="387"/>
      <c r="O680" s="399"/>
    </row>
    <row r="681" spans="1:16" s="16" customFormat="1" ht="11.1" customHeight="1" x14ac:dyDescent="0.15">
      <c r="A681" s="360">
        <v>0</v>
      </c>
      <c r="B681" s="400" t="s">
        <v>620</v>
      </c>
      <c r="C681" s="242" t="s">
        <v>1323</v>
      </c>
      <c r="D681" s="401">
        <v>4657</v>
      </c>
      <c r="E681" s="402" t="s">
        <v>54</v>
      </c>
      <c r="F681" s="500"/>
      <c r="G681" s="501"/>
      <c r="H681" s="405"/>
      <c r="I681" s="406"/>
      <c r="J681" s="527">
        <v>0</v>
      </c>
      <c r="K681" s="408"/>
      <c r="L681" s="510">
        <v>0</v>
      </c>
      <c r="M681" s="534">
        <v>4657</v>
      </c>
      <c r="N681" s="408" t="s">
        <v>54</v>
      </c>
      <c r="O681" s="410">
        <v>0</v>
      </c>
      <c r="P681" s="535">
        <v>0</v>
      </c>
    </row>
    <row r="682" spans="1:16" s="16" customFormat="1" ht="11.1" customHeight="1" x14ac:dyDescent="0.15">
      <c r="A682" s="11">
        <v>0</v>
      </c>
      <c r="B682" s="359">
        <v>0</v>
      </c>
      <c r="C682" s="241">
        <v>0</v>
      </c>
      <c r="D682" s="439"/>
      <c r="E682" s="387"/>
      <c r="F682" s="505"/>
      <c r="G682" s="498"/>
      <c r="H682" s="390"/>
      <c r="I682" s="391"/>
      <c r="J682" s="392"/>
      <c r="K682" s="393"/>
      <c r="L682" s="394"/>
      <c r="M682" s="789"/>
      <c r="N682" s="393"/>
      <c r="O682" s="396"/>
    </row>
    <row r="683" spans="1:16" s="16" customFormat="1" ht="11.1" customHeight="1" x14ac:dyDescent="0.15">
      <c r="A683" s="381">
        <v>0</v>
      </c>
      <c r="B683" s="359">
        <v>0</v>
      </c>
      <c r="C683" s="241" t="s">
        <v>621</v>
      </c>
      <c r="D683" s="439"/>
      <c r="E683" s="387"/>
      <c r="F683" s="499"/>
      <c r="G683" s="498"/>
      <c r="H683" s="390"/>
      <c r="I683" s="391"/>
      <c r="J683" s="397"/>
      <c r="K683" s="387"/>
      <c r="L683" s="390"/>
      <c r="M683" s="790"/>
      <c r="N683" s="387"/>
      <c r="O683" s="399"/>
    </row>
    <row r="684" spans="1:16" s="16" customFormat="1" ht="11.1" customHeight="1" x14ac:dyDescent="0.15">
      <c r="A684" s="360">
        <v>0</v>
      </c>
      <c r="B684" s="400" t="s">
        <v>620</v>
      </c>
      <c r="C684" s="242" t="s">
        <v>1922</v>
      </c>
      <c r="D684" s="401">
        <v>5920</v>
      </c>
      <c r="E684" s="402" t="s">
        <v>54</v>
      </c>
      <c r="F684" s="500"/>
      <c r="G684" s="501"/>
      <c r="H684" s="405"/>
      <c r="I684" s="406"/>
      <c r="J684" s="527">
        <v>5920</v>
      </c>
      <c r="K684" s="408" t="s">
        <v>54</v>
      </c>
      <c r="L684" s="510">
        <v>0</v>
      </c>
      <c r="M684" s="534">
        <v>0</v>
      </c>
      <c r="N684" s="408"/>
      <c r="O684" s="410">
        <v>0</v>
      </c>
      <c r="P684" s="535">
        <v>0</v>
      </c>
    </row>
    <row r="685" spans="1:16" s="16" customFormat="1" ht="11.1" customHeight="1" x14ac:dyDescent="0.15">
      <c r="A685" s="11">
        <v>0</v>
      </c>
      <c r="B685" s="359">
        <v>0</v>
      </c>
      <c r="C685" s="241">
        <v>0</v>
      </c>
      <c r="D685" s="439"/>
      <c r="E685" s="387"/>
      <c r="F685" s="505"/>
      <c r="G685" s="498"/>
      <c r="H685" s="390"/>
      <c r="I685" s="391"/>
      <c r="J685" s="392"/>
      <c r="K685" s="393"/>
      <c r="L685" s="394"/>
      <c r="M685" s="789"/>
      <c r="N685" s="393"/>
      <c r="O685" s="396"/>
    </row>
    <row r="686" spans="1:16" s="16" customFormat="1" ht="11.1" customHeight="1" x14ac:dyDescent="0.15">
      <c r="A686" s="381">
        <v>0</v>
      </c>
      <c r="B686" s="359">
        <v>0</v>
      </c>
      <c r="C686" s="241" t="s">
        <v>623</v>
      </c>
      <c r="D686" s="439"/>
      <c r="E686" s="387"/>
      <c r="F686" s="499"/>
      <c r="G686" s="498"/>
      <c r="H686" s="430"/>
      <c r="I686" s="391"/>
      <c r="J686" s="397"/>
      <c r="K686" s="387"/>
      <c r="L686" s="390"/>
      <c r="M686" s="790"/>
      <c r="N686" s="387"/>
      <c r="O686" s="399"/>
    </row>
    <row r="687" spans="1:16" s="16" customFormat="1" ht="11.1" customHeight="1" x14ac:dyDescent="0.15">
      <c r="A687" s="360">
        <v>0</v>
      </c>
      <c r="B687" s="400" t="s">
        <v>620</v>
      </c>
      <c r="C687" s="242" t="s">
        <v>624</v>
      </c>
      <c r="D687" s="401">
        <v>1312</v>
      </c>
      <c r="E687" s="402" t="s">
        <v>54</v>
      </c>
      <c r="F687" s="500"/>
      <c r="G687" s="501"/>
      <c r="H687" s="405"/>
      <c r="I687" s="406"/>
      <c r="J687" s="527">
        <v>274</v>
      </c>
      <c r="K687" s="408" t="s">
        <v>54</v>
      </c>
      <c r="L687" s="510">
        <v>0</v>
      </c>
      <c r="M687" s="534">
        <v>1038</v>
      </c>
      <c r="N687" s="408" t="s">
        <v>54</v>
      </c>
      <c r="O687" s="410">
        <v>0</v>
      </c>
      <c r="P687" s="535">
        <v>0</v>
      </c>
    </row>
    <row r="688" spans="1:16" s="16" customFormat="1" ht="11.1" customHeight="1" x14ac:dyDescent="0.15">
      <c r="A688" s="11">
        <v>0</v>
      </c>
      <c r="B688" s="359">
        <v>0</v>
      </c>
      <c r="C688" s="241">
        <v>0</v>
      </c>
      <c r="D688" s="439"/>
      <c r="E688" s="387"/>
      <c r="F688" s="505"/>
      <c r="G688" s="498"/>
      <c r="H688" s="390"/>
      <c r="I688" s="391"/>
      <c r="J688" s="392"/>
      <c r="K688" s="393"/>
      <c r="L688" s="394"/>
      <c r="M688" s="789"/>
      <c r="N688" s="393"/>
      <c r="O688" s="396"/>
    </row>
    <row r="689" spans="1:16" s="16" customFormat="1" ht="11.1" customHeight="1" x14ac:dyDescent="0.15">
      <c r="A689" s="381">
        <v>0</v>
      </c>
      <c r="B689" s="359">
        <v>0</v>
      </c>
      <c r="C689" s="241" t="s">
        <v>623</v>
      </c>
      <c r="D689" s="439"/>
      <c r="E689" s="387"/>
      <c r="F689" s="504"/>
      <c r="G689" s="498"/>
      <c r="H689" s="390"/>
      <c r="I689" s="391"/>
      <c r="J689" s="397"/>
      <c r="K689" s="387"/>
      <c r="L689" s="390"/>
      <c r="M689" s="790"/>
      <c r="N689" s="387"/>
      <c r="O689" s="399"/>
    </row>
    <row r="690" spans="1:16" s="16" customFormat="1" ht="11.1" customHeight="1" x14ac:dyDescent="0.15">
      <c r="A690" s="360">
        <v>0</v>
      </c>
      <c r="B690" s="400" t="s">
        <v>620</v>
      </c>
      <c r="C690" s="242" t="s">
        <v>1324</v>
      </c>
      <c r="D690" s="401">
        <v>2363</v>
      </c>
      <c r="E690" s="402" t="s">
        <v>54</v>
      </c>
      <c r="F690" s="500"/>
      <c r="G690" s="501"/>
      <c r="H690" s="405"/>
      <c r="I690" s="406"/>
      <c r="J690" s="527">
        <v>0</v>
      </c>
      <c r="K690" s="408"/>
      <c r="L690" s="510">
        <v>0</v>
      </c>
      <c r="M690" s="534">
        <v>2363</v>
      </c>
      <c r="N690" s="408" t="s">
        <v>54</v>
      </c>
      <c r="O690" s="410">
        <v>0</v>
      </c>
      <c r="P690" s="535">
        <v>0</v>
      </c>
    </row>
    <row r="691" spans="1:16" s="16" customFormat="1" ht="11.1" customHeight="1" x14ac:dyDescent="0.15">
      <c r="A691" s="11">
        <v>0</v>
      </c>
      <c r="B691" s="359">
        <v>0</v>
      </c>
      <c r="C691" s="241">
        <v>0</v>
      </c>
      <c r="D691" s="439"/>
      <c r="E691" s="387"/>
      <c r="F691" s="505"/>
      <c r="G691" s="498"/>
      <c r="H691" s="390"/>
      <c r="I691" s="391"/>
      <c r="J691" s="392"/>
      <c r="K691" s="393"/>
      <c r="L691" s="394"/>
      <c r="M691" s="789"/>
      <c r="N691" s="393"/>
      <c r="O691" s="396"/>
    </row>
    <row r="692" spans="1:16" s="16" customFormat="1" ht="11.1" customHeight="1" x14ac:dyDescent="0.15">
      <c r="A692" s="381">
        <v>0</v>
      </c>
      <c r="B692" s="359">
        <v>0</v>
      </c>
      <c r="C692" s="241" t="s">
        <v>623</v>
      </c>
      <c r="D692" s="439"/>
      <c r="E692" s="387"/>
      <c r="F692" s="499"/>
      <c r="G692" s="498"/>
      <c r="H692" s="390"/>
      <c r="I692" s="391"/>
      <c r="J692" s="397"/>
      <c r="K692" s="387"/>
      <c r="L692" s="390"/>
      <c r="M692" s="790"/>
      <c r="N692" s="387"/>
      <c r="O692" s="399"/>
    </row>
    <row r="693" spans="1:16" s="16" customFormat="1" ht="11.1" customHeight="1" x14ac:dyDescent="0.15">
      <c r="A693" s="360">
        <v>0</v>
      </c>
      <c r="B693" s="400" t="s">
        <v>620</v>
      </c>
      <c r="C693" s="242" t="s">
        <v>1922</v>
      </c>
      <c r="D693" s="401">
        <v>3984</v>
      </c>
      <c r="E693" s="402" t="s">
        <v>54</v>
      </c>
      <c r="F693" s="500"/>
      <c r="G693" s="501"/>
      <c r="H693" s="405"/>
      <c r="I693" s="406"/>
      <c r="J693" s="527">
        <v>3602</v>
      </c>
      <c r="K693" s="408" t="s">
        <v>54</v>
      </c>
      <c r="L693" s="510">
        <v>0</v>
      </c>
      <c r="M693" s="534">
        <v>382</v>
      </c>
      <c r="N693" s="408" t="s">
        <v>54</v>
      </c>
      <c r="O693" s="410">
        <v>0</v>
      </c>
      <c r="P693" s="535">
        <v>0</v>
      </c>
    </row>
    <row r="694" spans="1:16" s="16" customFormat="1" ht="11.1" customHeight="1" x14ac:dyDescent="0.15">
      <c r="A694" s="11">
        <v>0</v>
      </c>
      <c r="B694" s="359">
        <v>0</v>
      </c>
      <c r="C694" s="241">
        <v>0</v>
      </c>
      <c r="D694" s="439"/>
      <c r="E694" s="387"/>
      <c r="F694" s="505"/>
      <c r="G694" s="498"/>
      <c r="H694" s="390"/>
      <c r="I694" s="391"/>
      <c r="J694" s="392"/>
      <c r="K694" s="393"/>
      <c r="L694" s="394"/>
      <c r="M694" s="789"/>
      <c r="N694" s="393"/>
      <c r="O694" s="396"/>
    </row>
    <row r="695" spans="1:16" s="16" customFormat="1" ht="11.1" customHeight="1" x14ac:dyDescent="0.15">
      <c r="A695" s="381">
        <v>0</v>
      </c>
      <c r="B695" s="359">
        <v>0</v>
      </c>
      <c r="C695" s="241" t="s">
        <v>625</v>
      </c>
      <c r="D695" s="439"/>
      <c r="E695" s="387"/>
      <c r="F695" s="499"/>
      <c r="G695" s="498"/>
      <c r="H695" s="430"/>
      <c r="I695" s="391"/>
      <c r="J695" s="397"/>
      <c r="K695" s="387"/>
      <c r="L695" s="390"/>
      <c r="M695" s="790"/>
      <c r="N695" s="387"/>
      <c r="O695" s="399"/>
    </row>
    <row r="696" spans="1:16" s="16" customFormat="1" ht="11.1" customHeight="1" x14ac:dyDescent="0.15">
      <c r="A696" s="360">
        <v>0</v>
      </c>
      <c r="B696" s="400" t="s">
        <v>620</v>
      </c>
      <c r="C696" s="242" t="s">
        <v>624</v>
      </c>
      <c r="D696" s="401">
        <v>363</v>
      </c>
      <c r="E696" s="402" t="s">
        <v>54</v>
      </c>
      <c r="F696" s="500"/>
      <c r="G696" s="501"/>
      <c r="H696" s="405"/>
      <c r="I696" s="406"/>
      <c r="J696" s="527">
        <v>0</v>
      </c>
      <c r="K696" s="408"/>
      <c r="L696" s="510">
        <v>0</v>
      </c>
      <c r="M696" s="534">
        <v>363</v>
      </c>
      <c r="N696" s="408" t="s">
        <v>54</v>
      </c>
      <c r="O696" s="410">
        <v>0</v>
      </c>
      <c r="P696" s="535">
        <v>0</v>
      </c>
    </row>
    <row r="697" spans="1:16" s="16" customFormat="1" ht="11.1" customHeight="1" x14ac:dyDescent="0.15">
      <c r="A697" s="11">
        <v>0</v>
      </c>
      <c r="B697" s="359">
        <v>0</v>
      </c>
      <c r="C697" s="241">
        <v>0</v>
      </c>
      <c r="D697" s="439"/>
      <c r="E697" s="387"/>
      <c r="F697" s="497"/>
      <c r="G697" s="498"/>
      <c r="H697" s="390"/>
      <c r="I697" s="391"/>
      <c r="J697" s="392"/>
      <c r="K697" s="393"/>
      <c r="L697" s="394"/>
      <c r="M697" s="789"/>
      <c r="N697" s="393"/>
      <c r="O697" s="396"/>
    </row>
    <row r="698" spans="1:16" s="16" customFormat="1" ht="11.1" customHeight="1" x14ac:dyDescent="0.15">
      <c r="A698" s="381">
        <v>0</v>
      </c>
      <c r="B698" s="359">
        <v>0</v>
      </c>
      <c r="C698" s="241" t="s">
        <v>625</v>
      </c>
      <c r="D698" s="439"/>
      <c r="E698" s="387"/>
      <c r="F698" s="504"/>
      <c r="G698" s="498"/>
      <c r="H698" s="430"/>
      <c r="I698" s="391"/>
      <c r="J698" s="397"/>
      <c r="K698" s="387"/>
      <c r="L698" s="390"/>
      <c r="M698" s="790"/>
      <c r="N698" s="387"/>
      <c r="O698" s="399"/>
    </row>
    <row r="699" spans="1:16" s="16" customFormat="1" ht="11.1" customHeight="1" x14ac:dyDescent="0.15">
      <c r="A699" s="360">
        <v>0</v>
      </c>
      <c r="B699" s="400" t="s">
        <v>620</v>
      </c>
      <c r="C699" s="242" t="s">
        <v>1324</v>
      </c>
      <c r="D699" s="401">
        <v>106</v>
      </c>
      <c r="E699" s="402" t="s">
        <v>54</v>
      </c>
      <c r="F699" s="500"/>
      <c r="G699" s="501"/>
      <c r="H699" s="405"/>
      <c r="I699" s="406"/>
      <c r="J699" s="527">
        <v>0</v>
      </c>
      <c r="K699" s="408"/>
      <c r="L699" s="510">
        <v>0</v>
      </c>
      <c r="M699" s="534">
        <v>106</v>
      </c>
      <c r="N699" s="408" t="s">
        <v>54</v>
      </c>
      <c r="O699" s="410">
        <v>0</v>
      </c>
      <c r="P699" s="535">
        <v>0</v>
      </c>
    </row>
    <row r="700" spans="1:16" s="16" customFormat="1" ht="11.1" customHeight="1" x14ac:dyDescent="0.15">
      <c r="A700" s="11">
        <v>0</v>
      </c>
      <c r="B700" s="359">
        <v>0</v>
      </c>
      <c r="C700" s="241">
        <v>0</v>
      </c>
      <c r="D700" s="439"/>
      <c r="E700" s="387"/>
      <c r="F700" s="505"/>
      <c r="G700" s="498"/>
      <c r="H700" s="390"/>
      <c r="I700" s="391"/>
      <c r="J700" s="392"/>
      <c r="K700" s="393"/>
      <c r="L700" s="394"/>
      <c r="M700" s="789"/>
      <c r="N700" s="393"/>
      <c r="O700" s="396"/>
    </row>
    <row r="701" spans="1:16" s="16" customFormat="1" ht="11.1" customHeight="1" x14ac:dyDescent="0.15">
      <c r="A701" s="381">
        <v>0</v>
      </c>
      <c r="B701" s="359">
        <v>0</v>
      </c>
      <c r="C701" s="241" t="s">
        <v>625</v>
      </c>
      <c r="D701" s="439"/>
      <c r="E701" s="387"/>
      <c r="F701" s="499"/>
      <c r="G701" s="498"/>
      <c r="H701" s="390"/>
      <c r="I701" s="391"/>
      <c r="J701" s="397"/>
      <c r="K701" s="387"/>
      <c r="L701" s="390"/>
      <c r="M701" s="790"/>
      <c r="N701" s="387"/>
      <c r="O701" s="399"/>
    </row>
    <row r="702" spans="1:16" s="16" customFormat="1" ht="11.1" customHeight="1" x14ac:dyDescent="0.15">
      <c r="A702" s="360">
        <v>0</v>
      </c>
      <c r="B702" s="400" t="s">
        <v>620</v>
      </c>
      <c r="C702" s="242" t="s">
        <v>1922</v>
      </c>
      <c r="D702" s="401">
        <v>993</v>
      </c>
      <c r="E702" s="402" t="s">
        <v>54</v>
      </c>
      <c r="F702" s="500"/>
      <c r="G702" s="501"/>
      <c r="H702" s="405"/>
      <c r="I702" s="406"/>
      <c r="J702" s="527">
        <v>949</v>
      </c>
      <c r="K702" s="408" t="s">
        <v>54</v>
      </c>
      <c r="L702" s="510">
        <v>0</v>
      </c>
      <c r="M702" s="534">
        <v>44</v>
      </c>
      <c r="N702" s="408" t="s">
        <v>54</v>
      </c>
      <c r="O702" s="410">
        <v>0</v>
      </c>
      <c r="P702" s="535">
        <v>0</v>
      </c>
    </row>
    <row r="703" spans="1:16" s="16" customFormat="1" ht="11.1" customHeight="1" x14ac:dyDescent="0.15">
      <c r="A703" s="11">
        <v>0</v>
      </c>
      <c r="B703" s="359">
        <v>0</v>
      </c>
      <c r="C703" s="241">
        <v>0</v>
      </c>
      <c r="D703" s="439"/>
      <c r="E703" s="387"/>
      <c r="F703" s="497"/>
      <c r="G703" s="498"/>
      <c r="H703" s="390"/>
      <c r="I703" s="391"/>
      <c r="J703" s="392"/>
      <c r="K703" s="393"/>
      <c r="L703" s="394"/>
      <c r="M703" s="789"/>
      <c r="N703" s="393"/>
      <c r="O703" s="396"/>
    </row>
    <row r="704" spans="1:16" s="16" customFormat="1" ht="11.1" customHeight="1" x14ac:dyDescent="0.15">
      <c r="A704" s="381">
        <v>0</v>
      </c>
      <c r="B704" s="359">
        <v>0</v>
      </c>
      <c r="C704" s="241">
        <v>0</v>
      </c>
      <c r="D704" s="439"/>
      <c r="E704" s="387"/>
      <c r="F704" s="499"/>
      <c r="G704" s="498"/>
      <c r="H704" s="390"/>
      <c r="I704" s="391"/>
      <c r="J704" s="397"/>
      <c r="K704" s="387"/>
      <c r="L704" s="390"/>
      <c r="M704" s="790"/>
      <c r="N704" s="387"/>
      <c r="O704" s="399"/>
    </row>
    <row r="705" spans="1:16" s="16" customFormat="1" ht="11.1" customHeight="1" x14ac:dyDescent="0.15">
      <c r="A705" s="360">
        <v>0</v>
      </c>
      <c r="B705" s="400" t="s">
        <v>1325</v>
      </c>
      <c r="C705" s="242" t="s">
        <v>626</v>
      </c>
      <c r="D705" s="401">
        <v>23014</v>
      </c>
      <c r="E705" s="402" t="s">
        <v>54</v>
      </c>
      <c r="F705" s="500"/>
      <c r="G705" s="501"/>
      <c r="H705" s="405"/>
      <c r="I705" s="406"/>
      <c r="J705" s="527">
        <v>12545</v>
      </c>
      <c r="K705" s="408" t="s">
        <v>54</v>
      </c>
      <c r="L705" s="510">
        <v>0</v>
      </c>
      <c r="M705" s="534">
        <v>10469</v>
      </c>
      <c r="N705" s="408" t="s">
        <v>54</v>
      </c>
      <c r="O705" s="410">
        <v>0</v>
      </c>
      <c r="P705" s="535">
        <v>0</v>
      </c>
    </row>
    <row r="706" spans="1:16" s="16" customFormat="1" ht="11.1" customHeight="1" x14ac:dyDescent="0.15">
      <c r="A706" s="11">
        <v>0</v>
      </c>
      <c r="B706" s="359">
        <v>0</v>
      </c>
      <c r="C706" s="241">
        <v>0</v>
      </c>
      <c r="D706" s="439"/>
      <c r="E706" s="387"/>
      <c r="F706" s="497"/>
      <c r="G706" s="498"/>
      <c r="H706" s="390"/>
      <c r="I706" s="391"/>
      <c r="J706" s="392"/>
      <c r="K706" s="393"/>
      <c r="L706" s="394"/>
      <c r="M706" s="789"/>
      <c r="N706" s="393"/>
      <c r="O706" s="396"/>
    </row>
    <row r="707" spans="1:16" s="16" customFormat="1" ht="11.1" customHeight="1" x14ac:dyDescent="0.15">
      <c r="A707" s="381">
        <v>0</v>
      </c>
      <c r="B707" s="359">
        <v>0</v>
      </c>
      <c r="C707" s="241" t="s">
        <v>1326</v>
      </c>
      <c r="D707" s="439"/>
      <c r="E707" s="387"/>
      <c r="F707" s="499"/>
      <c r="G707" s="498"/>
      <c r="H707" s="430"/>
      <c r="I707" s="391"/>
      <c r="J707" s="397"/>
      <c r="K707" s="387"/>
      <c r="L707" s="390"/>
      <c r="M707" s="790"/>
      <c r="N707" s="387"/>
      <c r="O707" s="399"/>
    </row>
    <row r="708" spans="1:16" s="16" customFormat="1" ht="11.1" customHeight="1" x14ac:dyDescent="0.15">
      <c r="A708" s="360">
        <v>0</v>
      </c>
      <c r="B708" s="400" t="s">
        <v>627</v>
      </c>
      <c r="C708" s="242" t="s">
        <v>1327</v>
      </c>
      <c r="D708" s="401">
        <v>7659</v>
      </c>
      <c r="E708" s="402" t="s">
        <v>54</v>
      </c>
      <c r="F708" s="500"/>
      <c r="G708" s="501"/>
      <c r="H708" s="405"/>
      <c r="I708" s="406"/>
      <c r="J708" s="527">
        <v>3876</v>
      </c>
      <c r="K708" s="408" t="s">
        <v>54</v>
      </c>
      <c r="L708" s="510">
        <v>0</v>
      </c>
      <c r="M708" s="534">
        <v>3783</v>
      </c>
      <c r="N708" s="408" t="s">
        <v>54</v>
      </c>
      <c r="O708" s="410">
        <v>0</v>
      </c>
      <c r="P708" s="535">
        <v>0</v>
      </c>
    </row>
    <row r="709" spans="1:16" s="16" customFormat="1" ht="11.1" customHeight="1" x14ac:dyDescent="0.15">
      <c r="A709" s="11">
        <v>0</v>
      </c>
      <c r="B709" s="359">
        <v>0</v>
      </c>
      <c r="C709" s="241">
        <v>0</v>
      </c>
      <c r="D709" s="439"/>
      <c r="E709" s="387"/>
      <c r="F709" s="497"/>
      <c r="G709" s="498"/>
      <c r="H709" s="390"/>
      <c r="I709" s="391"/>
      <c r="J709" s="392"/>
      <c r="K709" s="393"/>
      <c r="L709" s="394"/>
      <c r="M709" s="789"/>
      <c r="N709" s="393"/>
      <c r="O709" s="396"/>
    </row>
    <row r="710" spans="1:16" s="16" customFormat="1" ht="11.1" customHeight="1" x14ac:dyDescent="0.15">
      <c r="A710" s="381">
        <v>0</v>
      </c>
      <c r="B710" s="359">
        <v>0</v>
      </c>
      <c r="C710" s="241" t="s">
        <v>1328</v>
      </c>
      <c r="D710" s="439"/>
      <c r="E710" s="387"/>
      <c r="F710" s="499"/>
      <c r="G710" s="498"/>
      <c r="H710" s="390"/>
      <c r="I710" s="391"/>
      <c r="J710" s="397"/>
      <c r="K710" s="387"/>
      <c r="L710" s="390"/>
      <c r="M710" s="790"/>
      <c r="N710" s="387"/>
      <c r="O710" s="399"/>
    </row>
    <row r="711" spans="1:16" s="16" customFormat="1" ht="11.1" customHeight="1" x14ac:dyDescent="0.15">
      <c r="A711" s="360">
        <v>0</v>
      </c>
      <c r="B711" s="400" t="s">
        <v>627</v>
      </c>
      <c r="C711" s="242" t="s">
        <v>1329</v>
      </c>
      <c r="D711" s="401">
        <v>1462</v>
      </c>
      <c r="E711" s="402" t="s">
        <v>54</v>
      </c>
      <c r="F711" s="500"/>
      <c r="G711" s="501"/>
      <c r="H711" s="405"/>
      <c r="I711" s="406"/>
      <c r="J711" s="527">
        <v>949</v>
      </c>
      <c r="K711" s="408" t="s">
        <v>54</v>
      </c>
      <c r="L711" s="510">
        <v>0</v>
      </c>
      <c r="M711" s="534">
        <v>513</v>
      </c>
      <c r="N711" s="408" t="s">
        <v>54</v>
      </c>
      <c r="O711" s="410">
        <v>0</v>
      </c>
      <c r="P711" s="535">
        <v>0</v>
      </c>
    </row>
    <row r="712" spans="1:16" s="16" customFormat="1" ht="11.1" customHeight="1" x14ac:dyDescent="0.15">
      <c r="A712" s="11"/>
      <c r="B712" s="359">
        <v>0</v>
      </c>
      <c r="C712" s="241">
        <v>0</v>
      </c>
      <c r="D712" s="386"/>
      <c r="E712" s="387"/>
      <c r="F712" s="497"/>
      <c r="G712" s="498"/>
      <c r="H712" s="390"/>
      <c r="I712" s="391"/>
      <c r="J712" s="392"/>
      <c r="K712" s="393"/>
      <c r="L712" s="394"/>
      <c r="M712" s="789"/>
      <c r="N712" s="393"/>
      <c r="O712" s="396"/>
    </row>
    <row r="713" spans="1:16" s="16" customFormat="1" ht="11.1" customHeight="1" x14ac:dyDescent="0.15">
      <c r="A713" s="381"/>
      <c r="B713" s="359">
        <v>0</v>
      </c>
      <c r="C713" s="241">
        <v>0</v>
      </c>
      <c r="D713" s="386"/>
      <c r="E713" s="387"/>
      <c r="F713" s="504"/>
      <c r="G713" s="498"/>
      <c r="H713" s="390"/>
      <c r="I713" s="391"/>
      <c r="J713" s="397"/>
      <c r="K713" s="387"/>
      <c r="L713" s="390"/>
      <c r="M713" s="790"/>
      <c r="N713" s="387"/>
      <c r="O713" s="399"/>
    </row>
    <row r="714" spans="1:16" s="16" customFormat="1" ht="11.1" customHeight="1" x14ac:dyDescent="0.15">
      <c r="A714" s="360"/>
      <c r="B714" s="400" t="s">
        <v>1330</v>
      </c>
      <c r="C714" s="242">
        <v>0</v>
      </c>
      <c r="D714" s="401">
        <v>10577</v>
      </c>
      <c r="E714" s="402" t="s">
        <v>54</v>
      </c>
      <c r="F714" s="500"/>
      <c r="G714" s="501"/>
      <c r="H714" s="405"/>
      <c r="I714" s="406"/>
      <c r="J714" s="527">
        <v>5743</v>
      </c>
      <c r="K714" s="408" t="s">
        <v>54</v>
      </c>
      <c r="L714" s="510">
        <v>0</v>
      </c>
      <c r="M714" s="534">
        <v>4834</v>
      </c>
      <c r="N714" s="408" t="s">
        <v>54</v>
      </c>
      <c r="O714" s="410">
        <v>0</v>
      </c>
      <c r="P714" s="535">
        <v>0</v>
      </c>
    </row>
    <row r="715" spans="1:16" s="16" customFormat="1" ht="11.1" customHeight="1" x14ac:dyDescent="0.15">
      <c r="A715" s="380"/>
      <c r="B715" s="379"/>
      <c r="C715" s="378"/>
      <c r="D715" s="377"/>
      <c r="E715" s="13"/>
      <c r="F715" s="494"/>
      <c r="G715" s="483"/>
      <c r="H715" s="376"/>
      <c r="I715" s="336"/>
      <c r="J715" s="328"/>
      <c r="K715" s="13"/>
      <c r="M715" s="231"/>
      <c r="N715" s="12"/>
      <c r="O715" s="329"/>
    </row>
    <row r="716" spans="1:16" s="16" customFormat="1" ht="11.1" customHeight="1" x14ac:dyDescent="0.15">
      <c r="A716" s="11"/>
      <c r="B716" s="375"/>
      <c r="C716" s="378"/>
      <c r="D716" s="377"/>
      <c r="E716" s="13"/>
      <c r="F716" s="494"/>
      <c r="G716" s="483">
        <v>0</v>
      </c>
      <c r="I716" s="336"/>
      <c r="J716" s="328"/>
      <c r="K716" s="13"/>
      <c r="L716" s="483">
        <v>0</v>
      </c>
      <c r="M716" s="562"/>
      <c r="N716" s="563"/>
      <c r="O716" s="564">
        <v>0</v>
      </c>
      <c r="P716" s="478">
        <v>0</v>
      </c>
    </row>
    <row r="717" spans="1:16" s="16" customFormat="1" ht="11.1" customHeight="1" x14ac:dyDescent="0.15">
      <c r="A717" s="373"/>
      <c r="B717" s="372"/>
      <c r="C717" s="371"/>
      <c r="D717" s="370"/>
      <c r="E717" s="369"/>
      <c r="F717" s="502"/>
      <c r="G717" s="503"/>
      <c r="H717" s="366"/>
      <c r="I717" s="365"/>
      <c r="J717" s="364"/>
      <c r="K717" s="369"/>
      <c r="L717" s="366"/>
      <c r="M717" s="383"/>
      <c r="N717" s="384"/>
      <c r="O717" s="385"/>
    </row>
    <row r="718" spans="1:16" s="3" customFormat="1" ht="13.5" x14ac:dyDescent="0.15">
      <c r="A718" s="1"/>
      <c r="B718" s="2"/>
      <c r="C718" s="240"/>
      <c r="D718" s="4"/>
      <c r="E718" s="5"/>
      <c r="F718" s="489"/>
      <c r="G718" s="490"/>
      <c r="H718" s="8"/>
      <c r="I718" s="9"/>
      <c r="K718" s="5"/>
      <c r="N718" s="8" t="s">
        <v>581</v>
      </c>
      <c r="O718" s="5">
        <v>15</v>
      </c>
    </row>
    <row r="719" spans="1:16" s="10" customFormat="1" ht="30" customHeight="1" x14ac:dyDescent="0.15">
      <c r="A719" s="1089" t="s">
        <v>1795</v>
      </c>
      <c r="B719" s="1090"/>
      <c r="C719" s="1090"/>
      <c r="D719" s="1090"/>
      <c r="E719" s="1090"/>
      <c r="F719" s="1090"/>
      <c r="G719" s="1090"/>
      <c r="H719" s="1090"/>
      <c r="I719" s="1090"/>
      <c r="J719" s="1090"/>
      <c r="K719" s="1090"/>
      <c r="L719" s="1090"/>
      <c r="M719" s="1090"/>
      <c r="N719" s="1090"/>
      <c r="O719" s="1091"/>
    </row>
    <row r="720" spans="1:16" s="10" customFormat="1" ht="13.5" customHeight="1" x14ac:dyDescent="0.15">
      <c r="A720" s="274"/>
      <c r="B720" s="27" t="s">
        <v>1828</v>
      </c>
      <c r="C720" s="275"/>
      <c r="D720" s="275"/>
      <c r="E720" s="275"/>
      <c r="F720" s="491"/>
      <c r="G720" s="491"/>
      <c r="H720" s="275"/>
      <c r="I720" s="275"/>
      <c r="J720" s="275"/>
      <c r="K720" s="275"/>
      <c r="L720" s="275"/>
      <c r="M720" s="275"/>
      <c r="N720" s="275"/>
      <c r="O720" s="434"/>
    </row>
    <row r="721" spans="1:15" s="10" customFormat="1" ht="15.95" customHeight="1" x14ac:dyDescent="0.15">
      <c r="A721" s="1092" t="s">
        <v>6</v>
      </c>
      <c r="B721" s="1095" t="s">
        <v>34</v>
      </c>
      <c r="C721" s="1098" t="s">
        <v>9</v>
      </c>
      <c r="D721" s="1101" t="s">
        <v>1850</v>
      </c>
      <c r="E721" s="1102"/>
      <c r="F721" s="1102"/>
      <c r="G721" s="1102"/>
      <c r="H721" s="1102"/>
      <c r="I721" s="1103"/>
      <c r="J721" s="1101" t="s">
        <v>1851</v>
      </c>
      <c r="K721" s="1102"/>
      <c r="L721" s="1107"/>
      <c r="M721" s="1109" t="s">
        <v>1852</v>
      </c>
      <c r="N721" s="1102"/>
      <c r="O721" s="1103"/>
    </row>
    <row r="722" spans="1:15" s="10" customFormat="1" ht="15.95" customHeight="1" x14ac:dyDescent="0.15">
      <c r="A722" s="1093"/>
      <c r="B722" s="1096"/>
      <c r="C722" s="1099"/>
      <c r="D722" s="1104"/>
      <c r="E722" s="1105"/>
      <c r="F722" s="1105"/>
      <c r="G722" s="1105"/>
      <c r="H722" s="1105"/>
      <c r="I722" s="1106"/>
      <c r="J722" s="1104"/>
      <c r="K722" s="1105"/>
      <c r="L722" s="1108"/>
      <c r="M722" s="1110"/>
      <c r="N722" s="1105"/>
      <c r="O722" s="1106"/>
    </row>
    <row r="723" spans="1:15" s="3" customFormat="1" ht="15.95" customHeight="1" x14ac:dyDescent="0.15">
      <c r="A723" s="1094"/>
      <c r="B723" s="1097"/>
      <c r="C723" s="1100"/>
      <c r="D723" s="334" t="s">
        <v>4</v>
      </c>
      <c r="E723" s="296" t="s">
        <v>5</v>
      </c>
      <c r="F723" s="492"/>
      <c r="G723" s="493"/>
      <c r="H723" s="1111"/>
      <c r="I723" s="1112"/>
      <c r="J723" s="326" t="s">
        <v>4</v>
      </c>
      <c r="K723" s="296" t="s">
        <v>5</v>
      </c>
      <c r="L723" s="299"/>
      <c r="M723" s="300" t="s">
        <v>4</v>
      </c>
      <c r="N723" s="296" t="s">
        <v>5</v>
      </c>
      <c r="O723" s="327"/>
    </row>
    <row r="724" spans="1:15" s="16" customFormat="1" ht="11.1" customHeight="1" x14ac:dyDescent="0.15">
      <c r="A724" s="11">
        <v>0</v>
      </c>
      <c r="B724" s="12">
        <v>0</v>
      </c>
      <c r="C724" s="241">
        <v>0</v>
      </c>
      <c r="D724" s="335"/>
      <c r="E724" s="13"/>
      <c r="F724" s="494"/>
      <c r="G724" s="483"/>
      <c r="I724" s="336"/>
      <c r="J724" s="328"/>
      <c r="K724" s="13"/>
      <c r="M724" s="231"/>
      <c r="N724" s="12"/>
      <c r="O724" s="329"/>
    </row>
    <row r="725" spans="1:15" s="16" customFormat="1" ht="11.1" customHeight="1" x14ac:dyDescent="0.15">
      <c r="A725" s="381">
        <v>0</v>
      </c>
      <c r="B725" s="12">
        <v>0</v>
      </c>
      <c r="C725" s="382">
        <v>0</v>
      </c>
      <c r="D725" s="335"/>
      <c r="E725" s="13"/>
      <c r="F725" s="494"/>
      <c r="G725" s="483"/>
      <c r="I725" s="336"/>
      <c r="J725" s="328"/>
      <c r="K725" s="13"/>
      <c r="M725" s="231"/>
      <c r="N725" s="12"/>
      <c r="O725" s="329"/>
    </row>
    <row r="726" spans="1:15" s="16" customFormat="1" ht="11.1" customHeight="1" x14ac:dyDescent="0.15">
      <c r="A726" s="360" t="s">
        <v>1836</v>
      </c>
      <c r="B726" s="361" t="s">
        <v>1422</v>
      </c>
      <c r="C726" s="363">
        <v>0</v>
      </c>
      <c r="D726" s="337">
        <v>0</v>
      </c>
      <c r="E726" s="362">
        <v>0</v>
      </c>
      <c r="F726" s="495">
        <v>0</v>
      </c>
      <c r="G726" s="496">
        <v>0</v>
      </c>
      <c r="H726" s="20">
        <v>0</v>
      </c>
      <c r="I726" s="338"/>
      <c r="J726" s="328"/>
      <c r="K726" s="13"/>
      <c r="M726" s="231"/>
      <c r="N726" s="12"/>
      <c r="O726" s="329"/>
    </row>
    <row r="727" spans="1:15" s="16" customFormat="1" ht="11.1" customHeight="1" x14ac:dyDescent="0.15">
      <c r="A727" s="11">
        <v>0</v>
      </c>
      <c r="B727" s="359">
        <v>0</v>
      </c>
      <c r="C727" s="241">
        <v>0</v>
      </c>
      <c r="D727" s="386"/>
      <c r="E727" s="387"/>
      <c r="F727" s="497"/>
      <c r="G727" s="498"/>
      <c r="H727" s="390"/>
      <c r="I727" s="391"/>
      <c r="J727" s="392"/>
      <c r="K727" s="393"/>
      <c r="L727" s="394"/>
      <c r="M727" s="395"/>
      <c r="N727" s="393"/>
      <c r="O727" s="396"/>
    </row>
    <row r="728" spans="1:15" s="16" customFormat="1" ht="11.1" customHeight="1" x14ac:dyDescent="0.15">
      <c r="A728" s="381">
        <v>0</v>
      </c>
      <c r="B728" s="359">
        <v>0</v>
      </c>
      <c r="C728" s="241">
        <v>0</v>
      </c>
      <c r="D728" s="386"/>
      <c r="E728" s="387"/>
      <c r="F728" s="499"/>
      <c r="G728" s="498"/>
      <c r="H728" s="430"/>
      <c r="I728" s="391"/>
      <c r="J728" s="397"/>
      <c r="K728" s="387"/>
      <c r="L728" s="390"/>
      <c r="M728" s="398"/>
      <c r="N728" s="387"/>
      <c r="O728" s="399"/>
    </row>
    <row r="729" spans="1:15" s="16" customFormat="1" ht="11.1" customHeight="1" x14ac:dyDescent="0.15">
      <c r="A729" s="360">
        <v>0</v>
      </c>
      <c r="B729" s="400" t="s">
        <v>1923</v>
      </c>
      <c r="C729" s="242" t="s">
        <v>1924</v>
      </c>
      <c r="D729" s="401">
        <v>679</v>
      </c>
      <c r="E729" s="402" t="s">
        <v>641</v>
      </c>
      <c r="F729" s="500"/>
      <c r="G729" s="501"/>
      <c r="H729" s="405"/>
      <c r="I729" s="406"/>
      <c r="J729" s="527">
        <v>551</v>
      </c>
      <c r="K729" s="408" t="s">
        <v>641</v>
      </c>
      <c r="L729" s="501">
        <v>0</v>
      </c>
      <c r="M729" s="534">
        <v>128</v>
      </c>
      <c r="N729" s="408" t="s">
        <v>641</v>
      </c>
      <c r="O729" s="410">
        <v>0</v>
      </c>
    </row>
    <row r="730" spans="1:15" s="16" customFormat="1" ht="11.1" customHeight="1" x14ac:dyDescent="0.15">
      <c r="A730" s="11">
        <v>0</v>
      </c>
      <c r="B730" s="359">
        <v>0</v>
      </c>
      <c r="C730" s="241">
        <v>0</v>
      </c>
      <c r="D730" s="439"/>
      <c r="E730" s="387"/>
      <c r="F730" s="497"/>
      <c r="G730" s="498"/>
      <c r="H730" s="390"/>
      <c r="I730" s="391"/>
      <c r="J730" s="392"/>
      <c r="K730" s="393"/>
      <c r="L730" s="394"/>
      <c r="M730" s="395"/>
      <c r="N730" s="393"/>
      <c r="O730" s="396"/>
    </row>
    <row r="731" spans="1:15" s="16" customFormat="1" ht="11.1" customHeight="1" x14ac:dyDescent="0.15">
      <c r="A731" s="381">
        <v>0</v>
      </c>
      <c r="B731" s="359">
        <v>0</v>
      </c>
      <c r="C731" s="241">
        <v>0</v>
      </c>
      <c r="D731" s="439"/>
      <c r="E731" s="387"/>
      <c r="F731" s="499"/>
      <c r="G731" s="498"/>
      <c r="H731" s="390"/>
      <c r="I731" s="391"/>
      <c r="J731" s="397"/>
      <c r="K731" s="387"/>
      <c r="L731" s="390"/>
      <c r="M731" s="398"/>
      <c r="N731" s="387"/>
      <c r="O731" s="399"/>
    </row>
    <row r="732" spans="1:15" s="16" customFormat="1" ht="11.1" customHeight="1" x14ac:dyDescent="0.15">
      <c r="A732" s="360">
        <v>0</v>
      </c>
      <c r="B732" s="400" t="s">
        <v>1923</v>
      </c>
      <c r="C732" s="242" t="s">
        <v>1925</v>
      </c>
      <c r="D732" s="401">
        <v>379</v>
      </c>
      <c r="E732" s="402" t="s">
        <v>641</v>
      </c>
      <c r="F732" s="500"/>
      <c r="G732" s="501"/>
      <c r="H732" s="405"/>
      <c r="I732" s="406"/>
      <c r="J732" s="527">
        <v>379</v>
      </c>
      <c r="K732" s="408" t="s">
        <v>641</v>
      </c>
      <c r="L732" s="501">
        <v>0</v>
      </c>
      <c r="M732" s="409">
        <v>0</v>
      </c>
      <c r="N732" s="408"/>
      <c r="O732" s="410">
        <v>0</v>
      </c>
    </row>
    <row r="733" spans="1:15" s="16" customFormat="1" ht="11.1" customHeight="1" x14ac:dyDescent="0.15">
      <c r="A733" s="11">
        <v>0</v>
      </c>
      <c r="B733" s="359">
        <v>0</v>
      </c>
      <c r="C733" s="241">
        <v>0</v>
      </c>
      <c r="D733" s="439"/>
      <c r="E733" s="387"/>
      <c r="F733" s="497"/>
      <c r="G733" s="498"/>
      <c r="H733" s="390"/>
      <c r="I733" s="391"/>
      <c r="J733" s="392"/>
      <c r="K733" s="393"/>
      <c r="L733" s="394"/>
      <c r="M733" s="395"/>
      <c r="N733" s="393"/>
      <c r="O733" s="396"/>
    </row>
    <row r="734" spans="1:15" s="16" customFormat="1" ht="11.1" customHeight="1" x14ac:dyDescent="0.15">
      <c r="A734" s="381">
        <v>0</v>
      </c>
      <c r="B734" s="359">
        <v>0</v>
      </c>
      <c r="C734" s="241">
        <v>0</v>
      </c>
      <c r="D734" s="439"/>
      <c r="E734" s="387"/>
      <c r="F734" s="499"/>
      <c r="G734" s="498"/>
      <c r="H734" s="430"/>
      <c r="I734" s="391"/>
      <c r="J734" s="397"/>
      <c r="K734" s="387"/>
      <c r="L734" s="390"/>
      <c r="M734" s="398"/>
      <c r="N734" s="387"/>
      <c r="O734" s="399"/>
    </row>
    <row r="735" spans="1:15" s="16" customFormat="1" ht="11.1" customHeight="1" x14ac:dyDescent="0.15">
      <c r="A735" s="360">
        <v>0</v>
      </c>
      <c r="B735" s="400" t="s">
        <v>1923</v>
      </c>
      <c r="C735" s="242" t="s">
        <v>1926</v>
      </c>
      <c r="D735" s="401">
        <v>115</v>
      </c>
      <c r="E735" s="402" t="s">
        <v>641</v>
      </c>
      <c r="F735" s="500"/>
      <c r="G735" s="501"/>
      <c r="H735" s="405"/>
      <c r="I735" s="406"/>
      <c r="J735" s="527">
        <v>115</v>
      </c>
      <c r="K735" s="408" t="s">
        <v>641</v>
      </c>
      <c r="L735" s="501">
        <v>0</v>
      </c>
      <c r="M735" s="409">
        <v>0</v>
      </c>
      <c r="N735" s="408"/>
      <c r="O735" s="410">
        <v>0</v>
      </c>
    </row>
    <row r="736" spans="1:15" s="16" customFormat="1" ht="11.1" customHeight="1" x14ac:dyDescent="0.15">
      <c r="A736" s="11">
        <v>0</v>
      </c>
      <c r="B736" s="359">
        <v>0</v>
      </c>
      <c r="C736" s="241">
        <v>0</v>
      </c>
      <c r="D736" s="386"/>
      <c r="E736" s="387"/>
      <c r="F736" s="497"/>
      <c r="G736" s="498"/>
      <c r="H736" s="390"/>
      <c r="I736" s="391"/>
      <c r="J736" s="392"/>
      <c r="K736" s="393"/>
      <c r="L736" s="394"/>
      <c r="M736" s="395"/>
      <c r="N736" s="393"/>
      <c r="O736" s="396"/>
    </row>
    <row r="737" spans="1:15" s="16" customFormat="1" ht="11.1" customHeight="1" x14ac:dyDescent="0.15">
      <c r="A737" s="381">
        <v>0</v>
      </c>
      <c r="B737" s="359" t="s">
        <v>1548</v>
      </c>
      <c r="C737" s="241" t="s">
        <v>1635</v>
      </c>
      <c r="D737" s="386"/>
      <c r="E737" s="387"/>
      <c r="F737" s="504"/>
      <c r="G737" s="498"/>
      <c r="H737" s="390"/>
      <c r="I737" s="391"/>
      <c r="J737" s="397"/>
      <c r="K737" s="387"/>
      <c r="L737" s="390"/>
      <c r="M737" s="398"/>
      <c r="N737" s="387"/>
      <c r="O737" s="399"/>
    </row>
    <row r="738" spans="1:15" s="16" customFormat="1" ht="11.1" customHeight="1" x14ac:dyDescent="0.15">
      <c r="A738" s="360">
        <v>0</v>
      </c>
      <c r="B738" s="400" t="s">
        <v>1549</v>
      </c>
      <c r="C738" s="242" t="s">
        <v>1634</v>
      </c>
      <c r="D738" s="416">
        <v>22.5</v>
      </c>
      <c r="E738" s="402" t="s">
        <v>641</v>
      </c>
      <c r="F738" s="500"/>
      <c r="G738" s="501"/>
      <c r="H738" s="405"/>
      <c r="I738" s="406"/>
      <c r="J738" s="527">
        <v>0</v>
      </c>
      <c r="K738" s="408"/>
      <c r="L738" s="501">
        <v>0</v>
      </c>
      <c r="M738" s="409">
        <v>22.5</v>
      </c>
      <c r="N738" s="408" t="s">
        <v>641</v>
      </c>
      <c r="O738" s="410">
        <v>0</v>
      </c>
    </row>
    <row r="739" spans="1:15" s="436" customFormat="1" ht="11.1" customHeight="1" x14ac:dyDescent="0.15">
      <c r="A739" s="11">
        <v>0</v>
      </c>
      <c r="B739" s="359">
        <v>0</v>
      </c>
      <c r="C739" s="241" t="s">
        <v>1927</v>
      </c>
      <c r="D739" s="386"/>
      <c r="E739" s="387"/>
      <c r="F739" s="497"/>
      <c r="G739" s="498"/>
      <c r="H739" s="390"/>
      <c r="I739" s="391"/>
      <c r="J739" s="392"/>
      <c r="K739" s="393"/>
      <c r="L739" s="394"/>
      <c r="M739" s="395"/>
      <c r="N739" s="393"/>
      <c r="O739" s="396"/>
    </row>
    <row r="740" spans="1:15" s="436" customFormat="1" ht="11.1" customHeight="1" x14ac:dyDescent="0.15">
      <c r="A740" s="381">
        <v>0</v>
      </c>
      <c r="B740" s="359" t="s">
        <v>622</v>
      </c>
      <c r="C740" s="241" t="s">
        <v>1928</v>
      </c>
      <c r="D740" s="386"/>
      <c r="E740" s="387"/>
      <c r="F740" s="504"/>
      <c r="G740" s="498"/>
      <c r="H740" s="430"/>
      <c r="I740" s="391"/>
      <c r="J740" s="397"/>
      <c r="K740" s="387"/>
      <c r="L740" s="390"/>
      <c r="M740" s="398"/>
      <c r="N740" s="387"/>
      <c r="O740" s="399"/>
    </row>
    <row r="741" spans="1:15" s="436" customFormat="1" ht="11.1" customHeight="1" x14ac:dyDescent="0.15">
      <c r="A741" s="360">
        <v>0</v>
      </c>
      <c r="B741" s="400" t="s">
        <v>1034</v>
      </c>
      <c r="C741" s="242" t="s">
        <v>1035</v>
      </c>
      <c r="D741" s="416">
        <v>16</v>
      </c>
      <c r="E741" s="402" t="s">
        <v>1919</v>
      </c>
      <c r="F741" s="500"/>
      <c r="G741" s="501"/>
      <c r="H741" s="405"/>
      <c r="I741" s="406"/>
      <c r="J741" s="407">
        <v>8.5</v>
      </c>
      <c r="K741" s="408" t="s">
        <v>1919</v>
      </c>
      <c r="L741" s="501">
        <v>0</v>
      </c>
      <c r="M741" s="409">
        <v>7.5</v>
      </c>
      <c r="N741" s="408" t="s">
        <v>1919</v>
      </c>
      <c r="O741" s="410">
        <v>0</v>
      </c>
    </row>
    <row r="742" spans="1:15" s="436" customFormat="1" ht="11.1" customHeight="1" x14ac:dyDescent="0.15">
      <c r="A742" s="11">
        <v>0</v>
      </c>
      <c r="B742" s="359">
        <v>0</v>
      </c>
      <c r="C742" s="241" t="s">
        <v>1927</v>
      </c>
      <c r="D742" s="386"/>
      <c r="E742" s="387"/>
      <c r="F742" s="497"/>
      <c r="G742" s="498"/>
      <c r="H742" s="390"/>
      <c r="I742" s="391"/>
      <c r="J742" s="536"/>
      <c r="K742" s="393"/>
      <c r="L742" s="394"/>
      <c r="M742" s="538"/>
      <c r="N742" s="393"/>
      <c r="O742" s="396"/>
    </row>
    <row r="743" spans="1:15" s="436" customFormat="1" ht="11.1" customHeight="1" x14ac:dyDescent="0.15">
      <c r="A743" s="381">
        <v>0</v>
      </c>
      <c r="B743" s="359" t="s">
        <v>1036</v>
      </c>
      <c r="C743" s="241" t="s">
        <v>1928</v>
      </c>
      <c r="D743" s="386"/>
      <c r="E743" s="387"/>
      <c r="F743" s="504"/>
      <c r="G743" s="498"/>
      <c r="H743" s="390"/>
      <c r="I743" s="391"/>
      <c r="J743" s="537"/>
      <c r="K743" s="387"/>
      <c r="L743" s="390"/>
      <c r="M743" s="539"/>
      <c r="N743" s="387"/>
      <c r="O743" s="399"/>
    </row>
    <row r="744" spans="1:15" s="436" customFormat="1" ht="11.1" customHeight="1" x14ac:dyDescent="0.15">
      <c r="A744" s="360">
        <v>0</v>
      </c>
      <c r="B744" s="400" t="s">
        <v>1034</v>
      </c>
      <c r="C744" s="242" t="s">
        <v>1035</v>
      </c>
      <c r="D744" s="416">
        <v>12</v>
      </c>
      <c r="E744" s="402" t="s">
        <v>1919</v>
      </c>
      <c r="F744" s="500"/>
      <c r="G744" s="501"/>
      <c r="H744" s="405"/>
      <c r="I744" s="406"/>
      <c r="J744" s="407">
        <v>0</v>
      </c>
      <c r="K744" s="408"/>
      <c r="L744" s="501">
        <v>0</v>
      </c>
      <c r="M744" s="409">
        <v>12</v>
      </c>
      <c r="N744" s="408" t="s">
        <v>1919</v>
      </c>
      <c r="O744" s="410">
        <v>0</v>
      </c>
    </row>
    <row r="745" spans="1:15" s="436" customFormat="1" ht="11.1" customHeight="1" x14ac:dyDescent="0.15">
      <c r="A745" s="11">
        <v>0</v>
      </c>
      <c r="B745" s="359">
        <v>0</v>
      </c>
      <c r="C745" s="241" t="s">
        <v>1927</v>
      </c>
      <c r="D745" s="386"/>
      <c r="E745" s="387"/>
      <c r="F745" s="497"/>
      <c r="G745" s="498"/>
      <c r="H745" s="390"/>
      <c r="I745" s="391"/>
      <c r="J745" s="536"/>
      <c r="K745" s="393"/>
      <c r="L745" s="394"/>
      <c r="M745" s="395"/>
      <c r="N745" s="393"/>
      <c r="O745" s="396"/>
    </row>
    <row r="746" spans="1:15" s="436" customFormat="1" ht="11.1" customHeight="1" x14ac:dyDescent="0.15">
      <c r="A746" s="381">
        <v>0</v>
      </c>
      <c r="B746" s="359" t="s">
        <v>1037</v>
      </c>
      <c r="C746" s="241" t="s">
        <v>1928</v>
      </c>
      <c r="D746" s="386"/>
      <c r="E746" s="387"/>
      <c r="F746" s="504"/>
      <c r="G746" s="498"/>
      <c r="H746" s="390"/>
      <c r="I746" s="391"/>
      <c r="J746" s="537"/>
      <c r="K746" s="387"/>
      <c r="L746" s="390"/>
      <c r="M746" s="398"/>
      <c r="N746" s="387"/>
      <c r="O746" s="399"/>
    </row>
    <row r="747" spans="1:15" s="436" customFormat="1" ht="11.1" customHeight="1" x14ac:dyDescent="0.15">
      <c r="A747" s="360">
        <v>0</v>
      </c>
      <c r="B747" s="400" t="s">
        <v>1034</v>
      </c>
      <c r="C747" s="242" t="s">
        <v>1035</v>
      </c>
      <c r="D747" s="416">
        <v>7</v>
      </c>
      <c r="E747" s="402" t="s">
        <v>1919</v>
      </c>
      <c r="F747" s="500"/>
      <c r="G747" s="501"/>
      <c r="H747" s="405"/>
      <c r="I747" s="406"/>
      <c r="J747" s="407">
        <v>7</v>
      </c>
      <c r="K747" s="408" t="s">
        <v>1919</v>
      </c>
      <c r="L747" s="501">
        <v>0</v>
      </c>
      <c r="M747" s="534">
        <v>0</v>
      </c>
      <c r="N747" s="408"/>
      <c r="O747" s="410">
        <v>0</v>
      </c>
    </row>
    <row r="748" spans="1:15" s="436" customFormat="1" ht="11.1" customHeight="1" x14ac:dyDescent="0.15">
      <c r="A748" s="11">
        <v>0</v>
      </c>
      <c r="B748" s="359">
        <v>0</v>
      </c>
      <c r="C748" s="241" t="s">
        <v>1927</v>
      </c>
      <c r="D748" s="386"/>
      <c r="E748" s="387"/>
      <c r="F748" s="497"/>
      <c r="G748" s="498"/>
      <c r="H748" s="390"/>
      <c r="I748" s="391"/>
      <c r="J748" s="536"/>
      <c r="K748" s="393"/>
      <c r="L748" s="394"/>
      <c r="M748" s="395"/>
      <c r="N748" s="393"/>
      <c r="O748" s="396"/>
    </row>
    <row r="749" spans="1:15" s="436" customFormat="1" ht="11.1" customHeight="1" x14ac:dyDescent="0.15">
      <c r="A749" s="381">
        <v>0</v>
      </c>
      <c r="B749" s="359" t="s">
        <v>1038</v>
      </c>
      <c r="C749" s="241" t="s">
        <v>1928</v>
      </c>
      <c r="D749" s="386"/>
      <c r="E749" s="387"/>
      <c r="F749" s="504"/>
      <c r="G749" s="498"/>
      <c r="H749" s="430"/>
      <c r="I749" s="391"/>
      <c r="J749" s="537"/>
      <c r="K749" s="387"/>
      <c r="L749" s="390"/>
      <c r="M749" s="398"/>
      <c r="N749" s="387"/>
      <c r="O749" s="399"/>
    </row>
    <row r="750" spans="1:15" s="436" customFormat="1" ht="11.1" customHeight="1" x14ac:dyDescent="0.15">
      <c r="A750" s="360">
        <v>0</v>
      </c>
      <c r="B750" s="400" t="s">
        <v>1034</v>
      </c>
      <c r="C750" s="242" t="s">
        <v>1035</v>
      </c>
      <c r="D750" s="416">
        <v>4</v>
      </c>
      <c r="E750" s="402" t="s">
        <v>1919</v>
      </c>
      <c r="F750" s="500"/>
      <c r="G750" s="501"/>
      <c r="H750" s="405"/>
      <c r="I750" s="406"/>
      <c r="J750" s="407">
        <v>4</v>
      </c>
      <c r="K750" s="408" t="s">
        <v>1919</v>
      </c>
      <c r="L750" s="501">
        <v>0</v>
      </c>
      <c r="M750" s="534">
        <v>0</v>
      </c>
      <c r="N750" s="408"/>
      <c r="O750" s="410">
        <v>0</v>
      </c>
    </row>
    <row r="751" spans="1:15" s="436" customFormat="1" ht="11.1" customHeight="1" x14ac:dyDescent="0.15">
      <c r="A751" s="11">
        <v>0</v>
      </c>
      <c r="B751" s="359">
        <v>0</v>
      </c>
      <c r="C751" s="241" t="s">
        <v>1927</v>
      </c>
      <c r="D751" s="386"/>
      <c r="E751" s="387"/>
      <c r="F751" s="497"/>
      <c r="G751" s="498"/>
      <c r="H751" s="390"/>
      <c r="I751" s="391"/>
      <c r="J751" s="536"/>
      <c r="K751" s="393"/>
      <c r="L751" s="394"/>
      <c r="M751" s="395"/>
      <c r="N751" s="393"/>
      <c r="O751" s="396"/>
    </row>
    <row r="752" spans="1:15" s="436" customFormat="1" ht="11.1" customHeight="1" x14ac:dyDescent="0.15">
      <c r="A752" s="381">
        <v>0</v>
      </c>
      <c r="B752" s="359" t="s">
        <v>1039</v>
      </c>
      <c r="C752" s="241" t="s">
        <v>1928</v>
      </c>
      <c r="D752" s="386"/>
      <c r="E752" s="387"/>
      <c r="F752" s="504"/>
      <c r="G752" s="498"/>
      <c r="H752" s="390"/>
      <c r="I752" s="391"/>
      <c r="J752" s="537"/>
      <c r="K752" s="387"/>
      <c r="L752" s="390"/>
      <c r="M752" s="398"/>
      <c r="N752" s="387"/>
      <c r="O752" s="399"/>
    </row>
    <row r="753" spans="1:16" s="436" customFormat="1" ht="11.1" customHeight="1" x14ac:dyDescent="0.15">
      <c r="A753" s="360">
        <v>0</v>
      </c>
      <c r="B753" s="400" t="s">
        <v>1034</v>
      </c>
      <c r="C753" s="242" t="s">
        <v>1035</v>
      </c>
      <c r="D753" s="416">
        <v>2</v>
      </c>
      <c r="E753" s="402" t="s">
        <v>1919</v>
      </c>
      <c r="F753" s="500"/>
      <c r="G753" s="501"/>
      <c r="H753" s="405"/>
      <c r="I753" s="406"/>
      <c r="J753" s="407">
        <v>2</v>
      </c>
      <c r="K753" s="408" t="s">
        <v>1919</v>
      </c>
      <c r="L753" s="501">
        <v>0</v>
      </c>
      <c r="M753" s="534">
        <v>0</v>
      </c>
      <c r="N753" s="408"/>
      <c r="O753" s="410">
        <v>0</v>
      </c>
    </row>
    <row r="754" spans="1:16" s="436" customFormat="1" ht="11.1" customHeight="1" x14ac:dyDescent="0.15">
      <c r="A754" s="550"/>
      <c r="B754" s="551"/>
      <c r="C754" s="241"/>
      <c r="D754" s="435"/>
      <c r="E754" s="552"/>
      <c r="F754" s="497"/>
      <c r="G754" s="498"/>
      <c r="H754" s="390"/>
      <c r="I754" s="391"/>
      <c r="J754" s="427"/>
      <c r="K754" s="387"/>
      <c r="L754" s="390"/>
      <c r="M754" s="398"/>
      <c r="N754" s="359"/>
      <c r="O754" s="399"/>
    </row>
    <row r="755" spans="1:16" s="436" customFormat="1" ht="11.1" customHeight="1" x14ac:dyDescent="0.15">
      <c r="A755" s="550"/>
      <c r="B755" s="551"/>
      <c r="C755" s="241"/>
      <c r="D755" s="435"/>
      <c r="E755" s="552"/>
      <c r="F755" s="497"/>
      <c r="G755" s="498"/>
      <c r="H755" s="390"/>
      <c r="I755" s="391"/>
      <c r="J755" s="427"/>
      <c r="K755" s="387"/>
      <c r="L755" s="390"/>
      <c r="M755" s="398"/>
      <c r="N755" s="359"/>
      <c r="O755" s="399"/>
    </row>
    <row r="756" spans="1:16" s="436" customFormat="1" ht="11.1" customHeight="1" x14ac:dyDescent="0.15">
      <c r="A756" s="550"/>
      <c r="B756" s="551"/>
      <c r="C756" s="241"/>
      <c r="D756" s="435"/>
      <c r="E756" s="552"/>
      <c r="F756" s="497"/>
      <c r="G756" s="498"/>
      <c r="H756" s="390"/>
      <c r="I756" s="391"/>
      <c r="J756" s="427"/>
      <c r="K756" s="387"/>
      <c r="L756" s="390"/>
      <c r="M756" s="398"/>
      <c r="N756" s="359"/>
      <c r="O756" s="399"/>
    </row>
    <row r="757" spans="1:16" s="436" customFormat="1" ht="11.1" customHeight="1" x14ac:dyDescent="0.15">
      <c r="A757" s="553"/>
      <c r="B757" s="554"/>
      <c r="C757" s="555"/>
      <c r="D757" s="556"/>
      <c r="E757" s="557"/>
      <c r="F757" s="531"/>
      <c r="G757" s="532"/>
      <c r="H757" s="413"/>
      <c r="I757" s="558"/>
      <c r="J757" s="426"/>
      <c r="K757" s="412"/>
      <c r="L757" s="413"/>
      <c r="M757" s="414"/>
      <c r="N757" s="422"/>
      <c r="O757" s="415"/>
    </row>
    <row r="758" spans="1:16" s="436" customFormat="1" ht="11.1" customHeight="1" x14ac:dyDescent="0.15">
      <c r="A758" s="550"/>
      <c r="B758" s="551"/>
      <c r="C758" s="241"/>
      <c r="D758" s="435"/>
      <c r="E758" s="552"/>
      <c r="F758" s="497"/>
      <c r="G758" s="498"/>
      <c r="H758" s="390"/>
      <c r="I758" s="391"/>
      <c r="J758" s="427"/>
      <c r="K758" s="387"/>
      <c r="L758" s="390"/>
      <c r="M758" s="398"/>
      <c r="N758" s="359"/>
      <c r="O758" s="399"/>
    </row>
    <row r="759" spans="1:16" s="436" customFormat="1" ht="11.1" customHeight="1" x14ac:dyDescent="0.15">
      <c r="A759" s="360"/>
      <c r="B759" s="400"/>
      <c r="C759" s="242"/>
      <c r="D759" s="416"/>
      <c r="E759" s="402"/>
      <c r="F759" s="500"/>
      <c r="G759" s="501"/>
      <c r="H759" s="405"/>
      <c r="I759" s="406"/>
      <c r="J759" s="428"/>
      <c r="K759" s="429"/>
      <c r="L759" s="405"/>
      <c r="M759" s="423"/>
      <c r="N759" s="424"/>
      <c r="O759" s="425"/>
    </row>
    <row r="760" spans="1:16" s="436" customFormat="1" ht="11.1" customHeight="1" x14ac:dyDescent="0.15">
      <c r="A760" s="11">
        <v>0</v>
      </c>
      <c r="B760" s="359">
        <v>0</v>
      </c>
      <c r="C760" s="241">
        <v>0</v>
      </c>
      <c r="D760" s="386"/>
      <c r="E760" s="387"/>
      <c r="F760" s="497"/>
      <c r="G760" s="498"/>
      <c r="H760" s="390"/>
      <c r="I760" s="391"/>
      <c r="J760" s="427"/>
      <c r="K760" s="387"/>
      <c r="L760" s="390"/>
      <c r="M760" s="398"/>
      <c r="N760" s="359"/>
      <c r="O760" s="399"/>
    </row>
    <row r="761" spans="1:16" s="436" customFormat="1" ht="11.1" customHeight="1" x14ac:dyDescent="0.15">
      <c r="A761" s="381">
        <v>0</v>
      </c>
      <c r="B761" s="359">
        <v>0</v>
      </c>
      <c r="C761" s="241">
        <v>0</v>
      </c>
      <c r="D761" s="386"/>
      <c r="E761" s="387"/>
      <c r="F761" s="504"/>
      <c r="G761" s="498"/>
      <c r="H761" s="390"/>
      <c r="I761" s="391"/>
      <c r="J761" s="427"/>
      <c r="K761" s="387"/>
      <c r="L761" s="390"/>
      <c r="M761" s="398"/>
      <c r="N761" s="359"/>
      <c r="O761" s="399"/>
    </row>
    <row r="762" spans="1:16" s="436" customFormat="1" ht="11.1" customHeight="1" x14ac:dyDescent="0.15">
      <c r="A762" s="360">
        <v>0</v>
      </c>
      <c r="B762" s="400">
        <v>0</v>
      </c>
      <c r="C762" s="242">
        <v>0</v>
      </c>
      <c r="D762" s="416">
        <v>0</v>
      </c>
      <c r="E762" s="402">
        <v>0</v>
      </c>
      <c r="F762" s="500">
        <v>0</v>
      </c>
      <c r="G762" s="501">
        <v>0</v>
      </c>
      <c r="H762" s="405">
        <v>0</v>
      </c>
      <c r="I762" s="406"/>
      <c r="J762" s="428"/>
      <c r="K762" s="429"/>
      <c r="L762" s="405"/>
      <c r="M762" s="423"/>
      <c r="N762" s="424"/>
      <c r="O762" s="425"/>
    </row>
    <row r="763" spans="1:16" s="16" customFormat="1" ht="11.1" customHeight="1" x14ac:dyDescent="0.15">
      <c r="A763" s="11"/>
      <c r="B763" s="359">
        <v>0</v>
      </c>
      <c r="C763" s="241">
        <v>0</v>
      </c>
      <c r="D763" s="386"/>
      <c r="E763" s="387"/>
      <c r="F763" s="497"/>
      <c r="G763" s="498"/>
      <c r="H763" s="390"/>
      <c r="I763" s="391"/>
      <c r="J763" s="426"/>
      <c r="K763" s="412"/>
      <c r="L763" s="413"/>
      <c r="M763" s="414"/>
      <c r="N763" s="422"/>
      <c r="O763" s="415"/>
    </row>
    <row r="764" spans="1:16" s="16" customFormat="1" ht="11.1" customHeight="1" x14ac:dyDescent="0.15">
      <c r="A764" s="381"/>
      <c r="B764" s="375"/>
      <c r="C764" s="241"/>
      <c r="D764" s="386"/>
      <c r="E764" s="387"/>
      <c r="F764" s="497"/>
      <c r="G764" s="498">
        <v>0</v>
      </c>
      <c r="H764" s="390"/>
      <c r="I764" s="391"/>
      <c r="J764" s="427"/>
      <c r="K764" s="387"/>
      <c r="L764" s="547">
        <v>0</v>
      </c>
      <c r="M764" s="398"/>
      <c r="N764" s="359"/>
      <c r="O764" s="447">
        <v>0</v>
      </c>
      <c r="P764" s="478">
        <v>0</v>
      </c>
    </row>
    <row r="765" spans="1:16" s="16" customFormat="1" ht="11.1" customHeight="1" x14ac:dyDescent="0.15">
      <c r="A765" s="360"/>
      <c r="B765" s="400"/>
      <c r="C765" s="242">
        <v>0</v>
      </c>
      <c r="D765" s="416">
        <v>0</v>
      </c>
      <c r="E765" s="402">
        <v>0</v>
      </c>
      <c r="F765" s="500">
        <v>0</v>
      </c>
      <c r="G765" s="501">
        <v>0</v>
      </c>
      <c r="H765" s="405">
        <v>0</v>
      </c>
      <c r="I765" s="406"/>
      <c r="J765" s="428"/>
      <c r="K765" s="429"/>
      <c r="L765" s="405"/>
      <c r="M765" s="423"/>
      <c r="N765" s="424"/>
      <c r="O765" s="425"/>
    </row>
    <row r="766" spans="1:16" s="16" customFormat="1" ht="11.1" customHeight="1" x14ac:dyDescent="0.15">
      <c r="A766" s="380"/>
      <c r="B766" s="379"/>
      <c r="C766" s="378"/>
      <c r="D766" s="377"/>
      <c r="E766" s="13"/>
      <c r="F766" s="494"/>
      <c r="G766" s="483"/>
      <c r="H766" s="376"/>
      <c r="I766" s="336"/>
      <c r="J766" s="328"/>
      <c r="K766" s="13"/>
      <c r="M766" s="231"/>
      <c r="N766" s="12"/>
      <c r="O766" s="329"/>
    </row>
    <row r="767" spans="1:16" s="16" customFormat="1" ht="11.1" customHeight="1" x14ac:dyDescent="0.15">
      <c r="A767" s="11"/>
      <c r="B767" s="375"/>
      <c r="C767" s="378"/>
      <c r="D767" s="377"/>
      <c r="E767" s="13"/>
      <c r="F767" s="494"/>
      <c r="G767" s="483">
        <v>0</v>
      </c>
      <c r="I767" s="336"/>
      <c r="J767" s="328"/>
      <c r="K767" s="13"/>
      <c r="L767" s="483">
        <v>0</v>
      </c>
      <c r="M767" s="562"/>
      <c r="N767" s="563"/>
      <c r="O767" s="564">
        <v>0</v>
      </c>
      <c r="P767" s="478">
        <v>0</v>
      </c>
    </row>
    <row r="768" spans="1:16" s="16" customFormat="1" ht="11.1" customHeight="1" x14ac:dyDescent="0.15">
      <c r="A768" s="373"/>
      <c r="B768" s="372"/>
      <c r="C768" s="371"/>
      <c r="D768" s="370"/>
      <c r="E768" s="369"/>
      <c r="F768" s="502"/>
      <c r="G768" s="503"/>
      <c r="H768" s="366"/>
      <c r="I768" s="365"/>
      <c r="J768" s="364"/>
      <c r="K768" s="369"/>
      <c r="L768" s="366"/>
      <c r="M768" s="383"/>
      <c r="N768" s="384"/>
      <c r="O768" s="385"/>
    </row>
    <row r="769" spans="1:15" s="3" customFormat="1" ht="13.5" x14ac:dyDescent="0.15">
      <c r="A769" s="1"/>
      <c r="B769" s="2"/>
      <c r="C769" s="240"/>
      <c r="D769" s="4"/>
      <c r="E769" s="5"/>
      <c r="F769" s="489"/>
      <c r="G769" s="490"/>
      <c r="H769" s="8"/>
      <c r="I769" s="9"/>
      <c r="K769" s="5"/>
      <c r="N769" s="8" t="s">
        <v>581</v>
      </c>
      <c r="O769" s="5">
        <v>16</v>
      </c>
    </row>
    <row r="770" spans="1:15" s="10" customFormat="1" ht="30" customHeight="1" x14ac:dyDescent="0.15">
      <c r="A770" s="1089" t="s">
        <v>1795</v>
      </c>
      <c r="B770" s="1090"/>
      <c r="C770" s="1090"/>
      <c r="D770" s="1090"/>
      <c r="E770" s="1090"/>
      <c r="F770" s="1090"/>
      <c r="G770" s="1090"/>
      <c r="H770" s="1090"/>
      <c r="I770" s="1090"/>
      <c r="J770" s="1090"/>
      <c r="K770" s="1090"/>
      <c r="L770" s="1090"/>
      <c r="M770" s="1090"/>
      <c r="N770" s="1090"/>
      <c r="O770" s="1091"/>
    </row>
    <row r="771" spans="1:15" s="10" customFormat="1" ht="13.5" customHeight="1" x14ac:dyDescent="0.15">
      <c r="A771" s="274"/>
      <c r="B771" s="27" t="s">
        <v>1828</v>
      </c>
      <c r="C771" s="275"/>
      <c r="D771" s="275"/>
      <c r="E771" s="275"/>
      <c r="F771" s="491"/>
      <c r="G771" s="491"/>
      <c r="H771" s="275"/>
      <c r="I771" s="275"/>
      <c r="J771" s="275"/>
      <c r="K771" s="275"/>
      <c r="L771" s="275"/>
      <c r="M771" s="275"/>
      <c r="N771" s="275"/>
      <c r="O771" s="434"/>
    </row>
    <row r="772" spans="1:15" s="10" customFormat="1" ht="15.95" customHeight="1" x14ac:dyDescent="0.15">
      <c r="A772" s="1092" t="s">
        <v>6</v>
      </c>
      <c r="B772" s="1095" t="s">
        <v>34</v>
      </c>
      <c r="C772" s="1098" t="s">
        <v>9</v>
      </c>
      <c r="D772" s="1101" t="s">
        <v>1850</v>
      </c>
      <c r="E772" s="1102"/>
      <c r="F772" s="1102"/>
      <c r="G772" s="1102"/>
      <c r="H772" s="1102"/>
      <c r="I772" s="1103"/>
      <c r="J772" s="1101" t="s">
        <v>1851</v>
      </c>
      <c r="K772" s="1102"/>
      <c r="L772" s="1107"/>
      <c r="M772" s="1109" t="s">
        <v>1852</v>
      </c>
      <c r="N772" s="1102"/>
      <c r="O772" s="1103"/>
    </row>
    <row r="773" spans="1:15" s="10" customFormat="1" ht="15.95" customHeight="1" x14ac:dyDescent="0.15">
      <c r="A773" s="1093"/>
      <c r="B773" s="1096"/>
      <c r="C773" s="1099"/>
      <c r="D773" s="1104"/>
      <c r="E773" s="1105"/>
      <c r="F773" s="1105"/>
      <c r="G773" s="1105"/>
      <c r="H773" s="1105"/>
      <c r="I773" s="1106"/>
      <c r="J773" s="1104"/>
      <c r="K773" s="1105"/>
      <c r="L773" s="1108"/>
      <c r="M773" s="1110"/>
      <c r="N773" s="1105"/>
      <c r="O773" s="1106"/>
    </row>
    <row r="774" spans="1:15" s="3" customFormat="1" ht="15.95" customHeight="1" x14ac:dyDescent="0.15">
      <c r="A774" s="1094"/>
      <c r="B774" s="1097"/>
      <c r="C774" s="1100"/>
      <c r="D774" s="334" t="s">
        <v>4</v>
      </c>
      <c r="E774" s="296" t="s">
        <v>5</v>
      </c>
      <c r="F774" s="492"/>
      <c r="G774" s="493"/>
      <c r="H774" s="1111"/>
      <c r="I774" s="1112"/>
      <c r="J774" s="326" t="s">
        <v>4</v>
      </c>
      <c r="K774" s="296" t="s">
        <v>5</v>
      </c>
      <c r="L774" s="299"/>
      <c r="M774" s="300" t="s">
        <v>4</v>
      </c>
      <c r="N774" s="296" t="s">
        <v>5</v>
      </c>
      <c r="O774" s="327"/>
    </row>
    <row r="775" spans="1:15" s="16" customFormat="1" ht="11.1" customHeight="1" x14ac:dyDescent="0.15">
      <c r="A775" s="11">
        <v>0</v>
      </c>
      <c r="B775" s="12">
        <v>0</v>
      </c>
      <c r="C775" s="241">
        <v>0</v>
      </c>
      <c r="D775" s="335"/>
      <c r="E775" s="13"/>
      <c r="F775" s="494"/>
      <c r="G775" s="483"/>
      <c r="I775" s="336"/>
      <c r="J775" s="328"/>
      <c r="K775" s="13"/>
      <c r="M775" s="231"/>
      <c r="N775" s="12"/>
      <c r="O775" s="329"/>
    </row>
    <row r="776" spans="1:15" s="16" customFormat="1" ht="11.1" customHeight="1" x14ac:dyDescent="0.15">
      <c r="A776" s="381">
        <v>0</v>
      </c>
      <c r="B776" s="12">
        <v>0</v>
      </c>
      <c r="C776" s="382">
        <v>0</v>
      </c>
      <c r="D776" s="335"/>
      <c r="E776" s="13"/>
      <c r="F776" s="494"/>
      <c r="G776" s="483"/>
      <c r="I776" s="336"/>
      <c r="J776" s="328"/>
      <c r="K776" s="13"/>
      <c r="M776" s="231"/>
      <c r="N776" s="12"/>
      <c r="O776" s="329"/>
    </row>
    <row r="777" spans="1:15" s="16" customFormat="1" ht="11.1" customHeight="1" x14ac:dyDescent="0.15">
      <c r="A777" s="360" t="s">
        <v>1929</v>
      </c>
      <c r="B777" s="361" t="s">
        <v>1387</v>
      </c>
      <c r="C777" s="363">
        <v>0</v>
      </c>
      <c r="D777" s="337">
        <v>0</v>
      </c>
      <c r="E777" s="362">
        <v>0</v>
      </c>
      <c r="F777" s="495">
        <v>0</v>
      </c>
      <c r="G777" s="496">
        <v>0</v>
      </c>
      <c r="H777" s="20">
        <v>0</v>
      </c>
      <c r="I777" s="338"/>
      <c r="J777" s="328"/>
      <c r="K777" s="13"/>
      <c r="M777" s="231"/>
      <c r="N777" s="12"/>
      <c r="O777" s="329"/>
    </row>
    <row r="778" spans="1:15" s="16" customFormat="1" ht="11.1" customHeight="1" x14ac:dyDescent="0.15">
      <c r="A778" s="11">
        <v>0</v>
      </c>
      <c r="B778" s="359">
        <v>0</v>
      </c>
      <c r="C778" s="241">
        <v>0</v>
      </c>
      <c r="D778" s="386"/>
      <c r="E778" s="387"/>
      <c r="F778" s="497"/>
      <c r="G778" s="498"/>
      <c r="H778" s="390"/>
      <c r="I778" s="391"/>
      <c r="J778" s="392"/>
      <c r="K778" s="393"/>
      <c r="L778" s="394"/>
      <c r="M778" s="395"/>
      <c r="N778" s="393"/>
      <c r="O778" s="396"/>
    </row>
    <row r="779" spans="1:15" s="16" customFormat="1" ht="11.1" customHeight="1" x14ac:dyDescent="0.15">
      <c r="A779" s="381">
        <v>0</v>
      </c>
      <c r="B779" s="359">
        <v>0</v>
      </c>
      <c r="C779" s="241">
        <v>0</v>
      </c>
      <c r="D779" s="386"/>
      <c r="E779" s="387"/>
      <c r="F779" s="497"/>
      <c r="G779" s="498"/>
      <c r="H779" s="430">
        <v>0</v>
      </c>
      <c r="I779" s="391"/>
      <c r="J779" s="397"/>
      <c r="K779" s="387"/>
      <c r="L779" s="390"/>
      <c r="M779" s="398"/>
      <c r="N779" s="387"/>
      <c r="O779" s="399"/>
    </row>
    <row r="780" spans="1:15" s="16" customFormat="1" ht="11.1" customHeight="1" x14ac:dyDescent="0.15">
      <c r="A780" s="360">
        <v>0</v>
      </c>
      <c r="B780" s="400" t="s">
        <v>631</v>
      </c>
      <c r="C780" s="242">
        <v>0</v>
      </c>
      <c r="D780" s="401">
        <v>0</v>
      </c>
      <c r="E780" s="402">
        <v>0</v>
      </c>
      <c r="F780" s="500">
        <v>0</v>
      </c>
      <c r="G780" s="501">
        <v>0</v>
      </c>
      <c r="H780" s="405">
        <v>0</v>
      </c>
      <c r="I780" s="406"/>
      <c r="J780" s="407">
        <v>0</v>
      </c>
      <c r="K780" s="408"/>
      <c r="L780" s="389"/>
      <c r="M780" s="409"/>
      <c r="N780" s="408"/>
      <c r="O780" s="410">
        <v>0</v>
      </c>
    </row>
    <row r="781" spans="1:15" s="436" customFormat="1" ht="11.1" customHeight="1" x14ac:dyDescent="0.15">
      <c r="A781" s="11">
        <v>0</v>
      </c>
      <c r="B781" s="359">
        <v>0</v>
      </c>
      <c r="C781" s="241">
        <v>0</v>
      </c>
      <c r="D781" s="386"/>
      <c r="E781" s="387"/>
      <c r="F781" s="497"/>
      <c r="G781" s="498"/>
      <c r="H781" s="390"/>
      <c r="I781" s="391"/>
      <c r="J781" s="392"/>
      <c r="K781" s="393"/>
      <c r="L781" s="394"/>
      <c r="M781" s="789"/>
      <c r="N781" s="393"/>
      <c r="O781" s="396"/>
    </row>
    <row r="782" spans="1:15" s="436" customFormat="1" ht="11.1" customHeight="1" x14ac:dyDescent="0.15">
      <c r="A782" s="381">
        <v>0</v>
      </c>
      <c r="B782" s="359" t="s">
        <v>1636</v>
      </c>
      <c r="C782" s="241" t="s">
        <v>1033</v>
      </c>
      <c r="D782" s="386"/>
      <c r="E782" s="387"/>
      <c r="F782" s="504"/>
      <c r="G782" s="498"/>
      <c r="H782" s="390"/>
      <c r="I782" s="391"/>
      <c r="J782" s="397"/>
      <c r="K782" s="387"/>
      <c r="L782" s="390"/>
      <c r="M782" s="790"/>
      <c r="N782" s="387"/>
      <c r="O782" s="399"/>
    </row>
    <row r="783" spans="1:15" s="436" customFormat="1" ht="11.1" customHeight="1" x14ac:dyDescent="0.15">
      <c r="A783" s="360">
        <v>0</v>
      </c>
      <c r="B783" s="400" t="s">
        <v>1930</v>
      </c>
      <c r="C783" s="242" t="s">
        <v>1931</v>
      </c>
      <c r="D783" s="401">
        <v>1802</v>
      </c>
      <c r="E783" s="402" t="s">
        <v>54</v>
      </c>
      <c r="F783" s="500"/>
      <c r="G783" s="501"/>
      <c r="H783" s="405"/>
      <c r="I783" s="406"/>
      <c r="J783" s="527">
        <v>1802</v>
      </c>
      <c r="K783" s="408" t="s">
        <v>54</v>
      </c>
      <c r="L783" s="510">
        <v>0</v>
      </c>
      <c r="M783" s="534">
        <v>0</v>
      </c>
      <c r="N783" s="408"/>
      <c r="O783" s="410">
        <v>0</v>
      </c>
    </row>
    <row r="784" spans="1:15" s="436" customFormat="1" ht="11.1" customHeight="1" x14ac:dyDescent="0.15">
      <c r="A784" s="11">
        <v>0</v>
      </c>
      <c r="B784" s="359">
        <v>0</v>
      </c>
      <c r="C784" s="241">
        <v>0</v>
      </c>
      <c r="D784" s="386"/>
      <c r="E784" s="387"/>
      <c r="F784" s="497"/>
      <c r="G784" s="498"/>
      <c r="H784" s="390"/>
      <c r="I784" s="391"/>
      <c r="J784" s="392"/>
      <c r="K784" s="393"/>
      <c r="L784" s="394"/>
      <c r="M784" s="789"/>
      <c r="N784" s="393"/>
      <c r="O784" s="396"/>
    </row>
    <row r="785" spans="1:15" s="436" customFormat="1" ht="11.1" customHeight="1" x14ac:dyDescent="0.15">
      <c r="A785" s="381">
        <v>0</v>
      </c>
      <c r="B785" s="359" t="s">
        <v>1683</v>
      </c>
      <c r="C785" s="241" t="s">
        <v>1033</v>
      </c>
      <c r="D785" s="386"/>
      <c r="E785" s="387"/>
      <c r="F785" s="504"/>
      <c r="G785" s="498"/>
      <c r="H785" s="390"/>
      <c r="I785" s="391"/>
      <c r="J785" s="397"/>
      <c r="K785" s="387"/>
      <c r="L785" s="390"/>
      <c r="M785" s="790"/>
      <c r="N785" s="387"/>
      <c r="O785" s="399"/>
    </row>
    <row r="786" spans="1:15" s="436" customFormat="1" ht="11.1" customHeight="1" x14ac:dyDescent="0.15">
      <c r="A786" s="360">
        <v>0</v>
      </c>
      <c r="B786" s="400" t="s">
        <v>1930</v>
      </c>
      <c r="C786" s="242" t="s">
        <v>1932</v>
      </c>
      <c r="D786" s="416">
        <v>44.6</v>
      </c>
      <c r="E786" s="402" t="s">
        <v>54</v>
      </c>
      <c r="F786" s="500"/>
      <c r="G786" s="501"/>
      <c r="H786" s="405"/>
      <c r="I786" s="406"/>
      <c r="J786" s="407">
        <v>44.6</v>
      </c>
      <c r="K786" s="408" t="s">
        <v>54</v>
      </c>
      <c r="L786" s="510">
        <v>0</v>
      </c>
      <c r="M786" s="534">
        <v>0</v>
      </c>
      <c r="N786" s="408"/>
      <c r="O786" s="410">
        <v>0</v>
      </c>
    </row>
    <row r="787" spans="1:15" s="436" customFormat="1" ht="11.1" customHeight="1" x14ac:dyDescent="0.15">
      <c r="A787" s="11">
        <v>0</v>
      </c>
      <c r="B787" s="359">
        <v>0</v>
      </c>
      <c r="C787" s="241">
        <v>0</v>
      </c>
      <c r="D787" s="386"/>
      <c r="E787" s="387"/>
      <c r="F787" s="497"/>
      <c r="G787" s="498"/>
      <c r="H787" s="390"/>
      <c r="I787" s="391"/>
      <c r="J787" s="392"/>
      <c r="K787" s="393"/>
      <c r="L787" s="394"/>
      <c r="M787" s="789"/>
      <c r="N787" s="393"/>
      <c r="O787" s="396"/>
    </row>
    <row r="788" spans="1:15" s="436" customFormat="1" ht="11.1" customHeight="1" x14ac:dyDescent="0.15">
      <c r="A788" s="381">
        <v>0</v>
      </c>
      <c r="B788" s="359" t="s">
        <v>1636</v>
      </c>
      <c r="C788" s="241" t="s">
        <v>1033</v>
      </c>
      <c r="D788" s="386"/>
      <c r="E788" s="387"/>
      <c r="F788" s="504"/>
      <c r="G788" s="498"/>
      <c r="H788" s="430"/>
      <c r="I788" s="391"/>
      <c r="J788" s="397"/>
      <c r="K788" s="387"/>
      <c r="L788" s="390"/>
      <c r="M788" s="790"/>
      <c r="N788" s="387"/>
      <c r="O788" s="399"/>
    </row>
    <row r="789" spans="1:15" s="436" customFormat="1" ht="11.1" customHeight="1" x14ac:dyDescent="0.15">
      <c r="A789" s="360">
        <v>0</v>
      </c>
      <c r="B789" s="400" t="s">
        <v>1933</v>
      </c>
      <c r="C789" s="242" t="s">
        <v>1934</v>
      </c>
      <c r="D789" s="401">
        <v>517</v>
      </c>
      <c r="E789" s="402" t="s">
        <v>54</v>
      </c>
      <c r="F789" s="500"/>
      <c r="G789" s="501"/>
      <c r="H789" s="405"/>
      <c r="I789" s="406"/>
      <c r="J789" s="527">
        <v>367</v>
      </c>
      <c r="K789" s="408" t="s">
        <v>54</v>
      </c>
      <c r="L789" s="510">
        <v>0</v>
      </c>
      <c r="M789" s="534">
        <v>150</v>
      </c>
      <c r="N789" s="408" t="s">
        <v>54</v>
      </c>
      <c r="O789" s="410">
        <v>0</v>
      </c>
    </row>
    <row r="790" spans="1:15" s="436" customFormat="1" ht="11.1" customHeight="1" x14ac:dyDescent="0.15">
      <c r="A790" s="11">
        <v>0</v>
      </c>
      <c r="B790" s="359">
        <v>0</v>
      </c>
      <c r="C790" s="241">
        <v>0</v>
      </c>
      <c r="D790" s="386"/>
      <c r="E790" s="387"/>
      <c r="F790" s="497"/>
      <c r="G790" s="498"/>
      <c r="H790" s="390"/>
      <c r="I790" s="391"/>
      <c r="J790" s="392"/>
      <c r="K790" s="393"/>
      <c r="L790" s="394"/>
      <c r="M790" s="789"/>
      <c r="N790" s="393"/>
      <c r="O790" s="396"/>
    </row>
    <row r="791" spans="1:15" s="436" customFormat="1" ht="11.1" customHeight="1" x14ac:dyDescent="0.15">
      <c r="A791" s="381">
        <v>0</v>
      </c>
      <c r="B791" s="359" t="s">
        <v>1683</v>
      </c>
      <c r="C791" s="241" t="s">
        <v>1033</v>
      </c>
      <c r="D791" s="386"/>
      <c r="E791" s="387"/>
      <c r="F791" s="504"/>
      <c r="G791" s="498"/>
      <c r="H791" s="390"/>
      <c r="I791" s="391"/>
      <c r="J791" s="397"/>
      <c r="K791" s="387"/>
      <c r="L791" s="390"/>
      <c r="M791" s="790"/>
      <c r="N791" s="387"/>
      <c r="O791" s="399"/>
    </row>
    <row r="792" spans="1:15" s="436" customFormat="1" ht="11.1" customHeight="1" x14ac:dyDescent="0.15">
      <c r="A792" s="360">
        <v>0</v>
      </c>
      <c r="B792" s="400" t="s">
        <v>1933</v>
      </c>
      <c r="C792" s="242" t="s">
        <v>1934</v>
      </c>
      <c r="D792" s="416">
        <v>35.1</v>
      </c>
      <c r="E792" s="402" t="s">
        <v>54</v>
      </c>
      <c r="F792" s="500"/>
      <c r="G792" s="501"/>
      <c r="H792" s="405"/>
      <c r="I792" s="406"/>
      <c r="J792" s="407">
        <v>20.8</v>
      </c>
      <c r="K792" s="408" t="s">
        <v>54</v>
      </c>
      <c r="L792" s="510">
        <v>0</v>
      </c>
      <c r="M792" s="409">
        <v>14.3</v>
      </c>
      <c r="N792" s="408" t="s">
        <v>54</v>
      </c>
      <c r="O792" s="410">
        <v>0</v>
      </c>
    </row>
    <row r="793" spans="1:15" s="436" customFormat="1" ht="11.1" customHeight="1" x14ac:dyDescent="0.15">
      <c r="A793" s="11">
        <v>0</v>
      </c>
      <c r="B793" s="359">
        <v>0</v>
      </c>
      <c r="C793" s="241">
        <v>0</v>
      </c>
      <c r="D793" s="386"/>
      <c r="E793" s="387"/>
      <c r="F793" s="497"/>
      <c r="G793" s="498"/>
      <c r="H793" s="390"/>
      <c r="I793" s="391"/>
      <c r="J793" s="392"/>
      <c r="K793" s="393"/>
      <c r="L793" s="394"/>
      <c r="M793" s="789"/>
      <c r="N793" s="393"/>
      <c r="O793" s="396"/>
    </row>
    <row r="794" spans="1:15" s="436" customFormat="1" ht="11.1" customHeight="1" x14ac:dyDescent="0.15">
      <c r="A794" s="381">
        <v>0</v>
      </c>
      <c r="B794" s="359" t="s">
        <v>1935</v>
      </c>
      <c r="C794" s="241">
        <v>0</v>
      </c>
      <c r="D794" s="386"/>
      <c r="E794" s="387"/>
      <c r="F794" s="499"/>
      <c r="G794" s="498"/>
      <c r="H794" s="390"/>
      <c r="I794" s="391"/>
      <c r="J794" s="397"/>
      <c r="K794" s="387"/>
      <c r="L794" s="390"/>
      <c r="M794" s="790"/>
      <c r="N794" s="387"/>
      <c r="O794" s="399"/>
    </row>
    <row r="795" spans="1:15" s="436" customFormat="1" ht="11.1" customHeight="1" x14ac:dyDescent="0.15">
      <c r="A795" s="360">
        <v>0</v>
      </c>
      <c r="B795" s="400" t="s">
        <v>1333</v>
      </c>
      <c r="C795" s="242" t="s">
        <v>1033</v>
      </c>
      <c r="D795" s="401">
        <v>1626</v>
      </c>
      <c r="E795" s="402" t="s">
        <v>54</v>
      </c>
      <c r="F795" s="500"/>
      <c r="G795" s="501"/>
      <c r="H795" s="405"/>
      <c r="I795" s="406"/>
      <c r="J795" s="527">
        <v>274</v>
      </c>
      <c r="K795" s="408" t="s">
        <v>54</v>
      </c>
      <c r="L795" s="510">
        <v>0</v>
      </c>
      <c r="M795" s="534">
        <v>1352</v>
      </c>
      <c r="N795" s="408" t="s">
        <v>54</v>
      </c>
      <c r="O795" s="410">
        <v>0</v>
      </c>
    </row>
    <row r="796" spans="1:15" s="16" customFormat="1" ht="11.1" customHeight="1" x14ac:dyDescent="0.15">
      <c r="A796" s="11">
        <v>0</v>
      </c>
      <c r="B796" s="359">
        <v>0</v>
      </c>
      <c r="C796" s="241">
        <v>0</v>
      </c>
      <c r="D796" s="439"/>
      <c r="E796" s="387"/>
      <c r="F796" s="497"/>
      <c r="G796" s="498"/>
      <c r="H796" s="390"/>
      <c r="I796" s="391"/>
      <c r="J796" s="392"/>
      <c r="K796" s="393"/>
      <c r="L796" s="394"/>
      <c r="M796" s="789"/>
      <c r="N796" s="393"/>
      <c r="O796" s="396"/>
    </row>
    <row r="797" spans="1:15" s="16" customFormat="1" ht="11.1" customHeight="1" x14ac:dyDescent="0.15">
      <c r="A797" s="381">
        <v>0</v>
      </c>
      <c r="B797" s="359" t="s">
        <v>633</v>
      </c>
      <c r="C797" s="241" t="s">
        <v>1936</v>
      </c>
      <c r="D797" s="439"/>
      <c r="E797" s="387"/>
      <c r="F797" s="499"/>
      <c r="G797" s="498"/>
      <c r="H797" s="430"/>
      <c r="I797" s="391"/>
      <c r="J797" s="397"/>
      <c r="K797" s="387"/>
      <c r="L797" s="390"/>
      <c r="M797" s="790"/>
      <c r="N797" s="387"/>
      <c r="O797" s="399"/>
    </row>
    <row r="798" spans="1:15" s="16" customFormat="1" ht="11.1" customHeight="1" x14ac:dyDescent="0.15">
      <c r="A798" s="360">
        <v>0</v>
      </c>
      <c r="B798" s="400" t="s">
        <v>634</v>
      </c>
      <c r="C798" s="242" t="s">
        <v>1937</v>
      </c>
      <c r="D798" s="401">
        <v>679</v>
      </c>
      <c r="E798" s="402" t="s">
        <v>641</v>
      </c>
      <c r="F798" s="500"/>
      <c r="G798" s="501"/>
      <c r="H798" s="405"/>
      <c r="I798" s="406"/>
      <c r="J798" s="527">
        <v>551</v>
      </c>
      <c r="K798" s="408" t="s">
        <v>641</v>
      </c>
      <c r="L798" s="510">
        <v>0</v>
      </c>
      <c r="M798" s="534">
        <v>128</v>
      </c>
      <c r="N798" s="408" t="s">
        <v>641</v>
      </c>
      <c r="O798" s="410">
        <v>0</v>
      </c>
    </row>
    <row r="799" spans="1:15" s="16" customFormat="1" ht="11.1" customHeight="1" x14ac:dyDescent="0.15">
      <c r="A799" s="11">
        <v>0</v>
      </c>
      <c r="B799" s="359">
        <v>0</v>
      </c>
      <c r="C799" s="241">
        <v>0</v>
      </c>
      <c r="D799" s="439"/>
      <c r="E799" s="387"/>
      <c r="F799" s="497"/>
      <c r="G799" s="498"/>
      <c r="H799" s="390"/>
      <c r="I799" s="391"/>
      <c r="J799" s="392"/>
      <c r="K799" s="393"/>
      <c r="L799" s="394"/>
      <c r="M799" s="789"/>
      <c r="N799" s="393"/>
      <c r="O799" s="396"/>
    </row>
    <row r="800" spans="1:15" s="16" customFormat="1" ht="11.1" customHeight="1" x14ac:dyDescent="0.15">
      <c r="A800" s="381">
        <v>0</v>
      </c>
      <c r="B800" s="359" t="s">
        <v>635</v>
      </c>
      <c r="C800" s="241" t="s">
        <v>1936</v>
      </c>
      <c r="D800" s="439"/>
      <c r="E800" s="387"/>
      <c r="F800" s="499"/>
      <c r="G800" s="498"/>
      <c r="H800" s="430"/>
      <c r="I800" s="391"/>
      <c r="J800" s="397"/>
      <c r="K800" s="387"/>
      <c r="L800" s="390"/>
      <c r="M800" s="790"/>
      <c r="N800" s="387"/>
      <c r="O800" s="399"/>
    </row>
    <row r="801" spans="1:15" s="16" customFormat="1" ht="11.1" customHeight="1" x14ac:dyDescent="0.15">
      <c r="A801" s="360">
        <v>0</v>
      </c>
      <c r="B801" s="400" t="s">
        <v>634</v>
      </c>
      <c r="C801" s="242" t="s">
        <v>1937</v>
      </c>
      <c r="D801" s="401">
        <v>115</v>
      </c>
      <c r="E801" s="402" t="s">
        <v>641</v>
      </c>
      <c r="F801" s="500"/>
      <c r="G801" s="501"/>
      <c r="H801" s="405"/>
      <c r="I801" s="406"/>
      <c r="J801" s="527">
        <v>115</v>
      </c>
      <c r="K801" s="408" t="s">
        <v>641</v>
      </c>
      <c r="L801" s="510">
        <v>0</v>
      </c>
      <c r="M801" s="534">
        <v>0</v>
      </c>
      <c r="N801" s="408"/>
      <c r="O801" s="410">
        <v>0</v>
      </c>
    </row>
    <row r="802" spans="1:15" s="16" customFormat="1" ht="11.1" customHeight="1" x14ac:dyDescent="0.15">
      <c r="A802" s="11">
        <v>0</v>
      </c>
      <c r="B802" s="359">
        <v>0</v>
      </c>
      <c r="C802" s="241">
        <v>0</v>
      </c>
      <c r="D802" s="439"/>
      <c r="E802" s="387"/>
      <c r="F802" s="497"/>
      <c r="G802" s="498"/>
      <c r="H802" s="390"/>
      <c r="I802" s="391"/>
      <c r="J802" s="392"/>
      <c r="K802" s="393"/>
      <c r="L802" s="394"/>
      <c r="M802" s="414"/>
      <c r="N802" s="422"/>
      <c r="O802" s="415"/>
    </row>
    <row r="803" spans="1:15" s="16" customFormat="1" ht="11.1" customHeight="1" x14ac:dyDescent="0.15">
      <c r="A803" s="381">
        <v>0</v>
      </c>
      <c r="B803" s="359" t="s">
        <v>639</v>
      </c>
      <c r="C803" s="241" t="s">
        <v>640</v>
      </c>
      <c r="D803" s="439"/>
      <c r="E803" s="387"/>
      <c r="F803" s="499"/>
      <c r="G803" s="498"/>
      <c r="H803" s="390"/>
      <c r="I803" s="391"/>
      <c r="J803" s="397"/>
      <c r="K803" s="387"/>
      <c r="L803" s="390"/>
      <c r="M803" s="398"/>
      <c r="N803" s="359"/>
      <c r="O803" s="399"/>
    </row>
    <row r="804" spans="1:15" s="16" customFormat="1" ht="11.1" customHeight="1" x14ac:dyDescent="0.15">
      <c r="A804" s="360">
        <v>0</v>
      </c>
      <c r="B804" s="400" t="s">
        <v>634</v>
      </c>
      <c r="C804" s="242" t="s">
        <v>642</v>
      </c>
      <c r="D804" s="401">
        <v>609</v>
      </c>
      <c r="E804" s="402" t="s">
        <v>641</v>
      </c>
      <c r="F804" s="500"/>
      <c r="G804" s="501"/>
      <c r="H804" s="405"/>
      <c r="I804" s="406"/>
      <c r="J804" s="527">
        <v>546</v>
      </c>
      <c r="K804" s="408" t="s">
        <v>641</v>
      </c>
      <c r="L804" s="510">
        <v>0</v>
      </c>
      <c r="M804" s="423">
        <v>63</v>
      </c>
      <c r="N804" s="408" t="s">
        <v>641</v>
      </c>
      <c r="O804" s="410">
        <v>0</v>
      </c>
    </row>
    <row r="805" spans="1:15" s="436" customFormat="1" ht="11.1" customHeight="1" x14ac:dyDescent="0.15">
      <c r="A805" s="11">
        <v>0</v>
      </c>
      <c r="B805" s="359">
        <v>0</v>
      </c>
      <c r="C805" s="241" t="s">
        <v>1033</v>
      </c>
      <c r="D805" s="386"/>
      <c r="E805" s="387"/>
      <c r="F805" s="497"/>
      <c r="G805" s="498"/>
      <c r="H805" s="390"/>
      <c r="I805" s="391"/>
      <c r="J805" s="392"/>
      <c r="K805" s="393"/>
      <c r="L805" s="394"/>
      <c r="M805" s="414"/>
      <c r="N805" s="422"/>
      <c r="O805" s="415"/>
    </row>
    <row r="806" spans="1:15" s="436" customFormat="1" ht="11.1" customHeight="1" x14ac:dyDescent="0.15">
      <c r="A806" s="381">
        <v>0</v>
      </c>
      <c r="B806" s="359" t="s">
        <v>1395</v>
      </c>
      <c r="C806" s="241" t="s">
        <v>1938</v>
      </c>
      <c r="D806" s="386"/>
      <c r="E806" s="387"/>
      <c r="F806" s="504"/>
      <c r="G806" s="498"/>
      <c r="H806" s="390"/>
      <c r="I806" s="391"/>
      <c r="J806" s="397"/>
      <c r="K806" s="387"/>
      <c r="L806" s="390"/>
      <c r="M806" s="398"/>
      <c r="N806" s="359"/>
      <c r="O806" s="399"/>
    </row>
    <row r="807" spans="1:15" s="436" customFormat="1" ht="11.1" customHeight="1" x14ac:dyDescent="0.15">
      <c r="A807" s="360">
        <v>0</v>
      </c>
      <c r="B807" s="400" t="s">
        <v>634</v>
      </c>
      <c r="C807" s="242" t="s">
        <v>642</v>
      </c>
      <c r="D807" s="416">
        <v>21.8</v>
      </c>
      <c r="E807" s="402" t="s">
        <v>641</v>
      </c>
      <c r="F807" s="500"/>
      <c r="G807" s="501"/>
      <c r="H807" s="405"/>
      <c r="I807" s="406"/>
      <c r="J807" s="407">
        <v>21.8</v>
      </c>
      <c r="K807" s="408" t="s">
        <v>641</v>
      </c>
      <c r="L807" s="510">
        <v>0</v>
      </c>
      <c r="M807" s="423">
        <v>0</v>
      </c>
      <c r="N807" s="408"/>
      <c r="O807" s="410">
        <v>0</v>
      </c>
    </row>
    <row r="808" spans="1:15" s="16" customFormat="1" ht="11.1" customHeight="1" x14ac:dyDescent="0.15">
      <c r="A808" s="11">
        <v>0</v>
      </c>
      <c r="B808" s="359">
        <v>0</v>
      </c>
      <c r="C808" s="241">
        <v>0</v>
      </c>
      <c r="D808" s="386"/>
      <c r="E808" s="387"/>
      <c r="F808" s="497"/>
      <c r="G808" s="498"/>
      <c r="H808" s="390"/>
      <c r="I808" s="391"/>
      <c r="J808" s="392"/>
      <c r="K808" s="393"/>
      <c r="L808" s="394"/>
      <c r="M808" s="414"/>
      <c r="N808" s="422"/>
      <c r="O808" s="415"/>
    </row>
    <row r="809" spans="1:15" s="16" customFormat="1" ht="11.1" customHeight="1" x14ac:dyDescent="0.15">
      <c r="A809" s="381">
        <v>0</v>
      </c>
      <c r="B809" s="359" t="s">
        <v>1396</v>
      </c>
      <c r="C809" s="241" t="s">
        <v>643</v>
      </c>
      <c r="D809" s="386"/>
      <c r="E809" s="387"/>
      <c r="F809" s="504"/>
      <c r="G809" s="498"/>
      <c r="H809" s="430"/>
      <c r="I809" s="391"/>
      <c r="J809" s="397"/>
      <c r="K809" s="387"/>
      <c r="L809" s="390"/>
      <c r="M809" s="398"/>
      <c r="N809" s="359"/>
      <c r="O809" s="399"/>
    </row>
    <row r="810" spans="1:15" s="16" customFormat="1" ht="11.1" customHeight="1" x14ac:dyDescent="0.15">
      <c r="A810" s="360">
        <v>0</v>
      </c>
      <c r="B810" s="400" t="s">
        <v>634</v>
      </c>
      <c r="C810" s="242" t="s">
        <v>642</v>
      </c>
      <c r="D810" s="416">
        <v>7</v>
      </c>
      <c r="E810" s="402" t="s">
        <v>641</v>
      </c>
      <c r="F810" s="500"/>
      <c r="G810" s="501"/>
      <c r="H810" s="405"/>
      <c r="I810" s="406"/>
      <c r="J810" s="407">
        <v>7</v>
      </c>
      <c r="K810" s="408" t="s">
        <v>641</v>
      </c>
      <c r="L810" s="510">
        <v>0</v>
      </c>
      <c r="M810" s="423"/>
      <c r="N810" s="424"/>
      <c r="O810" s="425"/>
    </row>
    <row r="811" spans="1:15" s="16" customFormat="1" ht="11.1" customHeight="1" x14ac:dyDescent="0.15">
      <c r="A811" s="11">
        <v>0</v>
      </c>
      <c r="B811" s="359">
        <v>0</v>
      </c>
      <c r="C811" s="241">
        <v>0</v>
      </c>
      <c r="D811" s="386"/>
      <c r="E811" s="387"/>
      <c r="F811" s="497"/>
      <c r="G811" s="498"/>
      <c r="H811" s="390"/>
      <c r="I811" s="391"/>
      <c r="J811" s="392"/>
      <c r="K811" s="393"/>
      <c r="L811" s="394"/>
      <c r="M811" s="414"/>
      <c r="N811" s="422"/>
      <c r="O811" s="415"/>
    </row>
    <row r="812" spans="1:15" s="16" customFormat="1" ht="11.1" customHeight="1" x14ac:dyDescent="0.15">
      <c r="A812" s="381">
        <v>0</v>
      </c>
      <c r="B812" s="359" t="s">
        <v>1939</v>
      </c>
      <c r="C812" s="241">
        <v>0</v>
      </c>
      <c r="D812" s="386"/>
      <c r="E812" s="387"/>
      <c r="F812" s="504"/>
      <c r="G812" s="498"/>
      <c r="H812" s="430"/>
      <c r="I812" s="391"/>
      <c r="J812" s="397"/>
      <c r="K812" s="387"/>
      <c r="L812" s="390"/>
      <c r="M812" s="398"/>
      <c r="N812" s="359"/>
      <c r="O812" s="399"/>
    </row>
    <row r="813" spans="1:15" s="16" customFormat="1" ht="11.1" customHeight="1" x14ac:dyDescent="0.15">
      <c r="A813" s="360">
        <v>0</v>
      </c>
      <c r="B813" s="400" t="s">
        <v>1333</v>
      </c>
      <c r="C813" s="242" t="s">
        <v>1033</v>
      </c>
      <c r="D813" s="401">
        <v>136</v>
      </c>
      <c r="E813" s="402" t="s">
        <v>54</v>
      </c>
      <c r="F813" s="500"/>
      <c r="G813" s="501"/>
      <c r="H813" s="405"/>
      <c r="I813" s="406"/>
      <c r="J813" s="527">
        <v>136</v>
      </c>
      <c r="K813" s="408" t="s">
        <v>54</v>
      </c>
      <c r="L813" s="510">
        <v>0</v>
      </c>
      <c r="M813" s="423"/>
      <c r="N813" s="424"/>
      <c r="O813" s="425"/>
    </row>
    <row r="814" spans="1:15" s="16" customFormat="1" ht="11.1" customHeight="1" x14ac:dyDescent="0.15">
      <c r="A814" s="11"/>
      <c r="B814" s="359"/>
      <c r="C814" s="241"/>
      <c r="D814" s="386"/>
      <c r="E814" s="387"/>
      <c r="F814" s="497"/>
      <c r="G814" s="498"/>
      <c r="H814" s="390"/>
      <c r="I814" s="391"/>
      <c r="J814" s="426"/>
      <c r="K814" s="412"/>
      <c r="L814" s="413"/>
      <c r="M814" s="414"/>
      <c r="N814" s="422"/>
      <c r="O814" s="415"/>
    </row>
    <row r="815" spans="1:15" s="16" customFormat="1" ht="11.1" customHeight="1" x14ac:dyDescent="0.15">
      <c r="A815" s="381"/>
      <c r="B815" s="375"/>
      <c r="C815" s="241"/>
      <c r="D815" s="386"/>
      <c r="E815" s="387"/>
      <c r="F815" s="497"/>
      <c r="G815" s="498"/>
      <c r="H815" s="390"/>
      <c r="I815" s="391"/>
      <c r="J815" s="427"/>
      <c r="K815" s="387"/>
      <c r="L815" s="390"/>
      <c r="M815" s="398"/>
      <c r="N815" s="359"/>
      <c r="O815" s="399"/>
    </row>
    <row r="816" spans="1:15" s="16" customFormat="1" ht="11.1" customHeight="1" x14ac:dyDescent="0.15">
      <c r="A816" s="360"/>
      <c r="B816" s="400"/>
      <c r="C816" s="242"/>
      <c r="D816" s="416"/>
      <c r="E816" s="402"/>
      <c r="F816" s="500"/>
      <c r="G816" s="501"/>
      <c r="H816" s="405"/>
      <c r="I816" s="406"/>
      <c r="J816" s="428"/>
      <c r="K816" s="429"/>
      <c r="L816" s="405"/>
      <c r="M816" s="423"/>
      <c r="N816" s="424"/>
      <c r="O816" s="425"/>
    </row>
    <row r="817" spans="1:16" s="16" customFormat="1" ht="11.1" customHeight="1" x14ac:dyDescent="0.15">
      <c r="A817" s="380"/>
      <c r="B817" s="379"/>
      <c r="C817" s="378"/>
      <c r="D817" s="377"/>
      <c r="E817" s="13"/>
      <c r="F817" s="494"/>
      <c r="G817" s="483"/>
      <c r="H817" s="376"/>
      <c r="I817" s="336"/>
      <c r="J817" s="328"/>
      <c r="K817" s="13"/>
      <c r="M817" s="231"/>
      <c r="N817" s="12"/>
      <c r="O817" s="329"/>
    </row>
    <row r="818" spans="1:16" s="16" customFormat="1" ht="11.1" customHeight="1" x14ac:dyDescent="0.15">
      <c r="A818" s="11"/>
      <c r="B818" s="375"/>
      <c r="C818" s="378"/>
      <c r="D818" s="377"/>
      <c r="E818" s="13"/>
      <c r="F818" s="494"/>
      <c r="G818" s="483">
        <v>0</v>
      </c>
      <c r="I818" s="336"/>
      <c r="J818" s="328"/>
      <c r="K818" s="13"/>
      <c r="L818" s="15">
        <v>0</v>
      </c>
      <c r="M818" s="231"/>
      <c r="N818" s="12"/>
      <c r="O818" s="431">
        <v>0</v>
      </c>
      <c r="P818" s="535">
        <v>0</v>
      </c>
    </row>
    <row r="819" spans="1:16" s="16" customFormat="1" ht="11.1" customHeight="1" x14ac:dyDescent="0.15">
      <c r="A819" s="373"/>
      <c r="B819" s="372"/>
      <c r="C819" s="371"/>
      <c r="D819" s="370"/>
      <c r="E819" s="369"/>
      <c r="F819" s="502"/>
      <c r="G819" s="503"/>
      <c r="H819" s="366"/>
      <c r="I819" s="365"/>
      <c r="J819" s="364"/>
      <c r="K819" s="369"/>
      <c r="L819" s="366"/>
      <c r="M819" s="383"/>
      <c r="N819" s="384"/>
      <c r="O819" s="385"/>
    </row>
    <row r="820" spans="1:16" s="3" customFormat="1" ht="13.5" x14ac:dyDescent="0.15">
      <c r="A820" s="1"/>
      <c r="B820" s="2"/>
      <c r="C820" s="240"/>
      <c r="D820" s="4"/>
      <c r="E820" s="5"/>
      <c r="F820" s="489"/>
      <c r="G820" s="490"/>
      <c r="H820" s="8"/>
      <c r="I820" s="9"/>
      <c r="K820" s="5"/>
      <c r="N820" s="8" t="s">
        <v>581</v>
      </c>
      <c r="O820" s="5">
        <v>17</v>
      </c>
    </row>
    <row r="821" spans="1:16" s="10" customFormat="1" ht="30" customHeight="1" x14ac:dyDescent="0.15">
      <c r="A821" s="1089" t="s">
        <v>1795</v>
      </c>
      <c r="B821" s="1090"/>
      <c r="C821" s="1090"/>
      <c r="D821" s="1090"/>
      <c r="E821" s="1090"/>
      <c r="F821" s="1090"/>
      <c r="G821" s="1090"/>
      <c r="H821" s="1090"/>
      <c r="I821" s="1090"/>
      <c r="J821" s="1090"/>
      <c r="K821" s="1090"/>
      <c r="L821" s="1090"/>
      <c r="M821" s="1090"/>
      <c r="N821" s="1090"/>
      <c r="O821" s="1091"/>
    </row>
    <row r="822" spans="1:16" s="10" customFormat="1" ht="13.5" customHeight="1" x14ac:dyDescent="0.15">
      <c r="A822" s="274"/>
      <c r="B822" s="27" t="s">
        <v>1828</v>
      </c>
      <c r="C822" s="275"/>
      <c r="D822" s="275"/>
      <c r="E822" s="275"/>
      <c r="F822" s="491"/>
      <c r="G822" s="491"/>
      <c r="H822" s="275"/>
      <c r="I822" s="275"/>
      <c r="J822" s="275"/>
      <c r="K822" s="275"/>
      <c r="L822" s="275"/>
      <c r="M822" s="275"/>
      <c r="N822" s="275"/>
      <c r="O822" s="434"/>
    </row>
    <row r="823" spans="1:16" s="10" customFormat="1" ht="15.95" customHeight="1" x14ac:dyDescent="0.15">
      <c r="A823" s="1092" t="s">
        <v>6</v>
      </c>
      <c r="B823" s="1095" t="s">
        <v>34</v>
      </c>
      <c r="C823" s="1098" t="s">
        <v>9</v>
      </c>
      <c r="D823" s="1101" t="s">
        <v>1850</v>
      </c>
      <c r="E823" s="1102"/>
      <c r="F823" s="1102"/>
      <c r="G823" s="1102"/>
      <c r="H823" s="1102"/>
      <c r="I823" s="1103"/>
      <c r="J823" s="1101" t="s">
        <v>1851</v>
      </c>
      <c r="K823" s="1102"/>
      <c r="L823" s="1107"/>
      <c r="M823" s="1109" t="s">
        <v>1852</v>
      </c>
      <c r="N823" s="1102"/>
      <c r="O823" s="1103"/>
    </row>
    <row r="824" spans="1:16" s="10" customFormat="1" ht="15.95" customHeight="1" x14ac:dyDescent="0.15">
      <c r="A824" s="1093"/>
      <c r="B824" s="1096"/>
      <c r="C824" s="1099"/>
      <c r="D824" s="1104"/>
      <c r="E824" s="1105"/>
      <c r="F824" s="1105"/>
      <c r="G824" s="1105"/>
      <c r="H824" s="1105"/>
      <c r="I824" s="1106"/>
      <c r="J824" s="1104"/>
      <c r="K824" s="1105"/>
      <c r="L824" s="1108"/>
      <c r="M824" s="1110"/>
      <c r="N824" s="1105"/>
      <c r="O824" s="1106"/>
    </row>
    <row r="825" spans="1:16" s="3" customFormat="1" ht="15.95" customHeight="1" x14ac:dyDescent="0.15">
      <c r="A825" s="1094"/>
      <c r="B825" s="1097"/>
      <c r="C825" s="1100"/>
      <c r="D825" s="334" t="s">
        <v>4</v>
      </c>
      <c r="E825" s="296" t="s">
        <v>5</v>
      </c>
      <c r="F825" s="492"/>
      <c r="G825" s="493"/>
      <c r="H825" s="1111"/>
      <c r="I825" s="1112"/>
      <c r="J825" s="326" t="s">
        <v>4</v>
      </c>
      <c r="K825" s="296" t="s">
        <v>5</v>
      </c>
      <c r="L825" s="299"/>
      <c r="M825" s="300" t="s">
        <v>4</v>
      </c>
      <c r="N825" s="296" t="s">
        <v>5</v>
      </c>
      <c r="O825" s="327"/>
    </row>
    <row r="826" spans="1:16" s="16" customFormat="1" ht="11.1" customHeight="1" x14ac:dyDescent="0.15">
      <c r="A826" s="11">
        <v>0</v>
      </c>
      <c r="B826" s="12">
        <v>0</v>
      </c>
      <c r="C826" s="241">
        <v>0</v>
      </c>
      <c r="D826" s="335"/>
      <c r="E826" s="13"/>
      <c r="F826" s="494"/>
      <c r="G826" s="483"/>
      <c r="I826" s="336"/>
      <c r="J826" s="328"/>
      <c r="K826" s="13"/>
      <c r="M826" s="231"/>
      <c r="N826" s="12"/>
      <c r="O826" s="329"/>
    </row>
    <row r="827" spans="1:16" s="16" customFormat="1" ht="11.1" customHeight="1" x14ac:dyDescent="0.15">
      <c r="A827" s="381">
        <v>0</v>
      </c>
      <c r="B827" s="12">
        <v>0</v>
      </c>
      <c r="C827" s="382">
        <v>0</v>
      </c>
      <c r="D827" s="335"/>
      <c r="E827" s="13"/>
      <c r="F827" s="494"/>
      <c r="G827" s="483"/>
      <c r="I827" s="336"/>
      <c r="J827" s="328"/>
      <c r="K827" s="13"/>
      <c r="M827" s="231"/>
      <c r="N827" s="12"/>
      <c r="O827" s="329"/>
    </row>
    <row r="828" spans="1:16" s="16" customFormat="1" ht="11.1" customHeight="1" x14ac:dyDescent="0.15">
      <c r="A828" s="360" t="s">
        <v>1837</v>
      </c>
      <c r="B828" s="361" t="s">
        <v>1387</v>
      </c>
      <c r="C828" s="363">
        <v>0</v>
      </c>
      <c r="D828" s="337">
        <v>0</v>
      </c>
      <c r="E828" s="362">
        <v>0</v>
      </c>
      <c r="F828" s="495">
        <v>0</v>
      </c>
      <c r="G828" s="496">
        <v>0</v>
      </c>
      <c r="H828" s="20">
        <v>0</v>
      </c>
      <c r="I828" s="338"/>
      <c r="J828" s="328"/>
      <c r="K828" s="13"/>
      <c r="M828" s="231"/>
      <c r="N828" s="12"/>
      <c r="O828" s="329"/>
    </row>
    <row r="829" spans="1:16" s="16" customFormat="1" ht="11.1" customHeight="1" x14ac:dyDescent="0.15">
      <c r="A829" s="11">
        <v>0</v>
      </c>
      <c r="B829" s="359">
        <v>0</v>
      </c>
      <c r="C829" s="241">
        <v>0</v>
      </c>
      <c r="D829" s="386"/>
      <c r="E829" s="387"/>
      <c r="F829" s="497"/>
      <c r="G829" s="498"/>
      <c r="H829" s="390"/>
      <c r="I829" s="391"/>
      <c r="J829" s="392"/>
      <c r="K829" s="393"/>
      <c r="L829" s="394"/>
      <c r="M829" s="395"/>
      <c r="N829" s="393"/>
      <c r="O829" s="396"/>
    </row>
    <row r="830" spans="1:16" s="16" customFormat="1" ht="11.1" customHeight="1" x14ac:dyDescent="0.15">
      <c r="A830" s="381">
        <v>0</v>
      </c>
      <c r="B830" s="359">
        <v>0</v>
      </c>
      <c r="C830" s="241">
        <v>0</v>
      </c>
      <c r="D830" s="386"/>
      <c r="E830" s="387"/>
      <c r="F830" s="497"/>
      <c r="G830" s="498"/>
      <c r="H830" s="430">
        <v>0</v>
      </c>
      <c r="I830" s="391"/>
      <c r="J830" s="397"/>
      <c r="K830" s="387"/>
      <c r="L830" s="390"/>
      <c r="M830" s="398"/>
      <c r="N830" s="387"/>
      <c r="O830" s="399"/>
    </row>
    <row r="831" spans="1:16" s="16" customFormat="1" ht="11.1" customHeight="1" x14ac:dyDescent="0.15">
      <c r="A831" s="360">
        <v>0</v>
      </c>
      <c r="B831" s="400" t="s">
        <v>676</v>
      </c>
      <c r="C831" s="242">
        <v>0</v>
      </c>
      <c r="D831" s="401">
        <v>0</v>
      </c>
      <c r="E831" s="402">
        <v>0</v>
      </c>
      <c r="F831" s="500"/>
      <c r="G831" s="501"/>
      <c r="H831" s="405"/>
      <c r="I831" s="406"/>
      <c r="J831" s="407">
        <v>0</v>
      </c>
      <c r="K831" s="408"/>
      <c r="L831" s="389"/>
      <c r="M831" s="409"/>
      <c r="N831" s="408"/>
      <c r="O831" s="410">
        <v>0</v>
      </c>
    </row>
    <row r="832" spans="1:16" s="436" customFormat="1" ht="11.1" customHeight="1" x14ac:dyDescent="0.15">
      <c r="A832" s="11">
        <v>0</v>
      </c>
      <c r="B832" s="359">
        <v>0</v>
      </c>
      <c r="C832" s="241" t="s">
        <v>1940</v>
      </c>
      <c r="D832" s="386"/>
      <c r="E832" s="387"/>
      <c r="F832" s="497"/>
      <c r="G832" s="498"/>
      <c r="H832" s="390"/>
      <c r="I832" s="391"/>
      <c r="J832" s="411"/>
      <c r="K832" s="412"/>
      <c r="L832" s="413"/>
      <c r="M832" s="414"/>
      <c r="N832" s="412"/>
      <c r="O832" s="415"/>
    </row>
    <row r="833" spans="1:15" s="436" customFormat="1" ht="11.1" customHeight="1" x14ac:dyDescent="0.15">
      <c r="A833" s="381">
        <v>0</v>
      </c>
      <c r="B833" s="359" t="s">
        <v>1552</v>
      </c>
      <c r="C833" s="241" t="s">
        <v>1389</v>
      </c>
      <c r="D833" s="386"/>
      <c r="E833" s="387"/>
      <c r="F833" s="504"/>
      <c r="G833" s="498"/>
      <c r="H833" s="390"/>
      <c r="I833" s="391"/>
      <c r="J833" s="397"/>
      <c r="K833" s="387"/>
      <c r="L833" s="390"/>
      <c r="M833" s="398"/>
      <c r="N833" s="387"/>
      <c r="O833" s="399"/>
    </row>
    <row r="834" spans="1:15" s="436" customFormat="1" ht="11.1" customHeight="1" x14ac:dyDescent="0.15">
      <c r="A834" s="360">
        <v>0</v>
      </c>
      <c r="B834" s="400" t="s">
        <v>1553</v>
      </c>
      <c r="C834" s="242" t="s">
        <v>1941</v>
      </c>
      <c r="D834" s="401">
        <v>363</v>
      </c>
      <c r="E834" s="402" t="s">
        <v>54</v>
      </c>
      <c r="F834" s="500"/>
      <c r="G834" s="501"/>
      <c r="H834" s="405"/>
      <c r="I834" s="406"/>
      <c r="J834" s="417"/>
      <c r="K834" s="418"/>
      <c r="L834" s="419"/>
      <c r="M834" s="846">
        <v>363</v>
      </c>
      <c r="N834" s="418" t="s">
        <v>54</v>
      </c>
      <c r="O834" s="410">
        <v>0</v>
      </c>
    </row>
    <row r="835" spans="1:15" s="436" customFormat="1" ht="11.1" customHeight="1" x14ac:dyDescent="0.15">
      <c r="A835" s="11">
        <v>0</v>
      </c>
      <c r="B835" s="359">
        <v>0</v>
      </c>
      <c r="C835" s="241" t="s">
        <v>1940</v>
      </c>
      <c r="D835" s="439"/>
      <c r="E835" s="387"/>
      <c r="F835" s="497"/>
      <c r="G835" s="498"/>
      <c r="H835" s="390"/>
      <c r="I835" s="391"/>
      <c r="J835" s="397"/>
      <c r="K835" s="387"/>
      <c r="L835" s="390"/>
      <c r="M835" s="847"/>
      <c r="N835" s="412"/>
      <c r="O835" s="415"/>
    </row>
    <row r="836" spans="1:15" s="436" customFormat="1" ht="11.1" customHeight="1" x14ac:dyDescent="0.15">
      <c r="A836" s="381">
        <v>0</v>
      </c>
      <c r="B836" s="359" t="s">
        <v>1554</v>
      </c>
      <c r="C836" s="241" t="s">
        <v>1389</v>
      </c>
      <c r="D836" s="439"/>
      <c r="E836" s="387"/>
      <c r="F836" s="504"/>
      <c r="G836" s="498"/>
      <c r="H836" s="390"/>
      <c r="I836" s="391"/>
      <c r="J836" s="397"/>
      <c r="K836" s="387"/>
      <c r="L836" s="390"/>
      <c r="M836" s="790"/>
      <c r="N836" s="387"/>
      <c r="O836" s="399"/>
    </row>
    <row r="837" spans="1:15" s="436" customFormat="1" ht="11.1" customHeight="1" x14ac:dyDescent="0.15">
      <c r="A837" s="360">
        <v>0</v>
      </c>
      <c r="B837" s="400" t="s">
        <v>1553</v>
      </c>
      <c r="C837" s="242" t="s">
        <v>1941</v>
      </c>
      <c r="D837" s="401">
        <v>511</v>
      </c>
      <c r="E837" s="402" t="s">
        <v>54</v>
      </c>
      <c r="F837" s="500"/>
      <c r="G837" s="501"/>
      <c r="H837" s="405"/>
      <c r="I837" s="406"/>
      <c r="J837" s="407"/>
      <c r="K837" s="408"/>
      <c r="L837" s="389"/>
      <c r="M837" s="846">
        <v>511</v>
      </c>
      <c r="N837" s="418" t="s">
        <v>54</v>
      </c>
      <c r="O837" s="410">
        <v>0</v>
      </c>
    </row>
    <row r="838" spans="1:15" s="16" customFormat="1" ht="11.1" customHeight="1" x14ac:dyDescent="0.15">
      <c r="A838" s="11">
        <v>0</v>
      </c>
      <c r="B838" s="359">
        <v>0</v>
      </c>
      <c r="C838" s="241" t="s">
        <v>1940</v>
      </c>
      <c r="D838" s="386"/>
      <c r="E838" s="387"/>
      <c r="F838" s="497"/>
      <c r="G838" s="498"/>
      <c r="H838" s="390"/>
      <c r="I838" s="391"/>
      <c r="J838" s="411"/>
      <c r="K838" s="412"/>
      <c r="L838" s="413"/>
      <c r="M838" s="847"/>
      <c r="N838" s="412"/>
      <c r="O838" s="415"/>
    </row>
    <row r="839" spans="1:15" s="16" customFormat="1" ht="11.1" customHeight="1" x14ac:dyDescent="0.15">
      <c r="A839" s="381">
        <v>0</v>
      </c>
      <c r="B839" s="359" t="s">
        <v>1555</v>
      </c>
      <c r="C839" s="241" t="s">
        <v>1389</v>
      </c>
      <c r="D839" s="386"/>
      <c r="E839" s="387"/>
      <c r="F839" s="504"/>
      <c r="G839" s="498"/>
      <c r="H839" s="430"/>
      <c r="I839" s="391"/>
      <c r="J839" s="397"/>
      <c r="K839" s="387"/>
      <c r="L839" s="390"/>
      <c r="M839" s="790"/>
      <c r="N839" s="387"/>
      <c r="O839" s="399"/>
    </row>
    <row r="840" spans="1:15" s="16" customFormat="1" ht="11.1" customHeight="1" x14ac:dyDescent="0.15">
      <c r="A840" s="360">
        <v>0</v>
      </c>
      <c r="B840" s="400" t="s">
        <v>1553</v>
      </c>
      <c r="C840" s="242" t="s">
        <v>1941</v>
      </c>
      <c r="D840" s="401">
        <v>363</v>
      </c>
      <c r="E840" s="402" t="s">
        <v>54</v>
      </c>
      <c r="F840" s="500"/>
      <c r="G840" s="501"/>
      <c r="H840" s="405"/>
      <c r="I840" s="406"/>
      <c r="J840" s="407"/>
      <c r="K840" s="408"/>
      <c r="L840" s="389"/>
      <c r="M840" s="846">
        <v>363</v>
      </c>
      <c r="N840" s="418" t="s">
        <v>54</v>
      </c>
      <c r="O840" s="410">
        <v>0</v>
      </c>
    </row>
    <row r="841" spans="1:15" s="16" customFormat="1" ht="11.1" customHeight="1" x14ac:dyDescent="0.15">
      <c r="A841" s="11">
        <v>0</v>
      </c>
      <c r="B841" s="359">
        <v>0</v>
      </c>
      <c r="C841" s="241">
        <v>0</v>
      </c>
      <c r="D841" s="386"/>
      <c r="E841" s="387"/>
      <c r="F841" s="497"/>
      <c r="G841" s="498"/>
      <c r="H841" s="390"/>
      <c r="I841" s="391"/>
      <c r="J841" s="411"/>
      <c r="K841" s="412"/>
      <c r="L841" s="413"/>
      <c r="M841" s="847"/>
      <c r="N841" s="412"/>
      <c r="O841" s="415"/>
    </row>
    <row r="842" spans="1:15" s="16" customFormat="1" ht="11.1" customHeight="1" x14ac:dyDescent="0.15">
      <c r="A842" s="381">
        <v>0</v>
      </c>
      <c r="B842" s="359" t="s">
        <v>1556</v>
      </c>
      <c r="C842" s="241">
        <v>0</v>
      </c>
      <c r="D842" s="386"/>
      <c r="E842" s="387"/>
      <c r="F842" s="499"/>
      <c r="G842" s="498"/>
      <c r="H842" s="390"/>
      <c r="I842" s="391"/>
      <c r="J842" s="397"/>
      <c r="K842" s="387"/>
      <c r="L842" s="390"/>
      <c r="M842" s="790"/>
      <c r="N842" s="387"/>
      <c r="O842" s="399"/>
    </row>
    <row r="843" spans="1:15" s="16" customFormat="1" ht="11.1" customHeight="1" x14ac:dyDescent="0.15">
      <c r="A843" s="360">
        <v>0</v>
      </c>
      <c r="B843" s="400" t="s">
        <v>1333</v>
      </c>
      <c r="C843" s="242" t="s">
        <v>1033</v>
      </c>
      <c r="D843" s="401">
        <v>221</v>
      </c>
      <c r="E843" s="402" t="s">
        <v>54</v>
      </c>
      <c r="F843" s="500"/>
      <c r="G843" s="501"/>
      <c r="H843" s="405"/>
      <c r="I843" s="406"/>
      <c r="J843" s="407"/>
      <c r="K843" s="408"/>
      <c r="L843" s="389"/>
      <c r="M843" s="846">
        <v>221</v>
      </c>
      <c r="N843" s="418" t="s">
        <v>54</v>
      </c>
      <c r="O843" s="410">
        <v>0</v>
      </c>
    </row>
    <row r="844" spans="1:15" s="16" customFormat="1" ht="11.1" customHeight="1" x14ac:dyDescent="0.15">
      <c r="A844" s="11">
        <v>0</v>
      </c>
      <c r="B844" s="359">
        <v>0</v>
      </c>
      <c r="C844" s="241">
        <v>0</v>
      </c>
      <c r="D844" s="439"/>
      <c r="E844" s="387"/>
      <c r="F844" s="497"/>
      <c r="G844" s="498"/>
      <c r="H844" s="390"/>
      <c r="I844" s="391"/>
      <c r="J844" s="411"/>
      <c r="K844" s="412"/>
      <c r="L844" s="413"/>
      <c r="M844" s="847"/>
      <c r="N844" s="412"/>
      <c r="O844" s="415"/>
    </row>
    <row r="845" spans="1:15" s="16" customFormat="1" ht="11.1" customHeight="1" x14ac:dyDescent="0.15">
      <c r="A845" s="381">
        <v>0</v>
      </c>
      <c r="B845" s="359" t="s">
        <v>1557</v>
      </c>
      <c r="C845" s="241">
        <v>0</v>
      </c>
      <c r="D845" s="439"/>
      <c r="E845" s="387"/>
      <c r="F845" s="499"/>
      <c r="G845" s="498"/>
      <c r="H845" s="430"/>
      <c r="I845" s="391"/>
      <c r="J845" s="397"/>
      <c r="K845" s="387"/>
      <c r="L845" s="390"/>
      <c r="M845" s="790"/>
      <c r="N845" s="387"/>
      <c r="O845" s="399"/>
    </row>
    <row r="846" spans="1:15" s="16" customFormat="1" ht="11.1" customHeight="1" x14ac:dyDescent="0.15">
      <c r="A846" s="360">
        <v>0</v>
      </c>
      <c r="B846" s="400" t="s">
        <v>1333</v>
      </c>
      <c r="C846" s="242" t="s">
        <v>1033</v>
      </c>
      <c r="D846" s="401">
        <v>287</v>
      </c>
      <c r="E846" s="402" t="s">
        <v>54</v>
      </c>
      <c r="F846" s="500"/>
      <c r="G846" s="501"/>
      <c r="H846" s="405"/>
      <c r="I846" s="406"/>
      <c r="J846" s="407"/>
      <c r="K846" s="408"/>
      <c r="L846" s="389"/>
      <c r="M846" s="846">
        <v>287</v>
      </c>
      <c r="N846" s="418" t="s">
        <v>54</v>
      </c>
      <c r="O846" s="410">
        <v>0</v>
      </c>
    </row>
    <row r="847" spans="1:15" s="436" customFormat="1" ht="11.1" customHeight="1" x14ac:dyDescent="0.15">
      <c r="A847" s="11">
        <v>0</v>
      </c>
      <c r="B847" s="359">
        <v>0</v>
      </c>
      <c r="C847" s="241">
        <v>0</v>
      </c>
      <c r="D847" s="439"/>
      <c r="E847" s="387"/>
      <c r="F847" s="497"/>
      <c r="G847" s="498"/>
      <c r="H847" s="390"/>
      <c r="I847" s="391"/>
      <c r="J847" s="426"/>
      <c r="K847" s="412"/>
      <c r="L847" s="413"/>
      <c r="M847" s="847"/>
      <c r="N847" s="412"/>
      <c r="O847" s="415"/>
    </row>
    <row r="848" spans="1:15" s="436" customFormat="1" ht="11.1" customHeight="1" x14ac:dyDescent="0.15">
      <c r="A848" s="381">
        <v>0</v>
      </c>
      <c r="B848" s="359" t="s">
        <v>1558</v>
      </c>
      <c r="C848" s="241" t="s">
        <v>1033</v>
      </c>
      <c r="D848" s="439"/>
      <c r="E848" s="387"/>
      <c r="F848" s="504"/>
      <c r="G848" s="498"/>
      <c r="H848" s="430"/>
      <c r="I848" s="391"/>
      <c r="J848" s="427"/>
      <c r="K848" s="387"/>
      <c r="L848" s="390"/>
      <c r="M848" s="790"/>
      <c r="N848" s="387"/>
      <c r="O848" s="399"/>
    </row>
    <row r="849" spans="1:15" s="436" customFormat="1" ht="11.1" customHeight="1" x14ac:dyDescent="0.15">
      <c r="A849" s="360">
        <v>0</v>
      </c>
      <c r="B849" s="400" t="s">
        <v>1559</v>
      </c>
      <c r="C849" s="242" t="s">
        <v>1942</v>
      </c>
      <c r="D849" s="416">
        <v>62.1</v>
      </c>
      <c r="E849" s="402" t="s">
        <v>54</v>
      </c>
      <c r="F849" s="500"/>
      <c r="G849" s="501"/>
      <c r="H849" s="405"/>
      <c r="I849" s="406"/>
      <c r="J849" s="428"/>
      <c r="K849" s="429"/>
      <c r="L849" s="405"/>
      <c r="M849" s="420">
        <v>62.1</v>
      </c>
      <c r="N849" s="418" t="s">
        <v>54</v>
      </c>
      <c r="O849" s="410">
        <v>0</v>
      </c>
    </row>
    <row r="850" spans="1:15" s="16" customFormat="1" ht="11.1" customHeight="1" x14ac:dyDescent="0.15">
      <c r="A850" s="11">
        <v>0</v>
      </c>
      <c r="B850" s="359">
        <v>0</v>
      </c>
      <c r="C850" s="241">
        <v>0</v>
      </c>
      <c r="D850" s="386"/>
      <c r="E850" s="387"/>
      <c r="F850" s="497"/>
      <c r="G850" s="498"/>
      <c r="H850" s="390"/>
      <c r="I850" s="391"/>
      <c r="J850" s="426"/>
      <c r="K850" s="412"/>
      <c r="L850" s="413"/>
      <c r="M850" s="847"/>
      <c r="N850" s="412"/>
      <c r="O850" s="415"/>
    </row>
    <row r="851" spans="1:15" s="16" customFormat="1" ht="11.1" customHeight="1" x14ac:dyDescent="0.15">
      <c r="A851" s="381">
        <v>0</v>
      </c>
      <c r="B851" s="359" t="s">
        <v>1943</v>
      </c>
      <c r="C851" s="241" t="s">
        <v>640</v>
      </c>
      <c r="D851" s="386"/>
      <c r="E851" s="387"/>
      <c r="F851" s="497"/>
      <c r="G851" s="498"/>
      <c r="H851" s="390"/>
      <c r="I851" s="391"/>
      <c r="J851" s="427"/>
      <c r="K851" s="387"/>
      <c r="L851" s="390"/>
      <c r="M851" s="790"/>
      <c r="N851" s="387"/>
      <c r="O851" s="399"/>
    </row>
    <row r="852" spans="1:15" s="16" customFormat="1" ht="11.1" customHeight="1" x14ac:dyDescent="0.15">
      <c r="A852" s="360">
        <v>0</v>
      </c>
      <c r="B852" s="400" t="s">
        <v>634</v>
      </c>
      <c r="C852" s="242" t="s">
        <v>642</v>
      </c>
      <c r="D852" s="401">
        <v>922</v>
      </c>
      <c r="E852" s="402" t="s">
        <v>641</v>
      </c>
      <c r="F852" s="500"/>
      <c r="G852" s="501"/>
      <c r="H852" s="405"/>
      <c r="I852" s="406"/>
      <c r="J852" s="428">
        <v>293</v>
      </c>
      <c r="K852" s="402" t="s">
        <v>641</v>
      </c>
      <c r="L852" s="510">
        <v>0</v>
      </c>
      <c r="M852" s="846">
        <v>629</v>
      </c>
      <c r="N852" s="418" t="s">
        <v>641</v>
      </c>
      <c r="O852" s="410">
        <v>0</v>
      </c>
    </row>
    <row r="853" spans="1:15" s="16" customFormat="1" ht="11.1" customHeight="1" x14ac:dyDescent="0.15">
      <c r="A853" s="11">
        <v>0</v>
      </c>
      <c r="B853" s="359">
        <v>0</v>
      </c>
      <c r="C853" s="241">
        <v>0</v>
      </c>
      <c r="D853" s="386"/>
      <c r="E853" s="387"/>
      <c r="F853" s="497"/>
      <c r="G853" s="498"/>
      <c r="H853" s="390"/>
      <c r="I853" s="391"/>
      <c r="J853" s="426"/>
      <c r="K853" s="412"/>
      <c r="L853" s="413"/>
      <c r="M853" s="847"/>
      <c r="N853" s="412"/>
      <c r="O853" s="415"/>
    </row>
    <row r="854" spans="1:15" s="16" customFormat="1" ht="11.1" customHeight="1" x14ac:dyDescent="0.15">
      <c r="A854" s="381">
        <v>0</v>
      </c>
      <c r="B854" s="359" t="s">
        <v>639</v>
      </c>
      <c r="C854" s="241" t="s">
        <v>640</v>
      </c>
      <c r="D854" s="386"/>
      <c r="E854" s="387"/>
      <c r="F854" s="497"/>
      <c r="G854" s="498"/>
      <c r="H854" s="390"/>
      <c r="I854" s="391"/>
      <c r="J854" s="427"/>
      <c r="K854" s="387"/>
      <c r="L854" s="390"/>
      <c r="M854" s="790"/>
      <c r="N854" s="387"/>
      <c r="O854" s="399"/>
    </row>
    <row r="855" spans="1:15" s="16" customFormat="1" ht="11.1" customHeight="1" x14ac:dyDescent="0.15">
      <c r="A855" s="360">
        <v>0</v>
      </c>
      <c r="B855" s="400" t="s">
        <v>634</v>
      </c>
      <c r="C855" s="242" t="s">
        <v>642</v>
      </c>
      <c r="D855" s="401">
        <v>1394</v>
      </c>
      <c r="E855" s="402" t="s">
        <v>641</v>
      </c>
      <c r="F855" s="500"/>
      <c r="G855" s="501"/>
      <c r="H855" s="405"/>
      <c r="I855" s="406"/>
      <c r="J855" s="428">
        <v>1148</v>
      </c>
      <c r="K855" s="402" t="s">
        <v>641</v>
      </c>
      <c r="L855" s="510">
        <v>0</v>
      </c>
      <c r="M855" s="846">
        <v>246</v>
      </c>
      <c r="N855" s="418" t="s">
        <v>641</v>
      </c>
      <c r="O855" s="410">
        <v>0</v>
      </c>
    </row>
    <row r="856" spans="1:15" s="16" customFormat="1" ht="11.1" customHeight="1" x14ac:dyDescent="0.15">
      <c r="A856" s="11">
        <v>0</v>
      </c>
      <c r="B856" s="359">
        <v>0</v>
      </c>
      <c r="C856" s="241" t="s">
        <v>1033</v>
      </c>
      <c r="D856" s="386"/>
      <c r="E856" s="387"/>
      <c r="F856" s="497"/>
      <c r="G856" s="498"/>
      <c r="H856" s="390"/>
      <c r="I856" s="391"/>
      <c r="J856" s="426"/>
      <c r="K856" s="412"/>
      <c r="L856" s="413"/>
      <c r="M856" s="847"/>
      <c r="N856" s="412"/>
      <c r="O856" s="415"/>
    </row>
    <row r="857" spans="1:15" s="16" customFormat="1" ht="11.1" customHeight="1" x14ac:dyDescent="0.15">
      <c r="A857" s="381">
        <v>0</v>
      </c>
      <c r="B857" s="359" t="s">
        <v>1395</v>
      </c>
      <c r="C857" s="241" t="s">
        <v>1944</v>
      </c>
      <c r="D857" s="386"/>
      <c r="E857" s="387"/>
      <c r="F857" s="497"/>
      <c r="G857" s="498"/>
      <c r="H857" s="390"/>
      <c r="I857" s="391"/>
      <c r="J857" s="427"/>
      <c r="K857" s="387"/>
      <c r="L857" s="390"/>
      <c r="M857" s="790"/>
      <c r="N857" s="387"/>
      <c r="O857" s="399"/>
    </row>
    <row r="858" spans="1:15" s="16" customFormat="1" ht="11.1" customHeight="1" x14ac:dyDescent="0.15">
      <c r="A858" s="360">
        <v>0</v>
      </c>
      <c r="B858" s="400" t="s">
        <v>634</v>
      </c>
      <c r="C858" s="242" t="s">
        <v>642</v>
      </c>
      <c r="D858" s="416">
        <v>643</v>
      </c>
      <c r="E858" s="402" t="s">
        <v>641</v>
      </c>
      <c r="F858" s="500"/>
      <c r="G858" s="501"/>
      <c r="H858" s="405"/>
      <c r="I858" s="406"/>
      <c r="J858" s="428">
        <v>165</v>
      </c>
      <c r="K858" s="402" t="s">
        <v>641</v>
      </c>
      <c r="L858" s="510">
        <v>0</v>
      </c>
      <c r="M858" s="846">
        <v>478</v>
      </c>
      <c r="N858" s="418" t="s">
        <v>641</v>
      </c>
      <c r="O858" s="410">
        <v>0</v>
      </c>
    </row>
    <row r="859" spans="1:15" s="16" customFormat="1" ht="11.1" customHeight="1" x14ac:dyDescent="0.15">
      <c r="A859" s="11">
        <v>0</v>
      </c>
      <c r="B859" s="359">
        <v>0</v>
      </c>
      <c r="C859" s="241">
        <v>0</v>
      </c>
      <c r="D859" s="386"/>
      <c r="E859" s="387"/>
      <c r="F859" s="497"/>
      <c r="G859" s="498"/>
      <c r="H859" s="390"/>
      <c r="I859" s="391"/>
      <c r="J859" s="426"/>
      <c r="K859" s="412"/>
      <c r="L859" s="413"/>
      <c r="M859" s="414"/>
      <c r="N859" s="422"/>
      <c r="O859" s="415"/>
    </row>
    <row r="860" spans="1:15" s="16" customFormat="1" ht="11.1" customHeight="1" x14ac:dyDescent="0.15">
      <c r="A860" s="381">
        <v>0</v>
      </c>
      <c r="B860" s="359" t="s">
        <v>1939</v>
      </c>
      <c r="C860" s="241">
        <v>0</v>
      </c>
      <c r="D860" s="386"/>
      <c r="E860" s="387"/>
      <c r="F860" s="497"/>
      <c r="G860" s="498"/>
      <c r="H860" s="430"/>
      <c r="I860" s="391"/>
      <c r="J860" s="427"/>
      <c r="K860" s="387"/>
      <c r="L860" s="390"/>
      <c r="M860" s="398"/>
      <c r="N860" s="359"/>
      <c r="O860" s="399"/>
    </row>
    <row r="861" spans="1:15" s="16" customFormat="1" ht="11.1" customHeight="1" x14ac:dyDescent="0.15">
      <c r="A861" s="360">
        <v>0</v>
      </c>
      <c r="B861" s="400" t="s">
        <v>1333</v>
      </c>
      <c r="C861" s="242" t="s">
        <v>1033</v>
      </c>
      <c r="D861" s="401">
        <v>153</v>
      </c>
      <c r="E861" s="402" t="s">
        <v>54</v>
      </c>
      <c r="F861" s="500"/>
      <c r="G861" s="501"/>
      <c r="H861" s="405"/>
      <c r="I861" s="406"/>
      <c r="J861" s="428">
        <v>153</v>
      </c>
      <c r="K861" s="402" t="s">
        <v>54</v>
      </c>
      <c r="L861" s="510">
        <v>0</v>
      </c>
      <c r="M861" s="423"/>
      <c r="N861" s="424"/>
      <c r="O861" s="425"/>
    </row>
    <row r="862" spans="1:15" s="16" customFormat="1" ht="11.1" customHeight="1" x14ac:dyDescent="0.15">
      <c r="A862" s="11">
        <v>0</v>
      </c>
      <c r="B862" s="359">
        <v>0</v>
      </c>
      <c r="C862" s="241">
        <v>0</v>
      </c>
      <c r="D862" s="386"/>
      <c r="E862" s="387"/>
      <c r="F862" s="497"/>
      <c r="G862" s="498"/>
      <c r="H862" s="390"/>
      <c r="I862" s="391"/>
      <c r="J862" s="426"/>
      <c r="K862" s="412"/>
      <c r="L862" s="413"/>
      <c r="M862" s="414"/>
      <c r="N862" s="422"/>
      <c r="O862" s="415"/>
    </row>
    <row r="863" spans="1:15" s="16" customFormat="1" ht="11.1" customHeight="1" x14ac:dyDescent="0.15">
      <c r="A863" s="381">
        <v>0</v>
      </c>
      <c r="B863" s="359">
        <v>0</v>
      </c>
      <c r="C863" s="241">
        <v>0</v>
      </c>
      <c r="D863" s="386"/>
      <c r="E863" s="387"/>
      <c r="F863" s="497"/>
      <c r="G863" s="498"/>
      <c r="H863" s="390"/>
      <c r="I863" s="391"/>
      <c r="J863" s="427"/>
      <c r="K863" s="387"/>
      <c r="L863" s="390"/>
      <c r="M863" s="398"/>
      <c r="N863" s="359"/>
      <c r="O863" s="399"/>
    </row>
    <row r="864" spans="1:15" s="16" customFormat="1" ht="11.1" customHeight="1" x14ac:dyDescent="0.15">
      <c r="A864" s="360">
        <v>0</v>
      </c>
      <c r="B864" s="400">
        <v>0</v>
      </c>
      <c r="C864" s="242">
        <v>0</v>
      </c>
      <c r="D864" s="416">
        <v>0</v>
      </c>
      <c r="E864" s="402">
        <v>0</v>
      </c>
      <c r="F864" s="500">
        <v>0</v>
      </c>
      <c r="G864" s="501">
        <v>0</v>
      </c>
      <c r="H864" s="405">
        <v>0</v>
      </c>
      <c r="I864" s="406"/>
      <c r="J864" s="428"/>
      <c r="K864" s="429"/>
      <c r="L864" s="405"/>
      <c r="M864" s="423"/>
      <c r="N864" s="424"/>
      <c r="O864" s="425"/>
    </row>
    <row r="865" spans="1:16" s="16" customFormat="1" ht="11.1" customHeight="1" x14ac:dyDescent="0.15">
      <c r="A865" s="11"/>
      <c r="B865" s="359"/>
      <c r="C865" s="241">
        <v>0</v>
      </c>
      <c r="D865" s="386"/>
      <c r="E865" s="387"/>
      <c r="F865" s="497"/>
      <c r="G865" s="498"/>
      <c r="H865" s="390"/>
      <c r="I865" s="391"/>
      <c r="J865" s="426"/>
      <c r="K865" s="412"/>
      <c r="L865" s="413"/>
      <c r="M865" s="414"/>
      <c r="N865" s="422"/>
      <c r="O865" s="415"/>
    </row>
    <row r="866" spans="1:16" s="16" customFormat="1" ht="11.1" customHeight="1" x14ac:dyDescent="0.15">
      <c r="A866" s="381"/>
      <c r="B866" s="375"/>
      <c r="C866" s="241"/>
      <c r="D866" s="386"/>
      <c r="E866" s="387"/>
      <c r="F866" s="497"/>
      <c r="G866" s="498">
        <v>0</v>
      </c>
      <c r="H866" s="390"/>
      <c r="I866" s="391"/>
      <c r="J866" s="427"/>
      <c r="K866" s="387"/>
      <c r="L866" s="547">
        <v>0</v>
      </c>
      <c r="M866" s="398"/>
      <c r="N866" s="359"/>
      <c r="O866" s="447">
        <v>0</v>
      </c>
    </row>
    <row r="867" spans="1:16" s="16" customFormat="1" ht="11.1" customHeight="1" x14ac:dyDescent="0.15">
      <c r="A867" s="360"/>
      <c r="B867" s="400"/>
      <c r="C867" s="242">
        <v>0</v>
      </c>
      <c r="D867" s="416">
        <v>0</v>
      </c>
      <c r="E867" s="402">
        <v>0</v>
      </c>
      <c r="F867" s="500">
        <v>0</v>
      </c>
      <c r="G867" s="501">
        <v>0</v>
      </c>
      <c r="H867" s="405">
        <v>0</v>
      </c>
      <c r="I867" s="406"/>
      <c r="J867" s="428"/>
      <c r="K867" s="429"/>
      <c r="L867" s="405"/>
      <c r="M867" s="423"/>
      <c r="N867" s="424"/>
      <c r="O867" s="425"/>
    </row>
    <row r="868" spans="1:16" s="16" customFormat="1" ht="11.1" customHeight="1" x14ac:dyDescent="0.15">
      <c r="A868" s="380"/>
      <c r="B868" s="379"/>
      <c r="C868" s="378"/>
      <c r="D868" s="377"/>
      <c r="E868" s="13"/>
      <c r="F868" s="494"/>
      <c r="G868" s="483"/>
      <c r="H868" s="376"/>
      <c r="I868" s="336"/>
      <c r="J868" s="328"/>
      <c r="K868" s="13"/>
      <c r="M868" s="231"/>
      <c r="N868" s="12"/>
      <c r="O868" s="329"/>
    </row>
    <row r="869" spans="1:16" s="16" customFormat="1" ht="11.1" customHeight="1" x14ac:dyDescent="0.15">
      <c r="A869" s="11"/>
      <c r="B869" s="375"/>
      <c r="C869" s="378"/>
      <c r="D869" s="377"/>
      <c r="E869" s="13"/>
      <c r="F869" s="494"/>
      <c r="G869" s="483">
        <v>0</v>
      </c>
      <c r="I869" s="336"/>
      <c r="J869" s="328"/>
      <c r="K869" s="13"/>
      <c r="L869" s="15">
        <v>0</v>
      </c>
      <c r="M869" s="231"/>
      <c r="N869" s="12"/>
      <c r="O869" s="431">
        <v>0</v>
      </c>
      <c r="P869" s="478">
        <v>0</v>
      </c>
    </row>
    <row r="870" spans="1:16" s="16" customFormat="1" ht="11.1" customHeight="1" x14ac:dyDescent="0.15">
      <c r="A870" s="373"/>
      <c r="B870" s="372"/>
      <c r="C870" s="371"/>
      <c r="D870" s="370"/>
      <c r="E870" s="369"/>
      <c r="F870" s="502"/>
      <c r="G870" s="503"/>
      <c r="H870" s="366"/>
      <c r="I870" s="365"/>
      <c r="J870" s="364"/>
      <c r="K870" s="369"/>
      <c r="L870" s="366"/>
      <c r="M870" s="383"/>
      <c r="N870" s="384"/>
      <c r="O870" s="385"/>
    </row>
    <row r="871" spans="1:16" s="3" customFormat="1" ht="13.5" x14ac:dyDescent="0.15">
      <c r="A871" s="1"/>
      <c r="B871" s="2"/>
      <c r="C871" s="240"/>
      <c r="D871" s="4"/>
      <c r="E871" s="5"/>
      <c r="F871" s="489"/>
      <c r="G871" s="490"/>
      <c r="H871" s="8"/>
      <c r="I871" s="9"/>
      <c r="K871" s="5"/>
      <c r="N871" s="8" t="s">
        <v>581</v>
      </c>
      <c r="O871" s="5">
        <v>18</v>
      </c>
    </row>
    <row r="872" spans="1:16" s="10" customFormat="1" ht="30" customHeight="1" x14ac:dyDescent="0.15">
      <c r="A872" s="1114" t="s">
        <v>1795</v>
      </c>
      <c r="B872" s="1115"/>
      <c r="C872" s="1115"/>
      <c r="D872" s="1115"/>
      <c r="E872" s="1115"/>
      <c r="F872" s="1115"/>
      <c r="G872" s="1115"/>
      <c r="H872" s="1115"/>
      <c r="I872" s="1115"/>
      <c r="J872" s="1115"/>
      <c r="K872" s="1115"/>
      <c r="L872" s="1115"/>
      <c r="M872" s="1115"/>
      <c r="N872" s="1115"/>
      <c r="O872" s="1116"/>
    </row>
    <row r="873" spans="1:16" s="10" customFormat="1" ht="13.5" customHeight="1" x14ac:dyDescent="0.15">
      <c r="A873" s="274"/>
      <c r="B873" s="27" t="s">
        <v>1828</v>
      </c>
      <c r="C873" s="275"/>
      <c r="D873" s="275"/>
      <c r="E873" s="275"/>
      <c r="F873" s="491"/>
      <c r="G873" s="491"/>
      <c r="H873" s="275"/>
      <c r="I873" s="275"/>
      <c r="J873" s="275"/>
      <c r="K873" s="275"/>
      <c r="L873" s="275"/>
      <c r="M873" s="275"/>
      <c r="N873" s="275"/>
      <c r="O873" s="434"/>
    </row>
    <row r="874" spans="1:16" s="10" customFormat="1" ht="15.95" customHeight="1" x14ac:dyDescent="0.15">
      <c r="A874" s="1092" t="s">
        <v>6</v>
      </c>
      <c r="B874" s="1095" t="s">
        <v>34</v>
      </c>
      <c r="C874" s="1125" t="s">
        <v>9</v>
      </c>
      <c r="D874" s="1101" t="s">
        <v>1850</v>
      </c>
      <c r="E874" s="1117"/>
      <c r="F874" s="1117"/>
      <c r="G874" s="1117"/>
      <c r="H874" s="1117"/>
      <c r="I874" s="1118"/>
      <c r="J874" s="1101" t="s">
        <v>1851</v>
      </c>
      <c r="K874" s="1117"/>
      <c r="L874" s="1122"/>
      <c r="M874" s="1109" t="s">
        <v>1852</v>
      </c>
      <c r="N874" s="1117"/>
      <c r="O874" s="1118"/>
    </row>
    <row r="875" spans="1:16" s="10" customFormat="1" ht="15.95" customHeight="1" x14ac:dyDescent="0.15">
      <c r="A875" s="1093"/>
      <c r="B875" s="1096"/>
      <c r="C875" s="1126"/>
      <c r="D875" s="1123"/>
      <c r="E875" s="1120"/>
      <c r="F875" s="1120"/>
      <c r="G875" s="1120"/>
      <c r="H875" s="1120"/>
      <c r="I875" s="1121"/>
      <c r="J875" s="1123"/>
      <c r="K875" s="1120"/>
      <c r="L875" s="1124"/>
      <c r="M875" s="1119"/>
      <c r="N875" s="1120"/>
      <c r="O875" s="1121"/>
    </row>
    <row r="876" spans="1:16" s="3" customFormat="1" ht="15.95" customHeight="1" x14ac:dyDescent="0.15">
      <c r="A876" s="1094"/>
      <c r="B876" s="1097"/>
      <c r="C876" s="1127"/>
      <c r="D876" s="334" t="s">
        <v>4</v>
      </c>
      <c r="E876" s="296" t="s">
        <v>5</v>
      </c>
      <c r="F876" s="492"/>
      <c r="G876" s="493"/>
      <c r="H876" s="1111"/>
      <c r="I876" s="1112"/>
      <c r="J876" s="326" t="s">
        <v>4</v>
      </c>
      <c r="K876" s="296" t="s">
        <v>5</v>
      </c>
      <c r="L876" s="299"/>
      <c r="M876" s="300" t="s">
        <v>4</v>
      </c>
      <c r="N876" s="296" t="s">
        <v>5</v>
      </c>
      <c r="O876" s="327"/>
    </row>
    <row r="877" spans="1:16" s="16" customFormat="1" ht="11.1" customHeight="1" x14ac:dyDescent="0.15">
      <c r="A877" s="11">
        <v>0</v>
      </c>
      <c r="B877" s="12">
        <v>0</v>
      </c>
      <c r="C877" s="241">
        <v>0</v>
      </c>
      <c r="D877" s="335"/>
      <c r="E877" s="13"/>
      <c r="F877" s="494"/>
      <c r="G877" s="483"/>
      <c r="I877" s="336"/>
      <c r="J877" s="328"/>
      <c r="K877" s="13"/>
      <c r="M877" s="231"/>
      <c r="N877" s="12"/>
      <c r="O877" s="329"/>
    </row>
    <row r="878" spans="1:16" s="16" customFormat="1" ht="11.1" customHeight="1" x14ac:dyDescent="0.15">
      <c r="A878" s="381">
        <v>0</v>
      </c>
      <c r="B878" s="12">
        <v>0</v>
      </c>
      <c r="C878" s="382">
        <v>0</v>
      </c>
      <c r="D878" s="335"/>
      <c r="E878" s="13"/>
      <c r="F878" s="494"/>
      <c r="G878" s="483"/>
      <c r="I878" s="336"/>
      <c r="J878" s="328"/>
      <c r="K878" s="13"/>
      <c r="M878" s="231"/>
      <c r="N878" s="12"/>
      <c r="O878" s="329"/>
    </row>
    <row r="879" spans="1:16" s="16" customFormat="1" ht="11.1" customHeight="1" x14ac:dyDescent="0.15">
      <c r="A879" s="360" t="s">
        <v>715</v>
      </c>
      <c r="B879" s="361" t="s">
        <v>1404</v>
      </c>
      <c r="C879" s="363">
        <v>0</v>
      </c>
      <c r="D879" s="337">
        <v>0</v>
      </c>
      <c r="E879" s="362">
        <v>0</v>
      </c>
      <c r="F879" s="495">
        <v>0</v>
      </c>
      <c r="G879" s="496">
        <v>0</v>
      </c>
      <c r="H879" s="20">
        <v>0</v>
      </c>
      <c r="I879" s="338"/>
      <c r="J879" s="328"/>
      <c r="K879" s="13"/>
      <c r="M879" s="231"/>
      <c r="N879" s="12"/>
      <c r="O879" s="329"/>
    </row>
    <row r="880" spans="1:16" s="16" customFormat="1" ht="11.1" customHeight="1" x14ac:dyDescent="0.15">
      <c r="A880" s="11">
        <v>0</v>
      </c>
      <c r="B880" s="359">
        <v>0</v>
      </c>
      <c r="C880" s="241">
        <v>0</v>
      </c>
      <c r="D880" s="386"/>
      <c r="E880" s="387"/>
      <c r="F880" s="497"/>
      <c r="G880" s="498"/>
      <c r="H880" s="390"/>
      <c r="I880" s="391"/>
      <c r="J880" s="392"/>
      <c r="K880" s="393"/>
      <c r="L880" s="394"/>
      <c r="M880" s="395"/>
      <c r="N880" s="393"/>
      <c r="O880" s="396"/>
    </row>
    <row r="881" spans="1:15" s="16" customFormat="1" ht="11.1" customHeight="1" x14ac:dyDescent="0.15">
      <c r="A881" s="381">
        <v>0</v>
      </c>
      <c r="B881" s="359">
        <v>0</v>
      </c>
      <c r="C881" s="241">
        <v>0</v>
      </c>
      <c r="D881" s="386"/>
      <c r="E881" s="387"/>
      <c r="F881" s="497"/>
      <c r="G881" s="498"/>
      <c r="H881" s="430">
        <v>0</v>
      </c>
      <c r="I881" s="391"/>
      <c r="J881" s="397"/>
      <c r="K881" s="387"/>
      <c r="L881" s="390"/>
      <c r="M881" s="398"/>
      <c r="N881" s="387"/>
      <c r="O881" s="399"/>
    </row>
    <row r="882" spans="1:15" s="16" customFormat="1" ht="11.1" customHeight="1" x14ac:dyDescent="0.15">
      <c r="A882" s="360">
        <v>0</v>
      </c>
      <c r="B882" s="400" t="s">
        <v>631</v>
      </c>
      <c r="C882" s="242">
        <v>0</v>
      </c>
      <c r="D882" s="401">
        <v>0</v>
      </c>
      <c r="E882" s="402">
        <v>0</v>
      </c>
      <c r="F882" s="500">
        <v>0</v>
      </c>
      <c r="G882" s="501">
        <v>0</v>
      </c>
      <c r="H882" s="405">
        <v>0</v>
      </c>
      <c r="I882" s="406"/>
      <c r="J882" s="407">
        <v>0</v>
      </c>
      <c r="K882" s="408"/>
      <c r="L882" s="389"/>
      <c r="M882" s="409"/>
      <c r="N882" s="408"/>
      <c r="O882" s="410">
        <v>0</v>
      </c>
    </row>
    <row r="883" spans="1:15" s="436" customFormat="1" ht="11.1" customHeight="1" x14ac:dyDescent="0.15">
      <c r="A883" s="11">
        <v>0</v>
      </c>
      <c r="B883" s="359">
        <v>0</v>
      </c>
      <c r="C883" s="241" t="s">
        <v>1033</v>
      </c>
      <c r="D883" s="386"/>
      <c r="E883" s="387"/>
      <c r="F883" s="497"/>
      <c r="G883" s="498"/>
      <c r="H883" s="390"/>
      <c r="I883" s="391"/>
      <c r="J883" s="411"/>
      <c r="K883" s="412"/>
      <c r="L883" s="413"/>
      <c r="M883" s="414"/>
      <c r="N883" s="412"/>
      <c r="O883" s="415"/>
    </row>
    <row r="884" spans="1:15" s="436" customFormat="1" ht="11.1" customHeight="1" x14ac:dyDescent="0.15">
      <c r="A884" s="381">
        <v>0</v>
      </c>
      <c r="B884" s="359" t="s">
        <v>1400</v>
      </c>
      <c r="C884" s="241" t="s">
        <v>1945</v>
      </c>
      <c r="D884" s="386"/>
      <c r="E884" s="387"/>
      <c r="F884" s="504"/>
      <c r="G884" s="498"/>
      <c r="H884" s="390"/>
      <c r="I884" s="391"/>
      <c r="J884" s="397"/>
      <c r="K884" s="387"/>
      <c r="L884" s="390"/>
      <c r="M884" s="398"/>
      <c r="N884" s="387"/>
      <c r="O884" s="399"/>
    </row>
    <row r="885" spans="1:15" s="436" customFormat="1" ht="11.1" customHeight="1" x14ac:dyDescent="0.15">
      <c r="A885" s="360">
        <v>0</v>
      </c>
      <c r="B885" s="400" t="s">
        <v>645</v>
      </c>
      <c r="C885" s="242" t="s">
        <v>1403</v>
      </c>
      <c r="D885" s="416">
        <v>1.5</v>
      </c>
      <c r="E885" s="402" t="s">
        <v>641</v>
      </c>
      <c r="F885" s="500"/>
      <c r="G885" s="501"/>
      <c r="H885" s="405"/>
      <c r="I885" s="406"/>
      <c r="J885" s="417">
        <v>1.5</v>
      </c>
      <c r="K885" s="418" t="s">
        <v>641</v>
      </c>
      <c r="L885" s="501">
        <v>0</v>
      </c>
      <c r="M885" s="420"/>
      <c r="N885" s="418"/>
      <c r="O885" s="421"/>
    </row>
    <row r="886" spans="1:15" s="436" customFormat="1" ht="11.1" customHeight="1" x14ac:dyDescent="0.15">
      <c r="A886" s="11">
        <v>0</v>
      </c>
      <c r="B886" s="359">
        <v>0</v>
      </c>
      <c r="C886" s="241" t="s">
        <v>1033</v>
      </c>
      <c r="D886" s="386"/>
      <c r="E886" s="387"/>
      <c r="F886" s="497"/>
      <c r="G886" s="498"/>
      <c r="H886" s="390"/>
      <c r="I886" s="391"/>
      <c r="J886" s="411"/>
      <c r="K886" s="412"/>
      <c r="L886" s="413"/>
      <c r="M886" s="398"/>
      <c r="N886" s="387"/>
      <c r="O886" s="399"/>
    </row>
    <row r="887" spans="1:15" s="436" customFormat="1" ht="11.1" customHeight="1" x14ac:dyDescent="0.15">
      <c r="A887" s="381">
        <v>0</v>
      </c>
      <c r="B887" s="359" t="s">
        <v>644</v>
      </c>
      <c r="C887" s="241" t="s">
        <v>1945</v>
      </c>
      <c r="D887" s="386"/>
      <c r="E887" s="387"/>
      <c r="F887" s="504"/>
      <c r="G887" s="498"/>
      <c r="H887" s="390"/>
      <c r="I887" s="391"/>
      <c r="J887" s="397"/>
      <c r="K887" s="387"/>
      <c r="L887" s="390"/>
      <c r="M887" s="398"/>
      <c r="N887" s="387"/>
      <c r="O887" s="399"/>
    </row>
    <row r="888" spans="1:15" s="436" customFormat="1" ht="11.1" customHeight="1" x14ac:dyDescent="0.15">
      <c r="A888" s="360">
        <v>0</v>
      </c>
      <c r="B888" s="400" t="s">
        <v>645</v>
      </c>
      <c r="C888" s="242" t="s">
        <v>646</v>
      </c>
      <c r="D888" s="416">
        <v>2.7</v>
      </c>
      <c r="E888" s="402" t="s">
        <v>641</v>
      </c>
      <c r="F888" s="500"/>
      <c r="G888" s="501"/>
      <c r="H888" s="405"/>
      <c r="I888" s="406"/>
      <c r="J888" s="417">
        <v>2.7</v>
      </c>
      <c r="K888" s="418" t="s">
        <v>641</v>
      </c>
      <c r="L888" s="501">
        <v>0</v>
      </c>
      <c r="M888" s="409"/>
      <c r="N888" s="408"/>
      <c r="O888" s="410"/>
    </row>
    <row r="889" spans="1:15" s="16" customFormat="1" ht="11.1" customHeight="1" x14ac:dyDescent="0.15">
      <c r="A889" s="11">
        <v>0</v>
      </c>
      <c r="B889" s="359">
        <v>0</v>
      </c>
      <c r="C889" s="241">
        <v>0</v>
      </c>
      <c r="D889" s="386"/>
      <c r="E889" s="387"/>
      <c r="F889" s="497"/>
      <c r="G889" s="498"/>
      <c r="H889" s="390"/>
      <c r="I889" s="391"/>
      <c r="J889" s="411"/>
      <c r="K889" s="412"/>
      <c r="L889" s="413"/>
      <c r="M889" s="414"/>
      <c r="N889" s="412"/>
      <c r="O889" s="415"/>
    </row>
    <row r="890" spans="1:15" s="16" customFormat="1" ht="11.1" customHeight="1" x14ac:dyDescent="0.15">
      <c r="A890" s="381">
        <v>0</v>
      </c>
      <c r="B890" s="359">
        <v>0</v>
      </c>
      <c r="C890" s="241">
        <v>0</v>
      </c>
      <c r="D890" s="386"/>
      <c r="E890" s="387"/>
      <c r="F890" s="497"/>
      <c r="G890" s="498"/>
      <c r="H890" s="430">
        <v>0</v>
      </c>
      <c r="I890" s="391"/>
      <c r="J890" s="397"/>
      <c r="K890" s="387"/>
      <c r="L890" s="390"/>
      <c r="M890" s="398"/>
      <c r="N890" s="387"/>
      <c r="O890" s="399"/>
    </row>
    <row r="891" spans="1:15" s="16" customFormat="1" ht="11.1" customHeight="1" x14ac:dyDescent="0.15">
      <c r="A891" s="360">
        <v>0</v>
      </c>
      <c r="B891" s="400">
        <v>0</v>
      </c>
      <c r="C891" s="242">
        <v>0</v>
      </c>
      <c r="D891" s="416">
        <v>0</v>
      </c>
      <c r="E891" s="402">
        <v>0</v>
      </c>
      <c r="F891" s="500">
        <v>0</v>
      </c>
      <c r="G891" s="501">
        <v>0</v>
      </c>
      <c r="H891" s="405">
        <v>0</v>
      </c>
      <c r="I891" s="406"/>
      <c r="J891" s="407"/>
      <c r="K891" s="408"/>
      <c r="L891" s="389"/>
      <c r="M891" s="409"/>
      <c r="N891" s="408"/>
      <c r="O891" s="410"/>
    </row>
    <row r="892" spans="1:15" s="16" customFormat="1" ht="11.1" customHeight="1" x14ac:dyDescent="0.15">
      <c r="A892" s="11">
        <v>0</v>
      </c>
      <c r="B892" s="359">
        <v>0</v>
      </c>
      <c r="C892" s="241">
        <v>0</v>
      </c>
      <c r="D892" s="386"/>
      <c r="E892" s="387"/>
      <c r="F892" s="497"/>
      <c r="G892" s="498"/>
      <c r="H892" s="390"/>
      <c r="I892" s="391"/>
      <c r="J892" s="411"/>
      <c r="K892" s="412"/>
      <c r="L892" s="413"/>
      <c r="M892" s="414"/>
      <c r="N892" s="412"/>
      <c r="O892" s="415"/>
    </row>
    <row r="893" spans="1:15" s="16" customFormat="1" ht="11.1" customHeight="1" x14ac:dyDescent="0.15">
      <c r="A893" s="381">
        <v>0</v>
      </c>
      <c r="B893" s="359">
        <v>0</v>
      </c>
      <c r="C893" s="241">
        <v>0</v>
      </c>
      <c r="D893" s="386"/>
      <c r="E893" s="387"/>
      <c r="F893" s="497"/>
      <c r="G893" s="498"/>
      <c r="H893" s="390"/>
      <c r="I893" s="391"/>
      <c r="J893" s="397"/>
      <c r="K893" s="387"/>
      <c r="L893" s="390"/>
      <c r="M893" s="398"/>
      <c r="N893" s="387"/>
      <c r="O893" s="399"/>
    </row>
    <row r="894" spans="1:15" s="16" customFormat="1" ht="11.1" customHeight="1" x14ac:dyDescent="0.15">
      <c r="A894" s="360">
        <v>0</v>
      </c>
      <c r="B894" s="400">
        <v>0</v>
      </c>
      <c r="C894" s="242">
        <v>0</v>
      </c>
      <c r="D894" s="416">
        <v>0</v>
      </c>
      <c r="E894" s="402">
        <v>0</v>
      </c>
      <c r="F894" s="500">
        <v>0</v>
      </c>
      <c r="G894" s="501">
        <v>0</v>
      </c>
      <c r="H894" s="405">
        <v>0</v>
      </c>
      <c r="I894" s="406"/>
      <c r="J894" s="407"/>
      <c r="K894" s="408"/>
      <c r="L894" s="389"/>
      <c r="M894" s="409"/>
      <c r="N894" s="408"/>
      <c r="O894" s="410"/>
    </row>
    <row r="895" spans="1:15" s="16" customFormat="1" ht="11.1" customHeight="1" x14ac:dyDescent="0.15">
      <c r="A895" s="11">
        <v>0</v>
      </c>
      <c r="B895" s="359">
        <v>0</v>
      </c>
      <c r="C895" s="241">
        <v>0</v>
      </c>
      <c r="D895" s="386"/>
      <c r="E895" s="387"/>
      <c r="F895" s="497"/>
      <c r="G895" s="498"/>
      <c r="H895" s="390"/>
      <c r="I895" s="391"/>
      <c r="J895" s="411"/>
      <c r="K895" s="412"/>
      <c r="L895" s="413"/>
      <c r="M895" s="414"/>
      <c r="N895" s="412"/>
      <c r="O895" s="415"/>
    </row>
    <row r="896" spans="1:15" s="16" customFormat="1" ht="11.1" customHeight="1" x14ac:dyDescent="0.15">
      <c r="A896" s="381">
        <v>0</v>
      </c>
      <c r="B896" s="359">
        <v>0</v>
      </c>
      <c r="C896" s="241">
        <v>0</v>
      </c>
      <c r="D896" s="386"/>
      <c r="E896" s="387"/>
      <c r="F896" s="497"/>
      <c r="G896" s="498"/>
      <c r="H896" s="390"/>
      <c r="I896" s="391"/>
      <c r="J896" s="397"/>
      <c r="K896" s="387"/>
      <c r="L896" s="390"/>
      <c r="M896" s="398"/>
      <c r="N896" s="387"/>
      <c r="O896" s="399"/>
    </row>
    <row r="897" spans="1:15" s="16" customFormat="1" ht="11.1" customHeight="1" x14ac:dyDescent="0.15">
      <c r="A897" s="360">
        <v>0</v>
      </c>
      <c r="B897" s="400">
        <v>0</v>
      </c>
      <c r="C897" s="242">
        <v>0</v>
      </c>
      <c r="D897" s="416">
        <v>0</v>
      </c>
      <c r="E897" s="402">
        <v>0</v>
      </c>
      <c r="F897" s="500">
        <v>0</v>
      </c>
      <c r="G897" s="501">
        <v>0</v>
      </c>
      <c r="H897" s="405">
        <v>0</v>
      </c>
      <c r="I897" s="406"/>
      <c r="J897" s="407"/>
      <c r="K897" s="408"/>
      <c r="L897" s="389"/>
      <c r="M897" s="409"/>
      <c r="N897" s="408"/>
      <c r="O897" s="410"/>
    </row>
    <row r="898" spans="1:15" s="16" customFormat="1" ht="11.1" customHeight="1" x14ac:dyDescent="0.15">
      <c r="A898" s="11">
        <v>0</v>
      </c>
      <c r="B898" s="359">
        <v>0</v>
      </c>
      <c r="C898" s="241">
        <v>0</v>
      </c>
      <c r="D898" s="386"/>
      <c r="E898" s="387"/>
      <c r="F898" s="497"/>
      <c r="G898" s="498"/>
      <c r="H898" s="390"/>
      <c r="I898" s="391"/>
      <c r="J898" s="411"/>
      <c r="K898" s="412"/>
      <c r="L898" s="413"/>
      <c r="M898" s="414"/>
      <c r="N898" s="422"/>
      <c r="O898" s="415"/>
    </row>
    <row r="899" spans="1:15" s="16" customFormat="1" ht="11.1" customHeight="1" x14ac:dyDescent="0.15">
      <c r="A899" s="381">
        <v>0</v>
      </c>
      <c r="B899" s="359">
        <v>0</v>
      </c>
      <c r="C899" s="241">
        <v>0</v>
      </c>
      <c r="D899" s="386"/>
      <c r="E899" s="387"/>
      <c r="F899" s="497"/>
      <c r="G899" s="498"/>
      <c r="H899" s="430">
        <v>0</v>
      </c>
      <c r="I899" s="391"/>
      <c r="J899" s="397"/>
      <c r="K899" s="387"/>
      <c r="L899" s="390"/>
      <c r="M899" s="398"/>
      <c r="N899" s="359"/>
      <c r="O899" s="399"/>
    </row>
    <row r="900" spans="1:15" s="16" customFormat="1" ht="11.1" customHeight="1" x14ac:dyDescent="0.15">
      <c r="A900" s="360">
        <v>0</v>
      </c>
      <c r="B900" s="400">
        <v>0</v>
      </c>
      <c r="C900" s="242">
        <v>0</v>
      </c>
      <c r="D900" s="416">
        <v>0</v>
      </c>
      <c r="E900" s="402">
        <v>0</v>
      </c>
      <c r="F900" s="500">
        <v>0</v>
      </c>
      <c r="G900" s="501">
        <v>0</v>
      </c>
      <c r="H900" s="405">
        <v>0</v>
      </c>
      <c r="I900" s="406"/>
      <c r="J900" s="407"/>
      <c r="K900" s="408"/>
      <c r="L900" s="389"/>
      <c r="M900" s="423"/>
      <c r="N900" s="424"/>
      <c r="O900" s="425"/>
    </row>
    <row r="901" spans="1:15" s="16" customFormat="1" ht="11.1" customHeight="1" x14ac:dyDescent="0.15">
      <c r="A901" s="11">
        <v>0</v>
      </c>
      <c r="B901" s="359">
        <v>0</v>
      </c>
      <c r="C901" s="241">
        <v>0</v>
      </c>
      <c r="D901" s="386"/>
      <c r="E901" s="387"/>
      <c r="F901" s="497"/>
      <c r="G901" s="498"/>
      <c r="H901" s="390"/>
      <c r="I901" s="391"/>
      <c r="J901" s="426"/>
      <c r="K901" s="412"/>
      <c r="L901" s="413"/>
      <c r="M901" s="414"/>
      <c r="N901" s="422"/>
      <c r="O901" s="415"/>
    </row>
    <row r="902" spans="1:15" s="16" customFormat="1" ht="11.1" customHeight="1" x14ac:dyDescent="0.15">
      <c r="A902" s="381">
        <v>0</v>
      </c>
      <c r="B902" s="359">
        <v>0</v>
      </c>
      <c r="C902" s="241">
        <v>0</v>
      </c>
      <c r="D902" s="386"/>
      <c r="E902" s="387"/>
      <c r="F902" s="497"/>
      <c r="G902" s="498"/>
      <c r="H902" s="430">
        <v>0</v>
      </c>
      <c r="I902" s="391"/>
      <c r="J902" s="427"/>
      <c r="K902" s="387"/>
      <c r="L902" s="390"/>
      <c r="M902" s="398"/>
      <c r="N902" s="359"/>
      <c r="O902" s="399"/>
    </row>
    <row r="903" spans="1:15" s="16" customFormat="1" ht="11.1" customHeight="1" x14ac:dyDescent="0.15">
      <c r="A903" s="360">
        <v>0</v>
      </c>
      <c r="B903" s="400">
        <v>0</v>
      </c>
      <c r="C903" s="242">
        <v>0</v>
      </c>
      <c r="D903" s="416">
        <v>0</v>
      </c>
      <c r="E903" s="402">
        <v>0</v>
      </c>
      <c r="F903" s="500">
        <v>0</v>
      </c>
      <c r="G903" s="501">
        <v>0</v>
      </c>
      <c r="H903" s="405">
        <v>0</v>
      </c>
      <c r="I903" s="406"/>
      <c r="J903" s="428"/>
      <c r="K903" s="429"/>
      <c r="L903" s="405"/>
      <c r="M903" s="423"/>
      <c r="N903" s="424"/>
      <c r="O903" s="425"/>
    </row>
    <row r="904" spans="1:15" s="16" customFormat="1" ht="11.1" customHeight="1" x14ac:dyDescent="0.15">
      <c r="A904" s="11">
        <v>0</v>
      </c>
      <c r="B904" s="359">
        <v>0</v>
      </c>
      <c r="C904" s="241">
        <v>0</v>
      </c>
      <c r="D904" s="386"/>
      <c r="E904" s="387"/>
      <c r="F904" s="497"/>
      <c r="G904" s="498"/>
      <c r="H904" s="390"/>
      <c r="I904" s="391"/>
      <c r="J904" s="426"/>
      <c r="K904" s="412"/>
      <c r="L904" s="413"/>
      <c r="M904" s="414"/>
      <c r="N904" s="422"/>
      <c r="O904" s="415"/>
    </row>
    <row r="905" spans="1:15" s="16" customFormat="1" ht="11.1" customHeight="1" x14ac:dyDescent="0.15">
      <c r="A905" s="381">
        <v>0</v>
      </c>
      <c r="B905" s="359">
        <v>0</v>
      </c>
      <c r="C905" s="241">
        <v>0</v>
      </c>
      <c r="D905" s="386"/>
      <c r="E905" s="387"/>
      <c r="F905" s="497"/>
      <c r="G905" s="498"/>
      <c r="H905" s="390"/>
      <c r="I905" s="391"/>
      <c r="J905" s="427"/>
      <c r="K905" s="387"/>
      <c r="L905" s="390"/>
      <c r="M905" s="398"/>
      <c r="N905" s="359"/>
      <c r="O905" s="399"/>
    </row>
    <row r="906" spans="1:15" s="16" customFormat="1" ht="11.1" customHeight="1" x14ac:dyDescent="0.15">
      <c r="A906" s="360">
        <v>0</v>
      </c>
      <c r="B906" s="400">
        <v>0</v>
      </c>
      <c r="C906" s="242">
        <v>0</v>
      </c>
      <c r="D906" s="416">
        <v>0</v>
      </c>
      <c r="E906" s="402">
        <v>0</v>
      </c>
      <c r="F906" s="500">
        <v>0</v>
      </c>
      <c r="G906" s="501">
        <v>0</v>
      </c>
      <c r="H906" s="405">
        <v>0</v>
      </c>
      <c r="I906" s="406"/>
      <c r="J906" s="428"/>
      <c r="K906" s="429"/>
      <c r="L906" s="405"/>
      <c r="M906" s="423"/>
      <c r="N906" s="424"/>
      <c r="O906" s="425"/>
    </row>
    <row r="907" spans="1:15" s="16" customFormat="1" ht="11.1" customHeight="1" x14ac:dyDescent="0.15">
      <c r="A907" s="11">
        <v>0</v>
      </c>
      <c r="B907" s="359">
        <v>0</v>
      </c>
      <c r="C907" s="241">
        <v>0</v>
      </c>
      <c r="D907" s="386"/>
      <c r="E907" s="387"/>
      <c r="F907" s="497"/>
      <c r="G907" s="498"/>
      <c r="H907" s="390"/>
      <c r="I907" s="391"/>
      <c r="J907" s="426"/>
      <c r="K907" s="412"/>
      <c r="L907" s="413"/>
      <c r="M907" s="414"/>
      <c r="N907" s="422"/>
      <c r="O907" s="415"/>
    </row>
    <row r="908" spans="1:15" s="16" customFormat="1" ht="11.1" customHeight="1" x14ac:dyDescent="0.15">
      <c r="A908" s="381">
        <v>0</v>
      </c>
      <c r="B908" s="359">
        <v>0</v>
      </c>
      <c r="C908" s="241">
        <v>0</v>
      </c>
      <c r="D908" s="386"/>
      <c r="E908" s="387"/>
      <c r="F908" s="497"/>
      <c r="G908" s="498"/>
      <c r="H908" s="390"/>
      <c r="I908" s="391"/>
      <c r="J908" s="427"/>
      <c r="K908" s="387"/>
      <c r="L908" s="390"/>
      <c r="M908" s="398"/>
      <c r="N908" s="359"/>
      <c r="O908" s="399"/>
    </row>
    <row r="909" spans="1:15" s="16" customFormat="1" ht="11.1" customHeight="1" x14ac:dyDescent="0.15">
      <c r="A909" s="360">
        <v>0</v>
      </c>
      <c r="B909" s="400">
        <v>0</v>
      </c>
      <c r="C909" s="242">
        <v>0</v>
      </c>
      <c r="D909" s="416">
        <v>0</v>
      </c>
      <c r="E909" s="402">
        <v>0</v>
      </c>
      <c r="F909" s="500">
        <v>0</v>
      </c>
      <c r="G909" s="501">
        <v>0</v>
      </c>
      <c r="H909" s="405">
        <v>0</v>
      </c>
      <c r="I909" s="406"/>
      <c r="J909" s="428"/>
      <c r="K909" s="429"/>
      <c r="L909" s="405"/>
      <c r="M909" s="423"/>
      <c r="N909" s="424"/>
      <c r="O909" s="425"/>
    </row>
    <row r="910" spans="1:15" s="16" customFormat="1" ht="11.1" customHeight="1" x14ac:dyDescent="0.15">
      <c r="A910" s="11">
        <v>0</v>
      </c>
      <c r="B910" s="359">
        <v>0</v>
      </c>
      <c r="C910" s="241">
        <v>0</v>
      </c>
      <c r="D910" s="386"/>
      <c r="E910" s="387"/>
      <c r="F910" s="497"/>
      <c r="G910" s="498"/>
      <c r="H910" s="390"/>
      <c r="I910" s="391"/>
      <c r="J910" s="426"/>
      <c r="K910" s="412"/>
      <c r="L910" s="413"/>
      <c r="M910" s="414"/>
      <c r="N910" s="422"/>
      <c r="O910" s="415"/>
    </row>
    <row r="911" spans="1:15" s="16" customFormat="1" ht="11.1" customHeight="1" x14ac:dyDescent="0.15">
      <c r="A911" s="381">
        <v>0</v>
      </c>
      <c r="B911" s="359">
        <v>0</v>
      </c>
      <c r="C911" s="241">
        <v>0</v>
      </c>
      <c r="D911" s="386"/>
      <c r="E911" s="387"/>
      <c r="F911" s="497"/>
      <c r="G911" s="498"/>
      <c r="H911" s="430">
        <v>0</v>
      </c>
      <c r="I911" s="391"/>
      <c r="J911" s="427"/>
      <c r="K911" s="387"/>
      <c r="L911" s="390"/>
      <c r="M911" s="398"/>
      <c r="N911" s="359"/>
      <c r="O911" s="399"/>
    </row>
    <row r="912" spans="1:15" s="16" customFormat="1" ht="11.1" customHeight="1" x14ac:dyDescent="0.15">
      <c r="A912" s="360">
        <v>0</v>
      </c>
      <c r="B912" s="400">
        <v>0</v>
      </c>
      <c r="C912" s="242">
        <v>0</v>
      </c>
      <c r="D912" s="416">
        <v>0</v>
      </c>
      <c r="E912" s="402">
        <v>0</v>
      </c>
      <c r="F912" s="500">
        <v>0</v>
      </c>
      <c r="G912" s="501">
        <v>0</v>
      </c>
      <c r="H912" s="405">
        <v>0</v>
      </c>
      <c r="I912" s="406"/>
      <c r="J912" s="428"/>
      <c r="K912" s="429"/>
      <c r="L912" s="405"/>
      <c r="M912" s="423"/>
      <c r="N912" s="424"/>
      <c r="O912" s="425"/>
    </row>
    <row r="913" spans="1:15" s="16" customFormat="1" ht="11.1" customHeight="1" x14ac:dyDescent="0.15">
      <c r="A913" s="11">
        <v>0</v>
      </c>
      <c r="B913" s="359">
        <v>0</v>
      </c>
      <c r="C913" s="241">
        <v>0</v>
      </c>
      <c r="D913" s="386"/>
      <c r="E913" s="387"/>
      <c r="F913" s="497"/>
      <c r="G913" s="498"/>
      <c r="H913" s="390"/>
      <c r="I913" s="391"/>
      <c r="J913" s="426"/>
      <c r="K913" s="412"/>
      <c r="L913" s="413"/>
      <c r="M913" s="414"/>
      <c r="N913" s="422"/>
      <c r="O913" s="415"/>
    </row>
    <row r="914" spans="1:15" s="16" customFormat="1" ht="11.1" customHeight="1" x14ac:dyDescent="0.15">
      <c r="A914" s="381">
        <v>0</v>
      </c>
      <c r="B914" s="359">
        <v>0</v>
      </c>
      <c r="C914" s="241">
        <v>0</v>
      </c>
      <c r="D914" s="386"/>
      <c r="E914" s="387"/>
      <c r="F914" s="497"/>
      <c r="G914" s="498"/>
      <c r="H914" s="390"/>
      <c r="I914" s="391"/>
      <c r="J914" s="427"/>
      <c r="K914" s="387"/>
      <c r="L914" s="390"/>
      <c r="M914" s="398"/>
      <c r="N914" s="359"/>
      <c r="O914" s="399"/>
    </row>
    <row r="915" spans="1:15" s="16" customFormat="1" ht="11.1" customHeight="1" x14ac:dyDescent="0.15">
      <c r="A915" s="360">
        <v>0</v>
      </c>
      <c r="B915" s="400">
        <v>0</v>
      </c>
      <c r="C915" s="242">
        <v>0</v>
      </c>
      <c r="D915" s="416">
        <v>0</v>
      </c>
      <c r="E915" s="402">
        <v>0</v>
      </c>
      <c r="F915" s="500">
        <v>0</v>
      </c>
      <c r="G915" s="501">
        <v>0</v>
      </c>
      <c r="H915" s="405">
        <v>0</v>
      </c>
      <c r="I915" s="406"/>
      <c r="J915" s="428"/>
      <c r="K915" s="429"/>
      <c r="L915" s="405"/>
      <c r="M915" s="423"/>
      <c r="N915" s="424"/>
      <c r="O915" s="425"/>
    </row>
    <row r="916" spans="1:15" s="16" customFormat="1" ht="11.1" customHeight="1" x14ac:dyDescent="0.15">
      <c r="A916" s="11"/>
      <c r="B916" s="359">
        <v>0</v>
      </c>
      <c r="C916" s="241">
        <v>0</v>
      </c>
      <c r="D916" s="386"/>
      <c r="E916" s="387"/>
      <c r="F916" s="497"/>
      <c r="G916" s="498"/>
      <c r="H916" s="390"/>
      <c r="I916" s="391"/>
      <c r="J916" s="426"/>
      <c r="K916" s="412"/>
      <c r="L916" s="413"/>
      <c r="M916" s="414"/>
      <c r="N916" s="422"/>
      <c r="O916" s="415"/>
    </row>
    <row r="917" spans="1:15" s="16" customFormat="1" ht="11.1" customHeight="1" x14ac:dyDescent="0.15">
      <c r="A917" s="381"/>
      <c r="B917" s="375"/>
      <c r="C917" s="241"/>
      <c r="D917" s="386"/>
      <c r="E917" s="387"/>
      <c r="F917" s="497"/>
      <c r="G917" s="498"/>
      <c r="H917" s="390"/>
      <c r="I917" s="391"/>
      <c r="J917" s="427"/>
      <c r="K917" s="387"/>
      <c r="L917" s="390"/>
      <c r="M917" s="398"/>
      <c r="N917" s="359"/>
      <c r="O917" s="399"/>
    </row>
    <row r="918" spans="1:15" s="16" customFormat="1" ht="11.1" customHeight="1" x14ac:dyDescent="0.15">
      <c r="A918" s="360"/>
      <c r="B918" s="400">
        <v>0</v>
      </c>
      <c r="C918" s="242">
        <v>0</v>
      </c>
      <c r="D918" s="416">
        <v>0</v>
      </c>
      <c r="E918" s="402">
        <v>0</v>
      </c>
      <c r="F918" s="500">
        <v>0</v>
      </c>
      <c r="G918" s="501">
        <v>0</v>
      </c>
      <c r="H918" s="405">
        <v>0</v>
      </c>
      <c r="I918" s="406"/>
      <c r="J918" s="428"/>
      <c r="K918" s="429"/>
      <c r="L918" s="405"/>
      <c r="M918" s="423"/>
      <c r="N918" s="424"/>
      <c r="O918" s="425"/>
    </row>
    <row r="919" spans="1:15" s="16" customFormat="1" ht="11.1" customHeight="1" x14ac:dyDescent="0.15">
      <c r="A919" s="380"/>
      <c r="B919" s="379"/>
      <c r="C919" s="378"/>
      <c r="D919" s="377"/>
      <c r="E919" s="13"/>
      <c r="F919" s="494"/>
      <c r="G919" s="483"/>
      <c r="H919" s="376"/>
      <c r="I919" s="336"/>
      <c r="J919" s="328"/>
      <c r="K919" s="13"/>
      <c r="M919" s="231"/>
      <c r="N919" s="12"/>
      <c r="O919" s="329"/>
    </row>
    <row r="920" spans="1:15" s="16" customFormat="1" ht="11.1" customHeight="1" x14ac:dyDescent="0.15">
      <c r="A920" s="11"/>
      <c r="B920" s="375" t="s">
        <v>579</v>
      </c>
      <c r="C920" s="378"/>
      <c r="D920" s="377"/>
      <c r="E920" s="13"/>
      <c r="F920" s="494"/>
      <c r="G920" s="483">
        <v>0</v>
      </c>
      <c r="I920" s="336"/>
      <c r="J920" s="328"/>
      <c r="K920" s="13"/>
      <c r="L920" s="15">
        <v>0</v>
      </c>
      <c r="M920" s="231"/>
      <c r="N920" s="12"/>
      <c r="O920" s="431">
        <v>0</v>
      </c>
    </row>
    <row r="921" spans="1:15" s="16" customFormat="1" ht="11.1" customHeight="1" x14ac:dyDescent="0.15">
      <c r="A921" s="373"/>
      <c r="B921" s="372"/>
      <c r="C921" s="371"/>
      <c r="D921" s="370"/>
      <c r="E921" s="369"/>
      <c r="F921" s="502"/>
      <c r="G921" s="503"/>
      <c r="H921" s="366"/>
      <c r="I921" s="365"/>
      <c r="J921" s="364"/>
      <c r="K921" s="369"/>
      <c r="L921" s="366"/>
      <c r="M921" s="383"/>
      <c r="N921" s="384"/>
      <c r="O921" s="385"/>
    </row>
    <row r="922" spans="1:15" s="3" customFormat="1" ht="13.5" x14ac:dyDescent="0.15">
      <c r="A922" s="1"/>
      <c r="B922" s="2"/>
      <c r="C922" s="240"/>
      <c r="D922" s="4"/>
      <c r="E922" s="5"/>
      <c r="F922" s="489"/>
      <c r="G922" s="490"/>
      <c r="H922" s="8"/>
      <c r="I922" s="9"/>
      <c r="K922" s="5"/>
      <c r="N922" s="8" t="s">
        <v>581</v>
      </c>
      <c r="O922" s="5">
        <v>19</v>
      </c>
    </row>
    <row r="923" spans="1:15" s="10" customFormat="1" ht="30" customHeight="1" x14ac:dyDescent="0.15">
      <c r="A923" s="1089" t="s">
        <v>1795</v>
      </c>
      <c r="B923" s="1090"/>
      <c r="C923" s="1090"/>
      <c r="D923" s="1090"/>
      <c r="E923" s="1090"/>
      <c r="F923" s="1090"/>
      <c r="G923" s="1090"/>
      <c r="H923" s="1090"/>
      <c r="I923" s="1090"/>
      <c r="J923" s="1090"/>
      <c r="K923" s="1090"/>
      <c r="L923" s="1090"/>
      <c r="M923" s="1090"/>
      <c r="N923" s="1090"/>
      <c r="O923" s="1091"/>
    </row>
    <row r="924" spans="1:15" s="10" customFormat="1" ht="13.5" customHeight="1" x14ac:dyDescent="0.15">
      <c r="A924" s="274"/>
      <c r="B924" s="27" t="s">
        <v>1828</v>
      </c>
      <c r="C924" s="275"/>
      <c r="D924" s="275"/>
      <c r="E924" s="275"/>
      <c r="F924" s="491"/>
      <c r="G924" s="491"/>
      <c r="H924" s="275"/>
      <c r="I924" s="275"/>
      <c r="J924" s="275"/>
      <c r="K924" s="275"/>
      <c r="L924" s="275"/>
      <c r="M924" s="275"/>
      <c r="N924" s="275"/>
      <c r="O924" s="434"/>
    </row>
    <row r="925" spans="1:15" s="10" customFormat="1" ht="15.95" customHeight="1" x14ac:dyDescent="0.15">
      <c r="A925" s="1092" t="s">
        <v>6</v>
      </c>
      <c r="B925" s="1095" t="s">
        <v>34</v>
      </c>
      <c r="C925" s="1098" t="s">
        <v>9</v>
      </c>
      <c r="D925" s="1101" t="s">
        <v>1850</v>
      </c>
      <c r="E925" s="1102"/>
      <c r="F925" s="1102"/>
      <c r="G925" s="1102"/>
      <c r="H925" s="1102"/>
      <c r="I925" s="1103"/>
      <c r="J925" s="1101" t="s">
        <v>1851</v>
      </c>
      <c r="K925" s="1102"/>
      <c r="L925" s="1107"/>
      <c r="M925" s="1109" t="s">
        <v>1852</v>
      </c>
      <c r="N925" s="1102"/>
      <c r="O925" s="1103"/>
    </row>
    <row r="926" spans="1:15" s="10" customFormat="1" ht="15.95" customHeight="1" x14ac:dyDescent="0.15">
      <c r="A926" s="1093"/>
      <c r="B926" s="1096"/>
      <c r="C926" s="1099"/>
      <c r="D926" s="1104"/>
      <c r="E926" s="1105"/>
      <c r="F926" s="1105"/>
      <c r="G926" s="1105"/>
      <c r="H926" s="1105"/>
      <c r="I926" s="1106"/>
      <c r="J926" s="1104"/>
      <c r="K926" s="1105"/>
      <c r="L926" s="1108"/>
      <c r="M926" s="1110"/>
      <c r="N926" s="1105"/>
      <c r="O926" s="1106"/>
    </row>
    <row r="927" spans="1:15" s="3" customFormat="1" ht="15.95" customHeight="1" x14ac:dyDescent="0.15">
      <c r="A927" s="1094"/>
      <c r="B927" s="1097"/>
      <c r="C927" s="1100"/>
      <c r="D927" s="334" t="s">
        <v>4</v>
      </c>
      <c r="E927" s="296" t="s">
        <v>5</v>
      </c>
      <c r="F927" s="492"/>
      <c r="G927" s="493"/>
      <c r="H927" s="1111"/>
      <c r="I927" s="1112"/>
      <c r="J927" s="326" t="s">
        <v>4</v>
      </c>
      <c r="K927" s="296" t="s">
        <v>5</v>
      </c>
      <c r="L927" s="299"/>
      <c r="M927" s="300" t="s">
        <v>4</v>
      </c>
      <c r="N927" s="296" t="s">
        <v>5</v>
      </c>
      <c r="O927" s="327"/>
    </row>
    <row r="928" spans="1:15" s="16" customFormat="1" ht="11.1" customHeight="1" x14ac:dyDescent="0.15">
      <c r="A928" s="11">
        <v>0</v>
      </c>
      <c r="B928" s="12">
        <v>0</v>
      </c>
      <c r="C928" s="241">
        <v>0</v>
      </c>
      <c r="D928" s="335"/>
      <c r="E928" s="13"/>
      <c r="F928" s="494"/>
      <c r="G928" s="483"/>
      <c r="I928" s="336"/>
      <c r="J928" s="328"/>
      <c r="K928" s="13"/>
      <c r="M928" s="231"/>
      <c r="N928" s="12"/>
      <c r="O928" s="329"/>
    </row>
    <row r="929" spans="1:15" s="16" customFormat="1" ht="11.1" customHeight="1" x14ac:dyDescent="0.15">
      <c r="A929" s="381">
        <v>0</v>
      </c>
      <c r="B929" s="12">
        <v>0</v>
      </c>
      <c r="C929" s="382">
        <v>0</v>
      </c>
      <c r="D929" s="335"/>
      <c r="E929" s="13"/>
      <c r="F929" s="494"/>
      <c r="G929" s="483"/>
      <c r="I929" s="336"/>
      <c r="J929" s="328"/>
      <c r="K929" s="13"/>
      <c r="M929" s="231"/>
      <c r="N929" s="12"/>
      <c r="O929" s="329"/>
    </row>
    <row r="930" spans="1:15" s="16" customFormat="1" ht="11.1" customHeight="1" x14ac:dyDescent="0.15">
      <c r="A930" s="360" t="s">
        <v>716</v>
      </c>
      <c r="B930" s="361" t="s">
        <v>1405</v>
      </c>
      <c r="C930" s="363">
        <v>0</v>
      </c>
      <c r="D930" s="337">
        <v>0</v>
      </c>
      <c r="E930" s="362">
        <v>0</v>
      </c>
      <c r="F930" s="495">
        <v>0</v>
      </c>
      <c r="G930" s="496">
        <v>0</v>
      </c>
      <c r="H930" s="20">
        <v>0</v>
      </c>
      <c r="I930" s="338"/>
      <c r="J930" s="328"/>
      <c r="K930" s="13"/>
      <c r="M930" s="231"/>
      <c r="N930" s="12"/>
      <c r="O930" s="329"/>
    </row>
    <row r="931" spans="1:15" s="16" customFormat="1" ht="11.1" customHeight="1" x14ac:dyDescent="0.15">
      <c r="A931" s="11">
        <v>0</v>
      </c>
      <c r="B931" s="359">
        <v>0</v>
      </c>
      <c r="C931" s="241">
        <v>0</v>
      </c>
      <c r="D931" s="386"/>
      <c r="E931" s="387"/>
      <c r="F931" s="497"/>
      <c r="G931" s="498"/>
      <c r="H931" s="390"/>
      <c r="I931" s="391"/>
      <c r="J931" s="392"/>
      <c r="K931" s="393"/>
      <c r="L931" s="394"/>
      <c r="M931" s="395"/>
      <c r="N931" s="393"/>
      <c r="O931" s="396"/>
    </row>
    <row r="932" spans="1:15" s="16" customFormat="1" ht="11.1" customHeight="1" x14ac:dyDescent="0.15">
      <c r="A932" s="381">
        <v>0</v>
      </c>
      <c r="B932" s="359">
        <v>0</v>
      </c>
      <c r="C932" s="241">
        <v>0</v>
      </c>
      <c r="D932" s="386"/>
      <c r="E932" s="387"/>
      <c r="F932" s="497"/>
      <c r="G932" s="498"/>
      <c r="H932" s="430">
        <v>0</v>
      </c>
      <c r="I932" s="391"/>
      <c r="J932" s="397"/>
      <c r="K932" s="387"/>
      <c r="L932" s="390"/>
      <c r="M932" s="398"/>
      <c r="N932" s="387"/>
      <c r="O932" s="399"/>
    </row>
    <row r="933" spans="1:15" s="16" customFormat="1" ht="11.1" customHeight="1" x14ac:dyDescent="0.15">
      <c r="A933" s="360">
        <v>0</v>
      </c>
      <c r="B933" s="400" t="s">
        <v>631</v>
      </c>
      <c r="C933" s="242">
        <v>0</v>
      </c>
      <c r="D933" s="401">
        <v>0</v>
      </c>
      <c r="E933" s="402">
        <v>0</v>
      </c>
      <c r="F933" s="500">
        <v>0</v>
      </c>
      <c r="G933" s="501">
        <v>0</v>
      </c>
      <c r="H933" s="405">
        <v>0</v>
      </c>
      <c r="I933" s="406"/>
      <c r="J933" s="407">
        <v>0</v>
      </c>
      <c r="K933" s="408"/>
      <c r="L933" s="389"/>
      <c r="M933" s="409"/>
      <c r="N933" s="408"/>
      <c r="O933" s="410">
        <v>0</v>
      </c>
    </row>
    <row r="934" spans="1:15" s="16" customFormat="1" ht="11.1" customHeight="1" x14ac:dyDescent="0.15">
      <c r="A934" s="11">
        <v>0</v>
      </c>
      <c r="B934" s="359">
        <v>0</v>
      </c>
      <c r="C934" s="241">
        <v>0</v>
      </c>
      <c r="D934" s="386"/>
      <c r="E934" s="387"/>
      <c r="F934" s="497"/>
      <c r="G934" s="498"/>
      <c r="H934" s="390"/>
      <c r="I934" s="391"/>
      <c r="J934" s="411"/>
      <c r="K934" s="412"/>
      <c r="L934" s="413"/>
      <c r="M934" s="414"/>
      <c r="N934" s="412"/>
      <c r="O934" s="415"/>
    </row>
    <row r="935" spans="1:15" s="16" customFormat="1" ht="11.1" customHeight="1" x14ac:dyDescent="0.15">
      <c r="A935" s="381">
        <v>0</v>
      </c>
      <c r="B935" s="359">
        <v>0</v>
      </c>
      <c r="C935" s="241" t="s">
        <v>1946</v>
      </c>
      <c r="D935" s="386"/>
      <c r="E935" s="387"/>
      <c r="F935" s="499"/>
      <c r="G935" s="498"/>
      <c r="H935" s="390"/>
      <c r="I935" s="391"/>
      <c r="J935" s="397"/>
      <c r="K935" s="387"/>
      <c r="L935" s="390"/>
      <c r="M935" s="398"/>
      <c r="N935" s="387"/>
      <c r="O935" s="399"/>
    </row>
    <row r="936" spans="1:15" s="16" customFormat="1" ht="11.1" customHeight="1" x14ac:dyDescent="0.15">
      <c r="A936" s="360">
        <v>0</v>
      </c>
      <c r="B936" s="400" t="s">
        <v>1947</v>
      </c>
      <c r="C936" s="242" t="s">
        <v>1948</v>
      </c>
      <c r="D936" s="416">
        <v>23.6</v>
      </c>
      <c r="E936" s="402" t="s">
        <v>54</v>
      </c>
      <c r="F936" s="500"/>
      <c r="G936" s="501"/>
      <c r="H936" s="405"/>
      <c r="I936" s="406"/>
      <c r="J936" s="417">
        <v>23.6</v>
      </c>
      <c r="K936" s="418" t="s">
        <v>54</v>
      </c>
      <c r="L936" s="510">
        <v>0</v>
      </c>
      <c r="M936" s="420"/>
      <c r="N936" s="418"/>
      <c r="O936" s="421"/>
    </row>
    <row r="937" spans="1:15" s="16" customFormat="1" ht="11.1" customHeight="1" x14ac:dyDescent="0.15">
      <c r="A937" s="11">
        <v>0</v>
      </c>
      <c r="B937" s="359">
        <v>0</v>
      </c>
      <c r="C937" s="241">
        <v>0</v>
      </c>
      <c r="D937" s="386"/>
      <c r="E937" s="387"/>
      <c r="F937" s="497"/>
      <c r="G937" s="498"/>
      <c r="H937" s="390"/>
      <c r="I937" s="391"/>
      <c r="J937" s="411"/>
      <c r="K937" s="412"/>
      <c r="L937" s="413"/>
      <c r="M937" s="398"/>
      <c r="N937" s="387"/>
      <c r="O937" s="399"/>
    </row>
    <row r="938" spans="1:15" s="16" customFormat="1" ht="11.1" customHeight="1" x14ac:dyDescent="0.15">
      <c r="A938" s="381">
        <v>0</v>
      </c>
      <c r="B938" s="359" t="s">
        <v>1949</v>
      </c>
      <c r="C938" s="241" t="s">
        <v>1950</v>
      </c>
      <c r="D938" s="386"/>
      <c r="E938" s="387"/>
      <c r="F938" s="504"/>
      <c r="G938" s="498"/>
      <c r="H938" s="390"/>
      <c r="I938" s="391"/>
      <c r="J938" s="397"/>
      <c r="K938" s="387"/>
      <c r="L938" s="390"/>
      <c r="M938" s="398"/>
      <c r="N938" s="387"/>
      <c r="O938" s="399"/>
    </row>
    <row r="939" spans="1:15" s="16" customFormat="1" ht="11.1" customHeight="1" x14ac:dyDescent="0.15">
      <c r="A939" s="360">
        <v>0</v>
      </c>
      <c r="B939" s="400" t="s">
        <v>1951</v>
      </c>
      <c r="C939" s="242" t="s">
        <v>1952</v>
      </c>
      <c r="D939" s="416">
        <v>0.3</v>
      </c>
      <c r="E939" s="402" t="s">
        <v>54</v>
      </c>
      <c r="F939" s="500"/>
      <c r="G939" s="501"/>
      <c r="H939" s="405"/>
      <c r="I939" s="406"/>
      <c r="J939" s="417">
        <v>0.3</v>
      </c>
      <c r="K939" s="418" t="s">
        <v>54</v>
      </c>
      <c r="L939" s="510">
        <v>0</v>
      </c>
      <c r="M939" s="409"/>
      <c r="N939" s="408"/>
      <c r="O939" s="410"/>
    </row>
    <row r="940" spans="1:15" s="16" customFormat="1" ht="11.1" customHeight="1" x14ac:dyDescent="0.15">
      <c r="A940" s="11">
        <v>0</v>
      </c>
      <c r="B940" s="359">
        <v>0</v>
      </c>
      <c r="C940" s="241">
        <v>0</v>
      </c>
      <c r="D940" s="386"/>
      <c r="E940" s="387"/>
      <c r="F940" s="497"/>
      <c r="G940" s="498"/>
      <c r="H940" s="390"/>
      <c r="I940" s="391"/>
      <c r="J940" s="411"/>
      <c r="K940" s="412"/>
      <c r="L940" s="413"/>
      <c r="M940" s="414"/>
      <c r="N940" s="412"/>
      <c r="O940" s="415"/>
    </row>
    <row r="941" spans="1:15" s="16" customFormat="1" ht="11.1" customHeight="1" x14ac:dyDescent="0.15">
      <c r="A941" s="381">
        <v>0</v>
      </c>
      <c r="B941" s="359" t="s">
        <v>1949</v>
      </c>
      <c r="C941" s="241" t="s">
        <v>1953</v>
      </c>
      <c r="D941" s="386"/>
      <c r="E941" s="387"/>
      <c r="F941" s="504"/>
      <c r="G941" s="498"/>
      <c r="H941" s="430"/>
      <c r="I941" s="391"/>
      <c r="J941" s="397"/>
      <c r="K941" s="387"/>
      <c r="L941" s="390"/>
      <c r="M941" s="398"/>
      <c r="N941" s="387"/>
      <c r="O941" s="399"/>
    </row>
    <row r="942" spans="1:15" s="16" customFormat="1" ht="11.1" customHeight="1" x14ac:dyDescent="0.15">
      <c r="A942" s="360">
        <v>0</v>
      </c>
      <c r="B942" s="400" t="s">
        <v>1951</v>
      </c>
      <c r="C942" s="242" t="s">
        <v>1952</v>
      </c>
      <c r="D942" s="416">
        <v>0.2</v>
      </c>
      <c r="E942" s="402" t="s">
        <v>54</v>
      </c>
      <c r="F942" s="500"/>
      <c r="G942" s="501"/>
      <c r="H942" s="405"/>
      <c r="I942" s="406"/>
      <c r="J942" s="417">
        <v>0.2</v>
      </c>
      <c r="K942" s="418" t="s">
        <v>54</v>
      </c>
      <c r="L942" s="510">
        <v>0</v>
      </c>
      <c r="M942" s="409"/>
      <c r="N942" s="408"/>
      <c r="O942" s="410"/>
    </row>
    <row r="943" spans="1:15" s="16" customFormat="1" ht="11.1" customHeight="1" x14ac:dyDescent="0.15">
      <c r="A943" s="11">
        <v>0</v>
      </c>
      <c r="B943" s="359">
        <v>0</v>
      </c>
      <c r="C943" s="241">
        <v>0</v>
      </c>
      <c r="D943" s="386"/>
      <c r="E943" s="387"/>
      <c r="F943" s="497"/>
      <c r="G943" s="498"/>
      <c r="H943" s="390"/>
      <c r="I943" s="391"/>
      <c r="J943" s="411"/>
      <c r="K943" s="412"/>
      <c r="L943" s="413"/>
      <c r="M943" s="414"/>
      <c r="N943" s="412"/>
      <c r="O943" s="415"/>
    </row>
    <row r="944" spans="1:15" s="16" customFormat="1" ht="11.1" customHeight="1" x14ac:dyDescent="0.15">
      <c r="A944" s="381">
        <v>0</v>
      </c>
      <c r="B944" s="359">
        <v>0</v>
      </c>
      <c r="C944" s="241">
        <v>0</v>
      </c>
      <c r="D944" s="386"/>
      <c r="E944" s="387"/>
      <c r="F944" s="497"/>
      <c r="G944" s="498"/>
      <c r="H944" s="390"/>
      <c r="I944" s="391"/>
      <c r="J944" s="397"/>
      <c r="K944" s="387"/>
      <c r="L944" s="390"/>
      <c r="M944" s="398"/>
      <c r="N944" s="387"/>
      <c r="O944" s="399"/>
    </row>
    <row r="945" spans="1:15" s="16" customFormat="1" ht="11.1" customHeight="1" x14ac:dyDescent="0.15">
      <c r="A945" s="360">
        <v>0</v>
      </c>
      <c r="B945" s="400" t="s">
        <v>676</v>
      </c>
      <c r="C945" s="242">
        <v>0</v>
      </c>
      <c r="D945" s="416">
        <v>0</v>
      </c>
      <c r="E945" s="402">
        <v>0</v>
      </c>
      <c r="F945" s="500"/>
      <c r="G945" s="501"/>
      <c r="H945" s="405"/>
      <c r="I945" s="406"/>
      <c r="J945" s="407"/>
      <c r="K945" s="408"/>
      <c r="L945" s="389"/>
      <c r="M945" s="409"/>
      <c r="N945" s="408"/>
      <c r="O945" s="410"/>
    </row>
    <row r="946" spans="1:15" s="436" customFormat="1" ht="11.1" customHeight="1" x14ac:dyDescent="0.15">
      <c r="A946" s="11">
        <v>0</v>
      </c>
      <c r="B946" s="359">
        <v>0</v>
      </c>
      <c r="C946" s="241" t="s">
        <v>1388</v>
      </c>
      <c r="D946" s="386"/>
      <c r="E946" s="387"/>
      <c r="F946" s="497"/>
      <c r="G946" s="498"/>
      <c r="H946" s="390"/>
      <c r="I946" s="391"/>
      <c r="J946" s="411"/>
      <c r="K946" s="412"/>
      <c r="L946" s="413"/>
      <c r="M946" s="414"/>
      <c r="N946" s="412"/>
      <c r="O946" s="415"/>
    </row>
    <row r="947" spans="1:15" s="436" customFormat="1" ht="11.1" customHeight="1" x14ac:dyDescent="0.15">
      <c r="A947" s="381">
        <v>0</v>
      </c>
      <c r="B947" s="359" t="s">
        <v>649</v>
      </c>
      <c r="C947" s="241" t="s">
        <v>651</v>
      </c>
      <c r="D947" s="386"/>
      <c r="E947" s="387"/>
      <c r="F947" s="504"/>
      <c r="G947" s="498"/>
      <c r="H947" s="390"/>
      <c r="I947" s="391"/>
      <c r="J947" s="397"/>
      <c r="K947" s="387"/>
      <c r="L947" s="390"/>
      <c r="M947" s="398"/>
      <c r="N947" s="387"/>
      <c r="O947" s="399"/>
    </row>
    <row r="948" spans="1:15" s="436" customFormat="1" ht="11.1" customHeight="1" x14ac:dyDescent="0.15">
      <c r="A948" s="360">
        <v>0</v>
      </c>
      <c r="B948" s="400" t="s">
        <v>650</v>
      </c>
      <c r="C948" s="242" t="s">
        <v>1406</v>
      </c>
      <c r="D948" s="416">
        <v>6.8</v>
      </c>
      <c r="E948" s="402" t="s">
        <v>641</v>
      </c>
      <c r="F948" s="500"/>
      <c r="G948" s="501"/>
      <c r="H948" s="405"/>
      <c r="I948" s="406"/>
      <c r="J948" s="417">
        <v>4.4000000000000004</v>
      </c>
      <c r="K948" s="418" t="s">
        <v>641</v>
      </c>
      <c r="L948" s="510">
        <v>0</v>
      </c>
      <c r="M948" s="409">
        <v>2.4</v>
      </c>
      <c r="N948" s="408" t="s">
        <v>641</v>
      </c>
      <c r="O948" s="794">
        <v>0</v>
      </c>
    </row>
    <row r="949" spans="1:15" s="16" customFormat="1" ht="11.1" customHeight="1" x14ac:dyDescent="0.15">
      <c r="A949" s="11">
        <v>0</v>
      </c>
      <c r="B949" s="359">
        <v>0</v>
      </c>
      <c r="C949" s="241">
        <v>0</v>
      </c>
      <c r="D949" s="386"/>
      <c r="E949" s="387"/>
      <c r="F949" s="497"/>
      <c r="G949" s="498"/>
      <c r="H949" s="390"/>
      <c r="I949" s="391"/>
      <c r="J949" s="411"/>
      <c r="K949" s="412"/>
      <c r="L949" s="413"/>
      <c r="M949" s="414"/>
      <c r="N949" s="422"/>
      <c r="O949" s="415"/>
    </row>
    <row r="950" spans="1:15" s="16" customFormat="1" ht="11.1" customHeight="1" x14ac:dyDescent="0.15">
      <c r="A950" s="381">
        <v>0</v>
      </c>
      <c r="B950" s="359">
        <v>0</v>
      </c>
      <c r="C950" s="241">
        <v>0</v>
      </c>
      <c r="D950" s="386"/>
      <c r="E950" s="387"/>
      <c r="F950" s="504"/>
      <c r="G950" s="498"/>
      <c r="H950" s="430"/>
      <c r="I950" s="391"/>
      <c r="J950" s="397"/>
      <c r="K950" s="387"/>
      <c r="L950" s="390"/>
      <c r="M950" s="398"/>
      <c r="N950" s="359"/>
      <c r="O950" s="399"/>
    </row>
    <row r="951" spans="1:15" s="16" customFormat="1" ht="11.1" customHeight="1" x14ac:dyDescent="0.15">
      <c r="A951" s="360">
        <v>0</v>
      </c>
      <c r="B951" s="400">
        <v>0</v>
      </c>
      <c r="C951" s="242">
        <v>0</v>
      </c>
      <c r="D951" s="416">
        <v>0</v>
      </c>
      <c r="E951" s="402">
        <v>0</v>
      </c>
      <c r="F951" s="500">
        <v>0</v>
      </c>
      <c r="G951" s="501">
        <v>0</v>
      </c>
      <c r="H951" s="405">
        <v>0</v>
      </c>
      <c r="I951" s="406"/>
      <c r="J951" s="407"/>
      <c r="K951" s="408"/>
      <c r="L951" s="389"/>
      <c r="M951" s="423"/>
      <c r="N951" s="424"/>
      <c r="O951" s="425"/>
    </row>
    <row r="952" spans="1:15" s="16" customFormat="1" ht="11.1" customHeight="1" x14ac:dyDescent="0.15">
      <c r="A952" s="11">
        <v>0</v>
      </c>
      <c r="B952" s="359">
        <v>0</v>
      </c>
      <c r="C952" s="241">
        <v>0</v>
      </c>
      <c r="D952" s="386"/>
      <c r="E952" s="387"/>
      <c r="F952" s="497"/>
      <c r="G952" s="498"/>
      <c r="H952" s="390"/>
      <c r="I952" s="391"/>
      <c r="J952" s="426"/>
      <c r="K952" s="412"/>
      <c r="L952" s="413"/>
      <c r="M952" s="414"/>
      <c r="N952" s="422"/>
      <c r="O952" s="415"/>
    </row>
    <row r="953" spans="1:15" s="16" customFormat="1" ht="11.1" customHeight="1" x14ac:dyDescent="0.15">
      <c r="A953" s="381">
        <v>0</v>
      </c>
      <c r="B953" s="359">
        <v>0</v>
      </c>
      <c r="C953" s="241">
        <v>0</v>
      </c>
      <c r="D953" s="386"/>
      <c r="E953" s="387"/>
      <c r="F953" s="504"/>
      <c r="G953" s="498"/>
      <c r="H953" s="430">
        <v>0</v>
      </c>
      <c r="I953" s="391"/>
      <c r="J953" s="427"/>
      <c r="K953" s="387"/>
      <c r="L953" s="390"/>
      <c r="M953" s="398"/>
      <c r="N953" s="359"/>
      <c r="O953" s="399"/>
    </row>
    <row r="954" spans="1:15" s="16" customFormat="1" ht="11.1" customHeight="1" x14ac:dyDescent="0.15">
      <c r="A954" s="360">
        <v>0</v>
      </c>
      <c r="B954" s="400">
        <v>0</v>
      </c>
      <c r="C954" s="242">
        <v>0</v>
      </c>
      <c r="D954" s="416">
        <v>0</v>
      </c>
      <c r="E954" s="402">
        <v>0</v>
      </c>
      <c r="F954" s="500">
        <v>0</v>
      </c>
      <c r="G954" s="501">
        <v>0</v>
      </c>
      <c r="H954" s="405">
        <v>0</v>
      </c>
      <c r="I954" s="406"/>
      <c r="J954" s="428"/>
      <c r="K954" s="429"/>
      <c r="L954" s="405"/>
      <c r="M954" s="423"/>
      <c r="N954" s="424"/>
      <c r="O954" s="425"/>
    </row>
    <row r="955" spans="1:15" s="16" customFormat="1" ht="11.1" customHeight="1" x14ac:dyDescent="0.15">
      <c r="A955" s="11">
        <v>0</v>
      </c>
      <c r="B955" s="359">
        <v>0</v>
      </c>
      <c r="C955" s="241">
        <v>0</v>
      </c>
      <c r="D955" s="386"/>
      <c r="E955" s="387"/>
      <c r="F955" s="497"/>
      <c r="G955" s="498"/>
      <c r="H955" s="390"/>
      <c r="I955" s="391"/>
      <c r="J955" s="426"/>
      <c r="K955" s="412"/>
      <c r="L955" s="413"/>
      <c r="M955" s="414"/>
      <c r="N955" s="422"/>
      <c r="O955" s="415"/>
    </row>
    <row r="956" spans="1:15" s="16" customFormat="1" ht="11.1" customHeight="1" x14ac:dyDescent="0.15">
      <c r="A956" s="381">
        <v>0</v>
      </c>
      <c r="B956" s="359">
        <v>0</v>
      </c>
      <c r="C956" s="241">
        <v>0</v>
      </c>
      <c r="D956" s="386"/>
      <c r="E956" s="387"/>
      <c r="F956" s="497"/>
      <c r="G956" s="498"/>
      <c r="H956" s="390"/>
      <c r="I956" s="391"/>
      <c r="J956" s="427"/>
      <c r="K956" s="387"/>
      <c r="L956" s="390"/>
      <c r="M956" s="398"/>
      <c r="N956" s="359"/>
      <c r="O956" s="399"/>
    </row>
    <row r="957" spans="1:15" s="16" customFormat="1" ht="11.1" customHeight="1" x14ac:dyDescent="0.15">
      <c r="A957" s="360">
        <v>0</v>
      </c>
      <c r="B957" s="400">
        <v>0</v>
      </c>
      <c r="C957" s="242">
        <v>0</v>
      </c>
      <c r="D957" s="416">
        <v>0</v>
      </c>
      <c r="E957" s="402">
        <v>0</v>
      </c>
      <c r="F957" s="500">
        <v>0</v>
      </c>
      <c r="G957" s="501">
        <v>0</v>
      </c>
      <c r="H957" s="405">
        <v>0</v>
      </c>
      <c r="I957" s="406"/>
      <c r="J957" s="428"/>
      <c r="K957" s="429"/>
      <c r="L957" s="405"/>
      <c r="M957" s="423"/>
      <c r="N957" s="424"/>
      <c r="O957" s="425"/>
    </row>
    <row r="958" spans="1:15" s="16" customFormat="1" ht="11.1" customHeight="1" x14ac:dyDescent="0.15">
      <c r="A958" s="11">
        <v>0</v>
      </c>
      <c r="B958" s="359">
        <v>0</v>
      </c>
      <c r="C958" s="241">
        <v>0</v>
      </c>
      <c r="D958" s="386"/>
      <c r="E958" s="387"/>
      <c r="F958" s="497"/>
      <c r="G958" s="498"/>
      <c r="H958" s="390"/>
      <c r="I958" s="391"/>
      <c r="J958" s="426"/>
      <c r="K958" s="412"/>
      <c r="L958" s="413"/>
      <c r="M958" s="414"/>
      <c r="N958" s="422"/>
      <c r="O958" s="415"/>
    </row>
    <row r="959" spans="1:15" s="16" customFormat="1" ht="11.1" customHeight="1" x14ac:dyDescent="0.15">
      <c r="A959" s="381">
        <v>0</v>
      </c>
      <c r="B959" s="359">
        <v>0</v>
      </c>
      <c r="C959" s="241">
        <v>0</v>
      </c>
      <c r="D959" s="386"/>
      <c r="E959" s="387"/>
      <c r="F959" s="497"/>
      <c r="G959" s="498"/>
      <c r="H959" s="390"/>
      <c r="I959" s="391"/>
      <c r="J959" s="427"/>
      <c r="K959" s="387"/>
      <c r="L959" s="390"/>
      <c r="M959" s="398"/>
      <c r="N959" s="359"/>
      <c r="O959" s="399"/>
    </row>
    <row r="960" spans="1:15" s="16" customFormat="1" ht="11.1" customHeight="1" x14ac:dyDescent="0.15">
      <c r="A960" s="360">
        <v>0</v>
      </c>
      <c r="B960" s="400">
        <v>0</v>
      </c>
      <c r="C960" s="242">
        <v>0</v>
      </c>
      <c r="D960" s="416">
        <v>0</v>
      </c>
      <c r="E960" s="402">
        <v>0</v>
      </c>
      <c r="F960" s="500">
        <v>0</v>
      </c>
      <c r="G960" s="501">
        <v>0</v>
      </c>
      <c r="H960" s="405">
        <v>0</v>
      </c>
      <c r="I960" s="406"/>
      <c r="J960" s="428"/>
      <c r="K960" s="429"/>
      <c r="L960" s="405"/>
      <c r="M960" s="423"/>
      <c r="N960" s="424"/>
      <c r="O960" s="425"/>
    </row>
    <row r="961" spans="1:16" s="16" customFormat="1" ht="11.1" customHeight="1" x14ac:dyDescent="0.15">
      <c r="A961" s="11">
        <v>0</v>
      </c>
      <c r="B961" s="359">
        <v>0</v>
      </c>
      <c r="C961" s="241">
        <v>0</v>
      </c>
      <c r="D961" s="386"/>
      <c r="E961" s="387"/>
      <c r="F961" s="497"/>
      <c r="G961" s="498"/>
      <c r="H961" s="390"/>
      <c r="I961" s="391"/>
      <c r="J961" s="426"/>
      <c r="K961" s="412"/>
      <c r="L961" s="413"/>
      <c r="M961" s="414"/>
      <c r="N961" s="422"/>
      <c r="O961" s="415"/>
    </row>
    <row r="962" spans="1:16" s="16" customFormat="1" ht="11.1" customHeight="1" x14ac:dyDescent="0.15">
      <c r="A962" s="381">
        <v>0</v>
      </c>
      <c r="B962" s="359">
        <v>0</v>
      </c>
      <c r="C962" s="241">
        <v>0</v>
      </c>
      <c r="D962" s="386"/>
      <c r="E962" s="387"/>
      <c r="F962" s="497"/>
      <c r="G962" s="498"/>
      <c r="H962" s="430">
        <v>0</v>
      </c>
      <c r="I962" s="391"/>
      <c r="J962" s="427"/>
      <c r="K962" s="387"/>
      <c r="L962" s="390"/>
      <c r="M962" s="398"/>
      <c r="N962" s="359"/>
      <c r="O962" s="399"/>
    </row>
    <row r="963" spans="1:16" s="16" customFormat="1" ht="11.1" customHeight="1" x14ac:dyDescent="0.15">
      <c r="A963" s="360">
        <v>0</v>
      </c>
      <c r="B963" s="400">
        <v>0</v>
      </c>
      <c r="C963" s="242">
        <v>0</v>
      </c>
      <c r="D963" s="416">
        <v>0</v>
      </c>
      <c r="E963" s="402">
        <v>0</v>
      </c>
      <c r="F963" s="500">
        <v>0</v>
      </c>
      <c r="G963" s="501">
        <v>0</v>
      </c>
      <c r="H963" s="405">
        <v>0</v>
      </c>
      <c r="I963" s="406"/>
      <c r="J963" s="428"/>
      <c r="K963" s="429"/>
      <c r="L963" s="405"/>
      <c r="M963" s="423"/>
      <c r="N963" s="424"/>
      <c r="O963" s="425"/>
    </row>
    <row r="964" spans="1:16" s="16" customFormat="1" ht="11.1" customHeight="1" x14ac:dyDescent="0.15">
      <c r="A964" s="11">
        <v>0</v>
      </c>
      <c r="B964" s="359">
        <v>0</v>
      </c>
      <c r="C964" s="241">
        <v>0</v>
      </c>
      <c r="D964" s="386"/>
      <c r="E964" s="387"/>
      <c r="F964" s="497"/>
      <c r="G964" s="498"/>
      <c r="H964" s="390"/>
      <c r="I964" s="391"/>
      <c r="J964" s="426"/>
      <c r="K964" s="412"/>
      <c r="L964" s="413"/>
      <c r="M964" s="414"/>
      <c r="N964" s="422"/>
      <c r="O964" s="415"/>
    </row>
    <row r="965" spans="1:16" s="16" customFormat="1" ht="11.1" customHeight="1" x14ac:dyDescent="0.15">
      <c r="A965" s="381">
        <v>0</v>
      </c>
      <c r="B965" s="359">
        <v>0</v>
      </c>
      <c r="C965" s="241">
        <v>0</v>
      </c>
      <c r="D965" s="386"/>
      <c r="E965" s="387"/>
      <c r="F965" s="497"/>
      <c r="G965" s="498"/>
      <c r="H965" s="390"/>
      <c r="I965" s="391"/>
      <c r="J965" s="427"/>
      <c r="K965" s="387"/>
      <c r="L965" s="390"/>
      <c r="M965" s="398"/>
      <c r="N965" s="359"/>
      <c r="O965" s="399"/>
    </row>
    <row r="966" spans="1:16" s="16" customFormat="1" ht="11.1" customHeight="1" x14ac:dyDescent="0.15">
      <c r="A966" s="360">
        <v>0</v>
      </c>
      <c r="B966" s="400">
        <v>0</v>
      </c>
      <c r="C966" s="242">
        <v>0</v>
      </c>
      <c r="D966" s="416">
        <v>0</v>
      </c>
      <c r="E966" s="402">
        <v>0</v>
      </c>
      <c r="F966" s="500">
        <v>0</v>
      </c>
      <c r="G966" s="501">
        <v>0</v>
      </c>
      <c r="H966" s="405">
        <v>0</v>
      </c>
      <c r="I966" s="406"/>
      <c r="J966" s="428"/>
      <c r="K966" s="429"/>
      <c r="L966" s="405"/>
      <c r="M966" s="423"/>
      <c r="N966" s="424"/>
      <c r="O966" s="425"/>
    </row>
    <row r="967" spans="1:16" s="16" customFormat="1" ht="11.1" customHeight="1" x14ac:dyDescent="0.15">
      <c r="A967" s="11"/>
      <c r="B967" s="359">
        <v>0</v>
      </c>
      <c r="C967" s="241">
        <v>0</v>
      </c>
      <c r="D967" s="386"/>
      <c r="E967" s="387"/>
      <c r="F967" s="497"/>
      <c r="G967" s="498"/>
      <c r="H967" s="390"/>
      <c r="I967" s="391"/>
      <c r="J967" s="426"/>
      <c r="K967" s="412"/>
      <c r="L967" s="413"/>
      <c r="M967" s="414"/>
      <c r="N967" s="422"/>
      <c r="O967" s="415"/>
    </row>
    <row r="968" spans="1:16" s="16" customFormat="1" ht="11.1" customHeight="1" x14ac:dyDescent="0.15">
      <c r="A968" s="381"/>
      <c r="B968" s="375"/>
      <c r="C968" s="241"/>
      <c r="D968" s="386"/>
      <c r="E968" s="387"/>
      <c r="F968" s="497"/>
      <c r="G968" s="498"/>
      <c r="H968" s="390"/>
      <c r="I968" s="391"/>
      <c r="J968" s="427"/>
      <c r="K968" s="387"/>
      <c r="L968" s="390"/>
      <c r="M968" s="398"/>
      <c r="N968" s="359"/>
      <c r="O968" s="399"/>
    </row>
    <row r="969" spans="1:16" s="16" customFormat="1" ht="11.1" customHeight="1" x14ac:dyDescent="0.15">
      <c r="A969" s="360"/>
      <c r="B969" s="400">
        <v>0</v>
      </c>
      <c r="C969" s="242">
        <v>0</v>
      </c>
      <c r="D969" s="416">
        <v>0</v>
      </c>
      <c r="E969" s="402">
        <v>0</v>
      </c>
      <c r="F969" s="500">
        <v>0</v>
      </c>
      <c r="G969" s="501">
        <v>0</v>
      </c>
      <c r="H969" s="405">
        <v>0</v>
      </c>
      <c r="I969" s="406"/>
      <c r="J969" s="428"/>
      <c r="K969" s="429"/>
      <c r="L969" s="405"/>
      <c r="M969" s="423"/>
      <c r="N969" s="424"/>
      <c r="O969" s="425"/>
    </row>
    <row r="970" spans="1:16" s="16" customFormat="1" ht="11.1" customHeight="1" x14ac:dyDescent="0.15">
      <c r="A970" s="380"/>
      <c r="B970" s="379"/>
      <c r="C970" s="378"/>
      <c r="D970" s="377"/>
      <c r="E970" s="13"/>
      <c r="F970" s="494"/>
      <c r="G970" s="483"/>
      <c r="H970" s="376"/>
      <c r="I970" s="336"/>
      <c r="J970" s="328"/>
      <c r="K970" s="13"/>
      <c r="M970" s="231"/>
      <c r="N970" s="12"/>
      <c r="O970" s="329"/>
    </row>
    <row r="971" spans="1:16" s="16" customFormat="1" ht="11.1" customHeight="1" x14ac:dyDescent="0.15">
      <c r="A971" s="11"/>
      <c r="B971" s="375"/>
      <c r="C971" s="378"/>
      <c r="D971" s="377"/>
      <c r="E971" s="13"/>
      <c r="F971" s="494"/>
      <c r="G971" s="483">
        <v>0</v>
      </c>
      <c r="I971" s="336"/>
      <c r="J971" s="328"/>
      <c r="K971" s="13"/>
      <c r="L971" s="15">
        <v>0</v>
      </c>
      <c r="M971" s="231"/>
      <c r="N971" s="12"/>
      <c r="O971" s="431">
        <v>0</v>
      </c>
      <c r="P971" s="478">
        <v>0</v>
      </c>
    </row>
    <row r="972" spans="1:16" s="16" customFormat="1" ht="11.1" customHeight="1" x14ac:dyDescent="0.15">
      <c r="A972" s="373"/>
      <c r="B972" s="372"/>
      <c r="C972" s="371"/>
      <c r="D972" s="370"/>
      <c r="E972" s="369"/>
      <c r="F972" s="502"/>
      <c r="G972" s="503"/>
      <c r="H972" s="366"/>
      <c r="I972" s="365"/>
      <c r="J972" s="364"/>
      <c r="K972" s="369"/>
      <c r="L972" s="366"/>
      <c r="M972" s="383"/>
      <c r="N972" s="384"/>
      <c r="O972" s="385"/>
    </row>
    <row r="973" spans="1:16" s="3" customFormat="1" ht="13.5" x14ac:dyDescent="0.15">
      <c r="A973" s="1"/>
      <c r="B973" s="2"/>
      <c r="C973" s="240"/>
      <c r="D973" s="4"/>
      <c r="E973" s="5"/>
      <c r="F973" s="489"/>
      <c r="G973" s="490"/>
      <c r="H973" s="8"/>
      <c r="I973" s="9"/>
      <c r="K973" s="5"/>
      <c r="N973" s="8" t="s">
        <v>581</v>
      </c>
      <c r="O973" s="5">
        <v>20</v>
      </c>
    </row>
    <row r="974" spans="1:16" s="10" customFormat="1" ht="30" customHeight="1" x14ac:dyDescent="0.15">
      <c r="A974" s="1089" t="s">
        <v>1795</v>
      </c>
      <c r="B974" s="1090"/>
      <c r="C974" s="1090"/>
      <c r="D974" s="1090"/>
      <c r="E974" s="1090"/>
      <c r="F974" s="1090"/>
      <c r="G974" s="1090"/>
      <c r="H974" s="1090"/>
      <c r="I974" s="1090"/>
      <c r="J974" s="1090"/>
      <c r="K974" s="1090"/>
      <c r="L974" s="1090"/>
      <c r="M974" s="1090"/>
      <c r="N974" s="1090"/>
      <c r="O974" s="1091"/>
    </row>
    <row r="975" spans="1:16" s="10" customFormat="1" ht="13.5" customHeight="1" x14ac:dyDescent="0.15">
      <c r="A975" s="274"/>
      <c r="B975" s="27" t="s">
        <v>1828</v>
      </c>
      <c r="C975" s="275"/>
      <c r="D975" s="275"/>
      <c r="E975" s="275"/>
      <c r="F975" s="491"/>
      <c r="G975" s="491"/>
      <c r="H975" s="275"/>
      <c r="I975" s="275"/>
      <c r="J975" s="275"/>
      <c r="K975" s="275"/>
      <c r="L975" s="275"/>
      <c r="M975" s="275"/>
      <c r="N975" s="275"/>
      <c r="O975" s="434"/>
    </row>
    <row r="976" spans="1:16" s="10" customFormat="1" ht="15.95" customHeight="1" x14ac:dyDescent="0.15">
      <c r="A976" s="1092" t="s">
        <v>6</v>
      </c>
      <c r="B976" s="1095" t="s">
        <v>34</v>
      </c>
      <c r="C976" s="1098" t="s">
        <v>9</v>
      </c>
      <c r="D976" s="1101" t="s">
        <v>1850</v>
      </c>
      <c r="E976" s="1102"/>
      <c r="F976" s="1102"/>
      <c r="G976" s="1102"/>
      <c r="H976" s="1102"/>
      <c r="I976" s="1103"/>
      <c r="J976" s="1101" t="s">
        <v>1851</v>
      </c>
      <c r="K976" s="1102"/>
      <c r="L976" s="1107"/>
      <c r="M976" s="1109" t="s">
        <v>1852</v>
      </c>
      <c r="N976" s="1102"/>
      <c r="O976" s="1103"/>
    </row>
    <row r="977" spans="1:15" s="10" customFormat="1" ht="15.95" customHeight="1" x14ac:dyDescent="0.15">
      <c r="A977" s="1093"/>
      <c r="B977" s="1096"/>
      <c r="C977" s="1099"/>
      <c r="D977" s="1104"/>
      <c r="E977" s="1105"/>
      <c r="F977" s="1105"/>
      <c r="G977" s="1105"/>
      <c r="H977" s="1105"/>
      <c r="I977" s="1106"/>
      <c r="J977" s="1104"/>
      <c r="K977" s="1105"/>
      <c r="L977" s="1108"/>
      <c r="M977" s="1110"/>
      <c r="N977" s="1105"/>
      <c r="O977" s="1106"/>
    </row>
    <row r="978" spans="1:15" s="3" customFormat="1" ht="15.95" customHeight="1" x14ac:dyDescent="0.15">
      <c r="A978" s="1094"/>
      <c r="B978" s="1097"/>
      <c r="C978" s="1100"/>
      <c r="D978" s="334" t="s">
        <v>4</v>
      </c>
      <c r="E978" s="296" t="s">
        <v>5</v>
      </c>
      <c r="F978" s="492"/>
      <c r="G978" s="493"/>
      <c r="H978" s="1111"/>
      <c r="I978" s="1112"/>
      <c r="J978" s="326" t="s">
        <v>4</v>
      </c>
      <c r="K978" s="296" t="s">
        <v>5</v>
      </c>
      <c r="L978" s="299"/>
      <c r="M978" s="300" t="s">
        <v>4</v>
      </c>
      <c r="N978" s="296" t="s">
        <v>5</v>
      </c>
      <c r="O978" s="327"/>
    </row>
    <row r="979" spans="1:15" s="16" customFormat="1" ht="11.1" customHeight="1" x14ac:dyDescent="0.15">
      <c r="A979" s="11">
        <v>0</v>
      </c>
      <c r="B979" s="12">
        <v>0</v>
      </c>
      <c r="C979" s="241">
        <v>0</v>
      </c>
      <c r="D979" s="335"/>
      <c r="E979" s="13"/>
      <c r="F979" s="494"/>
      <c r="G979" s="483"/>
      <c r="I979" s="336"/>
      <c r="J979" s="328"/>
      <c r="K979" s="13"/>
      <c r="M979" s="231"/>
      <c r="N979" s="12"/>
      <c r="O979" s="329"/>
    </row>
    <row r="980" spans="1:15" s="16" customFormat="1" ht="11.1" customHeight="1" x14ac:dyDescent="0.15">
      <c r="A980" s="381">
        <v>0</v>
      </c>
      <c r="B980" s="12">
        <v>0</v>
      </c>
      <c r="C980" s="382">
        <v>0</v>
      </c>
      <c r="D980" s="335"/>
      <c r="E980" s="13"/>
      <c r="F980" s="494"/>
      <c r="G980" s="483"/>
      <c r="I980" s="336"/>
      <c r="J980" s="328"/>
      <c r="K980" s="13"/>
      <c r="M980" s="231"/>
      <c r="N980" s="12"/>
      <c r="O980" s="329"/>
    </row>
    <row r="981" spans="1:15" s="16" customFormat="1" ht="11.1" customHeight="1" x14ac:dyDescent="0.15">
      <c r="A981" s="360" t="s">
        <v>717</v>
      </c>
      <c r="B981" s="361" t="s">
        <v>1423</v>
      </c>
      <c r="C981" s="363">
        <v>0</v>
      </c>
      <c r="D981" s="337">
        <v>0</v>
      </c>
      <c r="E981" s="362">
        <v>0</v>
      </c>
      <c r="F981" s="495">
        <v>0</v>
      </c>
      <c r="G981" s="496">
        <v>0</v>
      </c>
      <c r="H981" s="20">
        <v>0</v>
      </c>
      <c r="I981" s="338"/>
      <c r="J981" s="328"/>
      <c r="K981" s="13"/>
      <c r="M981" s="231"/>
      <c r="N981" s="12"/>
      <c r="O981" s="329"/>
    </row>
    <row r="982" spans="1:15" s="16" customFormat="1" ht="11.1" customHeight="1" x14ac:dyDescent="0.15">
      <c r="A982" s="11">
        <v>0</v>
      </c>
      <c r="B982" s="359">
        <v>0</v>
      </c>
      <c r="C982" s="241">
        <v>0</v>
      </c>
      <c r="D982" s="386"/>
      <c r="E982" s="387"/>
      <c r="F982" s="497"/>
      <c r="G982" s="498"/>
      <c r="H982" s="390"/>
      <c r="I982" s="391"/>
      <c r="J982" s="392"/>
      <c r="K982" s="393"/>
      <c r="L982" s="394"/>
      <c r="M982" s="395"/>
      <c r="N982" s="393"/>
      <c r="O982" s="396"/>
    </row>
    <row r="983" spans="1:15" s="16" customFormat="1" ht="11.1" customHeight="1" x14ac:dyDescent="0.15">
      <c r="A983" s="381">
        <v>0</v>
      </c>
      <c r="B983" s="359">
        <v>0</v>
      </c>
      <c r="C983" s="241">
        <v>0</v>
      </c>
      <c r="D983" s="386"/>
      <c r="E983" s="387"/>
      <c r="F983" s="497"/>
      <c r="G983" s="498"/>
      <c r="H983" s="430">
        <v>0</v>
      </c>
      <c r="I983" s="391"/>
      <c r="J983" s="397"/>
      <c r="K983" s="387"/>
      <c r="L983" s="390"/>
      <c r="M983" s="398"/>
      <c r="N983" s="387"/>
      <c r="O983" s="399"/>
    </row>
    <row r="984" spans="1:15" s="16" customFormat="1" ht="11.1" customHeight="1" x14ac:dyDescent="0.15">
      <c r="A984" s="360">
        <v>0</v>
      </c>
      <c r="B984" s="400" t="s">
        <v>676</v>
      </c>
      <c r="C984" s="242">
        <v>0</v>
      </c>
      <c r="D984" s="401">
        <v>0</v>
      </c>
      <c r="E984" s="402">
        <v>0</v>
      </c>
      <c r="F984" s="500">
        <v>0</v>
      </c>
      <c r="G984" s="501">
        <v>0</v>
      </c>
      <c r="H984" s="405">
        <v>0</v>
      </c>
      <c r="I984" s="406"/>
      <c r="J984" s="407">
        <v>0</v>
      </c>
      <c r="K984" s="408"/>
      <c r="L984" s="389"/>
      <c r="M984" s="409"/>
      <c r="N984" s="408"/>
      <c r="O984" s="410">
        <v>0</v>
      </c>
    </row>
    <row r="985" spans="1:15" s="16" customFormat="1" ht="11.1" customHeight="1" x14ac:dyDescent="0.15">
      <c r="A985" s="11">
        <v>0</v>
      </c>
      <c r="B985" s="359">
        <v>0</v>
      </c>
      <c r="C985" s="241">
        <v>0</v>
      </c>
      <c r="D985" s="386"/>
      <c r="E985" s="387"/>
      <c r="F985" s="497"/>
      <c r="G985" s="498"/>
      <c r="H985" s="390"/>
      <c r="I985" s="391"/>
      <c r="J985" s="411"/>
      <c r="K985" s="412"/>
      <c r="L985" s="413"/>
      <c r="M985" s="414"/>
      <c r="N985" s="412"/>
      <c r="O985" s="415"/>
    </row>
    <row r="986" spans="1:15" s="16" customFormat="1" ht="11.1" customHeight="1" x14ac:dyDescent="0.15">
      <c r="A986" s="381">
        <v>0</v>
      </c>
      <c r="B986" s="359">
        <v>0</v>
      </c>
      <c r="C986" s="241">
        <v>0</v>
      </c>
      <c r="D986" s="386"/>
      <c r="E986" s="387"/>
      <c r="F986" s="504"/>
      <c r="G986" s="498"/>
      <c r="H986" s="390"/>
      <c r="I986" s="391"/>
      <c r="J986" s="397"/>
      <c r="K986" s="387"/>
      <c r="L986" s="390"/>
      <c r="M986" s="398"/>
      <c r="N986" s="387"/>
      <c r="O986" s="399"/>
    </row>
    <row r="987" spans="1:15" s="16" customFormat="1" ht="11.1" customHeight="1" x14ac:dyDescent="0.15">
      <c r="A987" s="360">
        <v>0</v>
      </c>
      <c r="B987" s="400" t="s">
        <v>1954</v>
      </c>
      <c r="C987" s="242" t="s">
        <v>1955</v>
      </c>
      <c r="D987" s="416">
        <v>36.700000000000003</v>
      </c>
      <c r="E987" s="402" t="s">
        <v>54</v>
      </c>
      <c r="F987" s="500"/>
      <c r="G987" s="501"/>
      <c r="H987" s="405"/>
      <c r="I987" s="406"/>
      <c r="J987" s="417">
        <v>24.5</v>
      </c>
      <c r="K987" s="418" t="s">
        <v>54</v>
      </c>
      <c r="L987" s="501">
        <v>0</v>
      </c>
      <c r="M987" s="420">
        <v>12.2</v>
      </c>
      <c r="N987" s="418" t="s">
        <v>54</v>
      </c>
      <c r="O987" s="794">
        <v>0</v>
      </c>
    </row>
    <row r="988" spans="1:15" s="16" customFormat="1" ht="11.1" customHeight="1" x14ac:dyDescent="0.15">
      <c r="A988" s="11">
        <v>0</v>
      </c>
      <c r="B988" s="359">
        <v>0</v>
      </c>
      <c r="C988" s="241">
        <v>0</v>
      </c>
      <c r="D988" s="386"/>
      <c r="E988" s="387"/>
      <c r="F988" s="497"/>
      <c r="G988" s="498"/>
      <c r="H988" s="390"/>
      <c r="I988" s="391"/>
      <c r="J988" s="411"/>
      <c r="K988" s="412"/>
      <c r="L988" s="413"/>
      <c r="M988" s="414"/>
      <c r="N988" s="412"/>
      <c r="O988" s="415"/>
    </row>
    <row r="989" spans="1:15" s="16" customFormat="1" ht="11.1" customHeight="1" x14ac:dyDescent="0.15">
      <c r="A989" s="381">
        <v>0</v>
      </c>
      <c r="B989" s="359">
        <v>0</v>
      </c>
      <c r="C989" s="241" t="s">
        <v>1642</v>
      </c>
      <c r="D989" s="386"/>
      <c r="E989" s="387"/>
      <c r="F989" s="504"/>
      <c r="G989" s="498"/>
      <c r="H989" s="390"/>
      <c r="I989" s="391"/>
      <c r="J989" s="397"/>
      <c r="K989" s="387"/>
      <c r="L989" s="390"/>
      <c r="M989" s="398"/>
      <c r="N989" s="387"/>
      <c r="O989" s="399"/>
    </row>
    <row r="990" spans="1:15" s="16" customFormat="1" ht="11.1" customHeight="1" x14ac:dyDescent="0.15">
      <c r="A990" s="360">
        <v>0</v>
      </c>
      <c r="B990" s="400" t="s">
        <v>652</v>
      </c>
      <c r="C990" s="242" t="s">
        <v>1643</v>
      </c>
      <c r="D990" s="416">
        <v>22</v>
      </c>
      <c r="E990" s="402" t="s">
        <v>1646</v>
      </c>
      <c r="F990" s="500"/>
      <c r="G990" s="501"/>
      <c r="H990" s="405"/>
      <c r="I990" s="406"/>
      <c r="J990" s="417">
        <v>15</v>
      </c>
      <c r="K990" s="418" t="s">
        <v>1646</v>
      </c>
      <c r="L990" s="501">
        <v>0</v>
      </c>
      <c r="M990" s="420">
        <v>7</v>
      </c>
      <c r="N990" s="418" t="s">
        <v>1646</v>
      </c>
      <c r="O990" s="794">
        <v>0</v>
      </c>
    </row>
    <row r="991" spans="1:15" s="16" customFormat="1" ht="11.1" customHeight="1" x14ac:dyDescent="0.15">
      <c r="A991" s="11">
        <v>0</v>
      </c>
      <c r="B991" s="359">
        <v>0</v>
      </c>
      <c r="C991" s="241" t="s">
        <v>1033</v>
      </c>
      <c r="D991" s="386"/>
      <c r="E991" s="387"/>
      <c r="F991" s="497"/>
      <c r="G991" s="498"/>
      <c r="H991" s="390"/>
      <c r="I991" s="391"/>
      <c r="J991" s="411"/>
      <c r="K991" s="412"/>
      <c r="L991" s="413"/>
      <c r="M991" s="414"/>
      <c r="N991" s="412"/>
      <c r="O991" s="415"/>
    </row>
    <row r="992" spans="1:15" s="16" customFormat="1" ht="11.1" customHeight="1" x14ac:dyDescent="0.15">
      <c r="A992" s="381">
        <v>0</v>
      </c>
      <c r="B992" s="359">
        <v>0</v>
      </c>
      <c r="C992" s="241" t="s">
        <v>1644</v>
      </c>
      <c r="D992" s="386"/>
      <c r="E992" s="387"/>
      <c r="F992" s="504"/>
      <c r="G992" s="498"/>
      <c r="H992" s="390"/>
      <c r="I992" s="391"/>
      <c r="J992" s="397"/>
      <c r="K992" s="387"/>
      <c r="L992" s="390"/>
      <c r="M992" s="398"/>
      <c r="N992" s="387"/>
      <c r="O992" s="399"/>
    </row>
    <row r="993" spans="1:15" s="16" customFormat="1" ht="11.1" customHeight="1" x14ac:dyDescent="0.15">
      <c r="A993" s="360">
        <v>0</v>
      </c>
      <c r="B993" s="400" t="s">
        <v>1641</v>
      </c>
      <c r="C993" s="242" t="s">
        <v>1645</v>
      </c>
      <c r="D993" s="416">
        <v>29.3</v>
      </c>
      <c r="E993" s="402" t="s">
        <v>641</v>
      </c>
      <c r="F993" s="500"/>
      <c r="G993" s="501"/>
      <c r="H993" s="405"/>
      <c r="I993" s="406"/>
      <c r="J993" s="417">
        <v>29.3</v>
      </c>
      <c r="K993" s="418" t="s">
        <v>641</v>
      </c>
      <c r="L993" s="501">
        <v>0</v>
      </c>
      <c r="M993" s="420">
        <v>0</v>
      </c>
      <c r="N993" s="418"/>
      <c r="O993" s="794">
        <v>0</v>
      </c>
    </row>
    <row r="994" spans="1:15" s="16" customFormat="1" ht="11.1" customHeight="1" x14ac:dyDescent="0.15">
      <c r="A994" s="11">
        <v>0</v>
      </c>
      <c r="B994" s="359">
        <v>0</v>
      </c>
      <c r="C994" s="241">
        <v>0</v>
      </c>
      <c r="D994" s="386"/>
      <c r="E994" s="387"/>
      <c r="F994" s="497"/>
      <c r="G994" s="498"/>
      <c r="H994" s="390"/>
      <c r="I994" s="391"/>
      <c r="J994" s="411"/>
      <c r="K994" s="412"/>
      <c r="L994" s="413"/>
      <c r="M994" s="414"/>
      <c r="N994" s="412"/>
      <c r="O994" s="415"/>
    </row>
    <row r="995" spans="1:15" s="16" customFormat="1" ht="11.1" customHeight="1" x14ac:dyDescent="0.15">
      <c r="A995" s="381">
        <v>0</v>
      </c>
      <c r="B995" s="359">
        <v>0</v>
      </c>
      <c r="C995" s="241">
        <v>0</v>
      </c>
      <c r="D995" s="386"/>
      <c r="E995" s="387"/>
      <c r="F995" s="499"/>
      <c r="G995" s="498"/>
      <c r="H995" s="430"/>
      <c r="I995" s="391"/>
      <c r="J995" s="397"/>
      <c r="K995" s="387"/>
      <c r="L995" s="390"/>
      <c r="M995" s="398"/>
      <c r="N995" s="387"/>
      <c r="O995" s="399"/>
    </row>
    <row r="996" spans="1:15" s="16" customFormat="1" ht="11.1" customHeight="1" x14ac:dyDescent="0.15">
      <c r="A996" s="360">
        <v>0</v>
      </c>
      <c r="B996" s="400" t="s">
        <v>1956</v>
      </c>
      <c r="C996" s="242" t="s">
        <v>1957</v>
      </c>
      <c r="D996" s="401">
        <v>2238</v>
      </c>
      <c r="E996" s="402" t="s">
        <v>54</v>
      </c>
      <c r="F996" s="500"/>
      <c r="G996" s="501"/>
      <c r="H996" s="405"/>
      <c r="I996" s="406"/>
      <c r="J996" s="848">
        <v>1193</v>
      </c>
      <c r="K996" s="418" t="s">
        <v>54</v>
      </c>
      <c r="L996" s="501">
        <v>0</v>
      </c>
      <c r="M996" s="846">
        <v>1045</v>
      </c>
      <c r="N996" s="418" t="s">
        <v>54</v>
      </c>
      <c r="O996" s="794">
        <v>0</v>
      </c>
    </row>
    <row r="997" spans="1:15" s="16" customFormat="1" ht="11.1" customHeight="1" x14ac:dyDescent="0.15">
      <c r="A997" s="11">
        <v>0</v>
      </c>
      <c r="B997" s="359">
        <v>0</v>
      </c>
      <c r="C997" s="241">
        <v>0</v>
      </c>
      <c r="D997" s="386"/>
      <c r="E997" s="387"/>
      <c r="F997" s="497"/>
      <c r="G997" s="498"/>
      <c r="H997" s="390"/>
      <c r="I997" s="391"/>
      <c r="J997" s="411"/>
      <c r="K997" s="412"/>
      <c r="L997" s="413"/>
      <c r="M997" s="414"/>
      <c r="N997" s="412"/>
      <c r="O997" s="415"/>
    </row>
    <row r="998" spans="1:15" s="16" customFormat="1" ht="11.1" customHeight="1" x14ac:dyDescent="0.15">
      <c r="A998" s="381">
        <v>0</v>
      </c>
      <c r="B998" s="359">
        <v>0</v>
      </c>
      <c r="C998" s="241">
        <v>0</v>
      </c>
      <c r="D998" s="386"/>
      <c r="E998" s="387"/>
      <c r="F998" s="497"/>
      <c r="G998" s="498"/>
      <c r="H998" s="390"/>
      <c r="I998" s="391"/>
      <c r="J998" s="397"/>
      <c r="K998" s="387"/>
      <c r="L998" s="390"/>
      <c r="M998" s="398"/>
      <c r="N998" s="387"/>
      <c r="O998" s="399"/>
    </row>
    <row r="999" spans="1:15" s="16" customFormat="1" ht="11.1" customHeight="1" x14ac:dyDescent="0.15">
      <c r="A999" s="360">
        <v>0</v>
      </c>
      <c r="B999" s="400">
        <v>0</v>
      </c>
      <c r="C999" s="242">
        <v>0</v>
      </c>
      <c r="D999" s="416">
        <v>0</v>
      </c>
      <c r="E999" s="402">
        <v>0</v>
      </c>
      <c r="F999" s="500">
        <v>0</v>
      </c>
      <c r="G999" s="501">
        <v>0</v>
      </c>
      <c r="H999" s="405">
        <v>0</v>
      </c>
      <c r="I999" s="406"/>
      <c r="J999" s="407"/>
      <c r="K999" s="408"/>
      <c r="L999" s="389"/>
      <c r="M999" s="409"/>
      <c r="N999" s="408"/>
      <c r="O999" s="410"/>
    </row>
    <row r="1000" spans="1:15" s="16" customFormat="1" ht="11.1" customHeight="1" x14ac:dyDescent="0.15">
      <c r="A1000" s="11">
        <v>0</v>
      </c>
      <c r="B1000" s="359">
        <v>0</v>
      </c>
      <c r="C1000" s="241">
        <v>0</v>
      </c>
      <c r="D1000" s="386"/>
      <c r="E1000" s="387"/>
      <c r="F1000" s="497"/>
      <c r="G1000" s="498"/>
      <c r="H1000" s="390"/>
      <c r="I1000" s="391"/>
      <c r="J1000" s="411"/>
      <c r="K1000" s="412"/>
      <c r="L1000" s="413"/>
      <c r="M1000" s="414"/>
      <c r="N1000" s="422"/>
      <c r="O1000" s="415"/>
    </row>
    <row r="1001" spans="1:15" s="16" customFormat="1" ht="11.1" customHeight="1" x14ac:dyDescent="0.15">
      <c r="A1001" s="381">
        <v>0</v>
      </c>
      <c r="B1001" s="359">
        <v>0</v>
      </c>
      <c r="C1001" s="241">
        <v>0</v>
      </c>
      <c r="D1001" s="386"/>
      <c r="E1001" s="387"/>
      <c r="F1001" s="497"/>
      <c r="G1001" s="498"/>
      <c r="H1001" s="430">
        <v>0</v>
      </c>
      <c r="I1001" s="391"/>
      <c r="J1001" s="397"/>
      <c r="K1001" s="387"/>
      <c r="L1001" s="390"/>
      <c r="M1001" s="398"/>
      <c r="N1001" s="359"/>
      <c r="O1001" s="399"/>
    </row>
    <row r="1002" spans="1:15" s="16" customFormat="1" ht="11.1" customHeight="1" x14ac:dyDescent="0.15">
      <c r="A1002" s="360">
        <v>0</v>
      </c>
      <c r="B1002" s="400">
        <v>0</v>
      </c>
      <c r="C1002" s="242">
        <v>0</v>
      </c>
      <c r="D1002" s="416">
        <v>0</v>
      </c>
      <c r="E1002" s="402">
        <v>0</v>
      </c>
      <c r="F1002" s="500">
        <v>0</v>
      </c>
      <c r="G1002" s="501">
        <v>0</v>
      </c>
      <c r="H1002" s="405">
        <v>0</v>
      </c>
      <c r="I1002" s="406"/>
      <c r="J1002" s="407"/>
      <c r="K1002" s="408"/>
      <c r="L1002" s="389"/>
      <c r="M1002" s="423"/>
      <c r="N1002" s="424"/>
      <c r="O1002" s="425"/>
    </row>
    <row r="1003" spans="1:15" s="16" customFormat="1" ht="11.1" customHeight="1" x14ac:dyDescent="0.15">
      <c r="A1003" s="11">
        <v>0</v>
      </c>
      <c r="B1003" s="359">
        <v>0</v>
      </c>
      <c r="C1003" s="241">
        <v>0</v>
      </c>
      <c r="D1003" s="386"/>
      <c r="E1003" s="387"/>
      <c r="F1003" s="497"/>
      <c r="G1003" s="498"/>
      <c r="H1003" s="390"/>
      <c r="I1003" s="391"/>
      <c r="J1003" s="426"/>
      <c r="K1003" s="412"/>
      <c r="L1003" s="413"/>
      <c r="M1003" s="414"/>
      <c r="N1003" s="422"/>
      <c r="O1003" s="415"/>
    </row>
    <row r="1004" spans="1:15" s="16" customFormat="1" ht="11.1" customHeight="1" x14ac:dyDescent="0.15">
      <c r="A1004" s="381">
        <v>0</v>
      </c>
      <c r="B1004" s="359">
        <v>0</v>
      </c>
      <c r="C1004" s="241">
        <v>0</v>
      </c>
      <c r="D1004" s="386"/>
      <c r="E1004" s="387"/>
      <c r="F1004" s="497"/>
      <c r="G1004" s="498"/>
      <c r="H1004" s="430">
        <v>0</v>
      </c>
      <c r="I1004" s="391"/>
      <c r="J1004" s="427"/>
      <c r="K1004" s="387"/>
      <c r="L1004" s="390"/>
      <c r="M1004" s="398"/>
      <c r="N1004" s="359"/>
      <c r="O1004" s="399"/>
    </row>
    <row r="1005" spans="1:15" s="16" customFormat="1" ht="11.1" customHeight="1" x14ac:dyDescent="0.15">
      <c r="A1005" s="360">
        <v>0</v>
      </c>
      <c r="B1005" s="400">
        <v>0</v>
      </c>
      <c r="C1005" s="242">
        <v>0</v>
      </c>
      <c r="D1005" s="416">
        <v>0</v>
      </c>
      <c r="E1005" s="402">
        <v>0</v>
      </c>
      <c r="F1005" s="500">
        <v>0</v>
      </c>
      <c r="G1005" s="501">
        <v>0</v>
      </c>
      <c r="H1005" s="405">
        <v>0</v>
      </c>
      <c r="I1005" s="406"/>
      <c r="J1005" s="428"/>
      <c r="K1005" s="429"/>
      <c r="L1005" s="405"/>
      <c r="M1005" s="423"/>
      <c r="N1005" s="424"/>
      <c r="O1005" s="425"/>
    </row>
    <row r="1006" spans="1:15" s="16" customFormat="1" ht="11.1" customHeight="1" x14ac:dyDescent="0.15">
      <c r="A1006" s="11">
        <v>0</v>
      </c>
      <c r="B1006" s="359">
        <v>0</v>
      </c>
      <c r="C1006" s="241">
        <v>0</v>
      </c>
      <c r="D1006" s="386"/>
      <c r="E1006" s="387"/>
      <c r="F1006" s="497"/>
      <c r="G1006" s="498"/>
      <c r="H1006" s="390"/>
      <c r="I1006" s="391"/>
      <c r="J1006" s="426"/>
      <c r="K1006" s="412"/>
      <c r="L1006" s="413"/>
      <c r="M1006" s="414"/>
      <c r="N1006" s="422"/>
      <c r="O1006" s="415"/>
    </row>
    <row r="1007" spans="1:15" s="16" customFormat="1" ht="11.1" customHeight="1" x14ac:dyDescent="0.15">
      <c r="A1007" s="381">
        <v>0</v>
      </c>
      <c r="B1007" s="359">
        <v>0</v>
      </c>
      <c r="C1007" s="241">
        <v>0</v>
      </c>
      <c r="D1007" s="386"/>
      <c r="E1007" s="387"/>
      <c r="F1007" s="497"/>
      <c r="G1007" s="498"/>
      <c r="H1007" s="390"/>
      <c r="I1007" s="391"/>
      <c r="J1007" s="427"/>
      <c r="K1007" s="387"/>
      <c r="L1007" s="390"/>
      <c r="M1007" s="398"/>
      <c r="N1007" s="359"/>
      <c r="O1007" s="399"/>
    </row>
    <row r="1008" spans="1:15" s="16" customFormat="1" ht="11.1" customHeight="1" x14ac:dyDescent="0.15">
      <c r="A1008" s="360">
        <v>0</v>
      </c>
      <c r="B1008" s="400">
        <v>0</v>
      </c>
      <c r="C1008" s="242">
        <v>0</v>
      </c>
      <c r="D1008" s="416">
        <v>0</v>
      </c>
      <c r="E1008" s="402">
        <v>0</v>
      </c>
      <c r="F1008" s="500">
        <v>0</v>
      </c>
      <c r="G1008" s="501">
        <v>0</v>
      </c>
      <c r="H1008" s="405">
        <v>0</v>
      </c>
      <c r="I1008" s="406"/>
      <c r="J1008" s="428"/>
      <c r="K1008" s="429"/>
      <c r="L1008" s="405"/>
      <c r="M1008" s="423"/>
      <c r="N1008" s="424"/>
      <c r="O1008" s="425"/>
    </row>
    <row r="1009" spans="1:16" s="16" customFormat="1" ht="11.1" customHeight="1" x14ac:dyDescent="0.15">
      <c r="A1009" s="11">
        <v>0</v>
      </c>
      <c r="B1009" s="359">
        <v>0</v>
      </c>
      <c r="C1009" s="241">
        <v>0</v>
      </c>
      <c r="D1009" s="386"/>
      <c r="E1009" s="387"/>
      <c r="F1009" s="497"/>
      <c r="G1009" s="498"/>
      <c r="H1009" s="390"/>
      <c r="I1009" s="391"/>
      <c r="J1009" s="426"/>
      <c r="K1009" s="412"/>
      <c r="L1009" s="413"/>
      <c r="M1009" s="414"/>
      <c r="N1009" s="422"/>
      <c r="O1009" s="415"/>
    </row>
    <row r="1010" spans="1:16" s="16" customFormat="1" ht="11.1" customHeight="1" x14ac:dyDescent="0.15">
      <c r="A1010" s="381">
        <v>0</v>
      </c>
      <c r="B1010" s="359">
        <v>0</v>
      </c>
      <c r="C1010" s="241">
        <v>0</v>
      </c>
      <c r="D1010" s="386"/>
      <c r="E1010" s="387"/>
      <c r="F1010" s="497"/>
      <c r="G1010" s="498"/>
      <c r="H1010" s="390"/>
      <c r="I1010" s="391"/>
      <c r="J1010" s="427"/>
      <c r="K1010" s="387"/>
      <c r="L1010" s="390"/>
      <c r="M1010" s="398"/>
      <c r="N1010" s="359"/>
      <c r="O1010" s="399"/>
    </row>
    <row r="1011" spans="1:16" s="16" customFormat="1" ht="11.1" customHeight="1" x14ac:dyDescent="0.15">
      <c r="A1011" s="360">
        <v>0</v>
      </c>
      <c r="B1011" s="400">
        <v>0</v>
      </c>
      <c r="C1011" s="242">
        <v>0</v>
      </c>
      <c r="D1011" s="416">
        <v>0</v>
      </c>
      <c r="E1011" s="402">
        <v>0</v>
      </c>
      <c r="F1011" s="500">
        <v>0</v>
      </c>
      <c r="G1011" s="501">
        <v>0</v>
      </c>
      <c r="H1011" s="405">
        <v>0</v>
      </c>
      <c r="I1011" s="406"/>
      <c r="J1011" s="428"/>
      <c r="K1011" s="429"/>
      <c r="L1011" s="405"/>
      <c r="M1011" s="423"/>
      <c r="N1011" s="424"/>
      <c r="O1011" s="425"/>
    </row>
    <row r="1012" spans="1:16" s="16" customFormat="1" ht="11.1" customHeight="1" x14ac:dyDescent="0.15">
      <c r="A1012" s="11">
        <v>0</v>
      </c>
      <c r="B1012" s="359">
        <v>0</v>
      </c>
      <c r="C1012" s="241">
        <v>0</v>
      </c>
      <c r="D1012" s="386"/>
      <c r="E1012" s="387"/>
      <c r="F1012" s="497"/>
      <c r="G1012" s="498"/>
      <c r="H1012" s="390"/>
      <c r="I1012" s="391"/>
      <c r="J1012" s="426"/>
      <c r="K1012" s="412"/>
      <c r="L1012" s="413"/>
      <c r="M1012" s="414"/>
      <c r="N1012" s="422"/>
      <c r="O1012" s="415"/>
    </row>
    <row r="1013" spans="1:16" s="16" customFormat="1" ht="11.1" customHeight="1" x14ac:dyDescent="0.15">
      <c r="A1013" s="381">
        <v>0</v>
      </c>
      <c r="B1013" s="359">
        <v>0</v>
      </c>
      <c r="C1013" s="241">
        <v>0</v>
      </c>
      <c r="D1013" s="386"/>
      <c r="E1013" s="387"/>
      <c r="F1013" s="497"/>
      <c r="G1013" s="498"/>
      <c r="H1013" s="430">
        <v>0</v>
      </c>
      <c r="I1013" s="391"/>
      <c r="J1013" s="427"/>
      <c r="K1013" s="387"/>
      <c r="L1013" s="390"/>
      <c r="M1013" s="398"/>
      <c r="N1013" s="359"/>
      <c r="O1013" s="399"/>
    </row>
    <row r="1014" spans="1:16" s="16" customFormat="1" ht="11.1" customHeight="1" x14ac:dyDescent="0.15">
      <c r="A1014" s="360">
        <v>0</v>
      </c>
      <c r="B1014" s="400">
        <v>0</v>
      </c>
      <c r="C1014" s="242">
        <v>0</v>
      </c>
      <c r="D1014" s="416">
        <v>0</v>
      </c>
      <c r="E1014" s="402">
        <v>0</v>
      </c>
      <c r="F1014" s="500">
        <v>0</v>
      </c>
      <c r="G1014" s="501">
        <v>0</v>
      </c>
      <c r="H1014" s="405">
        <v>0</v>
      </c>
      <c r="I1014" s="406"/>
      <c r="J1014" s="428"/>
      <c r="K1014" s="429"/>
      <c r="L1014" s="405"/>
      <c r="M1014" s="423"/>
      <c r="N1014" s="424"/>
      <c r="O1014" s="425"/>
    </row>
    <row r="1015" spans="1:16" s="16" customFormat="1" ht="11.1" customHeight="1" x14ac:dyDescent="0.15">
      <c r="A1015" s="11">
        <v>0</v>
      </c>
      <c r="B1015" s="359">
        <v>0</v>
      </c>
      <c r="C1015" s="241">
        <v>0</v>
      </c>
      <c r="D1015" s="386"/>
      <c r="E1015" s="387"/>
      <c r="F1015" s="497"/>
      <c r="G1015" s="498"/>
      <c r="H1015" s="390"/>
      <c r="I1015" s="391"/>
      <c r="J1015" s="426"/>
      <c r="K1015" s="412"/>
      <c r="L1015" s="413"/>
      <c r="M1015" s="414"/>
      <c r="N1015" s="422"/>
      <c r="O1015" s="415"/>
    </row>
    <row r="1016" spans="1:16" s="16" customFormat="1" ht="11.1" customHeight="1" x14ac:dyDescent="0.15">
      <c r="A1016" s="381">
        <v>0</v>
      </c>
      <c r="B1016" s="359">
        <v>0</v>
      </c>
      <c r="C1016" s="241">
        <v>0</v>
      </c>
      <c r="D1016" s="386"/>
      <c r="E1016" s="387"/>
      <c r="F1016" s="497"/>
      <c r="G1016" s="498"/>
      <c r="H1016" s="390"/>
      <c r="I1016" s="391"/>
      <c r="J1016" s="427"/>
      <c r="K1016" s="387"/>
      <c r="L1016" s="390"/>
      <c r="M1016" s="398"/>
      <c r="N1016" s="359"/>
      <c r="O1016" s="399"/>
    </row>
    <row r="1017" spans="1:16" s="16" customFormat="1" ht="11.1" customHeight="1" x14ac:dyDescent="0.15">
      <c r="A1017" s="360">
        <v>0</v>
      </c>
      <c r="B1017" s="400">
        <v>0</v>
      </c>
      <c r="C1017" s="242">
        <v>0</v>
      </c>
      <c r="D1017" s="416">
        <v>0</v>
      </c>
      <c r="E1017" s="402">
        <v>0</v>
      </c>
      <c r="F1017" s="500">
        <v>0</v>
      </c>
      <c r="G1017" s="501">
        <v>0</v>
      </c>
      <c r="H1017" s="405">
        <v>0</v>
      </c>
      <c r="I1017" s="406"/>
      <c r="J1017" s="428"/>
      <c r="K1017" s="429"/>
      <c r="L1017" s="405"/>
      <c r="M1017" s="423"/>
      <c r="N1017" s="424"/>
      <c r="O1017" s="425"/>
    </row>
    <row r="1018" spans="1:16" s="16" customFormat="1" ht="11.1" customHeight="1" x14ac:dyDescent="0.15">
      <c r="A1018" s="11"/>
      <c r="B1018" s="359">
        <v>0</v>
      </c>
      <c r="C1018" s="241">
        <v>0</v>
      </c>
      <c r="D1018" s="386"/>
      <c r="E1018" s="387"/>
      <c r="F1018" s="497"/>
      <c r="G1018" s="498"/>
      <c r="H1018" s="390"/>
      <c r="I1018" s="391"/>
      <c r="J1018" s="426"/>
      <c r="K1018" s="412"/>
      <c r="L1018" s="413"/>
      <c r="M1018" s="414"/>
      <c r="N1018" s="422"/>
      <c r="O1018" s="415"/>
    </row>
    <row r="1019" spans="1:16" s="16" customFormat="1" ht="11.1" customHeight="1" x14ac:dyDescent="0.15">
      <c r="A1019" s="381"/>
      <c r="B1019" s="375"/>
      <c r="C1019" s="241"/>
      <c r="D1019" s="386"/>
      <c r="E1019" s="387"/>
      <c r="F1019" s="497"/>
      <c r="G1019" s="498"/>
      <c r="H1019" s="390"/>
      <c r="I1019" s="391"/>
      <c r="J1019" s="427"/>
      <c r="K1019" s="387"/>
      <c r="L1019" s="390"/>
      <c r="M1019" s="398"/>
      <c r="N1019" s="359"/>
      <c r="O1019" s="399"/>
    </row>
    <row r="1020" spans="1:16" s="16" customFormat="1" ht="11.1" customHeight="1" x14ac:dyDescent="0.15">
      <c r="A1020" s="360"/>
      <c r="B1020" s="400">
        <v>0</v>
      </c>
      <c r="C1020" s="242">
        <v>0</v>
      </c>
      <c r="D1020" s="416">
        <v>0</v>
      </c>
      <c r="E1020" s="402">
        <v>0</v>
      </c>
      <c r="F1020" s="500">
        <v>0</v>
      </c>
      <c r="G1020" s="501">
        <v>0</v>
      </c>
      <c r="H1020" s="405">
        <v>0</v>
      </c>
      <c r="I1020" s="406"/>
      <c r="J1020" s="428"/>
      <c r="K1020" s="429"/>
      <c r="L1020" s="405"/>
      <c r="M1020" s="423"/>
      <c r="N1020" s="424"/>
      <c r="O1020" s="425"/>
    </row>
    <row r="1021" spans="1:16" s="16" customFormat="1" ht="11.1" customHeight="1" x14ac:dyDescent="0.15">
      <c r="A1021" s="380"/>
      <c r="B1021" s="379"/>
      <c r="C1021" s="378"/>
      <c r="D1021" s="377"/>
      <c r="E1021" s="13"/>
      <c r="F1021" s="494"/>
      <c r="G1021" s="483"/>
      <c r="H1021" s="376"/>
      <c r="I1021" s="336"/>
      <c r="J1021" s="328"/>
      <c r="K1021" s="13"/>
      <c r="M1021" s="231"/>
      <c r="N1021" s="12"/>
      <c r="O1021" s="329"/>
    </row>
    <row r="1022" spans="1:16" s="16" customFormat="1" ht="11.1" customHeight="1" x14ac:dyDescent="0.15">
      <c r="A1022" s="11"/>
      <c r="B1022" s="375"/>
      <c r="C1022" s="378"/>
      <c r="D1022" s="377"/>
      <c r="E1022" s="13"/>
      <c r="F1022" s="494"/>
      <c r="G1022" s="483">
        <v>0</v>
      </c>
      <c r="I1022" s="336"/>
      <c r="J1022" s="328"/>
      <c r="K1022" s="13"/>
      <c r="L1022" s="15">
        <v>0</v>
      </c>
      <c r="M1022" s="231"/>
      <c r="N1022" s="12"/>
      <c r="O1022" s="431">
        <v>0</v>
      </c>
      <c r="P1022" s="478">
        <v>0</v>
      </c>
    </row>
    <row r="1023" spans="1:16" s="16" customFormat="1" ht="11.1" customHeight="1" x14ac:dyDescent="0.15">
      <c r="A1023" s="373"/>
      <c r="B1023" s="372"/>
      <c r="C1023" s="371"/>
      <c r="D1023" s="370"/>
      <c r="E1023" s="369"/>
      <c r="F1023" s="502"/>
      <c r="G1023" s="503"/>
      <c r="H1023" s="366"/>
      <c r="I1023" s="365"/>
      <c r="J1023" s="364"/>
      <c r="K1023" s="369"/>
      <c r="L1023" s="366"/>
      <c r="M1023" s="383"/>
      <c r="N1023" s="384"/>
      <c r="O1023" s="385"/>
    </row>
    <row r="1024" spans="1:16" s="3" customFormat="1" ht="13.5" x14ac:dyDescent="0.15">
      <c r="A1024" s="1"/>
      <c r="B1024" s="2"/>
      <c r="C1024" s="240"/>
      <c r="D1024" s="4"/>
      <c r="E1024" s="5"/>
      <c r="F1024" s="489"/>
      <c r="G1024" s="490"/>
      <c r="H1024" s="8"/>
      <c r="I1024" s="9"/>
      <c r="K1024" s="5"/>
      <c r="N1024" s="8" t="s">
        <v>581</v>
      </c>
      <c r="O1024" s="5">
        <v>21</v>
      </c>
    </row>
    <row r="1025" spans="1:15" s="10" customFormat="1" ht="30" customHeight="1" x14ac:dyDescent="0.15">
      <c r="A1025" s="1089" t="s">
        <v>1795</v>
      </c>
      <c r="B1025" s="1090"/>
      <c r="C1025" s="1090"/>
      <c r="D1025" s="1090"/>
      <c r="E1025" s="1090"/>
      <c r="F1025" s="1090"/>
      <c r="G1025" s="1090"/>
      <c r="H1025" s="1090"/>
      <c r="I1025" s="1090"/>
      <c r="J1025" s="1090"/>
      <c r="K1025" s="1090"/>
      <c r="L1025" s="1090"/>
      <c r="M1025" s="1090"/>
      <c r="N1025" s="1090"/>
      <c r="O1025" s="1091"/>
    </row>
    <row r="1026" spans="1:15" s="10" customFormat="1" ht="13.5" customHeight="1" x14ac:dyDescent="0.15">
      <c r="A1026" s="274"/>
      <c r="B1026" s="27" t="s">
        <v>1828</v>
      </c>
      <c r="C1026" s="275"/>
      <c r="D1026" s="275"/>
      <c r="E1026" s="275"/>
      <c r="F1026" s="491"/>
      <c r="G1026" s="491"/>
      <c r="H1026" s="275"/>
      <c r="I1026" s="275"/>
      <c r="J1026" s="275"/>
      <c r="K1026" s="275"/>
      <c r="L1026" s="275"/>
      <c r="M1026" s="275"/>
      <c r="N1026" s="275"/>
      <c r="O1026" s="434"/>
    </row>
    <row r="1027" spans="1:15" s="10" customFormat="1" ht="15.95" customHeight="1" x14ac:dyDescent="0.15">
      <c r="A1027" s="1092" t="s">
        <v>6</v>
      </c>
      <c r="B1027" s="1095" t="s">
        <v>34</v>
      </c>
      <c r="C1027" s="1098" t="s">
        <v>9</v>
      </c>
      <c r="D1027" s="1101" t="s">
        <v>1850</v>
      </c>
      <c r="E1027" s="1102"/>
      <c r="F1027" s="1102"/>
      <c r="G1027" s="1102"/>
      <c r="H1027" s="1102"/>
      <c r="I1027" s="1103"/>
      <c r="J1027" s="1101" t="s">
        <v>1851</v>
      </c>
      <c r="K1027" s="1102"/>
      <c r="L1027" s="1107"/>
      <c r="M1027" s="1109" t="s">
        <v>1852</v>
      </c>
      <c r="N1027" s="1102"/>
      <c r="O1027" s="1103"/>
    </row>
    <row r="1028" spans="1:15" s="10" customFormat="1" ht="15.95" customHeight="1" x14ac:dyDescent="0.15">
      <c r="A1028" s="1093"/>
      <c r="B1028" s="1096"/>
      <c r="C1028" s="1099"/>
      <c r="D1028" s="1104"/>
      <c r="E1028" s="1105"/>
      <c r="F1028" s="1105"/>
      <c r="G1028" s="1105"/>
      <c r="H1028" s="1105"/>
      <c r="I1028" s="1106"/>
      <c r="J1028" s="1104"/>
      <c r="K1028" s="1105"/>
      <c r="L1028" s="1108"/>
      <c r="M1028" s="1110"/>
      <c r="N1028" s="1105"/>
      <c r="O1028" s="1106"/>
    </row>
    <row r="1029" spans="1:15" s="3" customFormat="1" ht="15.95" customHeight="1" x14ac:dyDescent="0.15">
      <c r="A1029" s="1094"/>
      <c r="B1029" s="1097"/>
      <c r="C1029" s="1100"/>
      <c r="D1029" s="334" t="s">
        <v>4</v>
      </c>
      <c r="E1029" s="296" t="s">
        <v>5</v>
      </c>
      <c r="F1029" s="492"/>
      <c r="G1029" s="493"/>
      <c r="H1029" s="1111"/>
      <c r="I1029" s="1112"/>
      <c r="J1029" s="326" t="s">
        <v>4</v>
      </c>
      <c r="K1029" s="296" t="s">
        <v>5</v>
      </c>
      <c r="L1029" s="299"/>
      <c r="M1029" s="300" t="s">
        <v>4</v>
      </c>
      <c r="N1029" s="296" t="s">
        <v>5</v>
      </c>
      <c r="O1029" s="327"/>
    </row>
    <row r="1030" spans="1:15" s="16" customFormat="1" ht="11.1" customHeight="1" x14ac:dyDescent="0.15">
      <c r="A1030" s="11">
        <v>0</v>
      </c>
      <c r="B1030" s="12">
        <v>0</v>
      </c>
      <c r="C1030" s="241">
        <v>0</v>
      </c>
      <c r="D1030" s="335"/>
      <c r="E1030" s="13"/>
      <c r="F1030" s="494"/>
      <c r="G1030" s="483"/>
      <c r="I1030" s="336"/>
      <c r="J1030" s="328"/>
      <c r="K1030" s="13"/>
      <c r="M1030" s="231"/>
      <c r="N1030" s="12"/>
      <c r="O1030" s="329"/>
    </row>
    <row r="1031" spans="1:15" s="16" customFormat="1" ht="11.1" customHeight="1" x14ac:dyDescent="0.15">
      <c r="A1031" s="381">
        <v>0</v>
      </c>
      <c r="B1031" s="12">
        <v>0</v>
      </c>
      <c r="C1031" s="382">
        <v>0</v>
      </c>
      <c r="D1031" s="335"/>
      <c r="E1031" s="13"/>
      <c r="F1031" s="494"/>
      <c r="G1031" s="483"/>
      <c r="I1031" s="336"/>
      <c r="J1031" s="328"/>
      <c r="K1031" s="13"/>
      <c r="M1031" s="231"/>
      <c r="N1031" s="12"/>
      <c r="O1031" s="329"/>
    </row>
    <row r="1032" spans="1:15" s="16" customFormat="1" ht="11.1" customHeight="1" x14ac:dyDescent="0.15">
      <c r="A1032" s="360" t="s">
        <v>718</v>
      </c>
      <c r="B1032" s="361" t="s">
        <v>1424</v>
      </c>
      <c r="C1032" s="363">
        <v>0</v>
      </c>
      <c r="D1032" s="337">
        <v>0</v>
      </c>
      <c r="E1032" s="362">
        <v>0</v>
      </c>
      <c r="F1032" s="495">
        <v>0</v>
      </c>
      <c r="G1032" s="496">
        <v>0</v>
      </c>
      <c r="H1032" s="20">
        <v>0</v>
      </c>
      <c r="I1032" s="338"/>
      <c r="J1032" s="328"/>
      <c r="K1032" s="13"/>
      <c r="M1032" s="231"/>
      <c r="N1032" s="12"/>
      <c r="O1032" s="329"/>
    </row>
    <row r="1033" spans="1:15" s="16" customFormat="1" ht="11.1" customHeight="1" x14ac:dyDescent="0.15">
      <c r="A1033" s="11">
        <v>0</v>
      </c>
      <c r="B1033" s="359">
        <v>0</v>
      </c>
      <c r="C1033" s="241">
        <v>0</v>
      </c>
      <c r="D1033" s="386"/>
      <c r="E1033" s="387"/>
      <c r="F1033" s="497"/>
      <c r="G1033" s="498"/>
      <c r="H1033" s="390"/>
      <c r="I1033" s="391"/>
      <c r="J1033" s="392"/>
      <c r="K1033" s="393"/>
      <c r="L1033" s="394"/>
      <c r="M1033" s="395"/>
      <c r="N1033" s="393"/>
      <c r="O1033" s="396"/>
    </row>
    <row r="1034" spans="1:15" s="16" customFormat="1" ht="11.1" customHeight="1" x14ac:dyDescent="0.15">
      <c r="A1034" s="381">
        <v>0</v>
      </c>
      <c r="B1034" s="359">
        <v>0</v>
      </c>
      <c r="C1034" s="241">
        <v>0</v>
      </c>
      <c r="D1034" s="386"/>
      <c r="E1034" s="387"/>
      <c r="F1034" s="497"/>
      <c r="G1034" s="498"/>
      <c r="H1034" s="430">
        <v>0</v>
      </c>
      <c r="I1034" s="391"/>
      <c r="J1034" s="397"/>
      <c r="K1034" s="387"/>
      <c r="L1034" s="390"/>
      <c r="M1034" s="398"/>
      <c r="N1034" s="387"/>
      <c r="O1034" s="399"/>
    </row>
    <row r="1035" spans="1:15" s="16" customFormat="1" ht="11.1" customHeight="1" x14ac:dyDescent="0.15">
      <c r="A1035" s="360">
        <v>0</v>
      </c>
      <c r="B1035" s="400" t="s">
        <v>631</v>
      </c>
      <c r="C1035" s="242">
        <v>0</v>
      </c>
      <c r="D1035" s="401">
        <v>0</v>
      </c>
      <c r="E1035" s="402">
        <v>0</v>
      </c>
      <c r="F1035" s="500">
        <v>0</v>
      </c>
      <c r="G1035" s="501">
        <v>0</v>
      </c>
      <c r="H1035" s="405">
        <v>0</v>
      </c>
      <c r="I1035" s="406"/>
      <c r="J1035" s="407">
        <v>0</v>
      </c>
      <c r="K1035" s="408"/>
      <c r="L1035" s="389"/>
      <c r="M1035" s="409"/>
      <c r="N1035" s="408"/>
      <c r="O1035" s="410">
        <v>0</v>
      </c>
    </row>
    <row r="1036" spans="1:15" s="16" customFormat="1" ht="11.1" customHeight="1" x14ac:dyDescent="0.15">
      <c r="A1036" s="11">
        <v>0</v>
      </c>
      <c r="B1036" s="359">
        <v>0</v>
      </c>
      <c r="C1036" s="241" t="s">
        <v>1958</v>
      </c>
      <c r="D1036" s="386"/>
      <c r="E1036" s="387"/>
      <c r="F1036" s="497"/>
      <c r="G1036" s="498"/>
      <c r="H1036" s="390"/>
      <c r="I1036" s="391"/>
      <c r="J1036" s="411"/>
      <c r="K1036" s="412"/>
      <c r="L1036" s="413"/>
      <c r="M1036" s="414"/>
      <c r="N1036" s="412"/>
      <c r="O1036" s="415"/>
    </row>
    <row r="1037" spans="1:15" s="16" customFormat="1" ht="11.1" customHeight="1" x14ac:dyDescent="0.15">
      <c r="A1037" s="381">
        <v>0</v>
      </c>
      <c r="B1037" s="359">
        <v>0</v>
      </c>
      <c r="C1037" s="241" t="s">
        <v>1959</v>
      </c>
      <c r="D1037" s="386"/>
      <c r="E1037" s="387"/>
      <c r="F1037" s="504"/>
      <c r="G1037" s="498"/>
      <c r="H1037" s="430"/>
      <c r="I1037" s="391"/>
      <c r="J1037" s="397"/>
      <c r="K1037" s="387"/>
      <c r="L1037" s="390"/>
      <c r="M1037" s="398"/>
      <c r="N1037" s="387"/>
      <c r="O1037" s="399"/>
    </row>
    <row r="1038" spans="1:15" s="16" customFormat="1" ht="11.1" customHeight="1" x14ac:dyDescent="0.15">
      <c r="A1038" s="360">
        <v>0</v>
      </c>
      <c r="B1038" s="400" t="s">
        <v>653</v>
      </c>
      <c r="C1038" s="242" t="s">
        <v>654</v>
      </c>
      <c r="D1038" s="416">
        <v>7</v>
      </c>
      <c r="E1038" s="402" t="s">
        <v>1211</v>
      </c>
      <c r="F1038" s="500"/>
      <c r="G1038" s="501"/>
      <c r="H1038" s="405"/>
      <c r="I1038" s="406"/>
      <c r="J1038" s="407">
        <v>6</v>
      </c>
      <c r="K1038" s="408" t="s">
        <v>1211</v>
      </c>
      <c r="L1038" s="501">
        <v>0</v>
      </c>
      <c r="M1038" s="409">
        <v>1</v>
      </c>
      <c r="N1038" s="408" t="s">
        <v>1211</v>
      </c>
      <c r="O1038" s="794">
        <v>0</v>
      </c>
    </row>
    <row r="1039" spans="1:15" s="16" customFormat="1" ht="11.1" customHeight="1" x14ac:dyDescent="0.15">
      <c r="A1039" s="11">
        <v>0</v>
      </c>
      <c r="B1039" s="359">
        <v>0</v>
      </c>
      <c r="C1039" s="241" t="s">
        <v>1958</v>
      </c>
      <c r="D1039" s="386"/>
      <c r="E1039" s="387"/>
      <c r="F1039" s="497"/>
      <c r="G1039" s="498"/>
      <c r="H1039" s="390"/>
      <c r="I1039" s="391"/>
      <c r="J1039" s="411"/>
      <c r="K1039" s="412"/>
      <c r="L1039" s="413"/>
      <c r="M1039" s="414"/>
      <c r="N1039" s="412"/>
      <c r="O1039" s="415"/>
    </row>
    <row r="1040" spans="1:15" s="16" customFormat="1" ht="11.1" customHeight="1" x14ac:dyDescent="0.15">
      <c r="A1040" s="381">
        <v>0</v>
      </c>
      <c r="B1040" s="359">
        <v>0</v>
      </c>
      <c r="C1040" s="241" t="s">
        <v>655</v>
      </c>
      <c r="D1040" s="386"/>
      <c r="E1040" s="387"/>
      <c r="F1040" s="504"/>
      <c r="G1040" s="498"/>
      <c r="H1040" s="390"/>
      <c r="I1040" s="391"/>
      <c r="J1040" s="397"/>
      <c r="K1040" s="387"/>
      <c r="L1040" s="390"/>
      <c r="M1040" s="398"/>
      <c r="N1040" s="387"/>
      <c r="O1040" s="399"/>
    </row>
    <row r="1041" spans="1:15" s="16" customFormat="1" ht="11.1" customHeight="1" x14ac:dyDescent="0.15">
      <c r="A1041" s="360">
        <v>0</v>
      </c>
      <c r="B1041" s="400" t="s">
        <v>653</v>
      </c>
      <c r="C1041" s="242" t="s">
        <v>654</v>
      </c>
      <c r="D1041" s="416">
        <v>8</v>
      </c>
      <c r="E1041" s="402" t="s">
        <v>1211</v>
      </c>
      <c r="F1041" s="500"/>
      <c r="G1041" s="501"/>
      <c r="H1041" s="405"/>
      <c r="I1041" s="406"/>
      <c r="J1041" s="407">
        <v>8</v>
      </c>
      <c r="K1041" s="408" t="s">
        <v>1211</v>
      </c>
      <c r="L1041" s="501">
        <v>0</v>
      </c>
      <c r="M1041" s="409">
        <v>0</v>
      </c>
      <c r="N1041" s="408"/>
      <c r="O1041" s="794">
        <v>0</v>
      </c>
    </row>
    <row r="1042" spans="1:15" s="16" customFormat="1" ht="11.1" customHeight="1" x14ac:dyDescent="0.15">
      <c r="A1042" s="11">
        <v>0</v>
      </c>
      <c r="B1042" s="359">
        <v>0</v>
      </c>
      <c r="C1042" s="241">
        <v>0</v>
      </c>
      <c r="D1042" s="386"/>
      <c r="E1042" s="387"/>
      <c r="F1042" s="497"/>
      <c r="G1042" s="498"/>
      <c r="H1042" s="390"/>
      <c r="I1042" s="391"/>
      <c r="J1042" s="411"/>
      <c r="K1042" s="412"/>
      <c r="L1042" s="413"/>
      <c r="M1042" s="414"/>
      <c r="N1042" s="412"/>
      <c r="O1042" s="415"/>
    </row>
    <row r="1043" spans="1:15" s="16" customFormat="1" ht="11.1" customHeight="1" x14ac:dyDescent="0.15">
      <c r="A1043" s="381">
        <v>0</v>
      </c>
      <c r="B1043" s="359">
        <v>0</v>
      </c>
      <c r="C1043" s="241" t="s">
        <v>1337</v>
      </c>
      <c r="D1043" s="386"/>
      <c r="E1043" s="387"/>
      <c r="F1043" s="504"/>
      <c r="G1043" s="498"/>
      <c r="H1043" s="390"/>
      <c r="I1043" s="391"/>
      <c r="J1043" s="397"/>
      <c r="K1043" s="387"/>
      <c r="L1043" s="390"/>
      <c r="M1043" s="398"/>
      <c r="N1043" s="387"/>
      <c r="O1043" s="399"/>
    </row>
    <row r="1044" spans="1:15" s="16" customFormat="1" ht="11.1" customHeight="1" x14ac:dyDescent="0.15">
      <c r="A1044" s="360">
        <v>0</v>
      </c>
      <c r="B1044" s="400" t="s">
        <v>653</v>
      </c>
      <c r="C1044" s="242" t="s">
        <v>1960</v>
      </c>
      <c r="D1044" s="416">
        <v>7</v>
      </c>
      <c r="E1044" s="402" t="s">
        <v>1211</v>
      </c>
      <c r="F1044" s="500"/>
      <c r="G1044" s="501"/>
      <c r="H1044" s="405"/>
      <c r="I1044" s="406"/>
      <c r="J1044" s="407">
        <v>6</v>
      </c>
      <c r="K1044" s="408" t="s">
        <v>1211</v>
      </c>
      <c r="L1044" s="501">
        <v>0</v>
      </c>
      <c r="M1044" s="409">
        <v>1</v>
      </c>
      <c r="N1044" s="408" t="s">
        <v>1211</v>
      </c>
      <c r="O1044" s="794">
        <v>0</v>
      </c>
    </row>
    <row r="1045" spans="1:15" s="16" customFormat="1" ht="11.1" customHeight="1" x14ac:dyDescent="0.15">
      <c r="A1045" s="11">
        <v>0</v>
      </c>
      <c r="B1045" s="359">
        <v>0</v>
      </c>
      <c r="C1045" s="241">
        <v>0</v>
      </c>
      <c r="D1045" s="386"/>
      <c r="E1045" s="387"/>
      <c r="F1045" s="497"/>
      <c r="G1045" s="498"/>
      <c r="H1045" s="390"/>
      <c r="I1045" s="391"/>
      <c r="J1045" s="411"/>
      <c r="K1045" s="412"/>
      <c r="L1045" s="413"/>
      <c r="M1045" s="414"/>
      <c r="N1045" s="412"/>
      <c r="O1045" s="415"/>
    </row>
    <row r="1046" spans="1:15" s="16" customFormat="1" ht="11.1" customHeight="1" x14ac:dyDescent="0.15">
      <c r="A1046" s="381">
        <v>0</v>
      </c>
      <c r="B1046" s="359">
        <v>0</v>
      </c>
      <c r="C1046" s="241" t="s">
        <v>1337</v>
      </c>
      <c r="D1046" s="386"/>
      <c r="E1046" s="387"/>
      <c r="F1046" s="504"/>
      <c r="G1046" s="498"/>
      <c r="H1046" s="430"/>
      <c r="I1046" s="391"/>
      <c r="J1046" s="397"/>
      <c r="K1046" s="387"/>
      <c r="L1046" s="390"/>
      <c r="M1046" s="398"/>
      <c r="N1046" s="387"/>
      <c r="O1046" s="399"/>
    </row>
    <row r="1047" spans="1:15" s="16" customFormat="1" ht="11.1" customHeight="1" x14ac:dyDescent="0.15">
      <c r="A1047" s="360">
        <v>0</v>
      </c>
      <c r="B1047" s="400" t="s">
        <v>653</v>
      </c>
      <c r="C1047" s="242" t="s">
        <v>1961</v>
      </c>
      <c r="D1047" s="416">
        <v>8</v>
      </c>
      <c r="E1047" s="402" t="s">
        <v>1211</v>
      </c>
      <c r="F1047" s="500"/>
      <c r="G1047" s="501"/>
      <c r="H1047" s="405"/>
      <c r="I1047" s="406"/>
      <c r="J1047" s="407">
        <v>8</v>
      </c>
      <c r="K1047" s="408" t="s">
        <v>1211</v>
      </c>
      <c r="L1047" s="501">
        <v>0</v>
      </c>
      <c r="M1047" s="409">
        <v>0</v>
      </c>
      <c r="N1047" s="408"/>
      <c r="O1047" s="794">
        <v>0</v>
      </c>
    </row>
    <row r="1048" spans="1:15" s="16" customFormat="1" ht="11.1" customHeight="1" x14ac:dyDescent="0.15">
      <c r="A1048" s="11">
        <v>0</v>
      </c>
      <c r="B1048" s="359">
        <v>0</v>
      </c>
      <c r="C1048" s="241" t="s">
        <v>1640</v>
      </c>
      <c r="D1048" s="386"/>
      <c r="E1048" s="387"/>
      <c r="F1048" s="497"/>
      <c r="G1048" s="498"/>
      <c r="H1048" s="390"/>
      <c r="I1048" s="391"/>
      <c r="J1048" s="411"/>
      <c r="K1048" s="412"/>
      <c r="L1048" s="413"/>
      <c r="M1048" s="414"/>
      <c r="N1048" s="412"/>
      <c r="O1048" s="415"/>
    </row>
    <row r="1049" spans="1:15" s="16" customFormat="1" ht="11.1" customHeight="1" x14ac:dyDescent="0.15">
      <c r="A1049" s="381">
        <v>0</v>
      </c>
      <c r="B1049" s="359">
        <v>0</v>
      </c>
      <c r="C1049" s="241" t="s">
        <v>1637</v>
      </c>
      <c r="D1049" s="386"/>
      <c r="E1049" s="387"/>
      <c r="F1049" s="504"/>
      <c r="G1049" s="498"/>
      <c r="H1049" s="430"/>
      <c r="I1049" s="391"/>
      <c r="J1049" s="397"/>
      <c r="K1049" s="387"/>
      <c r="L1049" s="390"/>
      <c r="M1049" s="398"/>
      <c r="N1049" s="387"/>
      <c r="O1049" s="399"/>
    </row>
    <row r="1050" spans="1:15" s="16" customFormat="1" ht="11.1" customHeight="1" x14ac:dyDescent="0.15">
      <c r="A1050" s="360">
        <v>0</v>
      </c>
      <c r="B1050" s="400" t="s">
        <v>1647</v>
      </c>
      <c r="C1050" s="242" t="s">
        <v>1638</v>
      </c>
      <c r="D1050" s="416">
        <v>31.3</v>
      </c>
      <c r="E1050" s="402" t="s">
        <v>641</v>
      </c>
      <c r="F1050" s="500"/>
      <c r="G1050" s="501"/>
      <c r="H1050" s="405"/>
      <c r="I1050" s="406"/>
      <c r="J1050" s="407">
        <v>28.2</v>
      </c>
      <c r="K1050" s="408" t="s">
        <v>641</v>
      </c>
      <c r="L1050" s="501">
        <v>0</v>
      </c>
      <c r="M1050" s="409">
        <v>3.1</v>
      </c>
      <c r="N1050" s="408" t="s">
        <v>641</v>
      </c>
      <c r="O1050" s="794">
        <v>0</v>
      </c>
    </row>
    <row r="1051" spans="1:15" s="16" customFormat="1" ht="11.1" customHeight="1" x14ac:dyDescent="0.15">
      <c r="A1051" s="11">
        <v>0</v>
      </c>
      <c r="B1051" s="359">
        <v>0</v>
      </c>
      <c r="C1051" s="241" t="s">
        <v>1640</v>
      </c>
      <c r="D1051" s="386"/>
      <c r="E1051" s="387"/>
      <c r="F1051" s="497"/>
      <c r="G1051" s="498"/>
      <c r="H1051" s="390"/>
      <c r="I1051" s="391"/>
      <c r="J1051" s="411"/>
      <c r="K1051" s="412"/>
      <c r="L1051" s="413"/>
      <c r="M1051" s="414"/>
      <c r="N1051" s="412"/>
      <c r="O1051" s="415"/>
    </row>
    <row r="1052" spans="1:15" s="16" customFormat="1" ht="11.1" customHeight="1" x14ac:dyDescent="0.15">
      <c r="A1052" s="381">
        <v>0</v>
      </c>
      <c r="B1052" s="359">
        <v>0</v>
      </c>
      <c r="C1052" s="241" t="s">
        <v>1637</v>
      </c>
      <c r="D1052" s="386"/>
      <c r="E1052" s="387"/>
      <c r="F1052" s="504"/>
      <c r="G1052" s="498"/>
      <c r="H1052" s="390"/>
      <c r="I1052" s="391"/>
      <c r="J1052" s="397"/>
      <c r="K1052" s="387"/>
      <c r="L1052" s="390"/>
      <c r="M1052" s="398"/>
      <c r="N1052" s="387"/>
      <c r="O1052" s="399"/>
    </row>
    <row r="1053" spans="1:15" s="16" customFormat="1" ht="11.1" customHeight="1" x14ac:dyDescent="0.15">
      <c r="A1053" s="360">
        <v>0</v>
      </c>
      <c r="B1053" s="400" t="s">
        <v>1647</v>
      </c>
      <c r="C1053" s="242" t="s">
        <v>1639</v>
      </c>
      <c r="D1053" s="416">
        <v>80.900000000000006</v>
      </c>
      <c r="E1053" s="402" t="s">
        <v>641</v>
      </c>
      <c r="F1053" s="500"/>
      <c r="G1053" s="501"/>
      <c r="H1053" s="405"/>
      <c r="I1053" s="406"/>
      <c r="J1053" s="407">
        <v>80.900000000000006</v>
      </c>
      <c r="K1053" s="408" t="s">
        <v>641</v>
      </c>
      <c r="L1053" s="501">
        <v>0</v>
      </c>
      <c r="M1053" s="409">
        <v>0</v>
      </c>
      <c r="N1053" s="408"/>
      <c r="O1053" s="794">
        <v>0</v>
      </c>
    </row>
    <row r="1054" spans="1:15" s="16" customFormat="1" ht="11.1" customHeight="1" x14ac:dyDescent="0.15">
      <c r="A1054" s="11">
        <v>0</v>
      </c>
      <c r="B1054" s="359">
        <v>0</v>
      </c>
      <c r="C1054" s="241">
        <v>0</v>
      </c>
      <c r="D1054" s="386"/>
      <c r="E1054" s="387"/>
      <c r="F1054" s="497"/>
      <c r="G1054" s="498"/>
      <c r="H1054" s="390"/>
      <c r="I1054" s="391"/>
      <c r="J1054" s="426"/>
      <c r="K1054" s="412"/>
      <c r="L1054" s="413"/>
      <c r="M1054" s="414"/>
      <c r="N1054" s="422"/>
      <c r="O1054" s="415"/>
    </row>
    <row r="1055" spans="1:15" s="16" customFormat="1" ht="11.1" customHeight="1" x14ac:dyDescent="0.15">
      <c r="A1055" s="381">
        <v>0</v>
      </c>
      <c r="B1055" s="359">
        <v>0</v>
      </c>
      <c r="C1055" s="241">
        <v>0</v>
      </c>
      <c r="D1055" s="386"/>
      <c r="E1055" s="387"/>
      <c r="F1055" s="504"/>
      <c r="G1055" s="498"/>
      <c r="H1055" s="390"/>
      <c r="I1055" s="391"/>
      <c r="J1055" s="427"/>
      <c r="K1055" s="387"/>
      <c r="L1055" s="390"/>
      <c r="M1055" s="398"/>
      <c r="N1055" s="359"/>
      <c r="O1055" s="399"/>
    </row>
    <row r="1056" spans="1:15" s="16" customFormat="1" ht="11.1" customHeight="1" x14ac:dyDescent="0.15">
      <c r="A1056" s="360">
        <v>0</v>
      </c>
      <c r="B1056" s="400">
        <v>0</v>
      </c>
      <c r="C1056" s="242">
        <v>0</v>
      </c>
      <c r="D1056" s="416">
        <v>0</v>
      </c>
      <c r="E1056" s="402">
        <v>0</v>
      </c>
      <c r="F1056" s="500">
        <v>0</v>
      </c>
      <c r="G1056" s="501">
        <v>0</v>
      </c>
      <c r="H1056" s="405">
        <v>0</v>
      </c>
      <c r="I1056" s="406"/>
      <c r="J1056" s="428"/>
      <c r="K1056" s="429"/>
      <c r="L1056" s="405"/>
      <c r="M1056" s="423"/>
      <c r="N1056" s="424"/>
      <c r="O1056" s="425"/>
    </row>
    <row r="1057" spans="1:15" s="16" customFormat="1" ht="11.1" customHeight="1" x14ac:dyDescent="0.15">
      <c r="A1057" s="11">
        <v>0</v>
      </c>
      <c r="B1057" s="359">
        <v>0</v>
      </c>
      <c r="C1057" s="241">
        <v>0</v>
      </c>
      <c r="D1057" s="386"/>
      <c r="E1057" s="387"/>
      <c r="F1057" s="497"/>
      <c r="G1057" s="498"/>
      <c r="H1057" s="390"/>
      <c r="I1057" s="391"/>
      <c r="J1057" s="426"/>
      <c r="K1057" s="412"/>
      <c r="L1057" s="413"/>
      <c r="M1057" s="414"/>
      <c r="N1057" s="422"/>
      <c r="O1057" s="415"/>
    </row>
    <row r="1058" spans="1:15" s="16" customFormat="1" ht="11.1" customHeight="1" x14ac:dyDescent="0.15">
      <c r="A1058" s="381">
        <v>0</v>
      </c>
      <c r="B1058" s="359">
        <v>0</v>
      </c>
      <c r="C1058" s="241">
        <v>0</v>
      </c>
      <c r="D1058" s="386"/>
      <c r="E1058" s="387"/>
      <c r="F1058" s="504"/>
      <c r="G1058" s="498"/>
      <c r="H1058" s="390"/>
      <c r="I1058" s="391"/>
      <c r="J1058" s="427"/>
      <c r="K1058" s="387"/>
      <c r="L1058" s="390"/>
      <c r="M1058" s="398"/>
      <c r="N1058" s="359"/>
      <c r="O1058" s="399"/>
    </row>
    <row r="1059" spans="1:15" s="16" customFormat="1" ht="11.1" customHeight="1" x14ac:dyDescent="0.15">
      <c r="A1059" s="360">
        <v>0</v>
      </c>
      <c r="B1059" s="400">
        <v>0</v>
      </c>
      <c r="C1059" s="242">
        <v>0</v>
      </c>
      <c r="D1059" s="416">
        <v>0</v>
      </c>
      <c r="E1059" s="402">
        <v>0</v>
      </c>
      <c r="F1059" s="500">
        <v>0</v>
      </c>
      <c r="G1059" s="501">
        <v>0</v>
      </c>
      <c r="H1059" s="405">
        <v>0</v>
      </c>
      <c r="I1059" s="406"/>
      <c r="J1059" s="428"/>
      <c r="K1059" s="429"/>
      <c r="L1059" s="405"/>
      <c r="M1059" s="423"/>
      <c r="N1059" s="424"/>
      <c r="O1059" s="425"/>
    </row>
    <row r="1060" spans="1:15" s="16" customFormat="1" ht="11.1" customHeight="1" x14ac:dyDescent="0.15">
      <c r="A1060" s="11">
        <v>0</v>
      </c>
      <c r="B1060" s="359">
        <v>0</v>
      </c>
      <c r="C1060" s="241">
        <v>0</v>
      </c>
      <c r="D1060" s="386"/>
      <c r="E1060" s="387"/>
      <c r="F1060" s="497"/>
      <c r="G1060" s="498"/>
      <c r="H1060" s="390"/>
      <c r="I1060" s="391"/>
      <c r="J1060" s="426"/>
      <c r="K1060" s="412"/>
      <c r="L1060" s="413"/>
      <c r="M1060" s="414"/>
      <c r="N1060" s="422"/>
      <c r="O1060" s="415"/>
    </row>
    <row r="1061" spans="1:15" s="16" customFormat="1" ht="11.1" customHeight="1" x14ac:dyDescent="0.15">
      <c r="A1061" s="381">
        <v>0</v>
      </c>
      <c r="B1061" s="359">
        <v>0</v>
      </c>
      <c r="C1061" s="241">
        <v>0</v>
      </c>
      <c r="D1061" s="386"/>
      <c r="E1061" s="387"/>
      <c r="F1061" s="504"/>
      <c r="G1061" s="498"/>
      <c r="H1061" s="390"/>
      <c r="I1061" s="391"/>
      <c r="J1061" s="427"/>
      <c r="K1061" s="387"/>
      <c r="L1061" s="390"/>
      <c r="M1061" s="398"/>
      <c r="N1061" s="359"/>
      <c r="O1061" s="399"/>
    </row>
    <row r="1062" spans="1:15" s="16" customFormat="1" ht="11.1" customHeight="1" x14ac:dyDescent="0.15">
      <c r="A1062" s="360">
        <v>0</v>
      </c>
      <c r="B1062" s="400">
        <v>0</v>
      </c>
      <c r="C1062" s="242">
        <v>0</v>
      </c>
      <c r="D1062" s="416">
        <v>0</v>
      </c>
      <c r="E1062" s="402">
        <v>0</v>
      </c>
      <c r="F1062" s="500">
        <v>0</v>
      </c>
      <c r="G1062" s="501">
        <v>0</v>
      </c>
      <c r="H1062" s="405">
        <v>0</v>
      </c>
      <c r="I1062" s="406"/>
      <c r="J1062" s="428"/>
      <c r="K1062" s="429"/>
      <c r="L1062" s="405"/>
      <c r="M1062" s="423"/>
      <c r="N1062" s="424"/>
      <c r="O1062" s="425"/>
    </row>
    <row r="1063" spans="1:15" s="16" customFormat="1" ht="11.1" customHeight="1" x14ac:dyDescent="0.15">
      <c r="A1063" s="11">
        <v>0</v>
      </c>
      <c r="B1063" s="359">
        <v>0</v>
      </c>
      <c r="C1063" s="241">
        <v>0</v>
      </c>
      <c r="D1063" s="386"/>
      <c r="E1063" s="387"/>
      <c r="F1063" s="497"/>
      <c r="G1063" s="498"/>
      <c r="H1063" s="390"/>
      <c r="I1063" s="391"/>
      <c r="J1063" s="426"/>
      <c r="K1063" s="412"/>
      <c r="L1063" s="413"/>
      <c r="M1063" s="414"/>
      <c r="N1063" s="422"/>
      <c r="O1063" s="415"/>
    </row>
    <row r="1064" spans="1:15" s="16" customFormat="1" ht="11.1" customHeight="1" x14ac:dyDescent="0.15">
      <c r="A1064" s="381">
        <v>0</v>
      </c>
      <c r="B1064" s="359">
        <v>0</v>
      </c>
      <c r="C1064" s="241">
        <v>0</v>
      </c>
      <c r="D1064" s="386"/>
      <c r="E1064" s="387"/>
      <c r="F1064" s="499"/>
      <c r="G1064" s="498"/>
      <c r="H1064" s="430">
        <v>0</v>
      </c>
      <c r="I1064" s="391"/>
      <c r="J1064" s="427"/>
      <c r="K1064" s="387"/>
      <c r="L1064" s="390"/>
      <c r="M1064" s="398"/>
      <c r="N1064" s="359"/>
      <c r="O1064" s="399"/>
    </row>
    <row r="1065" spans="1:15" s="16" customFormat="1" ht="11.1" customHeight="1" x14ac:dyDescent="0.15">
      <c r="A1065" s="360">
        <v>0</v>
      </c>
      <c r="B1065" s="400">
        <v>0</v>
      </c>
      <c r="C1065" s="242">
        <v>0</v>
      </c>
      <c r="D1065" s="416">
        <v>0</v>
      </c>
      <c r="E1065" s="402">
        <v>0</v>
      </c>
      <c r="F1065" s="500"/>
      <c r="G1065" s="501">
        <v>0</v>
      </c>
      <c r="H1065" s="405">
        <v>0</v>
      </c>
      <c r="I1065" s="406"/>
      <c r="J1065" s="428"/>
      <c r="K1065" s="429"/>
      <c r="L1065" s="405"/>
      <c r="M1065" s="423"/>
      <c r="N1065" s="424"/>
      <c r="O1065" s="425"/>
    </row>
    <row r="1066" spans="1:15" s="16" customFormat="1" ht="11.1" customHeight="1" x14ac:dyDescent="0.15">
      <c r="A1066" s="11">
        <v>0</v>
      </c>
      <c r="B1066" s="359">
        <v>0</v>
      </c>
      <c r="C1066" s="241">
        <v>0</v>
      </c>
      <c r="D1066" s="386"/>
      <c r="E1066" s="387"/>
      <c r="F1066" s="497"/>
      <c r="G1066" s="498"/>
      <c r="H1066" s="390"/>
      <c r="I1066" s="391"/>
      <c r="J1066" s="426"/>
      <c r="K1066" s="412"/>
      <c r="L1066" s="413"/>
      <c r="M1066" s="414"/>
      <c r="N1066" s="422"/>
      <c r="O1066" s="415"/>
    </row>
    <row r="1067" spans="1:15" s="16" customFormat="1" ht="11.1" customHeight="1" x14ac:dyDescent="0.15">
      <c r="A1067" s="381">
        <v>0</v>
      </c>
      <c r="B1067" s="359">
        <v>0</v>
      </c>
      <c r="C1067" s="241">
        <v>0</v>
      </c>
      <c r="D1067" s="386"/>
      <c r="E1067" s="387"/>
      <c r="F1067" s="504"/>
      <c r="G1067" s="498"/>
      <c r="H1067" s="390"/>
      <c r="I1067" s="391"/>
      <c r="J1067" s="427"/>
      <c r="K1067" s="387"/>
      <c r="L1067" s="390"/>
      <c r="M1067" s="398"/>
      <c r="N1067" s="359"/>
      <c r="O1067" s="399"/>
    </row>
    <row r="1068" spans="1:15" s="16" customFormat="1" ht="11.1" customHeight="1" x14ac:dyDescent="0.15">
      <c r="A1068" s="360">
        <v>0</v>
      </c>
      <c r="B1068" s="400">
        <v>0</v>
      </c>
      <c r="C1068" s="242">
        <v>0</v>
      </c>
      <c r="D1068" s="416">
        <v>0</v>
      </c>
      <c r="E1068" s="402">
        <v>0</v>
      </c>
      <c r="F1068" s="500"/>
      <c r="G1068" s="501">
        <v>0</v>
      </c>
      <c r="H1068" s="405">
        <v>0</v>
      </c>
      <c r="I1068" s="406"/>
      <c r="J1068" s="428"/>
      <c r="K1068" s="429"/>
      <c r="L1068" s="405"/>
      <c r="M1068" s="423"/>
      <c r="N1068" s="424"/>
      <c r="O1068" s="425"/>
    </row>
    <row r="1069" spans="1:15" s="16" customFormat="1" ht="11.1" customHeight="1" x14ac:dyDescent="0.15">
      <c r="A1069" s="11"/>
      <c r="B1069" s="359">
        <v>0</v>
      </c>
      <c r="C1069" s="241">
        <v>0</v>
      </c>
      <c r="D1069" s="386"/>
      <c r="E1069" s="387"/>
      <c r="F1069" s="497"/>
      <c r="G1069" s="498"/>
      <c r="H1069" s="390"/>
      <c r="I1069" s="391"/>
      <c r="J1069" s="426"/>
      <c r="K1069" s="412"/>
      <c r="L1069" s="413"/>
      <c r="M1069" s="414"/>
      <c r="N1069" s="422"/>
      <c r="O1069" s="415"/>
    </row>
    <row r="1070" spans="1:15" s="16" customFormat="1" ht="11.1" customHeight="1" x14ac:dyDescent="0.15">
      <c r="A1070" s="381"/>
      <c r="B1070" s="375"/>
      <c r="C1070" s="241"/>
      <c r="D1070" s="386"/>
      <c r="E1070" s="387"/>
      <c r="F1070" s="497"/>
      <c r="G1070" s="498"/>
      <c r="H1070" s="390"/>
      <c r="I1070" s="391"/>
      <c r="J1070" s="427"/>
      <c r="K1070" s="387"/>
      <c r="L1070" s="547"/>
      <c r="M1070" s="548"/>
      <c r="N1070" s="549"/>
      <c r="O1070" s="447"/>
    </row>
    <row r="1071" spans="1:15" s="16" customFormat="1" ht="11.1" customHeight="1" x14ac:dyDescent="0.15">
      <c r="A1071" s="360"/>
      <c r="B1071" s="400">
        <v>0</v>
      </c>
      <c r="C1071" s="242">
        <v>0</v>
      </c>
      <c r="D1071" s="416">
        <v>0</v>
      </c>
      <c r="E1071" s="402">
        <v>0</v>
      </c>
      <c r="F1071" s="500">
        <v>0</v>
      </c>
      <c r="G1071" s="501">
        <v>0</v>
      </c>
      <c r="H1071" s="405">
        <v>0</v>
      </c>
      <c r="I1071" s="406"/>
      <c r="J1071" s="428"/>
      <c r="K1071" s="429"/>
      <c r="L1071" s="405"/>
      <c r="M1071" s="423"/>
      <c r="N1071" s="424"/>
      <c r="O1071" s="425"/>
    </row>
    <row r="1072" spans="1:15" s="16" customFormat="1" ht="11.1" customHeight="1" x14ac:dyDescent="0.15">
      <c r="A1072" s="380"/>
      <c r="B1072" s="379"/>
      <c r="C1072" s="378"/>
      <c r="D1072" s="377"/>
      <c r="E1072" s="13"/>
      <c r="F1072" s="494"/>
      <c r="G1072" s="483"/>
      <c r="H1072" s="376"/>
      <c r="I1072" s="336"/>
      <c r="J1072" s="328"/>
      <c r="K1072" s="13"/>
      <c r="M1072" s="231"/>
      <c r="N1072" s="12"/>
      <c r="O1072" s="329"/>
    </row>
    <row r="1073" spans="1:16" s="16" customFormat="1" ht="11.1" customHeight="1" x14ac:dyDescent="0.15">
      <c r="A1073" s="11"/>
      <c r="B1073" s="375"/>
      <c r="C1073" s="378"/>
      <c r="D1073" s="377"/>
      <c r="E1073" s="13"/>
      <c r="F1073" s="494"/>
      <c r="G1073" s="483">
        <v>0</v>
      </c>
      <c r="I1073" s="336"/>
      <c r="J1073" s="328"/>
      <c r="K1073" s="13"/>
      <c r="L1073" s="15">
        <v>0</v>
      </c>
      <c r="M1073" s="231"/>
      <c r="N1073" s="12"/>
      <c r="O1073" s="431">
        <v>0</v>
      </c>
      <c r="P1073" s="535">
        <v>0</v>
      </c>
    </row>
    <row r="1074" spans="1:16" s="16" customFormat="1" ht="11.1" customHeight="1" x14ac:dyDescent="0.15">
      <c r="A1074" s="373"/>
      <c r="B1074" s="372"/>
      <c r="C1074" s="371"/>
      <c r="D1074" s="370"/>
      <c r="E1074" s="369"/>
      <c r="F1074" s="502"/>
      <c r="G1074" s="503"/>
      <c r="H1074" s="366"/>
      <c r="I1074" s="365"/>
      <c r="J1074" s="364"/>
      <c r="K1074" s="369"/>
      <c r="L1074" s="366"/>
      <c r="M1074" s="383"/>
      <c r="N1074" s="384"/>
      <c r="O1074" s="385"/>
    </row>
    <row r="1075" spans="1:16" s="3" customFormat="1" ht="13.5" x14ac:dyDescent="0.15">
      <c r="A1075" s="1"/>
      <c r="B1075" s="2"/>
      <c r="C1075" s="240"/>
      <c r="D1075" s="4"/>
      <c r="E1075" s="5"/>
      <c r="F1075" s="489"/>
      <c r="G1075" s="490"/>
      <c r="H1075" s="8"/>
      <c r="I1075" s="9"/>
      <c r="K1075" s="5"/>
      <c r="N1075" s="8" t="s">
        <v>581</v>
      </c>
      <c r="O1075" s="5">
        <v>22</v>
      </c>
    </row>
    <row r="1076" spans="1:16" s="10" customFormat="1" ht="30" customHeight="1" x14ac:dyDescent="0.15">
      <c r="A1076" s="1089" t="s">
        <v>1795</v>
      </c>
      <c r="B1076" s="1090"/>
      <c r="C1076" s="1090"/>
      <c r="D1076" s="1090"/>
      <c r="E1076" s="1090"/>
      <c r="F1076" s="1090"/>
      <c r="G1076" s="1090"/>
      <c r="H1076" s="1090"/>
      <c r="I1076" s="1090"/>
      <c r="J1076" s="1090"/>
      <c r="K1076" s="1090"/>
      <c r="L1076" s="1090"/>
      <c r="M1076" s="1090"/>
      <c r="N1076" s="1090"/>
      <c r="O1076" s="1091"/>
    </row>
    <row r="1077" spans="1:16" s="10" customFormat="1" ht="13.5" customHeight="1" x14ac:dyDescent="0.15">
      <c r="A1077" s="274"/>
      <c r="B1077" s="27" t="s">
        <v>1828</v>
      </c>
      <c r="C1077" s="275"/>
      <c r="D1077" s="275"/>
      <c r="E1077" s="275"/>
      <c r="F1077" s="491"/>
      <c r="G1077" s="491"/>
      <c r="H1077" s="275"/>
      <c r="I1077" s="275"/>
      <c r="J1077" s="275"/>
      <c r="K1077" s="275"/>
      <c r="L1077" s="275"/>
      <c r="M1077" s="275"/>
      <c r="N1077" s="275"/>
      <c r="O1077" s="434"/>
    </row>
    <row r="1078" spans="1:16" s="10" customFormat="1" ht="15.95" customHeight="1" x14ac:dyDescent="0.15">
      <c r="A1078" s="1092" t="s">
        <v>6</v>
      </c>
      <c r="B1078" s="1095" t="s">
        <v>34</v>
      </c>
      <c r="C1078" s="1098" t="s">
        <v>9</v>
      </c>
      <c r="D1078" s="1101" t="s">
        <v>1850</v>
      </c>
      <c r="E1078" s="1102"/>
      <c r="F1078" s="1102"/>
      <c r="G1078" s="1102"/>
      <c r="H1078" s="1102"/>
      <c r="I1078" s="1103"/>
      <c r="J1078" s="1101" t="s">
        <v>1851</v>
      </c>
      <c r="K1078" s="1102"/>
      <c r="L1078" s="1107"/>
      <c r="M1078" s="1109" t="s">
        <v>1852</v>
      </c>
      <c r="N1078" s="1102"/>
      <c r="O1078" s="1103"/>
    </row>
    <row r="1079" spans="1:16" s="10" customFormat="1" ht="15.95" customHeight="1" x14ac:dyDescent="0.15">
      <c r="A1079" s="1093"/>
      <c r="B1079" s="1096"/>
      <c r="C1079" s="1099"/>
      <c r="D1079" s="1104"/>
      <c r="E1079" s="1105"/>
      <c r="F1079" s="1105"/>
      <c r="G1079" s="1105"/>
      <c r="H1079" s="1105"/>
      <c r="I1079" s="1106"/>
      <c r="J1079" s="1104"/>
      <c r="K1079" s="1105"/>
      <c r="L1079" s="1108"/>
      <c r="M1079" s="1110"/>
      <c r="N1079" s="1105"/>
      <c r="O1079" s="1106"/>
    </row>
    <row r="1080" spans="1:16" s="3" customFormat="1" ht="15.95" customHeight="1" x14ac:dyDescent="0.15">
      <c r="A1080" s="1094"/>
      <c r="B1080" s="1097"/>
      <c r="C1080" s="1100"/>
      <c r="D1080" s="334" t="s">
        <v>4</v>
      </c>
      <c r="E1080" s="296" t="s">
        <v>5</v>
      </c>
      <c r="F1080" s="492"/>
      <c r="G1080" s="493"/>
      <c r="H1080" s="1111"/>
      <c r="I1080" s="1112"/>
      <c r="J1080" s="326" t="s">
        <v>4</v>
      </c>
      <c r="K1080" s="296" t="s">
        <v>5</v>
      </c>
      <c r="L1080" s="299"/>
      <c r="M1080" s="300" t="s">
        <v>4</v>
      </c>
      <c r="N1080" s="296" t="s">
        <v>5</v>
      </c>
      <c r="O1080" s="327"/>
    </row>
    <row r="1081" spans="1:16" s="16" customFormat="1" ht="11.1" customHeight="1" x14ac:dyDescent="0.15">
      <c r="A1081" s="11">
        <v>0</v>
      </c>
      <c r="B1081" s="12">
        <v>0</v>
      </c>
      <c r="C1081" s="241">
        <v>0</v>
      </c>
      <c r="D1081" s="335"/>
      <c r="E1081" s="13"/>
      <c r="F1081" s="494"/>
      <c r="G1081" s="483"/>
      <c r="I1081" s="336"/>
      <c r="J1081" s="328"/>
      <c r="K1081" s="13"/>
      <c r="M1081" s="231"/>
      <c r="N1081" s="12"/>
      <c r="O1081" s="329"/>
    </row>
    <row r="1082" spans="1:16" s="16" customFormat="1" ht="11.1" customHeight="1" x14ac:dyDescent="0.15">
      <c r="A1082" s="381">
        <v>0</v>
      </c>
      <c r="B1082" s="12">
        <v>0</v>
      </c>
      <c r="C1082" s="382">
        <v>0</v>
      </c>
      <c r="D1082" s="335"/>
      <c r="E1082" s="13"/>
      <c r="F1082" s="494"/>
      <c r="G1082" s="483"/>
      <c r="I1082" s="336"/>
      <c r="J1082" s="328"/>
      <c r="K1082" s="13"/>
      <c r="M1082" s="231"/>
      <c r="N1082" s="12"/>
      <c r="O1082" s="329"/>
    </row>
    <row r="1083" spans="1:16" s="16" customFormat="1" ht="11.1" customHeight="1" x14ac:dyDescent="0.15">
      <c r="A1083" s="360" t="s">
        <v>1962</v>
      </c>
      <c r="B1083" s="361" t="s">
        <v>1425</v>
      </c>
      <c r="C1083" s="363">
        <v>0</v>
      </c>
      <c r="D1083" s="337">
        <v>0</v>
      </c>
      <c r="E1083" s="362">
        <v>0</v>
      </c>
      <c r="F1083" s="495">
        <v>0</v>
      </c>
      <c r="G1083" s="496">
        <v>0</v>
      </c>
      <c r="H1083" s="20">
        <v>0</v>
      </c>
      <c r="I1083" s="338"/>
      <c r="J1083" s="328"/>
      <c r="K1083" s="13"/>
      <c r="M1083" s="231"/>
      <c r="N1083" s="12"/>
      <c r="O1083" s="329"/>
    </row>
    <row r="1084" spans="1:16" s="16" customFormat="1" ht="11.1" customHeight="1" x14ac:dyDescent="0.15">
      <c r="A1084" s="11">
        <v>0</v>
      </c>
      <c r="B1084" s="359">
        <v>0</v>
      </c>
      <c r="C1084" s="241">
        <v>0</v>
      </c>
      <c r="D1084" s="386"/>
      <c r="E1084" s="387"/>
      <c r="F1084" s="497"/>
      <c r="G1084" s="498"/>
      <c r="H1084" s="390"/>
      <c r="I1084" s="391"/>
      <c r="J1084" s="392"/>
      <c r="K1084" s="393"/>
      <c r="L1084" s="394"/>
      <c r="M1084" s="395"/>
      <c r="N1084" s="393"/>
      <c r="O1084" s="396"/>
    </row>
    <row r="1085" spans="1:16" s="16" customFormat="1" ht="11.1" customHeight="1" x14ac:dyDescent="0.15">
      <c r="A1085" s="381">
        <v>0</v>
      </c>
      <c r="B1085" s="359">
        <v>0</v>
      </c>
      <c r="C1085" s="241">
        <v>0</v>
      </c>
      <c r="D1085" s="386"/>
      <c r="E1085" s="387"/>
      <c r="F1085" s="497"/>
      <c r="G1085" s="498"/>
      <c r="H1085" s="430">
        <v>0</v>
      </c>
      <c r="I1085" s="391"/>
      <c r="J1085" s="397"/>
      <c r="K1085" s="387"/>
      <c r="L1085" s="390"/>
      <c r="M1085" s="398"/>
      <c r="N1085" s="387"/>
      <c r="O1085" s="399"/>
    </row>
    <row r="1086" spans="1:16" s="16" customFormat="1" ht="11.1" customHeight="1" x14ac:dyDescent="0.15">
      <c r="A1086" s="360">
        <v>0</v>
      </c>
      <c r="B1086" s="400" t="s">
        <v>631</v>
      </c>
      <c r="C1086" s="242">
        <v>0</v>
      </c>
      <c r="D1086" s="401">
        <v>0</v>
      </c>
      <c r="E1086" s="402">
        <v>0</v>
      </c>
      <c r="F1086" s="500">
        <v>0</v>
      </c>
      <c r="G1086" s="501">
        <v>0</v>
      </c>
      <c r="H1086" s="405">
        <v>0</v>
      </c>
      <c r="I1086" s="406"/>
      <c r="J1086" s="407">
        <v>0</v>
      </c>
      <c r="K1086" s="408"/>
      <c r="L1086" s="389"/>
      <c r="M1086" s="409"/>
      <c r="N1086" s="408"/>
      <c r="O1086" s="410">
        <v>0</v>
      </c>
    </row>
    <row r="1087" spans="1:16" s="16" customFormat="1" ht="11.1" customHeight="1" x14ac:dyDescent="0.15">
      <c r="A1087" s="11">
        <v>0</v>
      </c>
      <c r="B1087" s="359">
        <v>0</v>
      </c>
      <c r="C1087" s="241">
        <v>0</v>
      </c>
      <c r="D1087" s="386"/>
      <c r="E1087" s="387"/>
      <c r="F1087" s="497"/>
      <c r="G1087" s="498"/>
      <c r="H1087" s="390"/>
      <c r="I1087" s="391"/>
      <c r="J1087" s="426"/>
      <c r="K1087" s="412"/>
      <c r="L1087" s="413"/>
      <c r="M1087" s="414"/>
      <c r="N1087" s="412"/>
      <c r="O1087" s="415"/>
    </row>
    <row r="1088" spans="1:16" s="16" customFormat="1" ht="11.1" customHeight="1" x14ac:dyDescent="0.15">
      <c r="A1088" s="381">
        <v>0</v>
      </c>
      <c r="B1088" s="359" t="s">
        <v>657</v>
      </c>
      <c r="C1088" s="241" t="s">
        <v>1963</v>
      </c>
      <c r="D1088" s="386"/>
      <c r="E1088" s="387"/>
      <c r="F1088" s="505"/>
      <c r="G1088" s="498"/>
      <c r="H1088" s="390"/>
      <c r="I1088" s="391"/>
      <c r="J1088" s="427"/>
      <c r="K1088" s="387"/>
      <c r="L1088" s="390"/>
      <c r="M1088" s="398"/>
      <c r="N1088" s="387"/>
      <c r="O1088" s="399"/>
    </row>
    <row r="1089" spans="1:15" s="16" customFormat="1" ht="11.1" customHeight="1" x14ac:dyDescent="0.15">
      <c r="A1089" s="360">
        <v>0</v>
      </c>
      <c r="B1089" s="400" t="s">
        <v>664</v>
      </c>
      <c r="C1089" s="242" t="s">
        <v>1964</v>
      </c>
      <c r="D1089" s="416">
        <v>1</v>
      </c>
      <c r="E1089" s="402" t="s">
        <v>641</v>
      </c>
      <c r="F1089" s="500"/>
      <c r="G1089" s="501"/>
      <c r="H1089" s="405"/>
      <c r="I1089" s="406"/>
      <c r="J1089" s="849">
        <v>1</v>
      </c>
      <c r="K1089" s="402" t="s">
        <v>641</v>
      </c>
      <c r="L1089" s="501">
        <v>0</v>
      </c>
      <c r="M1089" s="420"/>
      <c r="N1089" s="418"/>
      <c r="O1089" s="421"/>
    </row>
    <row r="1090" spans="1:15" s="16" customFormat="1" ht="11.1" customHeight="1" x14ac:dyDescent="0.15">
      <c r="A1090" s="11">
        <v>0</v>
      </c>
      <c r="B1090" s="359">
        <v>0</v>
      </c>
      <c r="C1090" s="241">
        <v>0</v>
      </c>
      <c r="D1090" s="386"/>
      <c r="E1090" s="387"/>
      <c r="F1090" s="497"/>
      <c r="G1090" s="498"/>
      <c r="H1090" s="390"/>
      <c r="I1090" s="391"/>
      <c r="J1090" s="850"/>
      <c r="K1090" s="412"/>
      <c r="L1090" s="413"/>
      <c r="M1090" s="398"/>
      <c r="N1090" s="387"/>
      <c r="O1090" s="399"/>
    </row>
    <row r="1091" spans="1:15" s="16" customFormat="1" ht="11.1" customHeight="1" x14ac:dyDescent="0.15">
      <c r="A1091" s="381">
        <v>0</v>
      </c>
      <c r="B1091" s="359" t="s">
        <v>657</v>
      </c>
      <c r="C1091" s="241">
        <v>0</v>
      </c>
      <c r="D1091" s="386"/>
      <c r="E1091" s="387"/>
      <c r="F1091" s="505"/>
      <c r="G1091" s="498"/>
      <c r="H1091" s="390"/>
      <c r="I1091" s="391"/>
      <c r="J1091" s="851"/>
      <c r="K1091" s="387"/>
      <c r="L1091" s="390"/>
      <c r="M1091" s="398"/>
      <c r="N1091" s="387"/>
      <c r="O1091" s="399"/>
    </row>
    <row r="1092" spans="1:15" s="16" customFormat="1" ht="11.1" customHeight="1" x14ac:dyDescent="0.15">
      <c r="A1092" s="360">
        <v>0</v>
      </c>
      <c r="B1092" s="400" t="s">
        <v>664</v>
      </c>
      <c r="C1092" s="242" t="s">
        <v>1965</v>
      </c>
      <c r="D1092" s="416">
        <v>2</v>
      </c>
      <c r="E1092" s="402" t="s">
        <v>641</v>
      </c>
      <c r="F1092" s="500"/>
      <c r="G1092" s="501"/>
      <c r="H1092" s="405"/>
      <c r="I1092" s="406"/>
      <c r="J1092" s="849">
        <v>2</v>
      </c>
      <c r="K1092" s="402" t="s">
        <v>641</v>
      </c>
      <c r="L1092" s="501">
        <v>0</v>
      </c>
      <c r="M1092" s="409"/>
      <c r="N1092" s="408"/>
      <c r="O1092" s="410"/>
    </row>
    <row r="1093" spans="1:15" s="16" customFormat="1" ht="11.1" customHeight="1" x14ac:dyDescent="0.15">
      <c r="A1093" s="11">
        <v>0</v>
      </c>
      <c r="B1093" s="359">
        <v>0</v>
      </c>
      <c r="C1093" s="241">
        <v>0</v>
      </c>
      <c r="D1093" s="386"/>
      <c r="E1093" s="387"/>
      <c r="F1093" s="497"/>
      <c r="G1093" s="498"/>
      <c r="H1093" s="390"/>
      <c r="I1093" s="391"/>
      <c r="J1093" s="850"/>
      <c r="K1093" s="412"/>
      <c r="L1093" s="413"/>
      <c r="M1093" s="414"/>
      <c r="N1093" s="412"/>
      <c r="O1093" s="415"/>
    </row>
    <row r="1094" spans="1:15" s="16" customFormat="1" ht="11.1" customHeight="1" x14ac:dyDescent="0.15">
      <c r="A1094" s="381">
        <v>0</v>
      </c>
      <c r="B1094" s="359" t="s">
        <v>657</v>
      </c>
      <c r="C1094" s="241" t="s">
        <v>1966</v>
      </c>
      <c r="D1094" s="386"/>
      <c r="E1094" s="387"/>
      <c r="F1094" s="505"/>
      <c r="G1094" s="498"/>
      <c r="H1094" s="430"/>
      <c r="I1094" s="391"/>
      <c r="J1094" s="851"/>
      <c r="K1094" s="387"/>
      <c r="L1094" s="390"/>
      <c r="M1094" s="398"/>
      <c r="N1094" s="387"/>
      <c r="O1094" s="399"/>
    </row>
    <row r="1095" spans="1:15" s="16" customFormat="1" ht="11.1" customHeight="1" x14ac:dyDescent="0.15">
      <c r="A1095" s="360">
        <v>0</v>
      </c>
      <c r="B1095" s="400" t="s">
        <v>664</v>
      </c>
      <c r="C1095" s="242" t="s">
        <v>1967</v>
      </c>
      <c r="D1095" s="416">
        <v>1</v>
      </c>
      <c r="E1095" s="402" t="s">
        <v>641</v>
      </c>
      <c r="F1095" s="500"/>
      <c r="G1095" s="501"/>
      <c r="H1095" s="405"/>
      <c r="I1095" s="406"/>
      <c r="J1095" s="849">
        <v>1</v>
      </c>
      <c r="K1095" s="402" t="s">
        <v>641</v>
      </c>
      <c r="L1095" s="501">
        <v>0</v>
      </c>
      <c r="M1095" s="409"/>
      <c r="N1095" s="408"/>
      <c r="O1095" s="410"/>
    </row>
    <row r="1096" spans="1:15" s="16" customFormat="1" ht="11.1" customHeight="1" x14ac:dyDescent="0.15">
      <c r="A1096" s="11">
        <v>0</v>
      </c>
      <c r="B1096" s="359">
        <v>0</v>
      </c>
      <c r="C1096" s="241">
        <v>0</v>
      </c>
      <c r="D1096" s="386"/>
      <c r="E1096" s="387"/>
      <c r="F1096" s="497"/>
      <c r="G1096" s="498"/>
      <c r="H1096" s="390"/>
      <c r="I1096" s="391"/>
      <c r="J1096" s="426"/>
      <c r="K1096" s="412"/>
      <c r="L1096" s="413"/>
      <c r="M1096" s="414"/>
      <c r="N1096" s="412"/>
      <c r="O1096" s="415"/>
    </row>
    <row r="1097" spans="1:15" s="16" customFormat="1" ht="11.1" customHeight="1" x14ac:dyDescent="0.15">
      <c r="A1097" s="381">
        <v>0</v>
      </c>
      <c r="B1097" s="359">
        <v>0</v>
      </c>
      <c r="C1097" s="241" t="s">
        <v>1963</v>
      </c>
      <c r="D1097" s="386"/>
      <c r="E1097" s="387"/>
      <c r="F1097" s="505"/>
      <c r="G1097" s="498"/>
      <c r="H1097" s="390"/>
      <c r="I1097" s="391"/>
      <c r="J1097" s="427"/>
      <c r="K1097" s="387"/>
      <c r="L1097" s="390"/>
      <c r="M1097" s="398"/>
      <c r="N1097" s="387"/>
      <c r="O1097" s="399"/>
    </row>
    <row r="1098" spans="1:15" s="16" customFormat="1" ht="11.1" customHeight="1" x14ac:dyDescent="0.15">
      <c r="A1098" s="360">
        <v>0</v>
      </c>
      <c r="B1098" s="400" t="s">
        <v>664</v>
      </c>
      <c r="C1098" s="242" t="s">
        <v>1968</v>
      </c>
      <c r="D1098" s="416">
        <v>24.8</v>
      </c>
      <c r="E1098" s="402" t="s">
        <v>641</v>
      </c>
      <c r="F1098" s="500"/>
      <c r="G1098" s="501"/>
      <c r="H1098" s="405"/>
      <c r="I1098" s="406"/>
      <c r="J1098" s="428">
        <v>24.8</v>
      </c>
      <c r="K1098" s="402" t="s">
        <v>641</v>
      </c>
      <c r="L1098" s="501">
        <v>0</v>
      </c>
      <c r="M1098" s="409"/>
      <c r="N1098" s="408"/>
      <c r="O1098" s="410"/>
    </row>
    <row r="1099" spans="1:15" s="16" customFormat="1" ht="11.1" customHeight="1" x14ac:dyDescent="0.15">
      <c r="A1099" s="11">
        <v>0</v>
      </c>
      <c r="B1099" s="359">
        <v>0</v>
      </c>
      <c r="C1099" s="241">
        <v>0</v>
      </c>
      <c r="D1099" s="386"/>
      <c r="E1099" s="387"/>
      <c r="F1099" s="497"/>
      <c r="G1099" s="498"/>
      <c r="H1099" s="390"/>
      <c r="I1099" s="391"/>
      <c r="J1099" s="426"/>
      <c r="K1099" s="412"/>
      <c r="L1099" s="413"/>
      <c r="M1099" s="414"/>
      <c r="N1099" s="412"/>
      <c r="O1099" s="415"/>
    </row>
    <row r="1100" spans="1:15" s="16" customFormat="1" ht="11.1" customHeight="1" x14ac:dyDescent="0.15">
      <c r="A1100" s="381">
        <v>0</v>
      </c>
      <c r="B1100" s="359">
        <v>0</v>
      </c>
      <c r="C1100" s="241">
        <v>0</v>
      </c>
      <c r="D1100" s="386"/>
      <c r="E1100" s="387"/>
      <c r="F1100" s="505"/>
      <c r="G1100" s="498"/>
      <c r="H1100" s="390"/>
      <c r="I1100" s="391"/>
      <c r="J1100" s="427"/>
      <c r="K1100" s="387"/>
      <c r="L1100" s="390"/>
      <c r="M1100" s="398"/>
      <c r="N1100" s="387"/>
      <c r="O1100" s="399"/>
    </row>
    <row r="1101" spans="1:15" s="16" customFormat="1" ht="11.1" customHeight="1" x14ac:dyDescent="0.15">
      <c r="A1101" s="360">
        <v>0</v>
      </c>
      <c r="B1101" s="400" t="s">
        <v>664</v>
      </c>
      <c r="C1101" s="242" t="s">
        <v>1965</v>
      </c>
      <c r="D1101" s="416">
        <v>49.5</v>
      </c>
      <c r="E1101" s="402" t="s">
        <v>641</v>
      </c>
      <c r="F1101" s="500"/>
      <c r="G1101" s="501"/>
      <c r="H1101" s="405"/>
      <c r="I1101" s="406"/>
      <c r="J1101" s="428">
        <v>49.5</v>
      </c>
      <c r="K1101" s="402" t="s">
        <v>641</v>
      </c>
      <c r="L1101" s="501">
        <v>0</v>
      </c>
      <c r="M1101" s="409"/>
      <c r="N1101" s="408"/>
      <c r="O1101" s="410"/>
    </row>
    <row r="1102" spans="1:15" s="16" customFormat="1" ht="11.1" customHeight="1" x14ac:dyDescent="0.15">
      <c r="A1102" s="11">
        <v>0</v>
      </c>
      <c r="B1102" s="359">
        <v>0</v>
      </c>
      <c r="C1102" s="241" t="s">
        <v>1969</v>
      </c>
      <c r="D1102" s="386"/>
      <c r="E1102" s="387"/>
      <c r="F1102" s="497"/>
      <c r="G1102" s="498"/>
      <c r="H1102" s="390"/>
      <c r="I1102" s="391"/>
      <c r="J1102" s="426"/>
      <c r="K1102" s="412"/>
      <c r="L1102" s="413"/>
      <c r="M1102" s="414"/>
      <c r="N1102" s="422"/>
      <c r="O1102" s="415"/>
    </row>
    <row r="1103" spans="1:15" s="16" customFormat="1" ht="11.1" customHeight="1" x14ac:dyDescent="0.15">
      <c r="A1103" s="381">
        <v>0</v>
      </c>
      <c r="B1103" s="359" t="s">
        <v>1416</v>
      </c>
      <c r="C1103" s="241" t="s">
        <v>1970</v>
      </c>
      <c r="D1103" s="386"/>
      <c r="E1103" s="387"/>
      <c r="F1103" s="505"/>
      <c r="G1103" s="498"/>
      <c r="H1103" s="430"/>
      <c r="I1103" s="391"/>
      <c r="J1103" s="427"/>
      <c r="K1103" s="387"/>
      <c r="L1103" s="390"/>
      <c r="M1103" s="398"/>
      <c r="N1103" s="359"/>
      <c r="O1103" s="399"/>
    </row>
    <row r="1104" spans="1:15" s="16" customFormat="1" ht="11.1" customHeight="1" x14ac:dyDescent="0.15">
      <c r="A1104" s="360">
        <v>0</v>
      </c>
      <c r="B1104" s="400" t="s">
        <v>1417</v>
      </c>
      <c r="C1104" s="242" t="s">
        <v>1971</v>
      </c>
      <c r="D1104" s="416">
        <v>1</v>
      </c>
      <c r="E1104" s="402" t="s">
        <v>641</v>
      </c>
      <c r="F1104" s="500"/>
      <c r="G1104" s="501"/>
      <c r="H1104" s="405"/>
      <c r="I1104" s="406"/>
      <c r="J1104" s="849">
        <v>1</v>
      </c>
      <c r="K1104" s="402" t="s">
        <v>641</v>
      </c>
      <c r="L1104" s="501">
        <v>0</v>
      </c>
      <c r="M1104" s="423"/>
      <c r="N1104" s="424"/>
      <c r="O1104" s="425"/>
    </row>
    <row r="1105" spans="1:15" s="16" customFormat="1" ht="11.1" customHeight="1" x14ac:dyDescent="0.15">
      <c r="A1105" s="11">
        <v>0</v>
      </c>
      <c r="B1105" s="359">
        <v>0</v>
      </c>
      <c r="C1105" s="241" t="s">
        <v>1969</v>
      </c>
      <c r="D1105" s="386"/>
      <c r="E1105" s="387"/>
      <c r="F1105" s="497"/>
      <c r="G1105" s="498"/>
      <c r="H1105" s="390"/>
      <c r="I1105" s="391"/>
      <c r="J1105" s="850"/>
      <c r="K1105" s="412"/>
      <c r="L1105" s="413"/>
      <c r="M1105" s="414"/>
      <c r="N1105" s="422"/>
      <c r="O1105" s="415"/>
    </row>
    <row r="1106" spans="1:15" s="16" customFormat="1" ht="11.1" customHeight="1" x14ac:dyDescent="0.15">
      <c r="A1106" s="381">
        <v>0</v>
      </c>
      <c r="B1106" s="359" t="s">
        <v>1418</v>
      </c>
      <c r="C1106" s="241" t="s">
        <v>1970</v>
      </c>
      <c r="D1106" s="386"/>
      <c r="E1106" s="387"/>
      <c r="F1106" s="505"/>
      <c r="G1106" s="498"/>
      <c r="H1106" s="430"/>
      <c r="I1106" s="391"/>
      <c r="J1106" s="851"/>
      <c r="K1106" s="387"/>
      <c r="L1106" s="390"/>
      <c r="M1106" s="398"/>
      <c r="N1106" s="359"/>
      <c r="O1106" s="399"/>
    </row>
    <row r="1107" spans="1:15" s="16" customFormat="1" ht="11.1" customHeight="1" x14ac:dyDescent="0.15">
      <c r="A1107" s="360">
        <v>0</v>
      </c>
      <c r="B1107" s="400" t="s">
        <v>1417</v>
      </c>
      <c r="C1107" s="242" t="s">
        <v>1972</v>
      </c>
      <c r="D1107" s="416">
        <v>21.8</v>
      </c>
      <c r="E1107" s="402" t="s">
        <v>641</v>
      </c>
      <c r="F1107" s="500"/>
      <c r="G1107" s="501"/>
      <c r="H1107" s="405"/>
      <c r="I1107" s="406"/>
      <c r="J1107" s="849">
        <v>21.8</v>
      </c>
      <c r="K1107" s="402" t="s">
        <v>641</v>
      </c>
      <c r="L1107" s="501">
        <v>0</v>
      </c>
      <c r="M1107" s="423"/>
      <c r="N1107" s="424"/>
      <c r="O1107" s="425"/>
    </row>
    <row r="1108" spans="1:15" s="16" customFormat="1" ht="11.1" customHeight="1" x14ac:dyDescent="0.15">
      <c r="A1108" s="11">
        <v>0</v>
      </c>
      <c r="B1108" s="359">
        <v>0</v>
      </c>
      <c r="C1108" s="241" t="s">
        <v>1969</v>
      </c>
      <c r="D1108" s="386"/>
      <c r="E1108" s="387"/>
      <c r="F1108" s="497"/>
      <c r="G1108" s="498"/>
      <c r="H1108" s="390"/>
      <c r="I1108" s="391"/>
      <c r="J1108" s="850"/>
      <c r="K1108" s="412"/>
      <c r="L1108" s="413"/>
      <c r="M1108" s="414"/>
      <c r="N1108" s="422"/>
      <c r="O1108" s="415"/>
    </row>
    <row r="1109" spans="1:15" s="16" customFormat="1" ht="11.1" customHeight="1" x14ac:dyDescent="0.15">
      <c r="A1109" s="381">
        <v>0</v>
      </c>
      <c r="B1109" s="359" t="s">
        <v>1419</v>
      </c>
      <c r="C1109" s="241" t="s">
        <v>1970</v>
      </c>
      <c r="D1109" s="386"/>
      <c r="E1109" s="387"/>
      <c r="F1109" s="505"/>
      <c r="G1109" s="498"/>
      <c r="H1109" s="430"/>
      <c r="I1109" s="391"/>
      <c r="J1109" s="851"/>
      <c r="K1109" s="387"/>
      <c r="L1109" s="390"/>
      <c r="M1109" s="398"/>
      <c r="N1109" s="359"/>
      <c r="O1109" s="399"/>
    </row>
    <row r="1110" spans="1:15" s="16" customFormat="1" ht="11.1" customHeight="1" x14ac:dyDescent="0.15">
      <c r="A1110" s="360">
        <v>0</v>
      </c>
      <c r="B1110" s="400" t="s">
        <v>1417</v>
      </c>
      <c r="C1110" s="242" t="s">
        <v>1973</v>
      </c>
      <c r="D1110" s="416">
        <v>2</v>
      </c>
      <c r="E1110" s="402" t="s">
        <v>641</v>
      </c>
      <c r="F1110" s="500"/>
      <c r="G1110" s="501"/>
      <c r="H1110" s="405"/>
      <c r="I1110" s="406"/>
      <c r="J1110" s="849">
        <v>2</v>
      </c>
      <c r="K1110" s="402" t="s">
        <v>641</v>
      </c>
      <c r="L1110" s="501">
        <v>0</v>
      </c>
      <c r="M1110" s="423"/>
      <c r="N1110" s="424"/>
      <c r="O1110" s="425"/>
    </row>
    <row r="1111" spans="1:15" s="436" customFormat="1" ht="11.1" customHeight="1" x14ac:dyDescent="0.15">
      <c r="A1111" s="11">
        <v>0</v>
      </c>
      <c r="B1111" s="359">
        <v>0</v>
      </c>
      <c r="C1111" s="241">
        <v>0</v>
      </c>
      <c r="D1111" s="386"/>
      <c r="E1111" s="387"/>
      <c r="F1111" s="497"/>
      <c r="G1111" s="498"/>
      <c r="H1111" s="390"/>
      <c r="I1111" s="391"/>
      <c r="J1111" s="426"/>
      <c r="K1111" s="412"/>
      <c r="L1111" s="413"/>
      <c r="M1111" s="414"/>
      <c r="N1111" s="422"/>
      <c r="O1111" s="415"/>
    </row>
    <row r="1112" spans="1:15" s="436" customFormat="1" ht="11.1" customHeight="1" x14ac:dyDescent="0.15">
      <c r="A1112" s="381">
        <v>0</v>
      </c>
      <c r="B1112" s="359">
        <v>0</v>
      </c>
      <c r="C1112" s="241" t="s">
        <v>1648</v>
      </c>
      <c r="D1112" s="386"/>
      <c r="E1112" s="387"/>
      <c r="F1112" s="505"/>
      <c r="G1112" s="498"/>
      <c r="H1112" s="390"/>
      <c r="I1112" s="391"/>
      <c r="J1112" s="427"/>
      <c r="K1112" s="387"/>
      <c r="L1112" s="390"/>
      <c r="M1112" s="398"/>
      <c r="N1112" s="359"/>
      <c r="O1112" s="399"/>
    </row>
    <row r="1113" spans="1:15" s="436" customFormat="1" ht="11.1" customHeight="1" x14ac:dyDescent="0.15">
      <c r="A1113" s="360">
        <v>0</v>
      </c>
      <c r="B1113" s="400" t="s">
        <v>1420</v>
      </c>
      <c r="C1113" s="242" t="s">
        <v>665</v>
      </c>
      <c r="D1113" s="416">
        <v>7.6</v>
      </c>
      <c r="E1113" s="402" t="s">
        <v>54</v>
      </c>
      <c r="F1113" s="500"/>
      <c r="G1113" s="501"/>
      <c r="H1113" s="405"/>
      <c r="I1113" s="406"/>
      <c r="J1113" s="428">
        <v>7.6</v>
      </c>
      <c r="K1113" s="402" t="s">
        <v>54</v>
      </c>
      <c r="L1113" s="501">
        <v>0</v>
      </c>
      <c r="M1113" s="423"/>
      <c r="N1113" s="424"/>
      <c r="O1113" s="425"/>
    </row>
    <row r="1114" spans="1:15" s="436" customFormat="1" ht="11.1" customHeight="1" x14ac:dyDescent="0.15">
      <c r="A1114" s="11">
        <v>0</v>
      </c>
      <c r="B1114" s="359">
        <v>0</v>
      </c>
      <c r="C1114" s="241">
        <v>0</v>
      </c>
      <c r="D1114" s="386"/>
      <c r="E1114" s="387"/>
      <c r="F1114" s="497"/>
      <c r="G1114" s="498"/>
      <c r="H1114" s="390"/>
      <c r="I1114" s="391"/>
      <c r="J1114" s="426"/>
      <c r="K1114" s="412"/>
      <c r="L1114" s="413"/>
      <c r="M1114" s="414"/>
      <c r="N1114" s="422"/>
      <c r="O1114" s="415"/>
    </row>
    <row r="1115" spans="1:15" s="436" customFormat="1" ht="11.1" customHeight="1" x14ac:dyDescent="0.15">
      <c r="A1115" s="381">
        <v>0</v>
      </c>
      <c r="B1115" s="359">
        <v>0</v>
      </c>
      <c r="C1115" s="241" t="s">
        <v>1033</v>
      </c>
      <c r="D1115" s="386"/>
      <c r="E1115" s="387"/>
      <c r="F1115" s="505"/>
      <c r="G1115" s="498"/>
      <c r="H1115" s="430"/>
      <c r="I1115" s="391"/>
      <c r="J1115" s="427"/>
      <c r="K1115" s="387"/>
      <c r="L1115" s="390"/>
      <c r="M1115" s="398"/>
      <c r="N1115" s="359"/>
      <c r="O1115" s="399"/>
    </row>
    <row r="1116" spans="1:15" s="436" customFormat="1" ht="11.1" customHeight="1" x14ac:dyDescent="0.15">
      <c r="A1116" s="360">
        <v>0</v>
      </c>
      <c r="B1116" s="400" t="s">
        <v>666</v>
      </c>
      <c r="C1116" s="242" t="s">
        <v>1649</v>
      </c>
      <c r="D1116" s="416">
        <v>20.6</v>
      </c>
      <c r="E1116" s="402" t="s">
        <v>641</v>
      </c>
      <c r="F1116" s="500"/>
      <c r="G1116" s="501"/>
      <c r="H1116" s="405"/>
      <c r="I1116" s="406"/>
      <c r="J1116" s="428">
        <v>20.6</v>
      </c>
      <c r="K1116" s="402" t="s">
        <v>641</v>
      </c>
      <c r="L1116" s="501">
        <v>0</v>
      </c>
      <c r="M1116" s="423"/>
      <c r="N1116" s="424"/>
      <c r="O1116" s="425"/>
    </row>
    <row r="1117" spans="1:15" s="16" customFormat="1" ht="11.1" customHeight="1" x14ac:dyDescent="0.15">
      <c r="A1117" s="11">
        <v>0</v>
      </c>
      <c r="B1117" s="359">
        <v>0</v>
      </c>
      <c r="C1117" s="241">
        <v>0</v>
      </c>
      <c r="D1117" s="386"/>
      <c r="E1117" s="387"/>
      <c r="F1117" s="497"/>
      <c r="G1117" s="498"/>
      <c r="H1117" s="390"/>
      <c r="I1117" s="391"/>
      <c r="J1117" s="426"/>
      <c r="K1117" s="412"/>
      <c r="L1117" s="413"/>
      <c r="M1117" s="414"/>
      <c r="N1117" s="422"/>
      <c r="O1117" s="415"/>
    </row>
    <row r="1118" spans="1:15" s="16" customFormat="1" ht="11.1" customHeight="1" x14ac:dyDescent="0.15">
      <c r="A1118" s="381">
        <v>0</v>
      </c>
      <c r="B1118" s="359">
        <v>0</v>
      </c>
      <c r="C1118" s="241">
        <v>0</v>
      </c>
      <c r="D1118" s="386"/>
      <c r="E1118" s="387"/>
      <c r="F1118" s="504"/>
      <c r="G1118" s="498"/>
      <c r="H1118" s="390"/>
      <c r="I1118" s="391"/>
      <c r="J1118" s="427"/>
      <c r="K1118" s="387"/>
      <c r="L1118" s="390"/>
      <c r="M1118" s="398"/>
      <c r="N1118" s="359"/>
      <c r="O1118" s="399"/>
    </row>
    <row r="1119" spans="1:15" s="16" customFormat="1" ht="11.1" customHeight="1" x14ac:dyDescent="0.15">
      <c r="A1119" s="360">
        <v>0</v>
      </c>
      <c r="B1119" s="400" t="s">
        <v>1427</v>
      </c>
      <c r="C1119" s="242" t="s">
        <v>1974</v>
      </c>
      <c r="D1119" s="416">
        <v>7.6</v>
      </c>
      <c r="E1119" s="402" t="s">
        <v>54</v>
      </c>
      <c r="F1119" s="500"/>
      <c r="G1119" s="501"/>
      <c r="H1119" s="405"/>
      <c r="I1119" s="406"/>
      <c r="J1119" s="428">
        <v>7.6</v>
      </c>
      <c r="K1119" s="402" t="s">
        <v>54</v>
      </c>
      <c r="L1119" s="501">
        <v>0</v>
      </c>
      <c r="M1119" s="423"/>
      <c r="N1119" s="424"/>
      <c r="O1119" s="425"/>
    </row>
    <row r="1120" spans="1:15" s="16" customFormat="1" ht="11.1" customHeight="1" x14ac:dyDescent="0.15">
      <c r="A1120" s="11"/>
      <c r="B1120" s="359">
        <v>0</v>
      </c>
      <c r="C1120" s="241">
        <v>0</v>
      </c>
      <c r="D1120" s="386"/>
      <c r="E1120" s="387"/>
      <c r="F1120" s="497"/>
      <c r="G1120" s="498"/>
      <c r="H1120" s="390"/>
      <c r="I1120" s="391"/>
      <c r="J1120" s="426"/>
      <c r="K1120" s="412"/>
      <c r="L1120" s="413"/>
      <c r="M1120" s="414"/>
      <c r="N1120" s="422"/>
      <c r="O1120" s="415"/>
    </row>
    <row r="1121" spans="1:16" s="16" customFormat="1" ht="11.1" customHeight="1" x14ac:dyDescent="0.15">
      <c r="A1121" s="381"/>
      <c r="B1121" s="375"/>
      <c r="C1121" s="241" t="s">
        <v>1975</v>
      </c>
      <c r="D1121" s="386"/>
      <c r="E1121" s="387"/>
      <c r="F1121" s="499"/>
      <c r="G1121" s="498"/>
      <c r="H1121" s="390"/>
      <c r="I1121" s="391"/>
      <c r="J1121" s="427"/>
      <c r="K1121" s="387"/>
      <c r="L1121" s="390"/>
      <c r="M1121" s="398"/>
      <c r="N1121" s="359"/>
      <c r="O1121" s="399"/>
    </row>
    <row r="1122" spans="1:16" s="16" customFormat="1" ht="11.1" customHeight="1" x14ac:dyDescent="0.15">
      <c r="A1122" s="360"/>
      <c r="B1122" s="400" t="s">
        <v>1976</v>
      </c>
      <c r="C1122" s="242" t="s">
        <v>1977</v>
      </c>
      <c r="D1122" s="416">
        <v>7.6</v>
      </c>
      <c r="E1122" s="402" t="s">
        <v>54</v>
      </c>
      <c r="F1122" s="500"/>
      <c r="G1122" s="501"/>
      <c r="H1122" s="405"/>
      <c r="I1122" s="406"/>
      <c r="J1122" s="428">
        <v>7.6</v>
      </c>
      <c r="K1122" s="402" t="s">
        <v>54</v>
      </c>
      <c r="L1122" s="501">
        <v>0</v>
      </c>
      <c r="M1122" s="423"/>
      <c r="N1122" s="424"/>
      <c r="O1122" s="425"/>
    </row>
    <row r="1123" spans="1:16" s="16" customFormat="1" ht="11.1" customHeight="1" x14ac:dyDescent="0.15">
      <c r="A1123" s="380"/>
      <c r="B1123" s="379"/>
      <c r="C1123" s="378"/>
      <c r="D1123" s="377"/>
      <c r="E1123" s="13"/>
      <c r="F1123" s="494"/>
      <c r="G1123" s="483"/>
      <c r="H1123" s="376"/>
      <c r="I1123" s="336"/>
      <c r="J1123" s="328"/>
      <c r="K1123" s="13"/>
      <c r="M1123" s="231"/>
      <c r="N1123" s="12"/>
      <c r="O1123" s="329"/>
    </row>
    <row r="1124" spans="1:16" s="16" customFormat="1" ht="11.1" customHeight="1" x14ac:dyDescent="0.15">
      <c r="A1124" s="11"/>
      <c r="B1124" s="375"/>
      <c r="C1124" s="378"/>
      <c r="D1124" s="377"/>
      <c r="E1124" s="13"/>
      <c r="F1124" s="494"/>
      <c r="G1124" s="483">
        <v>0</v>
      </c>
      <c r="I1124" s="336"/>
      <c r="J1124" s="328"/>
      <c r="K1124" s="13"/>
      <c r="L1124" s="15">
        <v>0</v>
      </c>
      <c r="M1124" s="231"/>
      <c r="N1124" s="12"/>
      <c r="O1124" s="431">
        <v>0</v>
      </c>
      <c r="P1124" s="478">
        <v>0</v>
      </c>
    </row>
    <row r="1125" spans="1:16" s="16" customFormat="1" ht="11.1" customHeight="1" x14ac:dyDescent="0.15">
      <c r="A1125" s="373"/>
      <c r="B1125" s="372"/>
      <c r="C1125" s="371"/>
      <c r="D1125" s="370"/>
      <c r="E1125" s="369"/>
      <c r="F1125" s="502"/>
      <c r="G1125" s="503"/>
      <c r="H1125" s="366"/>
      <c r="I1125" s="365"/>
      <c r="J1125" s="364"/>
      <c r="K1125" s="369"/>
      <c r="L1125" s="366"/>
      <c r="M1125" s="383"/>
      <c r="N1125" s="384"/>
      <c r="O1125" s="385"/>
    </row>
    <row r="1126" spans="1:16" s="3" customFormat="1" ht="13.5" x14ac:dyDescent="0.15">
      <c r="A1126" s="1"/>
      <c r="B1126" s="2"/>
      <c r="C1126" s="240"/>
      <c r="D1126" s="4"/>
      <c r="E1126" s="5"/>
      <c r="F1126" s="489"/>
      <c r="G1126" s="490"/>
      <c r="H1126" s="8"/>
      <c r="I1126" s="9"/>
      <c r="K1126" s="5"/>
      <c r="N1126" s="8" t="s">
        <v>581</v>
      </c>
      <c r="O1126" s="5">
        <v>23</v>
      </c>
    </row>
    <row r="1127" spans="1:16" s="10" customFormat="1" ht="30" customHeight="1" x14ac:dyDescent="0.15">
      <c r="A1127" s="1089" t="s">
        <v>1795</v>
      </c>
      <c r="B1127" s="1090"/>
      <c r="C1127" s="1090"/>
      <c r="D1127" s="1090"/>
      <c r="E1127" s="1090"/>
      <c r="F1127" s="1090"/>
      <c r="G1127" s="1090"/>
      <c r="H1127" s="1090"/>
      <c r="I1127" s="1090"/>
      <c r="J1127" s="1090"/>
      <c r="K1127" s="1090"/>
      <c r="L1127" s="1090"/>
      <c r="M1127" s="1090"/>
      <c r="N1127" s="1090"/>
      <c r="O1127" s="1091"/>
    </row>
    <row r="1128" spans="1:16" s="10" customFormat="1" ht="13.5" customHeight="1" x14ac:dyDescent="0.15">
      <c r="A1128" s="274"/>
      <c r="B1128" s="27" t="s">
        <v>1828</v>
      </c>
      <c r="C1128" s="275"/>
      <c r="D1128" s="275"/>
      <c r="E1128" s="275"/>
      <c r="F1128" s="491"/>
      <c r="G1128" s="491"/>
      <c r="H1128" s="275"/>
      <c r="I1128" s="275"/>
      <c r="J1128" s="275"/>
      <c r="K1128" s="275"/>
      <c r="L1128" s="275"/>
      <c r="M1128" s="275"/>
      <c r="N1128" s="275"/>
      <c r="O1128" s="434"/>
    </row>
    <row r="1129" spans="1:16" s="10" customFormat="1" ht="15.95" customHeight="1" x14ac:dyDescent="0.15">
      <c r="A1129" s="1092" t="s">
        <v>6</v>
      </c>
      <c r="B1129" s="1095" t="s">
        <v>34</v>
      </c>
      <c r="C1129" s="1098" t="s">
        <v>9</v>
      </c>
      <c r="D1129" s="1101" t="s">
        <v>1850</v>
      </c>
      <c r="E1129" s="1102"/>
      <c r="F1129" s="1102"/>
      <c r="G1129" s="1102"/>
      <c r="H1129" s="1102"/>
      <c r="I1129" s="1103"/>
      <c r="J1129" s="1101" t="s">
        <v>1851</v>
      </c>
      <c r="K1129" s="1102"/>
      <c r="L1129" s="1107"/>
      <c r="M1129" s="1109" t="s">
        <v>1852</v>
      </c>
      <c r="N1129" s="1102"/>
      <c r="O1129" s="1103"/>
    </row>
    <row r="1130" spans="1:16" s="10" customFormat="1" ht="15.95" customHeight="1" x14ac:dyDescent="0.15">
      <c r="A1130" s="1093"/>
      <c r="B1130" s="1096"/>
      <c r="C1130" s="1099"/>
      <c r="D1130" s="1104"/>
      <c r="E1130" s="1105"/>
      <c r="F1130" s="1105"/>
      <c r="G1130" s="1105"/>
      <c r="H1130" s="1105"/>
      <c r="I1130" s="1106"/>
      <c r="J1130" s="1104"/>
      <c r="K1130" s="1105"/>
      <c r="L1130" s="1108"/>
      <c r="M1130" s="1110"/>
      <c r="N1130" s="1105"/>
      <c r="O1130" s="1106"/>
    </row>
    <row r="1131" spans="1:16" s="3" customFormat="1" ht="15.95" customHeight="1" x14ac:dyDescent="0.15">
      <c r="A1131" s="1094"/>
      <c r="B1131" s="1097"/>
      <c r="C1131" s="1100"/>
      <c r="D1131" s="334" t="s">
        <v>4</v>
      </c>
      <c r="E1131" s="296" t="s">
        <v>5</v>
      </c>
      <c r="F1131" s="492"/>
      <c r="G1131" s="493"/>
      <c r="H1131" s="1111"/>
      <c r="I1131" s="1112"/>
      <c r="J1131" s="326" t="s">
        <v>4</v>
      </c>
      <c r="K1131" s="296" t="s">
        <v>5</v>
      </c>
      <c r="L1131" s="299"/>
      <c r="M1131" s="300" t="s">
        <v>4</v>
      </c>
      <c r="N1131" s="296" t="s">
        <v>5</v>
      </c>
      <c r="O1131" s="327"/>
    </row>
    <row r="1132" spans="1:16" s="16" customFormat="1" ht="11.1" customHeight="1" x14ac:dyDescent="0.15">
      <c r="A1132" s="11">
        <v>0</v>
      </c>
      <c r="B1132" s="12">
        <v>0</v>
      </c>
      <c r="C1132" s="241">
        <v>0</v>
      </c>
      <c r="D1132" s="335"/>
      <c r="E1132" s="13"/>
      <c r="F1132" s="494"/>
      <c r="G1132" s="483"/>
      <c r="I1132" s="336"/>
      <c r="J1132" s="328"/>
      <c r="K1132" s="13"/>
      <c r="M1132" s="231"/>
      <c r="N1132" s="12"/>
      <c r="O1132" s="329"/>
    </row>
    <row r="1133" spans="1:16" s="16" customFormat="1" ht="11.1" customHeight="1" x14ac:dyDescent="0.15">
      <c r="A1133" s="381">
        <v>0</v>
      </c>
      <c r="B1133" s="12">
        <v>0</v>
      </c>
      <c r="C1133" s="382">
        <v>0</v>
      </c>
      <c r="D1133" s="335"/>
      <c r="E1133" s="13"/>
      <c r="F1133" s="494"/>
      <c r="G1133" s="483"/>
      <c r="I1133" s="336"/>
      <c r="J1133" s="328"/>
      <c r="K1133" s="13"/>
      <c r="M1133" s="231"/>
      <c r="N1133" s="12"/>
      <c r="O1133" s="329"/>
    </row>
    <row r="1134" spans="1:16" s="16" customFormat="1" ht="11.1" customHeight="1" x14ac:dyDescent="0.15">
      <c r="A1134" s="360" t="s">
        <v>1978</v>
      </c>
      <c r="B1134" s="361" t="s">
        <v>1425</v>
      </c>
      <c r="C1134" s="363">
        <v>0</v>
      </c>
      <c r="D1134" s="337">
        <v>0</v>
      </c>
      <c r="E1134" s="362">
        <v>0</v>
      </c>
      <c r="F1134" s="495">
        <v>0</v>
      </c>
      <c r="G1134" s="496">
        <v>0</v>
      </c>
      <c r="H1134" s="20">
        <v>0</v>
      </c>
      <c r="I1134" s="338"/>
      <c r="J1134" s="328"/>
      <c r="K1134" s="13"/>
      <c r="M1134" s="231"/>
      <c r="N1134" s="12"/>
      <c r="O1134" s="329"/>
    </row>
    <row r="1135" spans="1:16" s="436" customFormat="1" ht="11.1" customHeight="1" x14ac:dyDescent="0.15">
      <c r="A1135" s="11">
        <v>0</v>
      </c>
      <c r="B1135" s="359">
        <v>0</v>
      </c>
      <c r="C1135" s="241" t="s">
        <v>1979</v>
      </c>
      <c r="D1135" s="386"/>
      <c r="E1135" s="387"/>
      <c r="F1135" s="497"/>
      <c r="G1135" s="498"/>
      <c r="H1135" s="390"/>
      <c r="I1135" s="391"/>
      <c r="J1135" s="411"/>
      <c r="K1135" s="412"/>
      <c r="L1135" s="413"/>
      <c r="M1135" s="414"/>
      <c r="N1135" s="412"/>
      <c r="O1135" s="415"/>
    </row>
    <row r="1136" spans="1:16" s="436" customFormat="1" ht="11.1" customHeight="1" x14ac:dyDescent="0.15">
      <c r="A1136" s="381">
        <v>0</v>
      </c>
      <c r="B1136" s="359">
        <v>0</v>
      </c>
      <c r="C1136" s="241" t="s">
        <v>1980</v>
      </c>
      <c r="D1136" s="386"/>
      <c r="E1136" s="387"/>
      <c r="F1136" s="499"/>
      <c r="G1136" s="498"/>
      <c r="H1136" s="390"/>
      <c r="I1136" s="391"/>
      <c r="J1136" s="397"/>
      <c r="K1136" s="387"/>
      <c r="L1136" s="390"/>
      <c r="M1136" s="398"/>
      <c r="N1136" s="387"/>
      <c r="O1136" s="399"/>
    </row>
    <row r="1137" spans="1:15" s="436" customFormat="1" ht="11.1" customHeight="1" x14ac:dyDescent="0.15">
      <c r="A1137" s="360">
        <v>0</v>
      </c>
      <c r="B1137" s="400" t="s">
        <v>1561</v>
      </c>
      <c r="C1137" s="242" t="s">
        <v>1981</v>
      </c>
      <c r="D1137" s="416">
        <v>1</v>
      </c>
      <c r="E1137" s="402" t="s">
        <v>1211</v>
      </c>
      <c r="F1137" s="500"/>
      <c r="G1137" s="501"/>
      <c r="H1137" s="405"/>
      <c r="I1137" s="406"/>
      <c r="J1137" s="417"/>
      <c r="K1137" s="418"/>
      <c r="L1137" s="501"/>
      <c r="M1137" s="420">
        <v>1</v>
      </c>
      <c r="N1137" s="418" t="s">
        <v>1211</v>
      </c>
      <c r="O1137" s="794">
        <v>0</v>
      </c>
    </row>
    <row r="1138" spans="1:15" s="436" customFormat="1" ht="11.1" customHeight="1" x14ac:dyDescent="0.15">
      <c r="A1138" s="11">
        <v>0</v>
      </c>
      <c r="B1138" s="359">
        <v>0</v>
      </c>
      <c r="C1138" s="241" t="s">
        <v>1979</v>
      </c>
      <c r="D1138" s="386"/>
      <c r="E1138" s="387"/>
      <c r="F1138" s="497"/>
      <c r="G1138" s="498"/>
      <c r="H1138" s="390"/>
      <c r="I1138" s="391"/>
      <c r="J1138" s="411"/>
      <c r="K1138" s="412"/>
      <c r="L1138" s="413"/>
      <c r="M1138" s="414"/>
      <c r="N1138" s="412"/>
      <c r="O1138" s="415"/>
    </row>
    <row r="1139" spans="1:15" s="436" customFormat="1" ht="11.1" customHeight="1" x14ac:dyDescent="0.15">
      <c r="A1139" s="381">
        <v>0</v>
      </c>
      <c r="B1139" s="359">
        <v>0</v>
      </c>
      <c r="C1139" s="241" t="s">
        <v>1980</v>
      </c>
      <c r="D1139" s="386"/>
      <c r="E1139" s="387"/>
      <c r="F1139" s="504"/>
      <c r="G1139" s="498"/>
      <c r="H1139" s="390"/>
      <c r="I1139" s="391"/>
      <c r="J1139" s="397"/>
      <c r="K1139" s="387"/>
      <c r="L1139" s="390"/>
      <c r="M1139" s="398"/>
      <c r="N1139" s="387"/>
      <c r="O1139" s="399"/>
    </row>
    <row r="1140" spans="1:15" s="436" customFormat="1" ht="11.1" customHeight="1" x14ac:dyDescent="0.15">
      <c r="A1140" s="360">
        <v>0</v>
      </c>
      <c r="B1140" s="400" t="s">
        <v>1982</v>
      </c>
      <c r="C1140" s="242" t="s">
        <v>1983</v>
      </c>
      <c r="D1140" s="416">
        <v>4</v>
      </c>
      <c r="E1140" s="402" t="s">
        <v>1211</v>
      </c>
      <c r="F1140" s="500"/>
      <c r="G1140" s="501"/>
      <c r="H1140" s="405"/>
      <c r="I1140" s="406"/>
      <c r="J1140" s="417"/>
      <c r="K1140" s="418"/>
      <c r="L1140" s="501"/>
      <c r="M1140" s="420">
        <v>4</v>
      </c>
      <c r="N1140" s="418" t="s">
        <v>1211</v>
      </c>
      <c r="O1140" s="794">
        <v>0</v>
      </c>
    </row>
    <row r="1141" spans="1:15" s="16" customFormat="1" ht="11.1" customHeight="1" x14ac:dyDescent="0.15">
      <c r="A1141" s="11">
        <v>0</v>
      </c>
      <c r="B1141" s="359">
        <v>0</v>
      </c>
      <c r="C1141" s="241">
        <v>0</v>
      </c>
      <c r="D1141" s="386"/>
      <c r="E1141" s="387"/>
      <c r="F1141" s="497"/>
      <c r="G1141" s="498"/>
      <c r="H1141" s="390"/>
      <c r="I1141" s="391"/>
      <c r="J1141" s="411"/>
      <c r="K1141" s="412"/>
      <c r="L1141" s="413"/>
      <c r="M1141" s="414"/>
      <c r="N1141" s="412"/>
      <c r="O1141" s="415"/>
    </row>
    <row r="1142" spans="1:15" s="16" customFormat="1" ht="11.1" customHeight="1" x14ac:dyDescent="0.15">
      <c r="A1142" s="381">
        <v>0</v>
      </c>
      <c r="B1142" s="359" t="s">
        <v>1096</v>
      </c>
      <c r="C1142" s="241" t="s">
        <v>1984</v>
      </c>
      <c r="D1142" s="386"/>
      <c r="E1142" s="387"/>
      <c r="F1142" s="499"/>
      <c r="G1142" s="498"/>
      <c r="H1142" s="430"/>
      <c r="I1142" s="391"/>
      <c r="J1142" s="397"/>
      <c r="K1142" s="387"/>
      <c r="L1142" s="390"/>
      <c r="M1142" s="398"/>
      <c r="N1142" s="387"/>
      <c r="O1142" s="399"/>
    </row>
    <row r="1143" spans="1:15" s="16" customFormat="1" ht="11.1" customHeight="1" x14ac:dyDescent="0.15">
      <c r="A1143" s="360">
        <v>0</v>
      </c>
      <c r="B1143" s="400" t="s">
        <v>934</v>
      </c>
      <c r="C1143" s="242" t="s">
        <v>1098</v>
      </c>
      <c r="D1143" s="416">
        <v>2</v>
      </c>
      <c r="E1143" s="402" t="s">
        <v>1211</v>
      </c>
      <c r="F1143" s="500"/>
      <c r="G1143" s="501"/>
      <c r="H1143" s="405"/>
      <c r="I1143" s="406"/>
      <c r="J1143" s="417">
        <v>2</v>
      </c>
      <c r="K1143" s="418" t="s">
        <v>1211</v>
      </c>
      <c r="L1143" s="501">
        <v>0</v>
      </c>
      <c r="M1143" s="409"/>
      <c r="N1143" s="408"/>
      <c r="O1143" s="410"/>
    </row>
    <row r="1144" spans="1:15" s="16" customFormat="1" ht="11.1" customHeight="1" x14ac:dyDescent="0.15">
      <c r="A1144" s="11">
        <v>0</v>
      </c>
      <c r="B1144" s="359">
        <v>0</v>
      </c>
      <c r="C1144" s="241">
        <v>0</v>
      </c>
      <c r="D1144" s="386"/>
      <c r="E1144" s="387"/>
      <c r="F1144" s="497"/>
      <c r="G1144" s="498"/>
      <c r="H1144" s="390"/>
      <c r="I1144" s="391"/>
      <c r="J1144" s="411"/>
      <c r="K1144" s="412"/>
      <c r="L1144" s="413"/>
      <c r="M1144" s="414"/>
      <c r="N1144" s="412"/>
      <c r="O1144" s="415"/>
    </row>
    <row r="1145" spans="1:15" s="16" customFormat="1" ht="11.1" customHeight="1" x14ac:dyDescent="0.15">
      <c r="A1145" s="381">
        <v>0</v>
      </c>
      <c r="B1145" s="359">
        <v>0</v>
      </c>
      <c r="C1145" s="241" t="s">
        <v>1985</v>
      </c>
      <c r="D1145" s="386"/>
      <c r="E1145" s="387"/>
      <c r="F1145" s="508"/>
      <c r="G1145" s="498"/>
      <c r="H1145" s="390"/>
      <c r="I1145" s="391"/>
      <c r="J1145" s="397"/>
      <c r="K1145" s="387"/>
      <c r="L1145" s="390"/>
      <c r="M1145" s="398"/>
      <c r="N1145" s="387"/>
      <c r="O1145" s="399"/>
    </row>
    <row r="1146" spans="1:15" s="16" customFormat="1" ht="11.1" customHeight="1" x14ac:dyDescent="0.15">
      <c r="A1146" s="360">
        <v>0</v>
      </c>
      <c r="B1146" s="400" t="s">
        <v>667</v>
      </c>
      <c r="C1146" s="242" t="s">
        <v>1986</v>
      </c>
      <c r="D1146" s="416">
        <v>2</v>
      </c>
      <c r="E1146" s="402" t="s">
        <v>1211</v>
      </c>
      <c r="F1146" s="500"/>
      <c r="G1146" s="501"/>
      <c r="H1146" s="405"/>
      <c r="I1146" s="406"/>
      <c r="J1146" s="417">
        <v>2</v>
      </c>
      <c r="K1146" s="418" t="s">
        <v>1211</v>
      </c>
      <c r="L1146" s="501">
        <v>0</v>
      </c>
      <c r="M1146" s="409"/>
      <c r="N1146" s="408"/>
      <c r="O1146" s="410"/>
    </row>
    <row r="1147" spans="1:15" s="16" customFormat="1" ht="11.1" customHeight="1" x14ac:dyDescent="0.15">
      <c r="A1147" s="11">
        <v>0</v>
      </c>
      <c r="B1147" s="359">
        <v>0</v>
      </c>
      <c r="C1147" s="241">
        <v>0</v>
      </c>
      <c r="D1147" s="386"/>
      <c r="E1147" s="387"/>
      <c r="F1147" s="497"/>
      <c r="G1147" s="498"/>
      <c r="H1147" s="390"/>
      <c r="I1147" s="391"/>
      <c r="J1147" s="411"/>
      <c r="K1147" s="412"/>
      <c r="L1147" s="413"/>
      <c r="M1147" s="414"/>
      <c r="N1147" s="412"/>
      <c r="O1147" s="415"/>
    </row>
    <row r="1148" spans="1:15" s="16" customFormat="1" ht="11.1" customHeight="1" x14ac:dyDescent="0.15">
      <c r="A1148" s="381">
        <v>0</v>
      </c>
      <c r="B1148" s="359">
        <v>0</v>
      </c>
      <c r="C1148" s="241" t="s">
        <v>1987</v>
      </c>
      <c r="D1148" s="386"/>
      <c r="E1148" s="387"/>
      <c r="F1148" s="504"/>
      <c r="G1148" s="498"/>
      <c r="H1148" s="390"/>
      <c r="I1148" s="391"/>
      <c r="J1148" s="397"/>
      <c r="K1148" s="387"/>
      <c r="L1148" s="390"/>
      <c r="M1148" s="398"/>
      <c r="N1148" s="387"/>
      <c r="O1148" s="399"/>
    </row>
    <row r="1149" spans="1:15" s="16" customFormat="1" ht="11.1" customHeight="1" x14ac:dyDescent="0.15">
      <c r="A1149" s="360">
        <v>0</v>
      </c>
      <c r="B1149" s="400" t="s">
        <v>667</v>
      </c>
      <c r="C1149" s="242" t="s">
        <v>1988</v>
      </c>
      <c r="D1149" s="416">
        <v>2</v>
      </c>
      <c r="E1149" s="402" t="s">
        <v>1211</v>
      </c>
      <c r="F1149" s="500"/>
      <c r="G1149" s="501"/>
      <c r="H1149" s="405"/>
      <c r="I1149" s="406"/>
      <c r="J1149" s="417">
        <v>2</v>
      </c>
      <c r="K1149" s="418" t="s">
        <v>1211</v>
      </c>
      <c r="L1149" s="501">
        <v>0</v>
      </c>
      <c r="M1149" s="409"/>
      <c r="N1149" s="408"/>
      <c r="O1149" s="410"/>
    </row>
    <row r="1150" spans="1:15" s="16" customFormat="1" ht="11.1" customHeight="1" x14ac:dyDescent="0.15">
      <c r="A1150" s="11">
        <v>0</v>
      </c>
      <c r="B1150" s="359">
        <v>0</v>
      </c>
      <c r="C1150" s="241">
        <v>0</v>
      </c>
      <c r="D1150" s="386"/>
      <c r="E1150" s="387"/>
      <c r="F1150" s="497"/>
      <c r="G1150" s="498"/>
      <c r="H1150" s="390"/>
      <c r="I1150" s="391"/>
      <c r="J1150" s="411"/>
      <c r="K1150" s="412"/>
      <c r="L1150" s="413"/>
      <c r="M1150" s="414"/>
      <c r="N1150" s="422"/>
      <c r="O1150" s="415"/>
    </row>
    <row r="1151" spans="1:15" s="16" customFormat="1" ht="11.1" customHeight="1" x14ac:dyDescent="0.15">
      <c r="A1151" s="381">
        <v>0</v>
      </c>
      <c r="B1151" s="359" t="s">
        <v>1989</v>
      </c>
      <c r="C1151" s="241" t="s">
        <v>1337</v>
      </c>
      <c r="D1151" s="386"/>
      <c r="E1151" s="387"/>
      <c r="F1151" s="499"/>
      <c r="G1151" s="498"/>
      <c r="H1151" s="430"/>
      <c r="I1151" s="391"/>
      <c r="J1151" s="397"/>
      <c r="K1151" s="387"/>
      <c r="L1151" s="390"/>
      <c r="M1151" s="398"/>
      <c r="N1151" s="359"/>
      <c r="O1151" s="399"/>
    </row>
    <row r="1152" spans="1:15" s="16" customFormat="1" ht="11.1" customHeight="1" x14ac:dyDescent="0.15">
      <c r="A1152" s="360">
        <v>0</v>
      </c>
      <c r="B1152" s="400" t="s">
        <v>1338</v>
      </c>
      <c r="C1152" s="242" t="s">
        <v>1339</v>
      </c>
      <c r="D1152" s="416">
        <v>1</v>
      </c>
      <c r="E1152" s="402" t="s">
        <v>1211</v>
      </c>
      <c r="F1152" s="500"/>
      <c r="G1152" s="501"/>
      <c r="H1152" s="405"/>
      <c r="I1152" s="406"/>
      <c r="J1152" s="417">
        <v>1</v>
      </c>
      <c r="K1152" s="418" t="s">
        <v>1211</v>
      </c>
      <c r="L1152" s="501">
        <v>0</v>
      </c>
      <c r="M1152" s="423"/>
      <c r="N1152" s="424"/>
      <c r="O1152" s="425"/>
    </row>
    <row r="1153" spans="1:15" s="16" customFormat="1" ht="11.1" customHeight="1" x14ac:dyDescent="0.15">
      <c r="A1153" s="11">
        <v>0</v>
      </c>
      <c r="B1153" s="359">
        <v>0</v>
      </c>
      <c r="C1153" s="241" t="s">
        <v>1433</v>
      </c>
      <c r="D1153" s="386"/>
      <c r="E1153" s="387"/>
      <c r="F1153" s="497"/>
      <c r="G1153" s="498"/>
      <c r="H1153" s="390"/>
      <c r="I1153" s="391"/>
      <c r="J1153" s="411"/>
      <c r="K1153" s="412"/>
      <c r="L1153" s="413"/>
      <c r="M1153" s="414"/>
      <c r="N1153" s="422"/>
      <c r="O1153" s="415"/>
    </row>
    <row r="1154" spans="1:15" s="16" customFormat="1" ht="11.1" customHeight="1" x14ac:dyDescent="0.15">
      <c r="A1154" s="381">
        <v>0</v>
      </c>
      <c r="B1154" s="359" t="s">
        <v>1433</v>
      </c>
      <c r="C1154" s="241" t="s">
        <v>1990</v>
      </c>
      <c r="D1154" s="386"/>
      <c r="E1154" s="387"/>
      <c r="F1154" s="504"/>
      <c r="G1154" s="498"/>
      <c r="H1154" s="430"/>
      <c r="I1154" s="391"/>
      <c r="J1154" s="397"/>
      <c r="K1154" s="387"/>
      <c r="L1154" s="390"/>
      <c r="M1154" s="398"/>
      <c r="N1154" s="359"/>
      <c r="O1154" s="399"/>
    </row>
    <row r="1155" spans="1:15" s="16" customFormat="1" ht="11.1" customHeight="1" x14ac:dyDescent="0.15">
      <c r="A1155" s="360">
        <v>0</v>
      </c>
      <c r="B1155" s="400" t="s">
        <v>1338</v>
      </c>
      <c r="C1155" s="242" t="s">
        <v>1991</v>
      </c>
      <c r="D1155" s="416">
        <v>1</v>
      </c>
      <c r="E1155" s="402" t="s">
        <v>1211</v>
      </c>
      <c r="F1155" s="500"/>
      <c r="G1155" s="501"/>
      <c r="H1155" s="405"/>
      <c r="I1155" s="406"/>
      <c r="J1155" s="417">
        <v>1</v>
      </c>
      <c r="K1155" s="418" t="s">
        <v>1211</v>
      </c>
      <c r="L1155" s="501">
        <v>0</v>
      </c>
      <c r="M1155" s="423"/>
      <c r="N1155" s="424"/>
      <c r="O1155" s="425"/>
    </row>
    <row r="1156" spans="1:15" s="16" customFormat="1" ht="11.1" customHeight="1" x14ac:dyDescent="0.15">
      <c r="A1156" s="11">
        <v>0</v>
      </c>
      <c r="B1156" s="359">
        <v>0</v>
      </c>
      <c r="C1156" s="241" t="s">
        <v>1654</v>
      </c>
      <c r="D1156" s="386"/>
      <c r="E1156" s="387"/>
      <c r="F1156" s="497"/>
      <c r="G1156" s="498"/>
      <c r="H1156" s="390"/>
      <c r="I1156" s="391"/>
      <c r="J1156" s="411"/>
      <c r="K1156" s="412"/>
      <c r="L1156" s="413"/>
      <c r="M1156" s="414"/>
      <c r="N1156" s="422"/>
      <c r="O1156" s="415"/>
    </row>
    <row r="1157" spans="1:15" s="16" customFormat="1" ht="11.1" customHeight="1" x14ac:dyDescent="0.15">
      <c r="A1157" s="381">
        <v>0</v>
      </c>
      <c r="B1157" s="359" t="s">
        <v>1651</v>
      </c>
      <c r="C1157" s="241" t="s">
        <v>1655</v>
      </c>
      <c r="D1157" s="386"/>
      <c r="E1157" s="387"/>
      <c r="F1157" s="499"/>
      <c r="G1157" s="498"/>
      <c r="H1157" s="390"/>
      <c r="I1157" s="391"/>
      <c r="J1157" s="397"/>
      <c r="K1157" s="387"/>
      <c r="L1157" s="390"/>
      <c r="M1157" s="398"/>
      <c r="N1157" s="359"/>
      <c r="O1157" s="399"/>
    </row>
    <row r="1158" spans="1:15" s="16" customFormat="1" ht="11.1" customHeight="1" x14ac:dyDescent="0.15">
      <c r="A1158" s="360">
        <v>0</v>
      </c>
      <c r="B1158" s="400" t="s">
        <v>1430</v>
      </c>
      <c r="C1158" s="242" t="s">
        <v>1656</v>
      </c>
      <c r="D1158" s="416">
        <v>2</v>
      </c>
      <c r="E1158" s="402" t="s">
        <v>1211</v>
      </c>
      <c r="F1158" s="500"/>
      <c r="G1158" s="501"/>
      <c r="H1158" s="405"/>
      <c r="I1158" s="406"/>
      <c r="J1158" s="417">
        <v>2</v>
      </c>
      <c r="K1158" s="418" t="s">
        <v>1211</v>
      </c>
      <c r="L1158" s="501">
        <v>0</v>
      </c>
      <c r="M1158" s="423"/>
      <c r="N1158" s="424"/>
      <c r="O1158" s="425"/>
    </row>
    <row r="1159" spans="1:15" s="16" customFormat="1" ht="11.1" customHeight="1" x14ac:dyDescent="0.15">
      <c r="A1159" s="11">
        <v>0</v>
      </c>
      <c r="B1159" s="359">
        <v>0</v>
      </c>
      <c r="C1159" s="241" t="s">
        <v>1654</v>
      </c>
      <c r="D1159" s="386"/>
      <c r="E1159" s="387"/>
      <c r="F1159" s="497"/>
      <c r="G1159" s="498"/>
      <c r="H1159" s="390"/>
      <c r="I1159" s="391"/>
      <c r="J1159" s="411"/>
      <c r="K1159" s="412"/>
      <c r="L1159" s="413"/>
      <c r="M1159" s="414"/>
      <c r="N1159" s="422"/>
      <c r="O1159" s="415"/>
    </row>
    <row r="1160" spans="1:15" s="16" customFormat="1" ht="11.1" customHeight="1" x14ac:dyDescent="0.15">
      <c r="A1160" s="381">
        <v>0</v>
      </c>
      <c r="B1160" s="359" t="s">
        <v>1651</v>
      </c>
      <c r="C1160" s="241" t="s">
        <v>1655</v>
      </c>
      <c r="D1160" s="386"/>
      <c r="E1160" s="387"/>
      <c r="F1160" s="508"/>
      <c r="G1160" s="498"/>
      <c r="H1160" s="390"/>
      <c r="I1160" s="391"/>
      <c r="J1160" s="397"/>
      <c r="K1160" s="387"/>
      <c r="L1160" s="390"/>
      <c r="M1160" s="398"/>
      <c r="N1160" s="359"/>
      <c r="O1160" s="399"/>
    </row>
    <row r="1161" spans="1:15" s="16" customFormat="1" ht="11.1" customHeight="1" x14ac:dyDescent="0.15">
      <c r="A1161" s="360">
        <v>0</v>
      </c>
      <c r="B1161" s="400" t="s">
        <v>1652</v>
      </c>
      <c r="C1161" s="242" t="s">
        <v>1657</v>
      </c>
      <c r="D1161" s="416">
        <v>1</v>
      </c>
      <c r="E1161" s="402" t="s">
        <v>1211</v>
      </c>
      <c r="F1161" s="500"/>
      <c r="G1161" s="501"/>
      <c r="H1161" s="405"/>
      <c r="I1161" s="406"/>
      <c r="J1161" s="417">
        <v>1</v>
      </c>
      <c r="K1161" s="418" t="s">
        <v>1211</v>
      </c>
      <c r="L1161" s="501">
        <v>0</v>
      </c>
      <c r="M1161" s="423"/>
      <c r="N1161" s="424"/>
      <c r="O1161" s="425"/>
    </row>
    <row r="1162" spans="1:15" s="16" customFormat="1" ht="11.1" customHeight="1" x14ac:dyDescent="0.15">
      <c r="A1162" s="11">
        <v>0</v>
      </c>
      <c r="B1162" s="359">
        <v>0</v>
      </c>
      <c r="C1162" s="241" t="s">
        <v>1654</v>
      </c>
      <c r="D1162" s="386"/>
      <c r="E1162" s="387"/>
      <c r="F1162" s="497"/>
      <c r="G1162" s="498"/>
      <c r="H1162" s="390"/>
      <c r="I1162" s="391"/>
      <c r="J1162" s="411"/>
      <c r="K1162" s="412"/>
      <c r="L1162" s="413"/>
      <c r="M1162" s="414"/>
      <c r="N1162" s="422"/>
      <c r="O1162" s="415"/>
    </row>
    <row r="1163" spans="1:15" s="16" customFormat="1" ht="11.1" customHeight="1" x14ac:dyDescent="0.15">
      <c r="A1163" s="381">
        <v>0</v>
      </c>
      <c r="B1163" s="359" t="s">
        <v>1651</v>
      </c>
      <c r="C1163" s="241" t="s">
        <v>1655</v>
      </c>
      <c r="D1163" s="386"/>
      <c r="E1163" s="387"/>
      <c r="F1163" s="508"/>
      <c r="G1163" s="498"/>
      <c r="H1163" s="390"/>
      <c r="I1163" s="391"/>
      <c r="J1163" s="397"/>
      <c r="K1163" s="387"/>
      <c r="L1163" s="390"/>
      <c r="M1163" s="398"/>
      <c r="N1163" s="359"/>
      <c r="O1163" s="399"/>
    </row>
    <row r="1164" spans="1:15" s="16" customFormat="1" ht="11.1" customHeight="1" x14ac:dyDescent="0.15">
      <c r="A1164" s="360">
        <v>0</v>
      </c>
      <c r="B1164" s="400" t="s">
        <v>1653</v>
      </c>
      <c r="C1164" s="242" t="s">
        <v>1658</v>
      </c>
      <c r="D1164" s="416">
        <v>2</v>
      </c>
      <c r="E1164" s="402" t="s">
        <v>1211</v>
      </c>
      <c r="F1164" s="500"/>
      <c r="G1164" s="501"/>
      <c r="H1164" s="405"/>
      <c r="I1164" s="406"/>
      <c r="J1164" s="417">
        <v>2</v>
      </c>
      <c r="K1164" s="418" t="s">
        <v>1211</v>
      </c>
      <c r="L1164" s="501">
        <v>0</v>
      </c>
      <c r="M1164" s="423"/>
      <c r="N1164" s="424"/>
      <c r="O1164" s="425"/>
    </row>
    <row r="1165" spans="1:15" s="16" customFormat="1" ht="11.1" customHeight="1" x14ac:dyDescent="0.15">
      <c r="A1165" s="11">
        <v>0</v>
      </c>
      <c r="B1165" s="359">
        <v>0</v>
      </c>
      <c r="C1165" s="241" t="s">
        <v>1992</v>
      </c>
      <c r="D1165" s="386"/>
      <c r="E1165" s="387"/>
      <c r="F1165" s="497"/>
      <c r="G1165" s="498"/>
      <c r="H1165" s="390"/>
      <c r="I1165" s="391"/>
      <c r="J1165" s="411"/>
      <c r="K1165" s="412"/>
      <c r="L1165" s="413"/>
      <c r="M1165" s="414"/>
      <c r="N1165" s="422"/>
      <c r="O1165" s="415"/>
    </row>
    <row r="1166" spans="1:15" s="16" customFormat="1" ht="11.1" customHeight="1" x14ac:dyDescent="0.15">
      <c r="A1166" s="381">
        <v>0</v>
      </c>
      <c r="B1166" s="359">
        <v>0</v>
      </c>
      <c r="C1166" s="241" t="s">
        <v>1993</v>
      </c>
      <c r="D1166" s="386"/>
      <c r="E1166" s="387"/>
      <c r="F1166" s="504"/>
      <c r="G1166" s="498"/>
      <c r="H1166" s="430"/>
      <c r="I1166" s="391"/>
      <c r="J1166" s="397"/>
      <c r="K1166" s="387"/>
      <c r="L1166" s="390"/>
      <c r="M1166" s="398"/>
      <c r="N1166" s="359"/>
      <c r="O1166" s="399"/>
    </row>
    <row r="1167" spans="1:15" s="16" customFormat="1" ht="11.1" customHeight="1" x14ac:dyDescent="0.15">
      <c r="A1167" s="360">
        <v>0</v>
      </c>
      <c r="B1167" s="400" t="s">
        <v>1650</v>
      </c>
      <c r="C1167" s="242" t="s">
        <v>1994</v>
      </c>
      <c r="D1167" s="416">
        <v>1</v>
      </c>
      <c r="E1167" s="402" t="s">
        <v>44</v>
      </c>
      <c r="F1167" s="500"/>
      <c r="G1167" s="501"/>
      <c r="H1167" s="405"/>
      <c r="I1167" s="406"/>
      <c r="J1167" s="417">
        <v>1</v>
      </c>
      <c r="K1167" s="418" t="s">
        <v>44</v>
      </c>
      <c r="L1167" s="501">
        <v>0</v>
      </c>
      <c r="M1167" s="423"/>
      <c r="N1167" s="424"/>
      <c r="O1167" s="425"/>
    </row>
    <row r="1168" spans="1:15" s="16" customFormat="1" ht="11.1" customHeight="1" x14ac:dyDescent="0.15">
      <c r="A1168" s="11">
        <v>0</v>
      </c>
      <c r="B1168" s="359">
        <v>0</v>
      </c>
      <c r="C1168" s="241">
        <v>0</v>
      </c>
      <c r="D1168" s="386"/>
      <c r="E1168" s="387"/>
      <c r="F1168" s="497"/>
      <c r="G1168" s="498"/>
      <c r="H1168" s="390"/>
      <c r="I1168" s="391"/>
      <c r="J1168" s="426"/>
      <c r="K1168" s="412"/>
      <c r="L1168" s="413"/>
      <c r="M1168" s="414"/>
      <c r="N1168" s="422"/>
      <c r="O1168" s="415"/>
    </row>
    <row r="1169" spans="1:16" s="16" customFormat="1" ht="11.1" customHeight="1" x14ac:dyDescent="0.15">
      <c r="A1169" s="381">
        <v>0</v>
      </c>
      <c r="B1169" s="359">
        <v>0</v>
      </c>
      <c r="C1169" s="241">
        <v>0</v>
      </c>
      <c r="D1169" s="386"/>
      <c r="E1169" s="387"/>
      <c r="F1169" s="504"/>
      <c r="G1169" s="498"/>
      <c r="H1169" s="390"/>
      <c r="I1169" s="391"/>
      <c r="J1169" s="427"/>
      <c r="K1169" s="387"/>
      <c r="L1169" s="390"/>
      <c r="M1169" s="398"/>
      <c r="N1169" s="359"/>
      <c r="O1169" s="399"/>
    </row>
    <row r="1170" spans="1:16" s="16" customFormat="1" ht="11.1" customHeight="1" x14ac:dyDescent="0.15">
      <c r="A1170" s="360">
        <v>0</v>
      </c>
      <c r="B1170" s="400">
        <v>0</v>
      </c>
      <c r="C1170" s="242">
        <v>0</v>
      </c>
      <c r="D1170" s="416">
        <v>0</v>
      </c>
      <c r="E1170" s="402">
        <v>0</v>
      </c>
      <c r="F1170" s="500"/>
      <c r="G1170" s="501">
        <v>0</v>
      </c>
      <c r="H1170" s="405">
        <v>0</v>
      </c>
      <c r="I1170" s="406"/>
      <c r="J1170" s="428"/>
      <c r="K1170" s="429"/>
      <c r="L1170" s="405"/>
      <c r="M1170" s="423"/>
      <c r="N1170" s="424"/>
      <c r="O1170" s="425"/>
    </row>
    <row r="1171" spans="1:16" s="16" customFormat="1" ht="11.1" customHeight="1" x14ac:dyDescent="0.15">
      <c r="A1171" s="11"/>
      <c r="B1171" s="359">
        <v>0</v>
      </c>
      <c r="C1171" s="241">
        <v>0</v>
      </c>
      <c r="D1171" s="386"/>
      <c r="E1171" s="387"/>
      <c r="F1171" s="497"/>
      <c r="G1171" s="498"/>
      <c r="H1171" s="390"/>
      <c r="I1171" s="391"/>
      <c r="J1171" s="426"/>
      <c r="K1171" s="412"/>
      <c r="L1171" s="413"/>
      <c r="M1171" s="414"/>
      <c r="N1171" s="422"/>
      <c r="O1171" s="415"/>
    </row>
    <row r="1172" spans="1:16" s="16" customFormat="1" ht="11.1" customHeight="1" x14ac:dyDescent="0.15">
      <c r="A1172" s="381"/>
      <c r="B1172" s="359">
        <v>0</v>
      </c>
      <c r="C1172" s="241">
        <v>0</v>
      </c>
      <c r="D1172" s="386"/>
      <c r="E1172" s="387"/>
      <c r="F1172" s="504"/>
      <c r="G1172" s="498"/>
      <c r="H1172" s="390"/>
      <c r="I1172" s="391"/>
      <c r="J1172" s="427"/>
      <c r="K1172" s="387"/>
      <c r="L1172" s="390"/>
      <c r="M1172" s="398"/>
      <c r="N1172" s="359"/>
      <c r="O1172" s="399"/>
    </row>
    <row r="1173" spans="1:16" s="16" customFormat="1" ht="11.1" customHeight="1" x14ac:dyDescent="0.15">
      <c r="A1173" s="360"/>
      <c r="B1173" s="400">
        <v>0</v>
      </c>
      <c r="C1173" s="242">
        <v>0</v>
      </c>
      <c r="D1173" s="416">
        <v>0</v>
      </c>
      <c r="E1173" s="402">
        <v>0</v>
      </c>
      <c r="F1173" s="500">
        <v>0</v>
      </c>
      <c r="G1173" s="501">
        <v>0</v>
      </c>
      <c r="H1173" s="405">
        <v>0</v>
      </c>
      <c r="I1173" s="406"/>
      <c r="J1173" s="428"/>
      <c r="K1173" s="429"/>
      <c r="L1173" s="405"/>
      <c r="M1173" s="423"/>
      <c r="N1173" s="424"/>
      <c r="O1173" s="425"/>
    </row>
    <row r="1174" spans="1:16" s="16" customFormat="1" ht="11.1" customHeight="1" x14ac:dyDescent="0.15">
      <c r="A1174" s="380"/>
      <c r="B1174" s="379"/>
      <c r="C1174" s="378"/>
      <c r="D1174" s="377"/>
      <c r="E1174" s="13"/>
      <c r="F1174" s="494"/>
      <c r="G1174" s="483"/>
      <c r="H1174" s="376"/>
      <c r="I1174" s="336"/>
      <c r="J1174" s="328"/>
      <c r="K1174" s="13"/>
      <c r="M1174" s="231"/>
      <c r="N1174" s="12"/>
      <c r="O1174" s="329"/>
    </row>
    <row r="1175" spans="1:16" s="16" customFormat="1" ht="11.1" customHeight="1" x14ac:dyDescent="0.15">
      <c r="A1175" s="11"/>
      <c r="B1175" s="375"/>
      <c r="C1175" s="378"/>
      <c r="D1175" s="377"/>
      <c r="E1175" s="13"/>
      <c r="F1175" s="494"/>
      <c r="G1175" s="483">
        <v>0</v>
      </c>
      <c r="I1175" s="336"/>
      <c r="J1175" s="328"/>
      <c r="K1175" s="13"/>
      <c r="L1175" s="15">
        <v>0</v>
      </c>
      <c r="M1175" s="231"/>
      <c r="N1175" s="12"/>
      <c r="O1175" s="431">
        <v>0</v>
      </c>
      <c r="P1175" s="478">
        <v>0</v>
      </c>
    </row>
    <row r="1176" spans="1:16" s="16" customFormat="1" ht="10.5" customHeight="1" x14ac:dyDescent="0.15">
      <c r="A1176" s="373"/>
      <c r="B1176" s="372"/>
      <c r="C1176" s="371"/>
      <c r="D1176" s="370"/>
      <c r="E1176" s="369"/>
      <c r="F1176" s="502"/>
      <c r="G1176" s="503"/>
      <c r="H1176" s="366"/>
      <c r="I1176" s="365"/>
      <c r="J1176" s="364"/>
      <c r="K1176" s="369"/>
      <c r="L1176" s="366"/>
      <c r="M1176" s="383"/>
      <c r="N1176" s="384"/>
      <c r="O1176" s="385"/>
    </row>
    <row r="1177" spans="1:16" s="3" customFormat="1" ht="13.5" x14ac:dyDescent="0.15">
      <c r="A1177" s="1"/>
      <c r="B1177" s="2"/>
      <c r="C1177" s="240"/>
      <c r="D1177" s="4"/>
      <c r="E1177" s="5"/>
      <c r="F1177" s="489"/>
      <c r="G1177" s="490"/>
      <c r="H1177" s="8"/>
      <c r="I1177" s="9"/>
      <c r="K1177" s="5"/>
      <c r="N1177" s="8" t="s">
        <v>581</v>
      </c>
      <c r="O1177" s="5">
        <v>24</v>
      </c>
    </row>
    <row r="1178" spans="1:16" s="10" customFormat="1" ht="30" customHeight="1" x14ac:dyDescent="0.15">
      <c r="A1178" s="1089" t="s">
        <v>1795</v>
      </c>
      <c r="B1178" s="1090"/>
      <c r="C1178" s="1090"/>
      <c r="D1178" s="1090"/>
      <c r="E1178" s="1090"/>
      <c r="F1178" s="1090"/>
      <c r="G1178" s="1090"/>
      <c r="H1178" s="1090"/>
      <c r="I1178" s="1090"/>
      <c r="J1178" s="1090"/>
      <c r="K1178" s="1090"/>
      <c r="L1178" s="1090"/>
      <c r="M1178" s="1090"/>
      <c r="N1178" s="1090"/>
      <c r="O1178" s="1091"/>
    </row>
    <row r="1179" spans="1:16" s="10" customFormat="1" ht="13.5" customHeight="1" x14ac:dyDescent="0.15">
      <c r="A1179" s="274"/>
      <c r="B1179" s="27" t="s">
        <v>1828</v>
      </c>
      <c r="C1179" s="275"/>
      <c r="D1179" s="275"/>
      <c r="E1179" s="275"/>
      <c r="F1179" s="491"/>
      <c r="G1179" s="491"/>
      <c r="H1179" s="275"/>
      <c r="I1179" s="275"/>
      <c r="J1179" s="275"/>
      <c r="K1179" s="275"/>
      <c r="L1179" s="275"/>
      <c r="M1179" s="275"/>
      <c r="N1179" s="275"/>
      <c r="O1179" s="434"/>
    </row>
    <row r="1180" spans="1:16" s="10" customFormat="1" ht="15.95" customHeight="1" x14ac:dyDescent="0.15">
      <c r="A1180" s="1092" t="s">
        <v>6</v>
      </c>
      <c r="B1180" s="1095" t="s">
        <v>34</v>
      </c>
      <c r="C1180" s="1098" t="s">
        <v>9</v>
      </c>
      <c r="D1180" s="1101" t="s">
        <v>1850</v>
      </c>
      <c r="E1180" s="1102"/>
      <c r="F1180" s="1102"/>
      <c r="G1180" s="1102"/>
      <c r="H1180" s="1102"/>
      <c r="I1180" s="1103"/>
      <c r="J1180" s="1101" t="s">
        <v>1851</v>
      </c>
      <c r="K1180" s="1102"/>
      <c r="L1180" s="1107"/>
      <c r="M1180" s="1109" t="s">
        <v>1852</v>
      </c>
      <c r="N1180" s="1102"/>
      <c r="O1180" s="1103"/>
    </row>
    <row r="1181" spans="1:16" s="10" customFormat="1" ht="15.95" customHeight="1" x14ac:dyDescent="0.15">
      <c r="A1181" s="1093"/>
      <c r="B1181" s="1096"/>
      <c r="C1181" s="1099"/>
      <c r="D1181" s="1104"/>
      <c r="E1181" s="1105"/>
      <c r="F1181" s="1105"/>
      <c r="G1181" s="1105"/>
      <c r="H1181" s="1105"/>
      <c r="I1181" s="1106"/>
      <c r="J1181" s="1104"/>
      <c r="K1181" s="1105"/>
      <c r="L1181" s="1108"/>
      <c r="M1181" s="1110"/>
      <c r="N1181" s="1105"/>
      <c r="O1181" s="1106"/>
    </row>
    <row r="1182" spans="1:16" s="3" customFormat="1" ht="15.95" customHeight="1" x14ac:dyDescent="0.15">
      <c r="A1182" s="1094"/>
      <c r="B1182" s="1097"/>
      <c r="C1182" s="1100"/>
      <c r="D1182" s="334" t="s">
        <v>4</v>
      </c>
      <c r="E1182" s="296" t="s">
        <v>5</v>
      </c>
      <c r="F1182" s="492"/>
      <c r="G1182" s="493"/>
      <c r="H1182" s="1111"/>
      <c r="I1182" s="1112"/>
      <c r="J1182" s="326" t="s">
        <v>4</v>
      </c>
      <c r="K1182" s="296" t="s">
        <v>5</v>
      </c>
      <c r="L1182" s="299"/>
      <c r="M1182" s="300" t="s">
        <v>4</v>
      </c>
      <c r="N1182" s="296" t="s">
        <v>5</v>
      </c>
      <c r="O1182" s="327"/>
    </row>
    <row r="1183" spans="1:16" s="16" customFormat="1" ht="11.1" customHeight="1" x14ac:dyDescent="0.15">
      <c r="A1183" s="11">
        <v>0</v>
      </c>
      <c r="B1183" s="12">
        <v>0</v>
      </c>
      <c r="C1183" s="241">
        <v>0</v>
      </c>
      <c r="D1183" s="335"/>
      <c r="E1183" s="13"/>
      <c r="F1183" s="494"/>
      <c r="G1183" s="483"/>
      <c r="I1183" s="336"/>
      <c r="J1183" s="328"/>
      <c r="K1183" s="13"/>
      <c r="M1183" s="231"/>
      <c r="N1183" s="12"/>
      <c r="O1183" s="329"/>
    </row>
    <row r="1184" spans="1:16" s="16" customFormat="1" ht="11.1" customHeight="1" x14ac:dyDescent="0.15">
      <c r="A1184" s="381">
        <v>0</v>
      </c>
      <c r="B1184" s="12">
        <v>0</v>
      </c>
      <c r="C1184" s="382">
        <v>0</v>
      </c>
      <c r="D1184" s="335"/>
      <c r="E1184" s="13"/>
      <c r="F1184" s="494"/>
      <c r="G1184" s="483"/>
      <c r="I1184" s="336"/>
      <c r="J1184" s="328"/>
      <c r="K1184" s="13"/>
      <c r="M1184" s="231"/>
      <c r="N1184" s="12"/>
      <c r="O1184" s="329"/>
    </row>
    <row r="1185" spans="1:16" s="16" customFormat="1" ht="11.1" customHeight="1" x14ac:dyDescent="0.15">
      <c r="A1185" s="360" t="s">
        <v>1995</v>
      </c>
      <c r="B1185" s="361" t="s">
        <v>1425</v>
      </c>
      <c r="C1185" s="363">
        <v>0</v>
      </c>
      <c r="D1185" s="337">
        <v>0</v>
      </c>
      <c r="E1185" s="362">
        <v>0</v>
      </c>
      <c r="F1185" s="495">
        <v>0</v>
      </c>
      <c r="G1185" s="496">
        <v>0</v>
      </c>
      <c r="H1185" s="20">
        <v>0</v>
      </c>
      <c r="I1185" s="338"/>
      <c r="J1185" s="328"/>
      <c r="K1185" s="13"/>
      <c r="M1185" s="231"/>
      <c r="N1185" s="12"/>
      <c r="O1185" s="329"/>
    </row>
    <row r="1186" spans="1:16" s="16" customFormat="1" ht="11.1" customHeight="1" x14ac:dyDescent="0.15">
      <c r="A1186" s="11">
        <v>0</v>
      </c>
      <c r="B1186" s="359" t="s">
        <v>676</v>
      </c>
      <c r="C1186" s="241">
        <v>0</v>
      </c>
      <c r="D1186" s="386"/>
      <c r="E1186" s="387"/>
      <c r="F1186" s="497"/>
      <c r="G1186" s="498"/>
      <c r="H1186" s="390"/>
      <c r="I1186" s="391"/>
      <c r="J1186" s="392"/>
      <c r="K1186" s="393"/>
      <c r="L1186" s="394"/>
      <c r="M1186" s="395"/>
      <c r="N1186" s="393"/>
      <c r="O1186" s="396"/>
    </row>
    <row r="1187" spans="1:16" s="16" customFormat="1" ht="11.1" customHeight="1" x14ac:dyDescent="0.15">
      <c r="A1187" s="381">
        <v>0</v>
      </c>
      <c r="B1187" s="359">
        <v>0</v>
      </c>
      <c r="C1187" s="241">
        <v>0</v>
      </c>
      <c r="D1187" s="386"/>
      <c r="E1187" s="387"/>
      <c r="F1187" s="499"/>
      <c r="G1187" s="498"/>
      <c r="H1187" s="430"/>
      <c r="I1187" s="391"/>
      <c r="J1187" s="397"/>
      <c r="K1187" s="387"/>
      <c r="L1187" s="390"/>
      <c r="M1187" s="398"/>
      <c r="N1187" s="387"/>
      <c r="O1187" s="399"/>
    </row>
    <row r="1188" spans="1:16" s="16" customFormat="1" ht="11.1" customHeight="1" x14ac:dyDescent="0.15">
      <c r="A1188" s="360">
        <v>0</v>
      </c>
      <c r="B1188" s="400" t="s">
        <v>1437</v>
      </c>
      <c r="C1188" s="242" t="s">
        <v>1996</v>
      </c>
      <c r="D1188" s="401">
        <v>1058</v>
      </c>
      <c r="E1188" s="402" t="s">
        <v>54</v>
      </c>
      <c r="F1188" s="500"/>
      <c r="G1188" s="501"/>
      <c r="H1188" s="405"/>
      <c r="I1188" s="406"/>
      <c r="J1188" s="527">
        <v>378</v>
      </c>
      <c r="K1188" s="408" t="s">
        <v>54</v>
      </c>
      <c r="L1188" s="501">
        <v>0</v>
      </c>
      <c r="M1188" s="534">
        <v>680</v>
      </c>
      <c r="N1188" s="408" t="s">
        <v>54</v>
      </c>
      <c r="O1188" s="410">
        <v>0</v>
      </c>
      <c r="P1188" s="535">
        <v>0</v>
      </c>
    </row>
    <row r="1189" spans="1:16" s="16" customFormat="1" ht="11.1" customHeight="1" x14ac:dyDescent="0.15">
      <c r="A1189" s="11">
        <v>0</v>
      </c>
      <c r="B1189" s="359">
        <v>0</v>
      </c>
      <c r="C1189" s="241">
        <v>0</v>
      </c>
      <c r="D1189" s="386"/>
      <c r="E1189" s="387"/>
      <c r="F1189" s="497"/>
      <c r="G1189" s="498"/>
      <c r="H1189" s="390"/>
      <c r="I1189" s="391"/>
      <c r="J1189" s="392"/>
      <c r="K1189" s="393"/>
      <c r="L1189" s="394"/>
      <c r="M1189" s="789"/>
      <c r="N1189" s="393"/>
      <c r="O1189" s="396"/>
    </row>
    <row r="1190" spans="1:16" s="16" customFormat="1" ht="11.1" customHeight="1" x14ac:dyDescent="0.15">
      <c r="A1190" s="381">
        <v>0</v>
      </c>
      <c r="B1190" s="359">
        <v>0</v>
      </c>
      <c r="C1190" s="241">
        <v>0</v>
      </c>
      <c r="D1190" s="386"/>
      <c r="E1190" s="387"/>
      <c r="F1190" s="504"/>
      <c r="G1190" s="498"/>
      <c r="H1190" s="390"/>
      <c r="I1190" s="391"/>
      <c r="J1190" s="397"/>
      <c r="K1190" s="387"/>
      <c r="L1190" s="390"/>
      <c r="M1190" s="790"/>
      <c r="N1190" s="387"/>
      <c r="O1190" s="399"/>
    </row>
    <row r="1191" spans="1:16" s="16" customFormat="1" ht="11.1" customHeight="1" x14ac:dyDescent="0.15">
      <c r="A1191" s="360">
        <v>0</v>
      </c>
      <c r="B1191" s="400" t="s">
        <v>1437</v>
      </c>
      <c r="C1191" s="242" t="s">
        <v>1997</v>
      </c>
      <c r="D1191" s="401">
        <v>1988</v>
      </c>
      <c r="E1191" s="402" t="s">
        <v>54</v>
      </c>
      <c r="F1191" s="500"/>
      <c r="G1191" s="501"/>
      <c r="H1191" s="405"/>
      <c r="I1191" s="406"/>
      <c r="J1191" s="527">
        <v>827</v>
      </c>
      <c r="K1191" s="408" t="s">
        <v>54</v>
      </c>
      <c r="L1191" s="501">
        <v>0</v>
      </c>
      <c r="M1191" s="534">
        <v>1161</v>
      </c>
      <c r="N1191" s="408" t="s">
        <v>54</v>
      </c>
      <c r="O1191" s="410">
        <v>0</v>
      </c>
      <c r="P1191" s="535">
        <v>0</v>
      </c>
    </row>
    <row r="1192" spans="1:16" s="16" customFormat="1" ht="11.1" customHeight="1" x14ac:dyDescent="0.15">
      <c r="A1192" s="11">
        <v>0</v>
      </c>
      <c r="B1192" s="359">
        <v>0</v>
      </c>
      <c r="C1192" s="241">
        <v>0</v>
      </c>
      <c r="D1192" s="386"/>
      <c r="E1192" s="387"/>
      <c r="F1192" s="497"/>
      <c r="G1192" s="498"/>
      <c r="H1192" s="390"/>
      <c r="I1192" s="391"/>
      <c r="J1192" s="392"/>
      <c r="K1192" s="393"/>
      <c r="L1192" s="394"/>
      <c r="M1192" s="789"/>
      <c r="N1192" s="393"/>
      <c r="O1192" s="396"/>
    </row>
    <row r="1193" spans="1:16" s="16" customFormat="1" ht="11.1" customHeight="1" x14ac:dyDescent="0.15">
      <c r="A1193" s="381">
        <v>0</v>
      </c>
      <c r="B1193" s="359">
        <v>0</v>
      </c>
      <c r="C1193" s="241" t="s">
        <v>1998</v>
      </c>
      <c r="D1193" s="386"/>
      <c r="E1193" s="387"/>
      <c r="F1193" s="504"/>
      <c r="G1193" s="498"/>
      <c r="H1193" s="430"/>
      <c r="I1193" s="391"/>
      <c r="J1193" s="397"/>
      <c r="K1193" s="387"/>
      <c r="L1193" s="390"/>
      <c r="M1193" s="790"/>
      <c r="N1193" s="387"/>
      <c r="O1193" s="399"/>
    </row>
    <row r="1194" spans="1:16" s="16" customFormat="1" ht="11.1" customHeight="1" x14ac:dyDescent="0.15">
      <c r="A1194" s="360">
        <v>0</v>
      </c>
      <c r="B1194" s="400" t="s">
        <v>1976</v>
      </c>
      <c r="C1194" s="242" t="s">
        <v>1999</v>
      </c>
      <c r="D1194" s="401">
        <v>2438</v>
      </c>
      <c r="E1194" s="402" t="s">
        <v>54</v>
      </c>
      <c r="F1194" s="500"/>
      <c r="G1194" s="501"/>
      <c r="H1194" s="405"/>
      <c r="I1194" s="406"/>
      <c r="J1194" s="527">
        <v>1683</v>
      </c>
      <c r="K1194" s="408" t="s">
        <v>54</v>
      </c>
      <c r="L1194" s="501">
        <v>0</v>
      </c>
      <c r="M1194" s="534">
        <v>755</v>
      </c>
      <c r="N1194" s="408" t="s">
        <v>54</v>
      </c>
      <c r="O1194" s="410">
        <v>0</v>
      </c>
      <c r="P1194" s="535">
        <v>0</v>
      </c>
    </row>
    <row r="1195" spans="1:16" s="16" customFormat="1" ht="11.1" customHeight="1" x14ac:dyDescent="0.15">
      <c r="A1195" s="11">
        <v>0</v>
      </c>
      <c r="B1195" s="359">
        <v>0</v>
      </c>
      <c r="C1195" s="241">
        <v>0</v>
      </c>
      <c r="D1195" s="439"/>
      <c r="E1195" s="387"/>
      <c r="F1195" s="497"/>
      <c r="G1195" s="498"/>
      <c r="H1195" s="390"/>
      <c r="I1195" s="391"/>
      <c r="J1195" s="392"/>
      <c r="K1195" s="393"/>
      <c r="L1195" s="394"/>
      <c r="M1195" s="789"/>
      <c r="N1195" s="393"/>
      <c r="O1195" s="396"/>
    </row>
    <row r="1196" spans="1:16" s="16" customFormat="1" ht="11.1" customHeight="1" x14ac:dyDescent="0.15">
      <c r="A1196" s="381">
        <v>0</v>
      </c>
      <c r="B1196" s="359">
        <v>0</v>
      </c>
      <c r="C1196" s="241" t="s">
        <v>2000</v>
      </c>
      <c r="D1196" s="439"/>
      <c r="E1196" s="387"/>
      <c r="F1196" s="499"/>
      <c r="G1196" s="498"/>
      <c r="H1196" s="390"/>
      <c r="I1196" s="391"/>
      <c r="J1196" s="397"/>
      <c r="K1196" s="387"/>
      <c r="L1196" s="390"/>
      <c r="M1196" s="790"/>
      <c r="N1196" s="387"/>
      <c r="O1196" s="399"/>
    </row>
    <row r="1197" spans="1:16" s="16" customFormat="1" ht="11.1" customHeight="1" x14ac:dyDescent="0.15">
      <c r="A1197" s="360">
        <v>0</v>
      </c>
      <c r="B1197" s="400" t="s">
        <v>1976</v>
      </c>
      <c r="C1197" s="242" t="s">
        <v>1999</v>
      </c>
      <c r="D1197" s="401">
        <v>446</v>
      </c>
      <c r="E1197" s="402" t="s">
        <v>54</v>
      </c>
      <c r="F1197" s="500"/>
      <c r="G1197" s="501"/>
      <c r="H1197" s="405"/>
      <c r="I1197" s="406"/>
      <c r="J1197" s="527">
        <v>156</v>
      </c>
      <c r="K1197" s="408" t="s">
        <v>54</v>
      </c>
      <c r="L1197" s="501">
        <v>0</v>
      </c>
      <c r="M1197" s="534">
        <v>290</v>
      </c>
      <c r="N1197" s="408" t="s">
        <v>54</v>
      </c>
      <c r="O1197" s="410">
        <v>0</v>
      </c>
      <c r="P1197" s="535">
        <v>0</v>
      </c>
    </row>
    <row r="1198" spans="1:16" s="16" customFormat="1" ht="11.1" customHeight="1" x14ac:dyDescent="0.15">
      <c r="A1198" s="11">
        <v>0</v>
      </c>
      <c r="B1198" s="359">
        <v>0</v>
      </c>
      <c r="C1198" s="241">
        <v>0</v>
      </c>
      <c r="D1198" s="439"/>
      <c r="E1198" s="387"/>
      <c r="F1198" s="497"/>
      <c r="G1198" s="498"/>
      <c r="H1198" s="390"/>
      <c r="I1198" s="391"/>
      <c r="J1198" s="392"/>
      <c r="K1198" s="393"/>
      <c r="L1198" s="394"/>
      <c r="M1198" s="789"/>
      <c r="N1198" s="393"/>
      <c r="O1198" s="396"/>
    </row>
    <row r="1199" spans="1:16" s="16" customFormat="1" ht="11.1" customHeight="1" x14ac:dyDescent="0.15">
      <c r="A1199" s="381">
        <v>0</v>
      </c>
      <c r="B1199" s="359">
        <v>0</v>
      </c>
      <c r="C1199" s="241">
        <v>0</v>
      </c>
      <c r="D1199" s="439"/>
      <c r="E1199" s="387"/>
      <c r="F1199" s="499"/>
      <c r="G1199" s="498"/>
      <c r="H1199" s="390"/>
      <c r="I1199" s="391"/>
      <c r="J1199" s="397"/>
      <c r="K1199" s="387"/>
      <c r="L1199" s="390"/>
      <c r="M1199" s="790"/>
      <c r="N1199" s="387"/>
      <c r="O1199" s="399"/>
    </row>
    <row r="1200" spans="1:16" s="16" customFormat="1" ht="11.1" customHeight="1" x14ac:dyDescent="0.15">
      <c r="A1200" s="360">
        <v>0</v>
      </c>
      <c r="B1200" s="400" t="s">
        <v>1427</v>
      </c>
      <c r="C1200" s="242" t="s">
        <v>1974</v>
      </c>
      <c r="D1200" s="401">
        <v>2885</v>
      </c>
      <c r="E1200" s="402" t="s">
        <v>54</v>
      </c>
      <c r="F1200" s="500"/>
      <c r="G1200" s="501"/>
      <c r="H1200" s="405"/>
      <c r="I1200" s="406"/>
      <c r="J1200" s="527">
        <v>1838</v>
      </c>
      <c r="K1200" s="408" t="s">
        <v>54</v>
      </c>
      <c r="L1200" s="501">
        <v>0</v>
      </c>
      <c r="M1200" s="534">
        <v>1047</v>
      </c>
      <c r="N1200" s="408" t="s">
        <v>54</v>
      </c>
      <c r="O1200" s="410">
        <v>0</v>
      </c>
      <c r="P1200" s="535">
        <v>0</v>
      </c>
    </row>
    <row r="1201" spans="1:16" s="16" customFormat="1" ht="11.1" customHeight="1" x14ac:dyDescent="0.15">
      <c r="A1201" s="11">
        <v>0</v>
      </c>
      <c r="B1201" s="359">
        <v>0</v>
      </c>
      <c r="C1201" s="241">
        <v>0</v>
      </c>
      <c r="D1201" s="386"/>
      <c r="E1201" s="387"/>
      <c r="F1201" s="497"/>
      <c r="G1201" s="498"/>
      <c r="H1201" s="390"/>
      <c r="I1201" s="391"/>
      <c r="J1201" s="392"/>
      <c r="K1201" s="393"/>
      <c r="L1201" s="394"/>
      <c r="M1201" s="395"/>
      <c r="N1201" s="393"/>
      <c r="O1201" s="396"/>
    </row>
    <row r="1202" spans="1:16" s="16" customFormat="1" ht="11.1" customHeight="1" x14ac:dyDescent="0.15">
      <c r="A1202" s="381">
        <v>0</v>
      </c>
      <c r="B1202" s="359">
        <v>0</v>
      </c>
      <c r="C1202" s="241">
        <v>0</v>
      </c>
      <c r="D1202" s="386"/>
      <c r="E1202" s="387"/>
      <c r="F1202" s="499"/>
      <c r="G1202" s="498"/>
      <c r="H1202" s="430"/>
      <c r="I1202" s="391"/>
      <c r="J1202" s="397"/>
      <c r="K1202" s="387"/>
      <c r="L1202" s="390"/>
      <c r="M1202" s="398"/>
      <c r="N1202" s="387"/>
      <c r="O1202" s="399"/>
    </row>
    <row r="1203" spans="1:16" s="16" customFormat="1" ht="11.1" customHeight="1" x14ac:dyDescent="0.15">
      <c r="A1203" s="360">
        <v>0</v>
      </c>
      <c r="B1203" s="400" t="s">
        <v>1442</v>
      </c>
      <c r="C1203" s="242" t="s">
        <v>2001</v>
      </c>
      <c r="D1203" s="416">
        <v>87.5</v>
      </c>
      <c r="E1203" s="402" t="s">
        <v>641</v>
      </c>
      <c r="F1203" s="500"/>
      <c r="G1203" s="501"/>
      <c r="H1203" s="405"/>
      <c r="I1203" s="406"/>
      <c r="J1203" s="407">
        <v>87.5</v>
      </c>
      <c r="K1203" s="408" t="s">
        <v>641</v>
      </c>
      <c r="L1203" s="501">
        <v>0</v>
      </c>
      <c r="M1203" s="409">
        <v>0</v>
      </c>
      <c r="N1203" s="408"/>
      <c r="O1203" s="410">
        <v>0</v>
      </c>
      <c r="P1203" s="535">
        <v>0</v>
      </c>
    </row>
    <row r="1204" spans="1:16" s="436" customFormat="1" ht="11.1" customHeight="1" x14ac:dyDescent="0.15">
      <c r="A1204" s="11">
        <v>0</v>
      </c>
      <c r="B1204" s="359">
        <v>0</v>
      </c>
      <c r="C1204" s="241">
        <v>0</v>
      </c>
      <c r="D1204" s="386"/>
      <c r="E1204" s="387"/>
      <c r="F1204" s="497"/>
      <c r="G1204" s="498"/>
      <c r="H1204" s="390"/>
      <c r="I1204" s="391"/>
      <c r="J1204" s="426"/>
      <c r="K1204" s="412"/>
      <c r="L1204" s="413"/>
      <c r="M1204" s="414"/>
      <c r="N1204" s="422"/>
      <c r="O1204" s="415"/>
      <c r="P1204" s="16"/>
    </row>
    <row r="1205" spans="1:16" s="436" customFormat="1" ht="11.1" customHeight="1" x14ac:dyDescent="0.15">
      <c r="A1205" s="381">
        <v>0</v>
      </c>
      <c r="B1205" s="359" t="s">
        <v>933</v>
      </c>
      <c r="C1205" s="241">
        <v>0</v>
      </c>
      <c r="D1205" s="386"/>
      <c r="E1205" s="387"/>
      <c r="F1205" s="504"/>
      <c r="G1205" s="498"/>
      <c r="H1205" s="430"/>
      <c r="I1205" s="391"/>
      <c r="J1205" s="427"/>
      <c r="K1205" s="387"/>
      <c r="L1205" s="390"/>
      <c r="M1205" s="398"/>
      <c r="N1205" s="359"/>
      <c r="O1205" s="399"/>
      <c r="P1205" s="16"/>
    </row>
    <row r="1206" spans="1:16" s="436" customFormat="1" ht="11.1" customHeight="1" x14ac:dyDescent="0.15">
      <c r="A1206" s="360">
        <v>0</v>
      </c>
      <c r="B1206" s="400" t="s">
        <v>934</v>
      </c>
      <c r="C1206" s="242">
        <v>0</v>
      </c>
      <c r="D1206" s="416">
        <v>1</v>
      </c>
      <c r="E1206" s="402" t="s">
        <v>44</v>
      </c>
      <c r="F1206" s="500"/>
      <c r="G1206" s="501"/>
      <c r="H1206" s="405"/>
      <c r="I1206" s="406"/>
      <c r="J1206" s="407">
        <v>1</v>
      </c>
      <c r="K1206" s="402" t="s">
        <v>44</v>
      </c>
      <c r="L1206" s="541"/>
      <c r="M1206" s="852">
        <v>1</v>
      </c>
      <c r="N1206" s="853" t="s">
        <v>44</v>
      </c>
      <c r="O1206" s="854"/>
      <c r="P1206" s="535">
        <v>0</v>
      </c>
    </row>
    <row r="1207" spans="1:16" s="16" customFormat="1" ht="11.1" customHeight="1" x14ac:dyDescent="0.15">
      <c r="A1207" s="11">
        <v>0</v>
      </c>
      <c r="B1207" s="359">
        <v>0</v>
      </c>
      <c r="C1207" s="241">
        <v>0</v>
      </c>
      <c r="D1207" s="386"/>
      <c r="E1207" s="387"/>
      <c r="F1207" s="497"/>
      <c r="G1207" s="498"/>
      <c r="H1207" s="390"/>
      <c r="I1207" s="391"/>
      <c r="J1207" s="392"/>
      <c r="K1207" s="393"/>
      <c r="L1207" s="394"/>
      <c r="M1207" s="789"/>
      <c r="N1207" s="393"/>
      <c r="O1207" s="396"/>
    </row>
    <row r="1208" spans="1:16" s="16" customFormat="1" ht="11.1" customHeight="1" x14ac:dyDescent="0.15">
      <c r="A1208" s="381">
        <v>0</v>
      </c>
      <c r="B1208" s="359" t="s">
        <v>1096</v>
      </c>
      <c r="C1208" s="241" t="s">
        <v>2002</v>
      </c>
      <c r="D1208" s="386"/>
      <c r="E1208" s="387"/>
      <c r="F1208" s="504"/>
      <c r="G1208" s="498"/>
      <c r="H1208" s="430"/>
      <c r="I1208" s="391"/>
      <c r="J1208" s="397"/>
      <c r="K1208" s="387"/>
      <c r="L1208" s="390"/>
      <c r="M1208" s="790"/>
      <c r="N1208" s="387"/>
      <c r="O1208" s="399"/>
    </row>
    <row r="1209" spans="1:16" s="16" customFormat="1" ht="11.1" customHeight="1" x14ac:dyDescent="0.15">
      <c r="A1209" s="360">
        <v>0</v>
      </c>
      <c r="B1209" s="400" t="s">
        <v>934</v>
      </c>
      <c r="C1209" s="242" t="s">
        <v>1098</v>
      </c>
      <c r="D1209" s="416">
        <v>85</v>
      </c>
      <c r="E1209" s="402" t="s">
        <v>1211</v>
      </c>
      <c r="F1209" s="500"/>
      <c r="G1209" s="501"/>
      <c r="H1209" s="405"/>
      <c r="I1209" s="406"/>
      <c r="J1209" s="407">
        <v>59</v>
      </c>
      <c r="K1209" s="408" t="s">
        <v>1211</v>
      </c>
      <c r="L1209" s="501">
        <v>0</v>
      </c>
      <c r="M1209" s="409">
        <v>26</v>
      </c>
      <c r="N1209" s="408" t="s">
        <v>1211</v>
      </c>
      <c r="O1209" s="410">
        <v>0</v>
      </c>
      <c r="P1209" s="535">
        <v>0</v>
      </c>
    </row>
    <row r="1210" spans="1:16" s="16" customFormat="1" ht="11.1" customHeight="1" x14ac:dyDescent="0.15">
      <c r="A1210" s="11">
        <v>0</v>
      </c>
      <c r="B1210" s="359">
        <v>0</v>
      </c>
      <c r="C1210" s="241">
        <v>0</v>
      </c>
      <c r="D1210" s="386"/>
      <c r="E1210" s="387"/>
      <c r="F1210" s="497"/>
      <c r="G1210" s="498"/>
      <c r="H1210" s="390"/>
      <c r="I1210" s="391"/>
      <c r="J1210" s="536"/>
      <c r="K1210" s="393"/>
      <c r="L1210" s="394"/>
      <c r="M1210" s="538"/>
      <c r="N1210" s="393"/>
      <c r="O1210" s="396"/>
    </row>
    <row r="1211" spans="1:16" s="16" customFormat="1" ht="11.1" customHeight="1" x14ac:dyDescent="0.15">
      <c r="A1211" s="381">
        <v>0</v>
      </c>
      <c r="B1211" s="359" t="s">
        <v>1096</v>
      </c>
      <c r="C1211" s="241" t="s">
        <v>2003</v>
      </c>
      <c r="D1211" s="386"/>
      <c r="E1211" s="387"/>
      <c r="F1211" s="504"/>
      <c r="G1211" s="498"/>
      <c r="H1211" s="390"/>
      <c r="I1211" s="391"/>
      <c r="J1211" s="537"/>
      <c r="K1211" s="387"/>
      <c r="L1211" s="390"/>
      <c r="M1211" s="539"/>
      <c r="N1211" s="387"/>
      <c r="O1211" s="399"/>
    </row>
    <row r="1212" spans="1:16" s="16" customFormat="1" ht="11.1" customHeight="1" x14ac:dyDescent="0.15">
      <c r="A1212" s="360">
        <v>0</v>
      </c>
      <c r="B1212" s="400" t="s">
        <v>934</v>
      </c>
      <c r="C1212" s="242" t="s">
        <v>1098</v>
      </c>
      <c r="D1212" s="416">
        <v>20</v>
      </c>
      <c r="E1212" s="402" t="s">
        <v>1211</v>
      </c>
      <c r="F1212" s="500"/>
      <c r="G1212" s="501"/>
      <c r="H1212" s="405"/>
      <c r="I1212" s="406"/>
      <c r="J1212" s="407">
        <v>19</v>
      </c>
      <c r="K1212" s="408" t="s">
        <v>1211</v>
      </c>
      <c r="L1212" s="501">
        <v>0</v>
      </c>
      <c r="M1212" s="409">
        <v>1</v>
      </c>
      <c r="N1212" s="408" t="s">
        <v>1211</v>
      </c>
      <c r="O1212" s="410">
        <v>0</v>
      </c>
      <c r="P1212" s="535">
        <v>0</v>
      </c>
    </row>
    <row r="1213" spans="1:16" s="16" customFormat="1" ht="11.1" customHeight="1" x14ac:dyDescent="0.15">
      <c r="A1213" s="11"/>
      <c r="B1213" s="359">
        <v>0</v>
      </c>
      <c r="C1213" s="241">
        <v>0</v>
      </c>
      <c r="D1213" s="386"/>
      <c r="E1213" s="387"/>
      <c r="F1213" s="497"/>
      <c r="G1213" s="498"/>
      <c r="H1213" s="390"/>
      <c r="I1213" s="391"/>
      <c r="J1213" s="536"/>
      <c r="K1213" s="393"/>
      <c r="L1213" s="394"/>
      <c r="M1213" s="538"/>
      <c r="N1213" s="393"/>
      <c r="O1213" s="396"/>
    </row>
    <row r="1214" spans="1:16" s="16" customFormat="1" ht="11.1" customHeight="1" x14ac:dyDescent="0.15">
      <c r="A1214" s="381"/>
      <c r="B1214" s="359" t="s">
        <v>1096</v>
      </c>
      <c r="C1214" s="241" t="s">
        <v>2004</v>
      </c>
      <c r="D1214" s="386"/>
      <c r="E1214" s="387"/>
      <c r="F1214" s="504"/>
      <c r="G1214" s="498"/>
      <c r="H1214" s="390"/>
      <c r="I1214" s="391"/>
      <c r="J1214" s="537"/>
      <c r="K1214" s="387"/>
      <c r="L1214" s="390"/>
      <c r="M1214" s="539"/>
      <c r="N1214" s="387"/>
      <c r="O1214" s="399"/>
    </row>
    <row r="1215" spans="1:16" s="16" customFormat="1" ht="11.1" customHeight="1" x14ac:dyDescent="0.15">
      <c r="A1215" s="360"/>
      <c r="B1215" s="400" t="s">
        <v>934</v>
      </c>
      <c r="C1215" s="242" t="s">
        <v>1098</v>
      </c>
      <c r="D1215" s="416">
        <v>34</v>
      </c>
      <c r="E1215" s="402" t="s">
        <v>1211</v>
      </c>
      <c r="F1215" s="500"/>
      <c r="G1215" s="501"/>
      <c r="H1215" s="405"/>
      <c r="I1215" s="406"/>
      <c r="J1215" s="407">
        <v>24</v>
      </c>
      <c r="K1215" s="408" t="s">
        <v>1211</v>
      </c>
      <c r="L1215" s="501">
        <v>0</v>
      </c>
      <c r="M1215" s="409">
        <v>10</v>
      </c>
      <c r="N1215" s="408" t="s">
        <v>1211</v>
      </c>
      <c r="O1215" s="410">
        <v>0</v>
      </c>
      <c r="P1215" s="535">
        <v>0</v>
      </c>
    </row>
    <row r="1216" spans="1:16" s="16" customFormat="1" ht="11.1" customHeight="1" x14ac:dyDescent="0.15">
      <c r="A1216" s="11"/>
      <c r="B1216" s="359">
        <v>0</v>
      </c>
      <c r="C1216" s="241">
        <v>0</v>
      </c>
      <c r="D1216" s="386"/>
      <c r="E1216" s="387"/>
      <c r="F1216" s="497"/>
      <c r="G1216" s="498"/>
      <c r="H1216" s="390"/>
      <c r="I1216" s="391"/>
      <c r="J1216" s="536"/>
      <c r="K1216" s="393"/>
      <c r="L1216" s="394"/>
      <c r="M1216" s="538"/>
      <c r="N1216" s="393"/>
      <c r="O1216" s="396"/>
    </row>
    <row r="1217" spans="1:16" s="16" customFormat="1" ht="11.1" customHeight="1" x14ac:dyDescent="0.15">
      <c r="A1217" s="381"/>
      <c r="B1217" s="359" t="s">
        <v>1096</v>
      </c>
      <c r="C1217" s="241" t="s">
        <v>1097</v>
      </c>
      <c r="D1217" s="386"/>
      <c r="E1217" s="387"/>
      <c r="F1217" s="504"/>
      <c r="G1217" s="498"/>
      <c r="H1217" s="390"/>
      <c r="I1217" s="391"/>
      <c r="J1217" s="537"/>
      <c r="K1217" s="387"/>
      <c r="L1217" s="390"/>
      <c r="M1217" s="539"/>
      <c r="N1217" s="387"/>
      <c r="O1217" s="399"/>
    </row>
    <row r="1218" spans="1:16" s="16" customFormat="1" ht="11.1" customHeight="1" x14ac:dyDescent="0.15">
      <c r="A1218" s="360"/>
      <c r="B1218" s="400" t="s">
        <v>934</v>
      </c>
      <c r="C1218" s="242" t="s">
        <v>1098</v>
      </c>
      <c r="D1218" s="416">
        <v>33</v>
      </c>
      <c r="E1218" s="402" t="s">
        <v>1211</v>
      </c>
      <c r="F1218" s="500"/>
      <c r="G1218" s="501"/>
      <c r="H1218" s="405"/>
      <c r="I1218" s="406"/>
      <c r="J1218" s="407">
        <v>16</v>
      </c>
      <c r="K1218" s="408" t="s">
        <v>1211</v>
      </c>
      <c r="L1218" s="501">
        <v>0</v>
      </c>
      <c r="M1218" s="409">
        <v>17</v>
      </c>
      <c r="N1218" s="408" t="s">
        <v>1211</v>
      </c>
      <c r="O1218" s="410">
        <v>0</v>
      </c>
      <c r="P1218" s="535">
        <v>0</v>
      </c>
    </row>
    <row r="1219" spans="1:16" s="16" customFormat="1" ht="11.1" customHeight="1" x14ac:dyDescent="0.15">
      <c r="A1219" s="11"/>
      <c r="B1219" s="359">
        <v>0</v>
      </c>
      <c r="C1219" s="241" t="s">
        <v>1099</v>
      </c>
      <c r="D1219" s="386"/>
      <c r="E1219" s="387"/>
      <c r="F1219" s="497"/>
      <c r="G1219" s="498"/>
      <c r="H1219" s="390"/>
      <c r="I1219" s="391"/>
      <c r="J1219" s="536"/>
      <c r="K1219" s="393"/>
      <c r="L1219" s="394"/>
      <c r="M1219" s="538"/>
      <c r="N1219" s="393"/>
      <c r="O1219" s="396"/>
    </row>
    <row r="1220" spans="1:16" s="16" customFormat="1" ht="11.1" customHeight="1" x14ac:dyDescent="0.15">
      <c r="A1220" s="381"/>
      <c r="B1220" s="359" t="s">
        <v>1443</v>
      </c>
      <c r="C1220" s="241" t="s">
        <v>2005</v>
      </c>
      <c r="D1220" s="386"/>
      <c r="E1220" s="387"/>
      <c r="F1220" s="504"/>
      <c r="G1220" s="498"/>
      <c r="H1220" s="390"/>
      <c r="I1220" s="391"/>
      <c r="J1220" s="537"/>
      <c r="K1220" s="387"/>
      <c r="L1220" s="390"/>
      <c r="M1220" s="539"/>
      <c r="N1220" s="387"/>
      <c r="O1220" s="399"/>
    </row>
    <row r="1221" spans="1:16" s="16" customFormat="1" ht="11.1" customHeight="1" x14ac:dyDescent="0.15">
      <c r="A1221" s="360"/>
      <c r="B1221" s="400" t="s">
        <v>2006</v>
      </c>
      <c r="C1221" s="242" t="s">
        <v>2007</v>
      </c>
      <c r="D1221" s="416">
        <v>1</v>
      </c>
      <c r="E1221" s="402" t="s">
        <v>1211</v>
      </c>
      <c r="F1221" s="500"/>
      <c r="G1221" s="501"/>
      <c r="H1221" s="405"/>
      <c r="I1221" s="406"/>
      <c r="J1221" s="407">
        <v>1</v>
      </c>
      <c r="K1221" s="408" t="s">
        <v>1211</v>
      </c>
      <c r="L1221" s="501">
        <v>0</v>
      </c>
      <c r="M1221" s="409">
        <v>0</v>
      </c>
      <c r="N1221" s="408"/>
      <c r="O1221" s="410">
        <v>0</v>
      </c>
      <c r="P1221" s="535">
        <v>0</v>
      </c>
    </row>
    <row r="1222" spans="1:16" s="16" customFormat="1" ht="11.1" customHeight="1" x14ac:dyDescent="0.15">
      <c r="A1222" s="11"/>
      <c r="B1222" s="359">
        <v>0</v>
      </c>
      <c r="C1222" s="241" t="s">
        <v>2008</v>
      </c>
      <c r="D1222" s="386"/>
      <c r="E1222" s="387"/>
      <c r="F1222" s="497"/>
      <c r="G1222" s="498"/>
      <c r="H1222" s="390"/>
      <c r="I1222" s="391"/>
      <c r="J1222" s="536"/>
      <c r="K1222" s="393"/>
      <c r="L1222" s="394"/>
      <c r="M1222" s="538"/>
      <c r="N1222" s="393"/>
      <c r="O1222" s="396"/>
    </row>
    <row r="1223" spans="1:16" s="16" customFormat="1" ht="11.1" customHeight="1" x14ac:dyDescent="0.15">
      <c r="A1223" s="381"/>
      <c r="B1223" s="359" t="s">
        <v>1443</v>
      </c>
      <c r="C1223" s="241" t="s">
        <v>2009</v>
      </c>
      <c r="D1223" s="386"/>
      <c r="E1223" s="387"/>
      <c r="F1223" s="504"/>
      <c r="G1223" s="498"/>
      <c r="H1223" s="390"/>
      <c r="I1223" s="391"/>
      <c r="J1223" s="537"/>
      <c r="K1223" s="387"/>
      <c r="L1223" s="390"/>
      <c r="M1223" s="539"/>
      <c r="N1223" s="387"/>
      <c r="O1223" s="399"/>
    </row>
    <row r="1224" spans="1:16" s="16" customFormat="1" ht="11.1" customHeight="1" x14ac:dyDescent="0.15">
      <c r="A1224" s="360"/>
      <c r="B1224" s="400" t="s">
        <v>2010</v>
      </c>
      <c r="C1224" s="242" t="s">
        <v>1100</v>
      </c>
      <c r="D1224" s="416">
        <v>1</v>
      </c>
      <c r="E1224" s="402" t="s">
        <v>1211</v>
      </c>
      <c r="F1224" s="500"/>
      <c r="G1224" s="501"/>
      <c r="H1224" s="405"/>
      <c r="I1224" s="406"/>
      <c r="J1224" s="407">
        <v>1</v>
      </c>
      <c r="K1224" s="408" t="s">
        <v>1211</v>
      </c>
      <c r="L1224" s="501">
        <v>0</v>
      </c>
      <c r="M1224" s="409">
        <v>0</v>
      </c>
      <c r="N1224" s="408"/>
      <c r="O1224" s="410">
        <v>0</v>
      </c>
      <c r="P1224" s="535">
        <v>0</v>
      </c>
    </row>
    <row r="1225" spans="1:16" s="16" customFormat="1" ht="11.1" customHeight="1" x14ac:dyDescent="0.15">
      <c r="A1225" s="380"/>
      <c r="B1225" s="379"/>
      <c r="C1225" s="378"/>
      <c r="D1225" s="377"/>
      <c r="E1225" s="13"/>
      <c r="F1225" s="494"/>
      <c r="G1225" s="483"/>
      <c r="H1225" s="376"/>
      <c r="I1225" s="336"/>
      <c r="J1225" s="328"/>
      <c r="K1225" s="13"/>
      <c r="M1225" s="231"/>
      <c r="N1225" s="12"/>
      <c r="O1225" s="329"/>
    </row>
    <row r="1226" spans="1:16" s="16" customFormat="1" ht="11.1" customHeight="1" x14ac:dyDescent="0.15">
      <c r="A1226" s="11"/>
      <c r="B1226" s="375"/>
      <c r="C1226" s="378"/>
      <c r="D1226" s="377"/>
      <c r="E1226" s="13"/>
      <c r="F1226" s="494"/>
      <c r="G1226" s="483"/>
      <c r="I1226" s="336"/>
      <c r="J1226" s="328"/>
      <c r="K1226" s="13"/>
      <c r="L1226" s="15"/>
      <c r="M1226" s="231"/>
      <c r="N1226" s="12"/>
      <c r="O1226" s="431"/>
      <c r="P1226" s="478">
        <v>0</v>
      </c>
    </row>
    <row r="1227" spans="1:16" s="16" customFormat="1" ht="11.1" customHeight="1" x14ac:dyDescent="0.15">
      <c r="A1227" s="373"/>
      <c r="B1227" s="372"/>
      <c r="C1227" s="371"/>
      <c r="D1227" s="370"/>
      <c r="E1227" s="369"/>
      <c r="F1227" s="502"/>
      <c r="G1227" s="503"/>
      <c r="H1227" s="366"/>
      <c r="I1227" s="365"/>
      <c r="J1227" s="364"/>
      <c r="K1227" s="369"/>
      <c r="L1227" s="366"/>
      <c r="M1227" s="383"/>
      <c r="N1227" s="384"/>
      <c r="O1227" s="385"/>
    </row>
    <row r="1228" spans="1:16" s="3" customFormat="1" ht="13.5" x14ac:dyDescent="0.15">
      <c r="A1228" s="1"/>
      <c r="B1228" s="2"/>
      <c r="C1228" s="240"/>
      <c r="D1228" s="4"/>
      <c r="E1228" s="5"/>
      <c r="F1228" s="489"/>
      <c r="G1228" s="490"/>
      <c r="H1228" s="8"/>
      <c r="I1228" s="9"/>
      <c r="K1228" s="5"/>
      <c r="N1228" s="8" t="s">
        <v>581</v>
      </c>
      <c r="O1228" s="5">
        <v>25</v>
      </c>
    </row>
    <row r="1229" spans="1:16" s="10" customFormat="1" ht="30" customHeight="1" x14ac:dyDescent="0.15">
      <c r="A1229" s="1089" t="s">
        <v>1795</v>
      </c>
      <c r="B1229" s="1090"/>
      <c r="C1229" s="1090"/>
      <c r="D1229" s="1090"/>
      <c r="E1229" s="1090"/>
      <c r="F1229" s="1090"/>
      <c r="G1229" s="1090"/>
      <c r="H1229" s="1090"/>
      <c r="I1229" s="1090"/>
      <c r="J1229" s="1090"/>
      <c r="K1229" s="1090"/>
      <c r="L1229" s="1090"/>
      <c r="M1229" s="1090"/>
      <c r="N1229" s="1090"/>
      <c r="O1229" s="1091"/>
    </row>
    <row r="1230" spans="1:16" s="10" customFormat="1" ht="13.5" customHeight="1" x14ac:dyDescent="0.15">
      <c r="A1230" s="274"/>
      <c r="B1230" s="27" t="s">
        <v>1828</v>
      </c>
      <c r="C1230" s="275"/>
      <c r="D1230" s="275"/>
      <c r="E1230" s="275"/>
      <c r="F1230" s="491"/>
      <c r="G1230" s="491"/>
      <c r="H1230" s="275"/>
      <c r="I1230" s="275"/>
      <c r="J1230" s="275"/>
      <c r="K1230" s="275"/>
      <c r="L1230" s="275"/>
      <c r="M1230" s="275"/>
      <c r="N1230" s="275"/>
      <c r="O1230" s="434"/>
    </row>
    <row r="1231" spans="1:16" s="10" customFormat="1" ht="15.95" customHeight="1" x14ac:dyDescent="0.15">
      <c r="A1231" s="1092" t="s">
        <v>6</v>
      </c>
      <c r="B1231" s="1095" t="s">
        <v>34</v>
      </c>
      <c r="C1231" s="1098" t="s">
        <v>9</v>
      </c>
      <c r="D1231" s="1101" t="s">
        <v>1850</v>
      </c>
      <c r="E1231" s="1102"/>
      <c r="F1231" s="1102"/>
      <c r="G1231" s="1102"/>
      <c r="H1231" s="1102"/>
      <c r="I1231" s="1103"/>
      <c r="J1231" s="1101" t="s">
        <v>1851</v>
      </c>
      <c r="K1231" s="1102"/>
      <c r="L1231" s="1107"/>
      <c r="M1231" s="1109" t="s">
        <v>1852</v>
      </c>
      <c r="N1231" s="1102"/>
      <c r="O1231" s="1103"/>
    </row>
    <row r="1232" spans="1:16" s="10" customFormat="1" ht="15.95" customHeight="1" x14ac:dyDescent="0.15">
      <c r="A1232" s="1093"/>
      <c r="B1232" s="1096"/>
      <c r="C1232" s="1099"/>
      <c r="D1232" s="1104"/>
      <c r="E1232" s="1105"/>
      <c r="F1232" s="1105"/>
      <c r="G1232" s="1105"/>
      <c r="H1232" s="1105"/>
      <c r="I1232" s="1106"/>
      <c r="J1232" s="1104"/>
      <c r="K1232" s="1105"/>
      <c r="L1232" s="1108"/>
      <c r="M1232" s="1110"/>
      <c r="N1232" s="1105"/>
      <c r="O1232" s="1106"/>
    </row>
    <row r="1233" spans="1:15" s="3" customFormat="1" ht="15.95" customHeight="1" x14ac:dyDescent="0.15">
      <c r="A1233" s="1094"/>
      <c r="B1233" s="1097"/>
      <c r="C1233" s="1100"/>
      <c r="D1233" s="334" t="s">
        <v>4</v>
      </c>
      <c r="E1233" s="296" t="s">
        <v>5</v>
      </c>
      <c r="F1233" s="492"/>
      <c r="G1233" s="493"/>
      <c r="H1233" s="1111"/>
      <c r="I1233" s="1112"/>
      <c r="J1233" s="326" t="s">
        <v>4</v>
      </c>
      <c r="K1233" s="296" t="s">
        <v>5</v>
      </c>
      <c r="L1233" s="299"/>
      <c r="M1233" s="300" t="s">
        <v>4</v>
      </c>
      <c r="N1233" s="296" t="s">
        <v>5</v>
      </c>
      <c r="O1233" s="327"/>
    </row>
    <row r="1234" spans="1:15" s="16" customFormat="1" ht="11.1" customHeight="1" x14ac:dyDescent="0.15">
      <c r="A1234" s="11">
        <v>0</v>
      </c>
      <c r="B1234" s="12">
        <v>0</v>
      </c>
      <c r="C1234" s="241">
        <v>0</v>
      </c>
      <c r="D1234" s="335"/>
      <c r="E1234" s="13"/>
      <c r="F1234" s="494"/>
      <c r="G1234" s="483"/>
      <c r="I1234" s="336"/>
      <c r="J1234" s="328"/>
      <c r="K1234" s="13"/>
      <c r="M1234" s="231"/>
      <c r="N1234" s="12"/>
      <c r="O1234" s="329"/>
    </row>
    <row r="1235" spans="1:15" s="16" customFormat="1" ht="11.1" customHeight="1" x14ac:dyDescent="0.15">
      <c r="A1235" s="381">
        <v>0</v>
      </c>
      <c r="B1235" s="12">
        <v>0</v>
      </c>
      <c r="C1235" s="382">
        <v>0</v>
      </c>
      <c r="D1235" s="335"/>
      <c r="E1235" s="13"/>
      <c r="F1235" s="494"/>
      <c r="G1235" s="483"/>
      <c r="I1235" s="336"/>
      <c r="J1235" s="328"/>
      <c r="K1235" s="13"/>
      <c r="M1235" s="231"/>
      <c r="N1235" s="12"/>
      <c r="O1235" s="329"/>
    </row>
    <row r="1236" spans="1:15" s="16" customFormat="1" ht="11.1" customHeight="1" x14ac:dyDescent="0.15">
      <c r="A1236" s="360" t="s">
        <v>2011</v>
      </c>
      <c r="B1236" s="361" t="s">
        <v>1425</v>
      </c>
      <c r="C1236" s="363">
        <v>0</v>
      </c>
      <c r="D1236" s="337">
        <v>0</v>
      </c>
      <c r="E1236" s="362">
        <v>0</v>
      </c>
      <c r="F1236" s="495">
        <v>0</v>
      </c>
      <c r="G1236" s="496">
        <v>0</v>
      </c>
      <c r="H1236" s="20">
        <v>0</v>
      </c>
      <c r="I1236" s="338"/>
      <c r="J1236" s="328"/>
      <c r="K1236" s="13"/>
      <c r="M1236" s="231"/>
      <c r="N1236" s="12"/>
      <c r="O1236" s="329"/>
    </row>
    <row r="1237" spans="1:15" s="16" customFormat="1" ht="11.1" customHeight="1" x14ac:dyDescent="0.15">
      <c r="A1237" s="11">
        <v>0</v>
      </c>
      <c r="B1237" s="359">
        <v>0</v>
      </c>
      <c r="C1237" s="241" t="s">
        <v>1091</v>
      </c>
      <c r="D1237" s="386"/>
      <c r="E1237" s="387"/>
      <c r="F1237" s="497"/>
      <c r="G1237" s="498"/>
      <c r="H1237" s="390"/>
      <c r="I1237" s="391"/>
      <c r="J1237" s="411"/>
      <c r="K1237" s="412"/>
      <c r="L1237" s="413"/>
      <c r="M1237" s="414"/>
      <c r="N1237" s="422"/>
      <c r="O1237" s="415"/>
    </row>
    <row r="1238" spans="1:15" s="16" customFormat="1" ht="11.1" customHeight="1" x14ac:dyDescent="0.15">
      <c r="A1238" s="381">
        <v>0</v>
      </c>
      <c r="B1238" s="359" t="s">
        <v>1443</v>
      </c>
      <c r="C1238" s="241" t="s">
        <v>1092</v>
      </c>
      <c r="D1238" s="386"/>
      <c r="E1238" s="387"/>
      <c r="F1238" s="504"/>
      <c r="G1238" s="498"/>
      <c r="H1238" s="390"/>
      <c r="I1238" s="391"/>
      <c r="J1238" s="397"/>
      <c r="K1238" s="387"/>
      <c r="L1238" s="390"/>
      <c r="M1238" s="398"/>
      <c r="N1238" s="359"/>
      <c r="O1238" s="399"/>
    </row>
    <row r="1239" spans="1:15" s="16" customFormat="1" ht="11.1" customHeight="1" x14ac:dyDescent="0.15">
      <c r="A1239" s="360">
        <v>0</v>
      </c>
      <c r="B1239" s="400" t="s">
        <v>2012</v>
      </c>
      <c r="C1239" s="242" t="s">
        <v>1101</v>
      </c>
      <c r="D1239" s="416">
        <v>1</v>
      </c>
      <c r="E1239" s="402" t="s">
        <v>1211</v>
      </c>
      <c r="F1239" s="500"/>
      <c r="G1239" s="501"/>
      <c r="H1239" s="405"/>
      <c r="I1239" s="406"/>
      <c r="J1239" s="849">
        <v>1</v>
      </c>
      <c r="K1239" s="402" t="s">
        <v>1211</v>
      </c>
      <c r="L1239" s="501">
        <v>0</v>
      </c>
      <c r="M1239" s="852">
        <v>0</v>
      </c>
      <c r="N1239" s="853"/>
      <c r="O1239" s="794">
        <v>0</v>
      </c>
    </row>
    <row r="1240" spans="1:15" s="16" customFormat="1" ht="11.1" customHeight="1" x14ac:dyDescent="0.15">
      <c r="A1240" s="11">
        <v>0</v>
      </c>
      <c r="B1240" s="359">
        <v>0</v>
      </c>
      <c r="C1240" s="241">
        <v>0</v>
      </c>
      <c r="D1240" s="386"/>
      <c r="E1240" s="387"/>
      <c r="F1240" s="497"/>
      <c r="G1240" s="498"/>
      <c r="H1240" s="390"/>
      <c r="I1240" s="391"/>
      <c r="J1240" s="411"/>
      <c r="K1240" s="412"/>
      <c r="L1240" s="413"/>
      <c r="M1240" s="414"/>
      <c r="N1240" s="422"/>
      <c r="O1240" s="415"/>
    </row>
    <row r="1241" spans="1:15" s="16" customFormat="1" ht="11.1" customHeight="1" x14ac:dyDescent="0.15">
      <c r="A1241" s="381">
        <v>0</v>
      </c>
      <c r="B1241" s="359">
        <v>0</v>
      </c>
      <c r="C1241" s="241" t="s">
        <v>1337</v>
      </c>
      <c r="D1241" s="386"/>
      <c r="E1241" s="387"/>
      <c r="F1241" s="504"/>
      <c r="G1241" s="498"/>
      <c r="H1241" s="390"/>
      <c r="I1241" s="391"/>
      <c r="J1241" s="397"/>
      <c r="K1241" s="387"/>
      <c r="L1241" s="390"/>
      <c r="M1241" s="398"/>
      <c r="N1241" s="359"/>
      <c r="O1241" s="399"/>
    </row>
    <row r="1242" spans="1:15" s="16" customFormat="1" ht="11.1" customHeight="1" x14ac:dyDescent="0.15">
      <c r="A1242" s="360">
        <v>0</v>
      </c>
      <c r="B1242" s="400" t="s">
        <v>1338</v>
      </c>
      <c r="C1242" s="242" t="s">
        <v>1339</v>
      </c>
      <c r="D1242" s="416">
        <v>47</v>
      </c>
      <c r="E1242" s="402" t="s">
        <v>1211</v>
      </c>
      <c r="F1242" s="500"/>
      <c r="G1242" s="501"/>
      <c r="H1242" s="405"/>
      <c r="I1242" s="406"/>
      <c r="J1242" s="417"/>
      <c r="K1242" s="418"/>
      <c r="L1242" s="419"/>
      <c r="M1242" s="852">
        <v>47</v>
      </c>
      <c r="N1242" s="853" t="s">
        <v>1211</v>
      </c>
      <c r="O1242" s="794">
        <v>0</v>
      </c>
    </row>
    <row r="1243" spans="1:15" s="16" customFormat="1" ht="11.1" customHeight="1" x14ac:dyDescent="0.15">
      <c r="A1243" s="11">
        <v>0</v>
      </c>
      <c r="B1243" s="359">
        <v>0</v>
      </c>
      <c r="C1243" s="241" t="s">
        <v>2013</v>
      </c>
      <c r="D1243" s="386"/>
      <c r="E1243" s="387"/>
      <c r="F1243" s="497"/>
      <c r="G1243" s="498"/>
      <c r="H1243" s="390"/>
      <c r="I1243" s="391"/>
      <c r="J1243" s="397"/>
      <c r="K1243" s="387"/>
      <c r="L1243" s="390"/>
      <c r="M1243" s="855"/>
      <c r="N1243" s="422"/>
      <c r="O1243" s="415"/>
    </row>
    <row r="1244" spans="1:15" s="16" customFormat="1" ht="11.1" customHeight="1" x14ac:dyDescent="0.15">
      <c r="A1244" s="381">
        <v>0</v>
      </c>
      <c r="B1244" s="359">
        <v>0</v>
      </c>
      <c r="C1244" s="241" t="s">
        <v>2014</v>
      </c>
      <c r="D1244" s="386"/>
      <c r="E1244" s="387"/>
      <c r="F1244" s="504"/>
      <c r="G1244" s="498"/>
      <c r="H1244" s="390"/>
      <c r="I1244" s="391"/>
      <c r="J1244" s="397"/>
      <c r="K1244" s="387"/>
      <c r="L1244" s="390"/>
      <c r="M1244" s="856"/>
      <c r="N1244" s="359"/>
      <c r="O1244" s="399"/>
    </row>
    <row r="1245" spans="1:15" s="16" customFormat="1" ht="11.1" customHeight="1" x14ac:dyDescent="0.15">
      <c r="A1245" s="360">
        <v>0</v>
      </c>
      <c r="B1245" s="400" t="s">
        <v>1338</v>
      </c>
      <c r="C1245" s="242" t="s">
        <v>2015</v>
      </c>
      <c r="D1245" s="416">
        <v>33</v>
      </c>
      <c r="E1245" s="402" t="s">
        <v>1211</v>
      </c>
      <c r="F1245" s="500"/>
      <c r="G1245" s="501"/>
      <c r="H1245" s="405"/>
      <c r="I1245" s="406"/>
      <c r="J1245" s="407"/>
      <c r="K1245" s="408"/>
      <c r="L1245" s="389"/>
      <c r="M1245" s="852">
        <v>33</v>
      </c>
      <c r="N1245" s="853" t="s">
        <v>1211</v>
      </c>
      <c r="O1245" s="794">
        <v>0</v>
      </c>
    </row>
    <row r="1246" spans="1:15" s="16" customFormat="1" ht="11.1" customHeight="1" x14ac:dyDescent="0.15">
      <c r="A1246" s="11">
        <v>0</v>
      </c>
      <c r="B1246" s="359">
        <v>0</v>
      </c>
      <c r="C1246" s="241">
        <v>0</v>
      </c>
      <c r="D1246" s="386"/>
      <c r="E1246" s="387"/>
      <c r="F1246" s="497"/>
      <c r="G1246" s="498"/>
      <c r="H1246" s="390"/>
      <c r="I1246" s="391"/>
      <c r="J1246" s="411"/>
      <c r="K1246" s="412"/>
      <c r="L1246" s="413"/>
      <c r="M1246" s="855"/>
      <c r="N1246" s="422"/>
      <c r="O1246" s="415"/>
    </row>
    <row r="1247" spans="1:15" s="16" customFormat="1" ht="11.1" customHeight="1" x14ac:dyDescent="0.15">
      <c r="A1247" s="381">
        <v>0</v>
      </c>
      <c r="B1247" s="359">
        <v>0</v>
      </c>
      <c r="C1247" s="241" t="s">
        <v>1340</v>
      </c>
      <c r="D1247" s="386"/>
      <c r="E1247" s="387"/>
      <c r="F1247" s="504"/>
      <c r="G1247" s="498"/>
      <c r="H1247" s="430"/>
      <c r="I1247" s="391"/>
      <c r="J1247" s="397"/>
      <c r="K1247" s="387"/>
      <c r="L1247" s="390"/>
      <c r="M1247" s="856"/>
      <c r="N1247" s="359"/>
      <c r="O1247" s="399"/>
    </row>
    <row r="1248" spans="1:15" s="16" customFormat="1" ht="11.1" customHeight="1" x14ac:dyDescent="0.15">
      <c r="A1248" s="360">
        <v>0</v>
      </c>
      <c r="B1248" s="400" t="s">
        <v>1338</v>
      </c>
      <c r="C1248" s="242" t="s">
        <v>2016</v>
      </c>
      <c r="D1248" s="416">
        <v>14</v>
      </c>
      <c r="E1248" s="402" t="s">
        <v>1211</v>
      </c>
      <c r="F1248" s="500"/>
      <c r="G1248" s="501"/>
      <c r="H1248" s="405"/>
      <c r="I1248" s="406"/>
      <c r="J1248" s="407"/>
      <c r="K1248" s="408"/>
      <c r="L1248" s="389"/>
      <c r="M1248" s="852">
        <v>14</v>
      </c>
      <c r="N1248" s="853" t="s">
        <v>1211</v>
      </c>
      <c r="O1248" s="794">
        <v>0</v>
      </c>
    </row>
    <row r="1249" spans="1:15" s="16" customFormat="1" ht="11.1" customHeight="1" x14ac:dyDescent="0.15">
      <c r="A1249" s="11">
        <v>0</v>
      </c>
      <c r="B1249" s="359">
        <v>0</v>
      </c>
      <c r="C1249" s="241">
        <v>0</v>
      </c>
      <c r="D1249" s="386"/>
      <c r="E1249" s="387"/>
      <c r="F1249" s="497"/>
      <c r="G1249" s="498"/>
      <c r="H1249" s="390"/>
      <c r="I1249" s="391"/>
      <c r="J1249" s="411"/>
      <c r="K1249" s="412"/>
      <c r="L1249" s="413"/>
      <c r="M1249" s="855"/>
      <c r="N1249" s="422"/>
      <c r="O1249" s="415"/>
    </row>
    <row r="1250" spans="1:15" s="16" customFormat="1" ht="11.1" customHeight="1" x14ac:dyDescent="0.15">
      <c r="A1250" s="381">
        <v>0</v>
      </c>
      <c r="B1250" s="359">
        <v>0</v>
      </c>
      <c r="C1250" s="241">
        <v>0</v>
      </c>
      <c r="D1250" s="386"/>
      <c r="E1250" s="387"/>
      <c r="F1250" s="504"/>
      <c r="G1250" s="498"/>
      <c r="H1250" s="390"/>
      <c r="I1250" s="391"/>
      <c r="J1250" s="397"/>
      <c r="K1250" s="387"/>
      <c r="L1250" s="390"/>
      <c r="M1250" s="856"/>
      <c r="N1250" s="359"/>
      <c r="O1250" s="399"/>
    </row>
    <row r="1251" spans="1:15" s="16" customFormat="1" ht="11.1" customHeight="1" x14ac:dyDescent="0.15">
      <c r="A1251" s="360">
        <v>0</v>
      </c>
      <c r="B1251" s="400" t="s">
        <v>1449</v>
      </c>
      <c r="C1251" s="242" t="s">
        <v>1337</v>
      </c>
      <c r="D1251" s="416">
        <v>7</v>
      </c>
      <c r="E1251" s="402" t="s">
        <v>1211</v>
      </c>
      <c r="F1251" s="500"/>
      <c r="G1251" s="501"/>
      <c r="H1251" s="405"/>
      <c r="I1251" s="406"/>
      <c r="J1251" s="407"/>
      <c r="K1251" s="408"/>
      <c r="L1251" s="389"/>
      <c r="M1251" s="852">
        <v>7</v>
      </c>
      <c r="N1251" s="853" t="s">
        <v>1211</v>
      </c>
      <c r="O1251" s="794">
        <v>0</v>
      </c>
    </row>
    <row r="1252" spans="1:15" s="16" customFormat="1" ht="11.1" customHeight="1" x14ac:dyDescent="0.15">
      <c r="A1252" s="11">
        <v>0</v>
      </c>
      <c r="B1252" s="359">
        <v>0</v>
      </c>
      <c r="C1252" s="241" t="s">
        <v>2017</v>
      </c>
      <c r="D1252" s="386"/>
      <c r="E1252" s="387"/>
      <c r="F1252" s="497"/>
      <c r="G1252" s="498"/>
      <c r="H1252" s="390"/>
      <c r="I1252" s="391"/>
      <c r="J1252" s="411"/>
      <c r="K1252" s="412"/>
      <c r="L1252" s="413"/>
      <c r="M1252" s="855"/>
      <c r="N1252" s="422"/>
      <c r="O1252" s="415"/>
    </row>
    <row r="1253" spans="1:15" s="16" customFormat="1" ht="11.1" customHeight="1" x14ac:dyDescent="0.15">
      <c r="A1253" s="381">
        <v>0</v>
      </c>
      <c r="B1253" s="359">
        <v>0</v>
      </c>
      <c r="C1253" s="241" t="s">
        <v>2018</v>
      </c>
      <c r="D1253" s="386"/>
      <c r="E1253" s="387"/>
      <c r="F1253" s="504"/>
      <c r="G1253" s="498"/>
      <c r="H1253" s="390"/>
      <c r="I1253" s="391"/>
      <c r="J1253" s="397"/>
      <c r="K1253" s="387"/>
      <c r="L1253" s="390"/>
      <c r="M1253" s="856"/>
      <c r="N1253" s="359"/>
      <c r="O1253" s="399"/>
    </row>
    <row r="1254" spans="1:15" s="16" customFormat="1" ht="11.1" customHeight="1" x14ac:dyDescent="0.15">
      <c r="A1254" s="360">
        <v>0</v>
      </c>
      <c r="B1254" s="400" t="s">
        <v>1449</v>
      </c>
      <c r="C1254" s="242" t="s">
        <v>2019</v>
      </c>
      <c r="D1254" s="416">
        <v>7</v>
      </c>
      <c r="E1254" s="402" t="s">
        <v>1211</v>
      </c>
      <c r="F1254" s="500"/>
      <c r="G1254" s="501"/>
      <c r="H1254" s="405"/>
      <c r="I1254" s="406"/>
      <c r="J1254" s="407"/>
      <c r="K1254" s="408"/>
      <c r="L1254" s="389"/>
      <c r="M1254" s="852">
        <v>7</v>
      </c>
      <c r="N1254" s="853" t="s">
        <v>1211</v>
      </c>
      <c r="O1254" s="794">
        <v>0</v>
      </c>
    </row>
    <row r="1255" spans="1:15" s="436" customFormat="1" ht="11.1" customHeight="1" x14ac:dyDescent="0.15">
      <c r="A1255" s="11">
        <v>0</v>
      </c>
      <c r="B1255" s="359">
        <v>0</v>
      </c>
      <c r="C1255" s="241">
        <v>0</v>
      </c>
      <c r="D1255" s="386"/>
      <c r="E1255" s="387"/>
      <c r="F1255" s="497"/>
      <c r="G1255" s="498"/>
      <c r="H1255" s="390"/>
      <c r="I1255" s="391"/>
      <c r="J1255" s="411"/>
      <c r="K1255" s="412"/>
      <c r="L1255" s="413"/>
      <c r="M1255" s="855"/>
      <c r="N1255" s="422"/>
      <c r="O1255" s="415"/>
    </row>
    <row r="1256" spans="1:15" s="436" customFormat="1" ht="11.1" customHeight="1" x14ac:dyDescent="0.15">
      <c r="A1256" s="381">
        <v>0</v>
      </c>
      <c r="B1256" s="359">
        <v>0</v>
      </c>
      <c r="C1256" s="241" t="s">
        <v>1033</v>
      </c>
      <c r="D1256" s="386"/>
      <c r="E1256" s="387"/>
      <c r="F1256" s="504"/>
      <c r="G1256" s="498"/>
      <c r="H1256" s="430"/>
      <c r="I1256" s="391"/>
      <c r="J1256" s="397"/>
      <c r="K1256" s="387"/>
      <c r="L1256" s="390"/>
      <c r="M1256" s="856"/>
      <c r="N1256" s="359"/>
      <c r="O1256" s="399"/>
    </row>
    <row r="1257" spans="1:15" s="436" customFormat="1" ht="11.1" customHeight="1" x14ac:dyDescent="0.15">
      <c r="A1257" s="360">
        <v>0</v>
      </c>
      <c r="B1257" s="400" t="s">
        <v>1659</v>
      </c>
      <c r="C1257" s="242" t="s">
        <v>1660</v>
      </c>
      <c r="D1257" s="416">
        <v>1</v>
      </c>
      <c r="E1257" s="402" t="s">
        <v>1211</v>
      </c>
      <c r="F1257" s="500"/>
      <c r="G1257" s="501"/>
      <c r="H1257" s="405"/>
      <c r="I1257" s="406"/>
      <c r="J1257" s="407"/>
      <c r="K1257" s="408"/>
      <c r="L1257" s="389"/>
      <c r="M1257" s="852">
        <v>1</v>
      </c>
      <c r="N1257" s="853" t="s">
        <v>1211</v>
      </c>
      <c r="O1257" s="794">
        <v>0</v>
      </c>
    </row>
    <row r="1258" spans="1:15" s="436" customFormat="1" ht="11.1" customHeight="1" x14ac:dyDescent="0.15">
      <c r="A1258" s="11">
        <v>0</v>
      </c>
      <c r="B1258" s="359">
        <v>0</v>
      </c>
      <c r="C1258" s="241">
        <v>0</v>
      </c>
      <c r="D1258" s="386"/>
      <c r="E1258" s="387"/>
      <c r="F1258" s="497"/>
      <c r="G1258" s="498"/>
      <c r="H1258" s="390"/>
      <c r="I1258" s="391"/>
      <c r="J1258" s="426"/>
      <c r="K1258" s="412"/>
      <c r="L1258" s="413"/>
      <c r="M1258" s="855"/>
      <c r="N1258" s="422"/>
      <c r="O1258" s="415"/>
    </row>
    <row r="1259" spans="1:15" s="436" customFormat="1" ht="11.1" customHeight="1" x14ac:dyDescent="0.15">
      <c r="A1259" s="381">
        <v>0</v>
      </c>
      <c r="B1259" s="359">
        <v>0</v>
      </c>
      <c r="C1259" s="241" t="s">
        <v>1033</v>
      </c>
      <c r="D1259" s="386"/>
      <c r="E1259" s="387"/>
      <c r="F1259" s="504"/>
      <c r="G1259" s="498"/>
      <c r="H1259" s="430"/>
      <c r="I1259" s="391"/>
      <c r="J1259" s="427"/>
      <c r="K1259" s="387"/>
      <c r="L1259" s="390"/>
      <c r="M1259" s="856"/>
      <c r="N1259" s="359"/>
      <c r="O1259" s="399"/>
    </row>
    <row r="1260" spans="1:15" s="436" customFormat="1" ht="11.1" customHeight="1" x14ac:dyDescent="0.15">
      <c r="A1260" s="360">
        <v>0</v>
      </c>
      <c r="B1260" s="400" t="s">
        <v>1659</v>
      </c>
      <c r="C1260" s="242" t="s">
        <v>1661</v>
      </c>
      <c r="D1260" s="416">
        <v>26</v>
      </c>
      <c r="E1260" s="402" t="s">
        <v>1211</v>
      </c>
      <c r="F1260" s="500"/>
      <c r="G1260" s="501"/>
      <c r="H1260" s="405"/>
      <c r="I1260" s="406"/>
      <c r="J1260" s="428"/>
      <c r="K1260" s="429"/>
      <c r="L1260" s="405"/>
      <c r="M1260" s="852">
        <v>26</v>
      </c>
      <c r="N1260" s="853" t="s">
        <v>1211</v>
      </c>
      <c r="O1260" s="794">
        <v>0</v>
      </c>
    </row>
    <row r="1261" spans="1:15" s="16" customFormat="1" ht="11.1" customHeight="1" x14ac:dyDescent="0.15">
      <c r="A1261" s="11">
        <v>0</v>
      </c>
      <c r="B1261" s="359">
        <v>0</v>
      </c>
      <c r="C1261" s="241">
        <v>0</v>
      </c>
      <c r="D1261" s="386"/>
      <c r="E1261" s="387"/>
      <c r="F1261" s="497"/>
      <c r="G1261" s="498"/>
      <c r="H1261" s="390"/>
      <c r="I1261" s="391"/>
      <c r="J1261" s="411"/>
      <c r="K1261" s="412"/>
      <c r="L1261" s="413"/>
      <c r="M1261" s="855"/>
      <c r="N1261" s="422"/>
      <c r="O1261" s="415"/>
    </row>
    <row r="1262" spans="1:15" s="16" customFormat="1" ht="11.1" customHeight="1" x14ac:dyDescent="0.15">
      <c r="A1262" s="381">
        <v>0</v>
      </c>
      <c r="B1262" s="359">
        <v>0</v>
      </c>
      <c r="C1262" s="241" t="s">
        <v>1985</v>
      </c>
      <c r="D1262" s="386"/>
      <c r="E1262" s="387"/>
      <c r="F1262" s="508"/>
      <c r="G1262" s="498"/>
      <c r="H1262" s="390"/>
      <c r="I1262" s="391"/>
      <c r="J1262" s="397"/>
      <c r="K1262" s="387"/>
      <c r="L1262" s="390"/>
      <c r="M1262" s="856"/>
      <c r="N1262" s="359"/>
      <c r="O1262" s="399"/>
    </row>
    <row r="1263" spans="1:15" s="16" customFormat="1" ht="11.1" customHeight="1" x14ac:dyDescent="0.15">
      <c r="A1263" s="360">
        <v>0</v>
      </c>
      <c r="B1263" s="400" t="s">
        <v>667</v>
      </c>
      <c r="C1263" s="242" t="s">
        <v>1986</v>
      </c>
      <c r="D1263" s="416">
        <v>83</v>
      </c>
      <c r="E1263" s="402" t="s">
        <v>1211</v>
      </c>
      <c r="F1263" s="500"/>
      <c r="G1263" s="501"/>
      <c r="H1263" s="405"/>
      <c r="I1263" s="406"/>
      <c r="J1263" s="849">
        <v>57</v>
      </c>
      <c r="K1263" s="402" t="s">
        <v>1211</v>
      </c>
      <c r="L1263" s="501">
        <v>0</v>
      </c>
      <c r="M1263" s="852">
        <v>26</v>
      </c>
      <c r="N1263" s="853" t="s">
        <v>1211</v>
      </c>
      <c r="O1263" s="794">
        <v>0</v>
      </c>
    </row>
    <row r="1264" spans="1:15" s="16" customFormat="1" ht="11.1" customHeight="1" x14ac:dyDescent="0.15">
      <c r="A1264" s="11">
        <v>0</v>
      </c>
      <c r="B1264" s="359">
        <v>0</v>
      </c>
      <c r="C1264" s="241">
        <v>0</v>
      </c>
      <c r="D1264" s="386"/>
      <c r="E1264" s="387"/>
      <c r="F1264" s="497"/>
      <c r="G1264" s="498"/>
      <c r="H1264" s="390"/>
      <c r="I1264" s="391"/>
      <c r="J1264" s="411"/>
      <c r="K1264" s="412"/>
      <c r="L1264" s="413"/>
      <c r="M1264" s="855"/>
      <c r="N1264" s="422"/>
      <c r="O1264" s="415"/>
    </row>
    <row r="1265" spans="1:16" s="16" customFormat="1" ht="11.1" customHeight="1" x14ac:dyDescent="0.15">
      <c r="A1265" s="381">
        <v>0</v>
      </c>
      <c r="B1265" s="359">
        <v>0</v>
      </c>
      <c r="C1265" s="241" t="s">
        <v>1987</v>
      </c>
      <c r="D1265" s="386"/>
      <c r="E1265" s="387"/>
      <c r="F1265" s="504"/>
      <c r="G1265" s="498"/>
      <c r="H1265" s="390"/>
      <c r="I1265" s="391"/>
      <c r="J1265" s="397"/>
      <c r="K1265" s="387"/>
      <c r="L1265" s="390"/>
      <c r="M1265" s="856"/>
      <c r="N1265" s="359"/>
      <c r="O1265" s="399"/>
    </row>
    <row r="1266" spans="1:16" s="16" customFormat="1" ht="11.1" customHeight="1" x14ac:dyDescent="0.15">
      <c r="A1266" s="360">
        <v>0</v>
      </c>
      <c r="B1266" s="400" t="s">
        <v>667</v>
      </c>
      <c r="C1266" s="242" t="s">
        <v>1988</v>
      </c>
      <c r="D1266" s="416">
        <v>83</v>
      </c>
      <c r="E1266" s="402" t="s">
        <v>1211</v>
      </c>
      <c r="F1266" s="500"/>
      <c r="G1266" s="501"/>
      <c r="H1266" s="405"/>
      <c r="I1266" s="406"/>
      <c r="J1266" s="849">
        <v>57</v>
      </c>
      <c r="K1266" s="402" t="s">
        <v>1211</v>
      </c>
      <c r="L1266" s="501">
        <v>0</v>
      </c>
      <c r="M1266" s="852">
        <v>26</v>
      </c>
      <c r="N1266" s="853" t="s">
        <v>1211</v>
      </c>
      <c r="O1266" s="794">
        <v>0</v>
      </c>
    </row>
    <row r="1267" spans="1:16" s="16" customFormat="1" ht="11.1" customHeight="1" x14ac:dyDescent="0.15">
      <c r="A1267" s="11">
        <v>0</v>
      </c>
      <c r="B1267" s="359">
        <v>0</v>
      </c>
      <c r="C1267" s="241">
        <v>0</v>
      </c>
      <c r="D1267" s="386"/>
      <c r="E1267" s="387"/>
      <c r="F1267" s="497"/>
      <c r="G1267" s="498"/>
      <c r="H1267" s="390"/>
      <c r="I1267" s="391"/>
      <c r="J1267" s="426"/>
      <c r="K1267" s="412"/>
      <c r="L1267" s="413"/>
      <c r="M1267" s="855"/>
      <c r="N1267" s="412"/>
      <c r="O1267" s="415"/>
    </row>
    <row r="1268" spans="1:16" s="16" customFormat="1" ht="11.1" customHeight="1" x14ac:dyDescent="0.15">
      <c r="A1268" s="381">
        <v>0</v>
      </c>
      <c r="B1268" s="359">
        <v>0</v>
      </c>
      <c r="C1268" s="241">
        <v>0</v>
      </c>
      <c r="D1268" s="386"/>
      <c r="E1268" s="387"/>
      <c r="F1268" s="504"/>
      <c r="G1268" s="498"/>
      <c r="H1268" s="430"/>
      <c r="I1268" s="391"/>
      <c r="J1268" s="427"/>
      <c r="K1268" s="387"/>
      <c r="L1268" s="390"/>
      <c r="M1268" s="856"/>
      <c r="N1268" s="387"/>
      <c r="O1268" s="399"/>
    </row>
    <row r="1269" spans="1:16" s="16" customFormat="1" ht="11.1" customHeight="1" x14ac:dyDescent="0.15">
      <c r="A1269" s="360">
        <v>0</v>
      </c>
      <c r="B1269" s="400" t="s">
        <v>2020</v>
      </c>
      <c r="C1269" s="242" t="s">
        <v>668</v>
      </c>
      <c r="D1269" s="401">
        <v>119</v>
      </c>
      <c r="E1269" s="402" t="s">
        <v>641</v>
      </c>
      <c r="F1269" s="500"/>
      <c r="G1269" s="501"/>
      <c r="H1269" s="405"/>
      <c r="I1269" s="406"/>
      <c r="J1269" s="428">
        <v>52</v>
      </c>
      <c r="K1269" s="402" t="s">
        <v>641</v>
      </c>
      <c r="L1269" s="501">
        <v>0</v>
      </c>
      <c r="M1269" s="891">
        <v>67</v>
      </c>
      <c r="N1269" s="402" t="s">
        <v>641</v>
      </c>
      <c r="O1269" s="794">
        <v>0</v>
      </c>
    </row>
    <row r="1270" spans="1:16" s="16" customFormat="1" ht="11.1" customHeight="1" x14ac:dyDescent="0.15">
      <c r="A1270" s="11">
        <v>0</v>
      </c>
      <c r="B1270" s="359">
        <v>0</v>
      </c>
      <c r="C1270" s="241">
        <v>0</v>
      </c>
      <c r="D1270" s="386"/>
      <c r="E1270" s="387"/>
      <c r="F1270" s="497"/>
      <c r="G1270" s="498"/>
      <c r="H1270" s="390"/>
      <c r="I1270" s="391"/>
      <c r="J1270" s="426"/>
      <c r="K1270" s="412"/>
      <c r="L1270" s="413"/>
      <c r="M1270" s="855"/>
      <c r="N1270" s="412"/>
      <c r="O1270" s="415"/>
    </row>
    <row r="1271" spans="1:16" s="16" customFormat="1" ht="11.1" customHeight="1" x14ac:dyDescent="0.15">
      <c r="A1271" s="381">
        <v>0</v>
      </c>
      <c r="B1271" s="359">
        <v>0</v>
      </c>
      <c r="C1271" s="241">
        <v>0</v>
      </c>
      <c r="D1271" s="386"/>
      <c r="E1271" s="387"/>
      <c r="F1271" s="504"/>
      <c r="G1271" s="498"/>
      <c r="H1271" s="390"/>
      <c r="I1271" s="391"/>
      <c r="J1271" s="427"/>
      <c r="K1271" s="387"/>
      <c r="L1271" s="390"/>
      <c r="M1271" s="856"/>
      <c r="N1271" s="387"/>
      <c r="O1271" s="399"/>
    </row>
    <row r="1272" spans="1:16" s="16" customFormat="1" ht="11.1" customHeight="1" x14ac:dyDescent="0.15">
      <c r="A1272" s="360">
        <v>0</v>
      </c>
      <c r="B1272" s="400" t="s">
        <v>666</v>
      </c>
      <c r="C1272" s="242" t="s">
        <v>2021</v>
      </c>
      <c r="D1272" s="401">
        <v>1889</v>
      </c>
      <c r="E1272" s="402" t="s">
        <v>641</v>
      </c>
      <c r="F1272" s="500"/>
      <c r="G1272" s="501"/>
      <c r="H1272" s="405"/>
      <c r="I1272" s="406"/>
      <c r="J1272" s="428">
        <v>1041</v>
      </c>
      <c r="K1272" s="402" t="s">
        <v>641</v>
      </c>
      <c r="L1272" s="501">
        <v>0</v>
      </c>
      <c r="M1272" s="891">
        <v>848</v>
      </c>
      <c r="N1272" s="402" t="s">
        <v>641</v>
      </c>
      <c r="O1272" s="794">
        <v>0</v>
      </c>
    </row>
    <row r="1273" spans="1:16" s="16" customFormat="1" ht="11.1" customHeight="1" x14ac:dyDescent="0.15">
      <c r="A1273" s="11"/>
      <c r="B1273" s="359">
        <v>0</v>
      </c>
      <c r="C1273" s="241">
        <v>0</v>
      </c>
      <c r="D1273" s="386"/>
      <c r="E1273" s="387"/>
      <c r="F1273" s="497"/>
      <c r="G1273" s="498"/>
      <c r="H1273" s="390"/>
      <c r="I1273" s="391"/>
      <c r="J1273" s="426"/>
      <c r="K1273" s="412"/>
      <c r="L1273" s="413"/>
      <c r="M1273" s="855"/>
      <c r="N1273" s="422"/>
      <c r="O1273" s="415"/>
    </row>
    <row r="1274" spans="1:16" s="16" customFormat="1" ht="11.1" customHeight="1" x14ac:dyDescent="0.15">
      <c r="A1274" s="381"/>
      <c r="B1274" s="375"/>
      <c r="C1274" s="241"/>
      <c r="D1274" s="386"/>
      <c r="E1274" s="387"/>
      <c r="F1274" s="504"/>
      <c r="G1274" s="498"/>
      <c r="H1274" s="390"/>
      <c r="I1274" s="391"/>
      <c r="J1274" s="427"/>
      <c r="K1274" s="387"/>
      <c r="L1274" s="390"/>
      <c r="M1274" s="856"/>
      <c r="N1274" s="359"/>
      <c r="O1274" s="399"/>
    </row>
    <row r="1275" spans="1:16" s="16" customFormat="1" ht="11.1" customHeight="1" x14ac:dyDescent="0.15">
      <c r="A1275" s="360"/>
      <c r="B1275" s="400" t="s">
        <v>2022</v>
      </c>
      <c r="C1275" s="242" t="s">
        <v>2021</v>
      </c>
      <c r="D1275" s="416">
        <v>87.5</v>
      </c>
      <c r="E1275" s="402" t="s">
        <v>641</v>
      </c>
      <c r="F1275" s="500"/>
      <c r="G1275" s="501"/>
      <c r="H1275" s="405"/>
      <c r="I1275" s="406"/>
      <c r="J1275" s="428">
        <v>87.5</v>
      </c>
      <c r="K1275" s="402" t="s">
        <v>641</v>
      </c>
      <c r="L1275" s="501">
        <v>0</v>
      </c>
      <c r="M1275" s="852">
        <v>0</v>
      </c>
      <c r="N1275" s="853"/>
      <c r="O1275" s="794">
        <v>0</v>
      </c>
    </row>
    <row r="1276" spans="1:16" s="16" customFormat="1" ht="11.1" customHeight="1" x14ac:dyDescent="0.15">
      <c r="A1276" s="380"/>
      <c r="B1276" s="379"/>
      <c r="C1276" s="378"/>
      <c r="D1276" s="377"/>
      <c r="E1276" s="13"/>
      <c r="F1276" s="494"/>
      <c r="G1276" s="483"/>
      <c r="H1276" s="376"/>
      <c r="I1276" s="336"/>
      <c r="J1276" s="328"/>
      <c r="K1276" s="13"/>
      <c r="M1276" s="231"/>
      <c r="N1276" s="12"/>
      <c r="O1276" s="329"/>
    </row>
    <row r="1277" spans="1:16" s="16" customFormat="1" ht="11.1" customHeight="1" x14ac:dyDescent="0.15">
      <c r="A1277" s="11"/>
      <c r="B1277" s="375"/>
      <c r="C1277" s="378"/>
      <c r="D1277" s="377"/>
      <c r="E1277" s="13"/>
      <c r="F1277" s="494"/>
      <c r="G1277" s="483">
        <v>0</v>
      </c>
      <c r="I1277" s="336"/>
      <c r="J1277" s="328"/>
      <c r="K1277" s="13"/>
      <c r="L1277" s="15">
        <v>0</v>
      </c>
      <c r="M1277" s="231"/>
      <c r="N1277" s="12"/>
      <c r="O1277" s="431">
        <v>0</v>
      </c>
      <c r="P1277" s="478">
        <v>0</v>
      </c>
    </row>
    <row r="1278" spans="1:16" s="16" customFormat="1" ht="11.1" customHeight="1" x14ac:dyDescent="0.15">
      <c r="A1278" s="373"/>
      <c r="B1278" s="372"/>
      <c r="C1278" s="371"/>
      <c r="D1278" s="370"/>
      <c r="E1278" s="369"/>
      <c r="F1278" s="502"/>
      <c r="G1278" s="503"/>
      <c r="H1278" s="366"/>
      <c r="I1278" s="365"/>
      <c r="J1278" s="364"/>
      <c r="K1278" s="369"/>
      <c r="L1278" s="366"/>
      <c r="M1278" s="383"/>
      <c r="N1278" s="384"/>
      <c r="O1278" s="385"/>
    </row>
    <row r="1279" spans="1:16" s="3" customFormat="1" ht="13.5" x14ac:dyDescent="0.15">
      <c r="A1279" s="1"/>
      <c r="B1279" s="2"/>
      <c r="C1279" s="240"/>
      <c r="D1279" s="4"/>
      <c r="E1279" s="5"/>
      <c r="F1279" s="489"/>
      <c r="G1279" s="490"/>
      <c r="H1279" s="8"/>
      <c r="I1279" s="9"/>
      <c r="K1279" s="5"/>
      <c r="N1279" s="8" t="s">
        <v>581</v>
      </c>
      <c r="O1279" s="5">
        <v>26</v>
      </c>
    </row>
    <row r="1280" spans="1:16" s="10" customFormat="1" ht="30" customHeight="1" x14ac:dyDescent="0.15">
      <c r="A1280" s="1089" t="s">
        <v>1795</v>
      </c>
      <c r="B1280" s="1090"/>
      <c r="C1280" s="1090"/>
      <c r="D1280" s="1090"/>
      <c r="E1280" s="1090"/>
      <c r="F1280" s="1090"/>
      <c r="G1280" s="1090"/>
      <c r="H1280" s="1090"/>
      <c r="I1280" s="1090"/>
      <c r="J1280" s="1090"/>
      <c r="K1280" s="1090"/>
      <c r="L1280" s="1090"/>
      <c r="M1280" s="1090"/>
      <c r="N1280" s="1090"/>
      <c r="O1280" s="1091"/>
    </row>
    <row r="1281" spans="1:15" s="10" customFormat="1" ht="13.5" customHeight="1" x14ac:dyDescent="0.15">
      <c r="A1281" s="274"/>
      <c r="B1281" s="27" t="s">
        <v>1828</v>
      </c>
      <c r="C1281" s="275"/>
      <c r="D1281" s="275"/>
      <c r="E1281" s="275"/>
      <c r="F1281" s="491"/>
      <c r="G1281" s="491"/>
      <c r="H1281" s="275"/>
      <c r="I1281" s="275"/>
      <c r="J1281" s="275"/>
      <c r="K1281" s="275"/>
      <c r="L1281" s="275"/>
      <c r="M1281" s="275"/>
      <c r="N1281" s="275"/>
      <c r="O1281" s="434"/>
    </row>
    <row r="1282" spans="1:15" s="10" customFormat="1" ht="15.95" customHeight="1" x14ac:dyDescent="0.15">
      <c r="A1282" s="1092" t="s">
        <v>6</v>
      </c>
      <c r="B1282" s="1095" t="s">
        <v>34</v>
      </c>
      <c r="C1282" s="1098" t="s">
        <v>9</v>
      </c>
      <c r="D1282" s="1101" t="s">
        <v>1850</v>
      </c>
      <c r="E1282" s="1102"/>
      <c r="F1282" s="1102"/>
      <c r="G1282" s="1102"/>
      <c r="H1282" s="1102"/>
      <c r="I1282" s="1103"/>
      <c r="J1282" s="1101" t="s">
        <v>1851</v>
      </c>
      <c r="K1282" s="1102"/>
      <c r="L1282" s="1107"/>
      <c r="M1282" s="1109" t="s">
        <v>1852</v>
      </c>
      <c r="N1282" s="1102"/>
      <c r="O1282" s="1103"/>
    </row>
    <row r="1283" spans="1:15" s="10" customFormat="1" ht="15.95" customHeight="1" x14ac:dyDescent="0.15">
      <c r="A1283" s="1093"/>
      <c r="B1283" s="1096"/>
      <c r="C1283" s="1099"/>
      <c r="D1283" s="1104"/>
      <c r="E1283" s="1105"/>
      <c r="F1283" s="1105"/>
      <c r="G1283" s="1105"/>
      <c r="H1283" s="1105"/>
      <c r="I1283" s="1106"/>
      <c r="J1283" s="1104"/>
      <c r="K1283" s="1105"/>
      <c r="L1283" s="1108"/>
      <c r="M1283" s="1110"/>
      <c r="N1283" s="1105"/>
      <c r="O1283" s="1106"/>
    </row>
    <row r="1284" spans="1:15" s="3" customFormat="1" ht="15.95" customHeight="1" x14ac:dyDescent="0.15">
      <c r="A1284" s="1094"/>
      <c r="B1284" s="1097"/>
      <c r="C1284" s="1100"/>
      <c r="D1284" s="334" t="s">
        <v>4</v>
      </c>
      <c r="E1284" s="296" t="s">
        <v>5</v>
      </c>
      <c r="F1284" s="492"/>
      <c r="G1284" s="493"/>
      <c r="H1284" s="1111"/>
      <c r="I1284" s="1112"/>
      <c r="J1284" s="326" t="s">
        <v>4</v>
      </c>
      <c r="K1284" s="296" t="s">
        <v>5</v>
      </c>
      <c r="L1284" s="299"/>
      <c r="M1284" s="300" t="s">
        <v>4</v>
      </c>
      <c r="N1284" s="296" t="s">
        <v>5</v>
      </c>
      <c r="O1284" s="327"/>
    </row>
    <row r="1285" spans="1:15" s="16" customFormat="1" ht="11.1" customHeight="1" x14ac:dyDescent="0.15">
      <c r="A1285" s="11">
        <v>0</v>
      </c>
      <c r="B1285" s="12">
        <v>0</v>
      </c>
      <c r="C1285" s="241">
        <v>0</v>
      </c>
      <c r="D1285" s="335"/>
      <c r="E1285" s="13"/>
      <c r="F1285" s="494"/>
      <c r="G1285" s="483"/>
      <c r="I1285" s="336"/>
      <c r="J1285" s="328"/>
      <c r="K1285" s="13"/>
      <c r="M1285" s="231"/>
      <c r="N1285" s="12"/>
      <c r="O1285" s="329"/>
    </row>
    <row r="1286" spans="1:15" s="16" customFormat="1" ht="11.1" customHeight="1" x14ac:dyDescent="0.15">
      <c r="A1286" s="381">
        <v>0</v>
      </c>
      <c r="B1286" s="12">
        <v>0</v>
      </c>
      <c r="C1286" s="382">
        <v>0</v>
      </c>
      <c r="D1286" s="335"/>
      <c r="E1286" s="13"/>
      <c r="F1286" s="494"/>
      <c r="G1286" s="483"/>
      <c r="I1286" s="336"/>
      <c r="J1286" s="328"/>
      <c r="K1286" s="13"/>
      <c r="M1286" s="231"/>
      <c r="N1286" s="12"/>
      <c r="O1286" s="329"/>
    </row>
    <row r="1287" spans="1:15" s="16" customFormat="1" ht="11.1" customHeight="1" x14ac:dyDescent="0.15">
      <c r="A1287" s="360" t="s">
        <v>1838</v>
      </c>
      <c r="B1287" s="361" t="s">
        <v>1425</v>
      </c>
      <c r="C1287" s="363">
        <v>0</v>
      </c>
      <c r="D1287" s="337">
        <v>0</v>
      </c>
      <c r="E1287" s="362">
        <v>0</v>
      </c>
      <c r="F1287" s="495">
        <v>0</v>
      </c>
      <c r="G1287" s="496">
        <v>0</v>
      </c>
      <c r="H1287" s="20">
        <v>0</v>
      </c>
      <c r="I1287" s="338"/>
      <c r="J1287" s="328"/>
      <c r="K1287" s="13"/>
      <c r="M1287" s="231"/>
      <c r="N1287" s="12"/>
      <c r="O1287" s="329"/>
    </row>
    <row r="1288" spans="1:15" s="16" customFormat="1" ht="11.1" customHeight="1" x14ac:dyDescent="0.15">
      <c r="A1288" s="11">
        <v>0</v>
      </c>
      <c r="B1288" s="359">
        <v>0</v>
      </c>
      <c r="C1288" s="241">
        <v>0</v>
      </c>
      <c r="D1288" s="386"/>
      <c r="E1288" s="387"/>
      <c r="F1288" s="497"/>
      <c r="G1288" s="498"/>
      <c r="H1288" s="390"/>
      <c r="I1288" s="391"/>
      <c r="J1288" s="426"/>
      <c r="K1288" s="412"/>
      <c r="L1288" s="413"/>
      <c r="M1288" s="414"/>
      <c r="N1288" s="422"/>
      <c r="O1288" s="415"/>
    </row>
    <row r="1289" spans="1:15" s="16" customFormat="1" ht="11.1" customHeight="1" x14ac:dyDescent="0.15">
      <c r="A1289" s="381">
        <v>0</v>
      </c>
      <c r="B1289" s="359">
        <v>0</v>
      </c>
      <c r="C1289" s="241">
        <v>0</v>
      </c>
      <c r="D1289" s="386"/>
      <c r="E1289" s="387"/>
      <c r="F1289" s="504"/>
      <c r="G1289" s="498"/>
      <c r="H1289" s="390"/>
      <c r="I1289" s="391"/>
      <c r="J1289" s="427"/>
      <c r="K1289" s="387"/>
      <c r="L1289" s="390"/>
      <c r="M1289" s="398"/>
      <c r="N1289" s="359"/>
      <c r="O1289" s="399"/>
    </row>
    <row r="1290" spans="1:15" s="16" customFormat="1" ht="11.1" customHeight="1" x14ac:dyDescent="0.15">
      <c r="A1290" s="360">
        <v>0</v>
      </c>
      <c r="B1290" s="400" t="s">
        <v>1453</v>
      </c>
      <c r="C1290" s="242" t="s">
        <v>2023</v>
      </c>
      <c r="D1290" s="416">
        <v>5.4</v>
      </c>
      <c r="E1290" s="402" t="s">
        <v>641</v>
      </c>
      <c r="F1290" s="500"/>
      <c r="G1290" s="501"/>
      <c r="H1290" s="405"/>
      <c r="I1290" s="406"/>
      <c r="J1290" s="428">
        <v>3.6</v>
      </c>
      <c r="K1290" s="402" t="s">
        <v>641</v>
      </c>
      <c r="L1290" s="501">
        <v>0</v>
      </c>
      <c r="M1290" s="423">
        <v>1.8</v>
      </c>
      <c r="N1290" s="402" t="s">
        <v>641</v>
      </c>
      <c r="O1290" s="794">
        <v>0</v>
      </c>
    </row>
    <row r="1291" spans="1:15" s="436" customFormat="1" ht="11.1" customHeight="1" x14ac:dyDescent="0.15">
      <c r="A1291" s="11">
        <v>0</v>
      </c>
      <c r="B1291" s="359">
        <v>0</v>
      </c>
      <c r="C1291" s="241">
        <v>0</v>
      </c>
      <c r="D1291" s="386"/>
      <c r="E1291" s="387"/>
      <c r="F1291" s="497"/>
      <c r="G1291" s="498"/>
      <c r="H1291" s="390"/>
      <c r="I1291" s="391"/>
      <c r="J1291" s="397"/>
      <c r="K1291" s="387"/>
      <c r="L1291" s="390"/>
      <c r="M1291" s="398"/>
      <c r="N1291" s="387"/>
      <c r="O1291" s="399"/>
    </row>
    <row r="1292" spans="1:15" s="436" customFormat="1" ht="11.1" customHeight="1" x14ac:dyDescent="0.15">
      <c r="A1292" s="381">
        <v>0</v>
      </c>
      <c r="B1292" s="359">
        <v>0</v>
      </c>
      <c r="C1292" s="241">
        <v>0</v>
      </c>
      <c r="D1292" s="386"/>
      <c r="E1292" s="387"/>
      <c r="F1292" s="504"/>
      <c r="G1292" s="498"/>
      <c r="H1292" s="390"/>
      <c r="I1292" s="391"/>
      <c r="J1292" s="397"/>
      <c r="K1292" s="387"/>
      <c r="L1292" s="390"/>
      <c r="M1292" s="398"/>
      <c r="N1292" s="387"/>
      <c r="O1292" s="399"/>
    </row>
    <row r="1293" spans="1:15" s="436" customFormat="1" ht="11.1" customHeight="1" x14ac:dyDescent="0.15">
      <c r="A1293" s="360">
        <v>0</v>
      </c>
      <c r="B1293" s="485" t="s">
        <v>1455</v>
      </c>
      <c r="C1293" s="242">
        <v>0</v>
      </c>
      <c r="D1293" s="416">
        <v>1</v>
      </c>
      <c r="E1293" s="402" t="s">
        <v>44</v>
      </c>
      <c r="F1293" s="500"/>
      <c r="G1293" s="501"/>
      <c r="H1293" s="405"/>
      <c r="I1293" s="406"/>
      <c r="J1293" s="407">
        <v>1</v>
      </c>
      <c r="K1293" s="408" t="s">
        <v>44</v>
      </c>
      <c r="L1293" s="389"/>
      <c r="M1293" s="409">
        <v>1</v>
      </c>
      <c r="N1293" s="408" t="s">
        <v>44</v>
      </c>
      <c r="O1293" s="410"/>
    </row>
    <row r="1294" spans="1:15" s="436" customFormat="1" ht="11.1" customHeight="1" x14ac:dyDescent="0.15">
      <c r="A1294" s="11">
        <v>0</v>
      </c>
      <c r="B1294" s="359">
        <v>0</v>
      </c>
      <c r="C1294" s="241" t="s">
        <v>1662</v>
      </c>
      <c r="D1294" s="386"/>
      <c r="E1294" s="387"/>
      <c r="F1294" s="497"/>
      <c r="G1294" s="498"/>
      <c r="H1294" s="390"/>
      <c r="I1294" s="391"/>
      <c r="J1294" s="426"/>
      <c r="K1294" s="412"/>
      <c r="L1294" s="413"/>
      <c r="M1294" s="414"/>
      <c r="N1294" s="422"/>
      <c r="O1294" s="415"/>
    </row>
    <row r="1295" spans="1:15" s="436" customFormat="1" ht="11.1" customHeight="1" x14ac:dyDescent="0.15">
      <c r="A1295" s="381">
        <v>0</v>
      </c>
      <c r="B1295" s="359">
        <v>0</v>
      </c>
      <c r="C1295" s="241" t="s">
        <v>1663</v>
      </c>
      <c r="D1295" s="386"/>
      <c r="E1295" s="387"/>
      <c r="F1295" s="504"/>
      <c r="G1295" s="498"/>
      <c r="H1295" s="390"/>
      <c r="I1295" s="391"/>
      <c r="J1295" s="427"/>
      <c r="K1295" s="387"/>
      <c r="L1295" s="390"/>
      <c r="M1295" s="398"/>
      <c r="N1295" s="359"/>
      <c r="O1295" s="399"/>
    </row>
    <row r="1296" spans="1:15" s="436" customFormat="1" ht="11.1" customHeight="1" x14ac:dyDescent="0.15">
      <c r="A1296" s="360">
        <v>0</v>
      </c>
      <c r="B1296" s="400" t="s">
        <v>1456</v>
      </c>
      <c r="C1296" s="242" t="s">
        <v>1664</v>
      </c>
      <c r="D1296" s="416">
        <v>7</v>
      </c>
      <c r="E1296" s="402" t="s">
        <v>1211</v>
      </c>
      <c r="F1296" s="500"/>
      <c r="G1296" s="501"/>
      <c r="H1296" s="405"/>
      <c r="I1296" s="406"/>
      <c r="J1296" s="857">
        <v>7</v>
      </c>
      <c r="K1296" s="402" t="s">
        <v>1211</v>
      </c>
      <c r="L1296" s="501">
        <v>0</v>
      </c>
      <c r="M1296" s="423">
        <v>0</v>
      </c>
      <c r="N1296" s="402"/>
      <c r="O1296" s="794">
        <v>0</v>
      </c>
    </row>
    <row r="1297" spans="1:15" s="16" customFormat="1" ht="11.1" customHeight="1" x14ac:dyDescent="0.15">
      <c r="A1297" s="11">
        <v>0</v>
      </c>
      <c r="B1297" s="359">
        <v>0</v>
      </c>
      <c r="C1297" s="241">
        <v>0</v>
      </c>
      <c r="D1297" s="386"/>
      <c r="E1297" s="387"/>
      <c r="F1297" s="497"/>
      <c r="G1297" s="498"/>
      <c r="H1297" s="390"/>
      <c r="I1297" s="391"/>
      <c r="J1297" s="426"/>
      <c r="K1297" s="412"/>
      <c r="L1297" s="413"/>
      <c r="M1297" s="414"/>
      <c r="N1297" s="422"/>
      <c r="O1297" s="415"/>
    </row>
    <row r="1298" spans="1:15" s="16" customFormat="1" ht="11.1" customHeight="1" x14ac:dyDescent="0.15">
      <c r="A1298" s="381">
        <v>0</v>
      </c>
      <c r="B1298" s="359">
        <v>0</v>
      </c>
      <c r="C1298" s="241" t="s">
        <v>2024</v>
      </c>
      <c r="D1298" s="386"/>
      <c r="E1298" s="387"/>
      <c r="F1298" s="504"/>
      <c r="G1298" s="498"/>
      <c r="H1298" s="390"/>
      <c r="I1298" s="391"/>
      <c r="J1298" s="427"/>
      <c r="K1298" s="387"/>
      <c r="L1298" s="390"/>
      <c r="M1298" s="398"/>
      <c r="N1298" s="359"/>
      <c r="O1298" s="399"/>
    </row>
    <row r="1299" spans="1:15" s="16" customFormat="1" ht="11.1" customHeight="1" x14ac:dyDescent="0.15">
      <c r="A1299" s="360">
        <v>0</v>
      </c>
      <c r="B1299" s="485" t="s">
        <v>1458</v>
      </c>
      <c r="C1299" s="242" t="s">
        <v>2025</v>
      </c>
      <c r="D1299" s="401">
        <v>255</v>
      </c>
      <c r="E1299" s="402" t="s">
        <v>641</v>
      </c>
      <c r="F1299" s="500"/>
      <c r="G1299" s="501"/>
      <c r="H1299" s="405"/>
      <c r="I1299" s="406"/>
      <c r="J1299" s="428">
        <v>125</v>
      </c>
      <c r="K1299" s="402" t="s">
        <v>641</v>
      </c>
      <c r="L1299" s="501">
        <v>0</v>
      </c>
      <c r="M1299" s="423">
        <v>130</v>
      </c>
      <c r="N1299" s="853" t="s">
        <v>641</v>
      </c>
      <c r="O1299" s="794">
        <v>0</v>
      </c>
    </row>
    <row r="1300" spans="1:15" s="436" customFormat="1" ht="11.1" customHeight="1" x14ac:dyDescent="0.15">
      <c r="A1300" s="11">
        <v>0</v>
      </c>
      <c r="B1300" s="359">
        <v>0</v>
      </c>
      <c r="C1300" s="241" t="s">
        <v>1033</v>
      </c>
      <c r="D1300" s="386"/>
      <c r="E1300" s="387"/>
      <c r="F1300" s="497"/>
      <c r="G1300" s="498"/>
      <c r="H1300" s="390"/>
      <c r="I1300" s="391"/>
      <c r="J1300" s="426"/>
      <c r="K1300" s="412"/>
      <c r="L1300" s="413"/>
      <c r="M1300" s="414"/>
      <c r="N1300" s="422"/>
      <c r="O1300" s="415"/>
    </row>
    <row r="1301" spans="1:15" s="436" customFormat="1" ht="11.1" customHeight="1" x14ac:dyDescent="0.15">
      <c r="A1301" s="381">
        <v>0</v>
      </c>
      <c r="B1301" s="359">
        <v>0</v>
      </c>
      <c r="C1301" s="241" t="s">
        <v>670</v>
      </c>
      <c r="D1301" s="386"/>
      <c r="E1301" s="387"/>
      <c r="F1301" s="497"/>
      <c r="G1301" s="498"/>
      <c r="H1301" s="430"/>
      <c r="I1301" s="391"/>
      <c r="J1301" s="427"/>
      <c r="K1301" s="387"/>
      <c r="L1301" s="390"/>
      <c r="M1301" s="398"/>
      <c r="N1301" s="359"/>
      <c r="O1301" s="399"/>
    </row>
    <row r="1302" spans="1:15" s="436" customFormat="1" ht="11.1" customHeight="1" x14ac:dyDescent="0.15">
      <c r="A1302" s="360">
        <v>0</v>
      </c>
      <c r="B1302" s="400" t="s">
        <v>1458</v>
      </c>
      <c r="C1302" s="242" t="s">
        <v>671</v>
      </c>
      <c r="D1302" s="416">
        <v>29.3</v>
      </c>
      <c r="E1302" s="402" t="s">
        <v>641</v>
      </c>
      <c r="F1302" s="500"/>
      <c r="G1302" s="501"/>
      <c r="H1302" s="405"/>
      <c r="I1302" s="406"/>
      <c r="J1302" s="428">
        <v>29.3</v>
      </c>
      <c r="K1302" s="402" t="s">
        <v>641</v>
      </c>
      <c r="L1302" s="501">
        <v>0</v>
      </c>
      <c r="M1302" s="423">
        <v>0</v>
      </c>
      <c r="N1302" s="853"/>
      <c r="O1302" s="794">
        <v>0</v>
      </c>
    </row>
    <row r="1303" spans="1:15" s="436" customFormat="1" ht="11.1" customHeight="1" x14ac:dyDescent="0.15">
      <c r="A1303" s="11">
        <v>0</v>
      </c>
      <c r="B1303" s="359">
        <v>0</v>
      </c>
      <c r="C1303" s="241" t="s">
        <v>1033</v>
      </c>
      <c r="D1303" s="386"/>
      <c r="E1303" s="387"/>
      <c r="F1303" s="497"/>
      <c r="G1303" s="498"/>
      <c r="H1303" s="390"/>
      <c r="I1303" s="391"/>
      <c r="J1303" s="426"/>
      <c r="K1303" s="412"/>
      <c r="L1303" s="413"/>
      <c r="M1303" s="414"/>
      <c r="N1303" s="422"/>
      <c r="O1303" s="415"/>
    </row>
    <row r="1304" spans="1:15" s="436" customFormat="1" ht="11.1" customHeight="1" x14ac:dyDescent="0.15">
      <c r="A1304" s="381">
        <v>0</v>
      </c>
      <c r="B1304" s="359">
        <v>0</v>
      </c>
      <c r="C1304" s="241" t="s">
        <v>1665</v>
      </c>
      <c r="D1304" s="386"/>
      <c r="E1304" s="387"/>
      <c r="F1304" s="497"/>
      <c r="G1304" s="498"/>
      <c r="H1304" s="430"/>
      <c r="I1304" s="391"/>
      <c r="J1304" s="427"/>
      <c r="K1304" s="387"/>
      <c r="L1304" s="390"/>
      <c r="M1304" s="398"/>
      <c r="N1304" s="359"/>
      <c r="O1304" s="399"/>
    </row>
    <row r="1305" spans="1:15" s="436" customFormat="1" ht="11.1" customHeight="1" x14ac:dyDescent="0.15">
      <c r="A1305" s="360">
        <v>0</v>
      </c>
      <c r="B1305" s="485" t="s">
        <v>1461</v>
      </c>
      <c r="C1305" s="242" t="s">
        <v>1666</v>
      </c>
      <c r="D1305" s="401">
        <v>247</v>
      </c>
      <c r="E1305" s="402" t="s">
        <v>641</v>
      </c>
      <c r="F1305" s="500"/>
      <c r="G1305" s="501"/>
      <c r="H1305" s="405"/>
      <c r="I1305" s="406"/>
      <c r="J1305" s="428">
        <v>179</v>
      </c>
      <c r="K1305" s="402" t="s">
        <v>641</v>
      </c>
      <c r="L1305" s="501">
        <v>0</v>
      </c>
      <c r="M1305" s="423">
        <v>68</v>
      </c>
      <c r="N1305" s="853" t="s">
        <v>641</v>
      </c>
      <c r="O1305" s="794">
        <v>0</v>
      </c>
    </row>
    <row r="1306" spans="1:15" s="436" customFormat="1" ht="11.1" customHeight="1" x14ac:dyDescent="0.15">
      <c r="A1306" s="11">
        <v>0</v>
      </c>
      <c r="B1306" s="359">
        <v>0</v>
      </c>
      <c r="C1306" s="241" t="s">
        <v>1033</v>
      </c>
      <c r="D1306" s="386"/>
      <c r="E1306" s="387"/>
      <c r="F1306" s="497"/>
      <c r="G1306" s="498"/>
      <c r="H1306" s="390"/>
      <c r="I1306" s="391"/>
      <c r="J1306" s="426"/>
      <c r="K1306" s="412"/>
      <c r="L1306" s="413"/>
      <c r="M1306" s="414"/>
      <c r="N1306" s="422"/>
      <c r="O1306" s="415"/>
    </row>
    <row r="1307" spans="1:15" s="436" customFormat="1" ht="11.1" customHeight="1" x14ac:dyDescent="0.15">
      <c r="A1307" s="381">
        <v>0</v>
      </c>
      <c r="B1307" s="359">
        <v>0</v>
      </c>
      <c r="C1307" s="241" t="s">
        <v>1335</v>
      </c>
      <c r="D1307" s="386"/>
      <c r="E1307" s="387"/>
      <c r="F1307" s="504"/>
      <c r="G1307" s="498"/>
      <c r="H1307" s="390"/>
      <c r="I1307" s="391"/>
      <c r="J1307" s="427"/>
      <c r="K1307" s="387"/>
      <c r="L1307" s="390"/>
      <c r="M1307" s="398"/>
      <c r="N1307" s="359"/>
      <c r="O1307" s="399"/>
    </row>
    <row r="1308" spans="1:15" s="436" customFormat="1" ht="11.1" customHeight="1" x14ac:dyDescent="0.15">
      <c r="A1308" s="360">
        <v>0</v>
      </c>
      <c r="B1308" s="400" t="s">
        <v>672</v>
      </c>
      <c r="C1308" s="242" t="s">
        <v>673</v>
      </c>
      <c r="D1308" s="416">
        <v>33</v>
      </c>
      <c r="E1308" s="402" t="s">
        <v>1211</v>
      </c>
      <c r="F1308" s="500"/>
      <c r="G1308" s="501"/>
      <c r="H1308" s="405"/>
      <c r="I1308" s="406"/>
      <c r="J1308" s="428">
        <v>0</v>
      </c>
      <c r="K1308" s="402"/>
      <c r="L1308" s="501">
        <v>0</v>
      </c>
      <c r="M1308" s="852">
        <v>33</v>
      </c>
      <c r="N1308" s="853" t="s">
        <v>1211</v>
      </c>
      <c r="O1308" s="794">
        <v>0</v>
      </c>
    </row>
    <row r="1309" spans="1:15" s="436" customFormat="1" ht="11.1" customHeight="1" x14ac:dyDescent="0.15">
      <c r="A1309" s="11">
        <v>0</v>
      </c>
      <c r="B1309" s="359">
        <v>0</v>
      </c>
      <c r="C1309" s="241" t="s">
        <v>1033</v>
      </c>
      <c r="D1309" s="386"/>
      <c r="E1309" s="387"/>
      <c r="F1309" s="497"/>
      <c r="G1309" s="498"/>
      <c r="H1309" s="390"/>
      <c r="I1309" s="391"/>
      <c r="J1309" s="426"/>
      <c r="K1309" s="412"/>
      <c r="L1309" s="413"/>
      <c r="M1309" s="414"/>
      <c r="N1309" s="422"/>
      <c r="O1309" s="415"/>
    </row>
    <row r="1310" spans="1:15" s="436" customFormat="1" ht="11.1" customHeight="1" x14ac:dyDescent="0.15">
      <c r="A1310" s="381">
        <v>0</v>
      </c>
      <c r="B1310" s="359">
        <v>0</v>
      </c>
      <c r="C1310" s="241" t="s">
        <v>1667</v>
      </c>
      <c r="D1310" s="386"/>
      <c r="E1310" s="387"/>
      <c r="F1310" s="497"/>
      <c r="G1310" s="498"/>
      <c r="H1310" s="390"/>
      <c r="I1310" s="391"/>
      <c r="J1310" s="427"/>
      <c r="K1310" s="387"/>
      <c r="L1310" s="390"/>
      <c r="M1310" s="398"/>
      <c r="N1310" s="359"/>
      <c r="O1310" s="399"/>
    </row>
    <row r="1311" spans="1:15" s="436" customFormat="1" ht="11.1" customHeight="1" x14ac:dyDescent="0.15">
      <c r="A1311" s="360">
        <v>0</v>
      </c>
      <c r="B1311" s="400" t="s">
        <v>1462</v>
      </c>
      <c r="C1311" s="242" t="s">
        <v>1668</v>
      </c>
      <c r="D1311" s="416">
        <v>19</v>
      </c>
      <c r="E1311" s="402" t="s">
        <v>1211</v>
      </c>
      <c r="F1311" s="500"/>
      <c r="G1311" s="501"/>
      <c r="H1311" s="405"/>
      <c r="I1311" s="406"/>
      <c r="J1311" s="857">
        <v>19</v>
      </c>
      <c r="K1311" s="402" t="s">
        <v>1211</v>
      </c>
      <c r="L1311" s="501">
        <v>0</v>
      </c>
      <c r="M1311" s="423">
        <v>0</v>
      </c>
      <c r="N1311" s="853"/>
      <c r="O1311" s="794">
        <v>0</v>
      </c>
    </row>
    <row r="1312" spans="1:15" s="436" customFormat="1" ht="11.1" customHeight="1" x14ac:dyDescent="0.15">
      <c r="A1312" s="11">
        <v>0</v>
      </c>
      <c r="B1312" s="359">
        <v>0</v>
      </c>
      <c r="C1312" s="241" t="s">
        <v>1669</v>
      </c>
      <c r="D1312" s="386"/>
      <c r="E1312" s="387"/>
      <c r="F1312" s="497"/>
      <c r="G1312" s="498"/>
      <c r="H1312" s="390"/>
      <c r="I1312" s="391"/>
      <c r="J1312" s="426"/>
      <c r="K1312" s="412"/>
      <c r="L1312" s="413"/>
      <c r="M1312" s="414"/>
      <c r="N1312" s="422"/>
      <c r="O1312" s="415"/>
    </row>
    <row r="1313" spans="1:16" s="436" customFormat="1" ht="11.1" customHeight="1" x14ac:dyDescent="0.15">
      <c r="A1313" s="381">
        <v>0</v>
      </c>
      <c r="B1313" s="359" t="s">
        <v>1463</v>
      </c>
      <c r="C1313" s="241" t="s">
        <v>1670</v>
      </c>
      <c r="D1313" s="386"/>
      <c r="E1313" s="387"/>
      <c r="F1313" s="497"/>
      <c r="G1313" s="498"/>
      <c r="H1313" s="430"/>
      <c r="I1313" s="391"/>
      <c r="J1313" s="427"/>
      <c r="K1313" s="387"/>
      <c r="L1313" s="390"/>
      <c r="M1313" s="398"/>
      <c r="N1313" s="359"/>
      <c r="O1313" s="399"/>
    </row>
    <row r="1314" spans="1:16" s="436" customFormat="1" ht="11.1" customHeight="1" x14ac:dyDescent="0.15">
      <c r="A1314" s="360">
        <v>0</v>
      </c>
      <c r="B1314" s="400" t="s">
        <v>1671</v>
      </c>
      <c r="C1314" s="242" t="s">
        <v>1672</v>
      </c>
      <c r="D1314" s="416">
        <v>31.6</v>
      </c>
      <c r="E1314" s="402" t="s">
        <v>641</v>
      </c>
      <c r="F1314" s="500"/>
      <c r="G1314" s="501"/>
      <c r="H1314" s="405"/>
      <c r="I1314" s="406"/>
      <c r="J1314" s="428">
        <v>31.6</v>
      </c>
      <c r="K1314" s="402" t="s">
        <v>641</v>
      </c>
      <c r="L1314" s="501">
        <v>0</v>
      </c>
      <c r="M1314" s="423">
        <v>0</v>
      </c>
      <c r="N1314" s="853"/>
      <c r="O1314" s="794">
        <v>0</v>
      </c>
    </row>
    <row r="1315" spans="1:16" s="436" customFormat="1" ht="11.1" customHeight="1" x14ac:dyDescent="0.15">
      <c r="A1315" s="11">
        <v>0</v>
      </c>
      <c r="B1315" s="359">
        <v>0</v>
      </c>
      <c r="C1315" s="241" t="s">
        <v>1033</v>
      </c>
      <c r="D1315" s="386"/>
      <c r="E1315" s="387"/>
      <c r="F1315" s="497"/>
      <c r="G1315" s="498"/>
      <c r="H1315" s="390"/>
      <c r="I1315" s="391"/>
      <c r="J1315" s="426"/>
      <c r="K1315" s="412"/>
      <c r="L1315" s="413"/>
      <c r="M1315" s="414"/>
      <c r="N1315" s="422"/>
      <c r="O1315" s="415"/>
    </row>
    <row r="1316" spans="1:16" s="436" customFormat="1" ht="11.1" customHeight="1" x14ac:dyDescent="0.15">
      <c r="A1316" s="381">
        <v>0</v>
      </c>
      <c r="B1316" s="359" t="s">
        <v>1209</v>
      </c>
      <c r="C1316" s="241" t="s">
        <v>1210</v>
      </c>
      <c r="D1316" s="386"/>
      <c r="E1316" s="387"/>
      <c r="F1316" s="497"/>
      <c r="G1316" s="498"/>
      <c r="H1316" s="430"/>
      <c r="I1316" s="391"/>
      <c r="J1316" s="427"/>
      <c r="K1316" s="387"/>
      <c r="L1316" s="390"/>
      <c r="M1316" s="398"/>
      <c r="N1316" s="359"/>
      <c r="O1316" s="399"/>
    </row>
    <row r="1317" spans="1:16" s="436" customFormat="1" ht="11.1" customHeight="1" x14ac:dyDescent="0.15">
      <c r="A1317" s="360">
        <v>0</v>
      </c>
      <c r="B1317" s="400" t="s">
        <v>1027</v>
      </c>
      <c r="C1317" s="242" t="s">
        <v>1028</v>
      </c>
      <c r="D1317" s="416">
        <v>4</v>
      </c>
      <c r="E1317" s="402" t="s">
        <v>1211</v>
      </c>
      <c r="F1317" s="500"/>
      <c r="G1317" s="501"/>
      <c r="H1317" s="405"/>
      <c r="I1317" s="406"/>
      <c r="J1317" s="428"/>
      <c r="K1317" s="402"/>
      <c r="L1317" s="501"/>
      <c r="M1317" s="852">
        <v>4</v>
      </c>
      <c r="N1317" s="853" t="s">
        <v>1211</v>
      </c>
      <c r="O1317" s="794">
        <v>0</v>
      </c>
    </row>
    <row r="1318" spans="1:16" s="16" customFormat="1" ht="11.1" customHeight="1" x14ac:dyDescent="0.15">
      <c r="A1318" s="11">
        <v>0</v>
      </c>
      <c r="B1318" s="359">
        <v>0</v>
      </c>
      <c r="C1318" s="241">
        <v>0</v>
      </c>
      <c r="D1318" s="386"/>
      <c r="E1318" s="387"/>
      <c r="F1318" s="497"/>
      <c r="G1318" s="498"/>
      <c r="H1318" s="390"/>
      <c r="I1318" s="391"/>
      <c r="J1318" s="426"/>
      <c r="K1318" s="412"/>
      <c r="L1318" s="413"/>
      <c r="M1318" s="414"/>
      <c r="N1318" s="422"/>
      <c r="O1318" s="415"/>
    </row>
    <row r="1319" spans="1:16" s="16" customFormat="1" ht="11.1" customHeight="1" x14ac:dyDescent="0.15">
      <c r="A1319" s="381">
        <v>0</v>
      </c>
      <c r="B1319" s="359">
        <v>0</v>
      </c>
      <c r="C1319" s="241" t="s">
        <v>1033</v>
      </c>
      <c r="D1319" s="386"/>
      <c r="E1319" s="387"/>
      <c r="F1319" s="497"/>
      <c r="G1319" s="498"/>
      <c r="H1319" s="390"/>
      <c r="I1319" s="391"/>
      <c r="J1319" s="427"/>
      <c r="K1319" s="387"/>
      <c r="L1319" s="390"/>
      <c r="M1319" s="398"/>
      <c r="N1319" s="359"/>
      <c r="O1319" s="399"/>
    </row>
    <row r="1320" spans="1:16" s="16" customFormat="1" ht="11.1" customHeight="1" x14ac:dyDescent="0.15">
      <c r="A1320" s="360">
        <v>0</v>
      </c>
      <c r="B1320" s="400" t="s">
        <v>1464</v>
      </c>
      <c r="C1320" s="242" t="s">
        <v>1673</v>
      </c>
      <c r="D1320" s="416">
        <v>86.1</v>
      </c>
      <c r="E1320" s="402" t="s">
        <v>641</v>
      </c>
      <c r="F1320" s="500"/>
      <c r="G1320" s="501"/>
      <c r="H1320" s="405"/>
      <c r="I1320" s="406"/>
      <c r="J1320" s="428">
        <v>86.1</v>
      </c>
      <c r="K1320" s="402" t="s">
        <v>641</v>
      </c>
      <c r="L1320" s="501">
        <v>0</v>
      </c>
      <c r="M1320" s="423">
        <v>0</v>
      </c>
      <c r="N1320" s="853"/>
      <c r="O1320" s="794">
        <v>0</v>
      </c>
    </row>
    <row r="1321" spans="1:16" s="16" customFormat="1" ht="11.1" customHeight="1" x14ac:dyDescent="0.15">
      <c r="A1321" s="11">
        <v>0</v>
      </c>
      <c r="B1321" s="359">
        <v>0</v>
      </c>
      <c r="C1321" s="241" t="s">
        <v>1033</v>
      </c>
      <c r="D1321" s="386"/>
      <c r="E1321" s="387"/>
      <c r="F1321" s="497"/>
      <c r="G1321" s="498"/>
      <c r="H1321" s="390"/>
      <c r="I1321" s="391"/>
      <c r="J1321" s="426"/>
      <c r="K1321" s="412"/>
      <c r="L1321" s="413"/>
      <c r="M1321" s="414"/>
      <c r="N1321" s="422"/>
      <c r="O1321" s="415"/>
    </row>
    <row r="1322" spans="1:16" s="16" customFormat="1" ht="11.1" customHeight="1" x14ac:dyDescent="0.15">
      <c r="A1322" s="381">
        <v>0</v>
      </c>
      <c r="B1322" s="359" t="s">
        <v>1465</v>
      </c>
      <c r="C1322" s="241" t="s">
        <v>1674</v>
      </c>
      <c r="D1322" s="386"/>
      <c r="E1322" s="387"/>
      <c r="F1322" s="497"/>
      <c r="G1322" s="498"/>
      <c r="H1322" s="390"/>
      <c r="I1322" s="391"/>
      <c r="J1322" s="427"/>
      <c r="K1322" s="387"/>
      <c r="L1322" s="390"/>
      <c r="M1322" s="398"/>
      <c r="N1322" s="359"/>
      <c r="O1322" s="399"/>
    </row>
    <row r="1323" spans="1:16" s="16" customFormat="1" ht="11.1" customHeight="1" x14ac:dyDescent="0.15">
      <c r="A1323" s="360">
        <v>0</v>
      </c>
      <c r="B1323" s="400" t="s">
        <v>1675</v>
      </c>
      <c r="C1323" s="242" t="s">
        <v>1676</v>
      </c>
      <c r="D1323" s="416">
        <v>3.7</v>
      </c>
      <c r="E1323" s="402" t="s">
        <v>641</v>
      </c>
      <c r="F1323" s="500"/>
      <c r="G1323" s="501"/>
      <c r="H1323" s="405"/>
      <c r="I1323" s="406"/>
      <c r="J1323" s="428">
        <v>3.7</v>
      </c>
      <c r="K1323" s="402" t="s">
        <v>641</v>
      </c>
      <c r="L1323" s="501">
        <v>0</v>
      </c>
      <c r="M1323" s="423"/>
      <c r="N1323" s="424"/>
      <c r="O1323" s="425"/>
    </row>
    <row r="1324" spans="1:16" s="16" customFormat="1" ht="11.1" customHeight="1" x14ac:dyDescent="0.15">
      <c r="A1324" s="11"/>
      <c r="B1324" s="359">
        <v>0</v>
      </c>
      <c r="C1324" s="241">
        <v>0</v>
      </c>
      <c r="D1324" s="386"/>
      <c r="E1324" s="387"/>
      <c r="F1324" s="497"/>
      <c r="G1324" s="498"/>
      <c r="H1324" s="390"/>
      <c r="I1324" s="391"/>
      <c r="J1324" s="426"/>
      <c r="K1324" s="412"/>
      <c r="L1324" s="413"/>
      <c r="M1324" s="414"/>
      <c r="N1324" s="422"/>
      <c r="O1324" s="415"/>
    </row>
    <row r="1325" spans="1:16" s="16" customFormat="1" ht="11.1" customHeight="1" x14ac:dyDescent="0.15">
      <c r="A1325" s="381"/>
      <c r="B1325" s="375"/>
      <c r="C1325" s="241"/>
      <c r="D1325" s="386"/>
      <c r="E1325" s="387"/>
      <c r="F1325" s="497"/>
      <c r="G1325" s="498">
        <v>0</v>
      </c>
      <c r="H1325" s="390"/>
      <c r="I1325" s="391"/>
      <c r="J1325" s="427"/>
      <c r="K1325" s="387"/>
      <c r="L1325" s="547">
        <v>0</v>
      </c>
      <c r="M1325" s="548"/>
      <c r="N1325" s="549"/>
      <c r="O1325" s="447">
        <v>0</v>
      </c>
      <c r="P1325" s="478">
        <v>0</v>
      </c>
    </row>
    <row r="1326" spans="1:16" s="16" customFormat="1" ht="11.1" customHeight="1" x14ac:dyDescent="0.15">
      <c r="A1326" s="360"/>
      <c r="B1326" s="400"/>
      <c r="C1326" s="242">
        <v>0</v>
      </c>
      <c r="D1326" s="416">
        <v>0</v>
      </c>
      <c r="E1326" s="402">
        <v>0</v>
      </c>
      <c r="F1326" s="500">
        <v>0</v>
      </c>
      <c r="G1326" s="501">
        <v>0</v>
      </c>
      <c r="H1326" s="405">
        <v>0</v>
      </c>
      <c r="I1326" s="406"/>
      <c r="J1326" s="428"/>
      <c r="K1326" s="429"/>
      <c r="L1326" s="405"/>
      <c r="M1326" s="423"/>
      <c r="N1326" s="424"/>
      <c r="O1326" s="425"/>
    </row>
    <row r="1327" spans="1:16" s="16" customFormat="1" ht="11.1" customHeight="1" x14ac:dyDescent="0.15">
      <c r="A1327" s="380"/>
      <c r="B1327" s="379"/>
      <c r="C1327" s="378"/>
      <c r="D1327" s="377"/>
      <c r="E1327" s="13"/>
      <c r="F1327" s="494"/>
      <c r="G1327" s="483"/>
      <c r="H1327" s="376"/>
      <c r="I1327" s="336"/>
      <c r="J1327" s="328"/>
      <c r="K1327" s="13"/>
      <c r="M1327" s="231"/>
      <c r="N1327" s="12"/>
      <c r="O1327" s="329"/>
    </row>
    <row r="1328" spans="1:16" s="16" customFormat="1" ht="11.1" customHeight="1" x14ac:dyDescent="0.15">
      <c r="A1328" s="11"/>
      <c r="B1328" s="375"/>
      <c r="C1328" s="378"/>
      <c r="D1328" s="377"/>
      <c r="E1328" s="13"/>
      <c r="F1328" s="494"/>
      <c r="G1328" s="483">
        <v>0</v>
      </c>
      <c r="I1328" s="336"/>
      <c r="J1328" s="328"/>
      <c r="K1328" s="13"/>
      <c r="L1328" s="15">
        <v>0</v>
      </c>
      <c r="M1328" s="231"/>
      <c r="N1328" s="12"/>
      <c r="O1328" s="431">
        <v>0</v>
      </c>
      <c r="P1328" s="478">
        <v>0</v>
      </c>
    </row>
    <row r="1329" spans="1:15" s="16" customFormat="1" ht="11.1" customHeight="1" x14ac:dyDescent="0.15">
      <c r="A1329" s="373"/>
      <c r="B1329" s="372"/>
      <c r="C1329" s="371"/>
      <c r="D1329" s="370"/>
      <c r="E1329" s="369"/>
      <c r="F1329" s="502"/>
      <c r="G1329" s="503"/>
      <c r="H1329" s="366"/>
      <c r="I1329" s="365"/>
      <c r="J1329" s="364"/>
      <c r="K1329" s="369"/>
      <c r="L1329" s="366"/>
      <c r="M1329" s="383"/>
      <c r="N1329" s="384"/>
      <c r="O1329" s="385"/>
    </row>
    <row r="1330" spans="1:15" s="3" customFormat="1" ht="13.5" x14ac:dyDescent="0.15">
      <c r="A1330" s="1"/>
      <c r="B1330" s="2"/>
      <c r="C1330" s="240"/>
      <c r="D1330" s="4"/>
      <c r="E1330" s="5"/>
      <c r="F1330" s="489"/>
      <c r="G1330" s="490"/>
      <c r="H1330" s="8"/>
      <c r="I1330" s="9"/>
      <c r="K1330" s="5"/>
      <c r="N1330" s="8" t="s">
        <v>581</v>
      </c>
      <c r="O1330" s="5">
        <v>27</v>
      </c>
    </row>
    <row r="1331" spans="1:15" s="10" customFormat="1" ht="30" customHeight="1" x14ac:dyDescent="0.15">
      <c r="A1331" s="1089" t="s">
        <v>1795</v>
      </c>
      <c r="B1331" s="1090"/>
      <c r="C1331" s="1090"/>
      <c r="D1331" s="1090"/>
      <c r="E1331" s="1090"/>
      <c r="F1331" s="1090"/>
      <c r="G1331" s="1090"/>
      <c r="H1331" s="1090"/>
      <c r="I1331" s="1090"/>
      <c r="J1331" s="1090"/>
      <c r="K1331" s="1090"/>
      <c r="L1331" s="1090"/>
      <c r="M1331" s="1090"/>
      <c r="N1331" s="1090"/>
      <c r="O1331" s="1091"/>
    </row>
    <row r="1332" spans="1:15" s="10" customFormat="1" ht="13.5" customHeight="1" x14ac:dyDescent="0.15">
      <c r="A1332" s="274"/>
      <c r="B1332" s="27" t="s">
        <v>1828</v>
      </c>
      <c r="C1332" s="275"/>
      <c r="D1332" s="275"/>
      <c r="E1332" s="275"/>
      <c r="F1332" s="491"/>
      <c r="G1332" s="491"/>
      <c r="H1332" s="275"/>
      <c r="I1332" s="275"/>
      <c r="J1332" s="275"/>
      <c r="K1332" s="275"/>
      <c r="L1332" s="275"/>
      <c r="M1332" s="275"/>
      <c r="N1332" s="275"/>
      <c r="O1332" s="434"/>
    </row>
    <row r="1333" spans="1:15" s="10" customFormat="1" ht="15.95" customHeight="1" x14ac:dyDescent="0.15">
      <c r="A1333" s="1092" t="s">
        <v>6</v>
      </c>
      <c r="B1333" s="1095" t="s">
        <v>34</v>
      </c>
      <c r="C1333" s="1098" t="s">
        <v>9</v>
      </c>
      <c r="D1333" s="1101" t="s">
        <v>1850</v>
      </c>
      <c r="E1333" s="1102"/>
      <c r="F1333" s="1102"/>
      <c r="G1333" s="1102"/>
      <c r="H1333" s="1102"/>
      <c r="I1333" s="1103"/>
      <c r="J1333" s="1101" t="s">
        <v>1851</v>
      </c>
      <c r="K1333" s="1102"/>
      <c r="L1333" s="1107"/>
      <c r="M1333" s="1109" t="s">
        <v>1852</v>
      </c>
      <c r="N1333" s="1102"/>
      <c r="O1333" s="1103"/>
    </row>
    <row r="1334" spans="1:15" s="10" customFormat="1" ht="15.95" customHeight="1" x14ac:dyDescent="0.15">
      <c r="A1334" s="1093"/>
      <c r="B1334" s="1096"/>
      <c r="C1334" s="1099"/>
      <c r="D1334" s="1104"/>
      <c r="E1334" s="1105"/>
      <c r="F1334" s="1105"/>
      <c r="G1334" s="1105"/>
      <c r="H1334" s="1105"/>
      <c r="I1334" s="1106"/>
      <c r="J1334" s="1104"/>
      <c r="K1334" s="1105"/>
      <c r="L1334" s="1108"/>
      <c r="M1334" s="1110"/>
      <c r="N1334" s="1105"/>
      <c r="O1334" s="1106"/>
    </row>
    <row r="1335" spans="1:15" s="3" customFormat="1" ht="15.95" customHeight="1" x14ac:dyDescent="0.15">
      <c r="A1335" s="1094"/>
      <c r="B1335" s="1097"/>
      <c r="C1335" s="1100"/>
      <c r="D1335" s="334" t="s">
        <v>4</v>
      </c>
      <c r="E1335" s="296" t="s">
        <v>5</v>
      </c>
      <c r="F1335" s="492"/>
      <c r="G1335" s="493"/>
      <c r="H1335" s="1111"/>
      <c r="I1335" s="1112"/>
      <c r="J1335" s="326" t="s">
        <v>4</v>
      </c>
      <c r="K1335" s="296" t="s">
        <v>5</v>
      </c>
      <c r="L1335" s="299"/>
      <c r="M1335" s="300" t="s">
        <v>4</v>
      </c>
      <c r="N1335" s="296" t="s">
        <v>5</v>
      </c>
      <c r="O1335" s="327"/>
    </row>
    <row r="1336" spans="1:15" s="16" customFormat="1" ht="11.1" customHeight="1" x14ac:dyDescent="0.15">
      <c r="A1336" s="11">
        <v>0</v>
      </c>
      <c r="B1336" s="12">
        <v>0</v>
      </c>
      <c r="C1336" s="241">
        <v>0</v>
      </c>
      <c r="D1336" s="335"/>
      <c r="E1336" s="13"/>
      <c r="F1336" s="494"/>
      <c r="G1336" s="483"/>
      <c r="I1336" s="336"/>
      <c r="J1336" s="328"/>
      <c r="K1336" s="13"/>
      <c r="M1336" s="231"/>
      <c r="N1336" s="12"/>
      <c r="O1336" s="329"/>
    </row>
    <row r="1337" spans="1:15" s="16" customFormat="1" ht="11.1" customHeight="1" x14ac:dyDescent="0.15">
      <c r="A1337" s="381">
        <v>0</v>
      </c>
      <c r="B1337" s="12">
        <v>0</v>
      </c>
      <c r="C1337" s="382">
        <v>0</v>
      </c>
      <c r="D1337" s="335"/>
      <c r="E1337" s="13"/>
      <c r="F1337" s="494"/>
      <c r="G1337" s="483"/>
      <c r="I1337" s="336"/>
      <c r="J1337" s="328"/>
      <c r="K1337" s="13"/>
      <c r="M1337" s="231"/>
      <c r="N1337" s="12"/>
      <c r="O1337" s="329"/>
    </row>
    <row r="1338" spans="1:15" s="16" customFormat="1" ht="11.1" customHeight="1" x14ac:dyDescent="0.15">
      <c r="A1338" s="360" t="s">
        <v>2026</v>
      </c>
      <c r="B1338" s="361" t="s">
        <v>1426</v>
      </c>
      <c r="C1338" s="363">
        <v>0</v>
      </c>
      <c r="D1338" s="337">
        <v>0</v>
      </c>
      <c r="E1338" s="362">
        <v>0</v>
      </c>
      <c r="F1338" s="495">
        <v>0</v>
      </c>
      <c r="G1338" s="496">
        <v>0</v>
      </c>
      <c r="H1338" s="20">
        <v>0</v>
      </c>
      <c r="I1338" s="338"/>
      <c r="J1338" s="328"/>
      <c r="K1338" s="13"/>
      <c r="M1338" s="231"/>
      <c r="N1338" s="12"/>
      <c r="O1338" s="329"/>
    </row>
    <row r="1339" spans="1:15" s="16" customFormat="1" ht="11.1" customHeight="1" x14ac:dyDescent="0.15">
      <c r="A1339" s="11">
        <v>0</v>
      </c>
      <c r="B1339" s="359">
        <v>0</v>
      </c>
      <c r="C1339" s="241">
        <v>0</v>
      </c>
      <c r="D1339" s="386"/>
      <c r="E1339" s="387"/>
      <c r="F1339" s="497"/>
      <c r="G1339" s="498"/>
      <c r="H1339" s="390"/>
      <c r="I1339" s="391"/>
      <c r="J1339" s="392"/>
      <c r="K1339" s="393"/>
      <c r="L1339" s="394"/>
      <c r="M1339" s="395"/>
      <c r="N1339" s="393"/>
      <c r="O1339" s="396"/>
    </row>
    <row r="1340" spans="1:15" s="16" customFormat="1" ht="11.1" customHeight="1" x14ac:dyDescent="0.15">
      <c r="A1340" s="381">
        <v>0</v>
      </c>
      <c r="B1340" s="359">
        <v>0</v>
      </c>
      <c r="C1340" s="241">
        <v>0</v>
      </c>
      <c r="D1340" s="386"/>
      <c r="E1340" s="387"/>
      <c r="F1340" s="497"/>
      <c r="G1340" s="498"/>
      <c r="H1340" s="430">
        <v>0</v>
      </c>
      <c r="I1340" s="391"/>
      <c r="J1340" s="397"/>
      <c r="K1340" s="387"/>
      <c r="L1340" s="390"/>
      <c r="M1340" s="398"/>
      <c r="N1340" s="387"/>
      <c r="O1340" s="399"/>
    </row>
    <row r="1341" spans="1:15" s="16" customFormat="1" ht="11.1" customHeight="1" x14ac:dyDescent="0.15">
      <c r="A1341" s="360">
        <v>0</v>
      </c>
      <c r="B1341" s="400" t="s">
        <v>631</v>
      </c>
      <c r="C1341" s="242">
        <v>0</v>
      </c>
      <c r="D1341" s="401">
        <v>0</v>
      </c>
      <c r="E1341" s="402">
        <v>0</v>
      </c>
      <c r="F1341" s="500">
        <v>0</v>
      </c>
      <c r="G1341" s="501">
        <v>0</v>
      </c>
      <c r="H1341" s="405">
        <v>0</v>
      </c>
      <c r="I1341" s="406"/>
      <c r="J1341" s="407">
        <v>0</v>
      </c>
      <c r="K1341" s="408"/>
      <c r="L1341" s="389"/>
      <c r="M1341" s="409"/>
      <c r="N1341" s="408"/>
      <c r="O1341" s="410">
        <v>0</v>
      </c>
    </row>
    <row r="1342" spans="1:15" s="16" customFormat="1" ht="11.1" customHeight="1" x14ac:dyDescent="0.15">
      <c r="A1342" s="11">
        <v>0</v>
      </c>
      <c r="B1342" s="359">
        <v>0</v>
      </c>
      <c r="C1342" s="241" t="s">
        <v>1341</v>
      </c>
      <c r="D1342" s="386"/>
      <c r="E1342" s="387"/>
      <c r="F1342" s="497"/>
      <c r="G1342" s="498"/>
      <c r="H1342" s="390"/>
      <c r="I1342" s="391"/>
      <c r="J1342" s="411"/>
      <c r="K1342" s="412"/>
      <c r="L1342" s="413"/>
      <c r="M1342" s="414"/>
      <c r="N1342" s="412"/>
      <c r="O1342" s="415"/>
    </row>
    <row r="1343" spans="1:15" s="16" customFormat="1" ht="11.1" customHeight="1" x14ac:dyDescent="0.15">
      <c r="A1343" s="381">
        <v>0</v>
      </c>
      <c r="B1343" s="359" t="s">
        <v>1342</v>
      </c>
      <c r="C1343" s="241" t="s">
        <v>1343</v>
      </c>
      <c r="D1343" s="386"/>
      <c r="E1343" s="387"/>
      <c r="F1343" s="499"/>
      <c r="G1343" s="498"/>
      <c r="H1343" s="390"/>
      <c r="I1343" s="391"/>
      <c r="J1343" s="397"/>
      <c r="K1343" s="387"/>
      <c r="L1343" s="390"/>
      <c r="M1343" s="398"/>
      <c r="N1343" s="387"/>
      <c r="O1343" s="399"/>
    </row>
    <row r="1344" spans="1:15" s="16" customFormat="1" ht="11.1" customHeight="1" x14ac:dyDescent="0.15">
      <c r="A1344" s="360">
        <v>0</v>
      </c>
      <c r="B1344" s="400" t="s">
        <v>1344</v>
      </c>
      <c r="C1344" s="242" t="s">
        <v>1345</v>
      </c>
      <c r="D1344" s="401">
        <v>299</v>
      </c>
      <c r="E1344" s="402" t="s">
        <v>54</v>
      </c>
      <c r="F1344" s="500"/>
      <c r="G1344" s="501"/>
      <c r="H1344" s="405"/>
      <c r="I1344" s="406"/>
      <c r="J1344" s="848">
        <v>251</v>
      </c>
      <c r="K1344" s="418" t="s">
        <v>54</v>
      </c>
      <c r="L1344" s="501">
        <v>0</v>
      </c>
      <c r="M1344" s="420">
        <v>48</v>
      </c>
      <c r="N1344" s="418" t="s">
        <v>54</v>
      </c>
      <c r="O1344" s="794">
        <v>0</v>
      </c>
    </row>
    <row r="1345" spans="1:15" s="16" customFormat="1" ht="11.1" customHeight="1" x14ac:dyDescent="0.15">
      <c r="A1345" s="11">
        <v>0</v>
      </c>
      <c r="B1345" s="359">
        <v>0</v>
      </c>
      <c r="C1345" s="241">
        <v>0</v>
      </c>
      <c r="D1345" s="386"/>
      <c r="E1345" s="387"/>
      <c r="F1345" s="497"/>
      <c r="G1345" s="498"/>
      <c r="H1345" s="390"/>
      <c r="I1345" s="391"/>
      <c r="J1345" s="397"/>
      <c r="K1345" s="387"/>
      <c r="L1345" s="390"/>
      <c r="M1345" s="398"/>
      <c r="N1345" s="387"/>
      <c r="O1345" s="399"/>
    </row>
    <row r="1346" spans="1:15" s="16" customFormat="1" ht="11.1" customHeight="1" x14ac:dyDescent="0.15">
      <c r="A1346" s="381">
        <v>0</v>
      </c>
      <c r="B1346" s="359" t="s">
        <v>1342</v>
      </c>
      <c r="C1346" s="241" t="s">
        <v>1346</v>
      </c>
      <c r="D1346" s="386"/>
      <c r="E1346" s="387"/>
      <c r="F1346" s="499"/>
      <c r="G1346" s="498"/>
      <c r="H1346" s="390"/>
      <c r="I1346" s="391"/>
      <c r="J1346" s="397"/>
      <c r="K1346" s="387"/>
      <c r="L1346" s="390"/>
      <c r="M1346" s="398"/>
      <c r="N1346" s="387"/>
      <c r="O1346" s="399"/>
    </row>
    <row r="1347" spans="1:15" s="16" customFormat="1" ht="11.1" customHeight="1" x14ac:dyDescent="0.15">
      <c r="A1347" s="360">
        <v>0</v>
      </c>
      <c r="B1347" s="400" t="s">
        <v>1344</v>
      </c>
      <c r="C1347" s="242" t="s">
        <v>1347</v>
      </c>
      <c r="D1347" s="401">
        <v>2422</v>
      </c>
      <c r="E1347" s="402" t="s">
        <v>54</v>
      </c>
      <c r="F1347" s="500"/>
      <c r="G1347" s="501"/>
      <c r="H1347" s="405"/>
      <c r="I1347" s="406"/>
      <c r="J1347" s="527">
        <v>2272</v>
      </c>
      <c r="K1347" s="408" t="s">
        <v>54</v>
      </c>
      <c r="L1347" s="501">
        <v>0</v>
      </c>
      <c r="M1347" s="534">
        <v>150</v>
      </c>
      <c r="N1347" s="418" t="s">
        <v>54</v>
      </c>
      <c r="O1347" s="794">
        <v>0</v>
      </c>
    </row>
    <row r="1348" spans="1:15" s="16" customFormat="1" ht="11.1" customHeight="1" x14ac:dyDescent="0.15">
      <c r="A1348" s="11">
        <v>0</v>
      </c>
      <c r="B1348" s="359">
        <v>0</v>
      </c>
      <c r="C1348" s="241">
        <v>0</v>
      </c>
      <c r="D1348" s="386"/>
      <c r="E1348" s="387"/>
      <c r="F1348" s="497"/>
      <c r="G1348" s="498"/>
      <c r="H1348" s="390"/>
      <c r="I1348" s="391"/>
      <c r="J1348" s="397"/>
      <c r="K1348" s="387"/>
      <c r="L1348" s="390"/>
      <c r="M1348" s="398"/>
      <c r="N1348" s="387"/>
      <c r="O1348" s="399"/>
    </row>
    <row r="1349" spans="1:15" s="16" customFormat="1" ht="11.1" customHeight="1" x14ac:dyDescent="0.15">
      <c r="A1349" s="381">
        <v>0</v>
      </c>
      <c r="B1349" s="359" t="s">
        <v>674</v>
      </c>
      <c r="C1349" s="241">
        <v>0</v>
      </c>
      <c r="D1349" s="386"/>
      <c r="E1349" s="387"/>
      <c r="F1349" s="499"/>
      <c r="G1349" s="498"/>
      <c r="H1349" s="390"/>
      <c r="I1349" s="391"/>
      <c r="J1349" s="397"/>
      <c r="K1349" s="387"/>
      <c r="L1349" s="390"/>
      <c r="M1349" s="398"/>
      <c r="N1349" s="387"/>
      <c r="O1349" s="399"/>
    </row>
    <row r="1350" spans="1:15" s="16" customFormat="1" ht="11.1" customHeight="1" x14ac:dyDescent="0.15">
      <c r="A1350" s="360">
        <v>0</v>
      </c>
      <c r="B1350" s="400" t="s">
        <v>675</v>
      </c>
      <c r="C1350" s="242" t="s">
        <v>2027</v>
      </c>
      <c r="D1350" s="416">
        <v>0.3</v>
      </c>
      <c r="E1350" s="402" t="s">
        <v>54</v>
      </c>
      <c r="F1350" s="500"/>
      <c r="G1350" s="501"/>
      <c r="H1350" s="405"/>
      <c r="I1350" s="406"/>
      <c r="J1350" s="407">
        <v>0.3</v>
      </c>
      <c r="K1350" s="408" t="s">
        <v>54</v>
      </c>
      <c r="L1350" s="501">
        <v>0</v>
      </c>
      <c r="M1350" s="409">
        <v>0</v>
      </c>
      <c r="N1350" s="418"/>
      <c r="O1350" s="794"/>
    </row>
    <row r="1351" spans="1:15" s="16" customFormat="1" ht="11.1" customHeight="1" x14ac:dyDescent="0.15">
      <c r="A1351" s="11">
        <v>0</v>
      </c>
      <c r="B1351" s="359">
        <v>0</v>
      </c>
      <c r="C1351" s="241">
        <v>0</v>
      </c>
      <c r="D1351" s="386"/>
      <c r="E1351" s="387"/>
      <c r="F1351" s="497"/>
      <c r="G1351" s="498"/>
      <c r="H1351" s="390"/>
      <c r="I1351" s="391"/>
      <c r="J1351" s="397"/>
      <c r="K1351" s="387"/>
      <c r="L1351" s="390"/>
      <c r="M1351" s="398"/>
      <c r="N1351" s="387"/>
      <c r="O1351" s="399"/>
    </row>
    <row r="1352" spans="1:15" s="16" customFormat="1" ht="11.1" customHeight="1" x14ac:dyDescent="0.15">
      <c r="A1352" s="381">
        <v>0</v>
      </c>
      <c r="B1352" s="359">
        <v>0</v>
      </c>
      <c r="C1352" s="241">
        <v>0</v>
      </c>
      <c r="D1352" s="386"/>
      <c r="E1352" s="387"/>
      <c r="F1352" s="499"/>
      <c r="G1352" s="498"/>
      <c r="H1352" s="390"/>
      <c r="I1352" s="391"/>
      <c r="J1352" s="397"/>
      <c r="K1352" s="387"/>
      <c r="L1352" s="390"/>
      <c r="M1352" s="398"/>
      <c r="N1352" s="387"/>
      <c r="O1352" s="399"/>
    </row>
    <row r="1353" spans="1:15" s="16" customFormat="1" ht="11.1" customHeight="1" x14ac:dyDescent="0.15">
      <c r="A1353" s="360">
        <v>0</v>
      </c>
      <c r="B1353" s="400" t="s">
        <v>1466</v>
      </c>
      <c r="C1353" s="242" t="s">
        <v>2028</v>
      </c>
      <c r="D1353" s="416">
        <v>24.8</v>
      </c>
      <c r="E1353" s="402" t="s">
        <v>641</v>
      </c>
      <c r="F1353" s="500"/>
      <c r="G1353" s="501"/>
      <c r="H1353" s="405"/>
      <c r="I1353" s="406"/>
      <c r="J1353" s="407">
        <v>24.8</v>
      </c>
      <c r="K1353" s="408" t="s">
        <v>641</v>
      </c>
      <c r="L1353" s="501">
        <v>0</v>
      </c>
      <c r="M1353" s="409">
        <v>0</v>
      </c>
      <c r="N1353" s="418"/>
      <c r="O1353" s="794"/>
    </row>
    <row r="1354" spans="1:15" s="16" customFormat="1" ht="11.1" customHeight="1" x14ac:dyDescent="0.15">
      <c r="A1354" s="11">
        <v>0</v>
      </c>
      <c r="B1354" s="359">
        <v>0</v>
      </c>
      <c r="C1354" s="241">
        <v>0</v>
      </c>
      <c r="D1354" s="386"/>
      <c r="E1354" s="387"/>
      <c r="F1354" s="497"/>
      <c r="G1354" s="498"/>
      <c r="H1354" s="390"/>
      <c r="I1354" s="391"/>
      <c r="J1354" s="397"/>
      <c r="K1354" s="387"/>
      <c r="L1354" s="390"/>
      <c r="M1354" s="398"/>
      <c r="N1354" s="387"/>
      <c r="O1354" s="399"/>
    </row>
    <row r="1355" spans="1:15" s="16" customFormat="1" ht="11.1" customHeight="1" x14ac:dyDescent="0.15">
      <c r="A1355" s="381">
        <v>0</v>
      </c>
      <c r="B1355" s="359" t="s">
        <v>639</v>
      </c>
      <c r="C1355" s="241">
        <v>0</v>
      </c>
      <c r="D1355" s="386"/>
      <c r="E1355" s="387"/>
      <c r="F1355" s="499"/>
      <c r="G1355" s="498"/>
      <c r="H1355" s="430"/>
      <c r="I1355" s="391"/>
      <c r="J1355" s="397"/>
      <c r="K1355" s="387"/>
      <c r="L1355" s="390"/>
      <c r="M1355" s="398"/>
      <c r="N1355" s="387"/>
      <c r="O1355" s="399"/>
    </row>
    <row r="1356" spans="1:15" s="16" customFormat="1" ht="11.1" customHeight="1" x14ac:dyDescent="0.15">
      <c r="A1356" s="360">
        <v>0</v>
      </c>
      <c r="B1356" s="400" t="s">
        <v>1467</v>
      </c>
      <c r="C1356" s="242" t="s">
        <v>2029</v>
      </c>
      <c r="D1356" s="401">
        <v>480</v>
      </c>
      <c r="E1356" s="402" t="s">
        <v>641</v>
      </c>
      <c r="F1356" s="500"/>
      <c r="G1356" s="501"/>
      <c r="H1356" s="405"/>
      <c r="I1356" s="406"/>
      <c r="J1356" s="527">
        <v>451</v>
      </c>
      <c r="K1356" s="408" t="s">
        <v>641</v>
      </c>
      <c r="L1356" s="501">
        <v>0</v>
      </c>
      <c r="M1356" s="534">
        <v>29</v>
      </c>
      <c r="N1356" s="418" t="s">
        <v>641</v>
      </c>
      <c r="O1356" s="794">
        <v>0</v>
      </c>
    </row>
    <row r="1357" spans="1:15" s="16" customFormat="1" ht="11.1" customHeight="1" x14ac:dyDescent="0.15">
      <c r="A1357" s="11">
        <v>0</v>
      </c>
      <c r="B1357" s="359" t="s">
        <v>682</v>
      </c>
      <c r="C1357" s="241" t="s">
        <v>2030</v>
      </c>
      <c r="D1357" s="386"/>
      <c r="E1357" s="387"/>
      <c r="F1357" s="497"/>
      <c r="G1357" s="498"/>
      <c r="H1357" s="390"/>
      <c r="I1357" s="391"/>
      <c r="J1357" s="397"/>
      <c r="K1357" s="387"/>
      <c r="L1357" s="390"/>
      <c r="M1357" s="398"/>
      <c r="N1357" s="387"/>
      <c r="O1357" s="399"/>
    </row>
    <row r="1358" spans="1:15" s="16" customFormat="1" ht="11.1" customHeight="1" x14ac:dyDescent="0.15">
      <c r="A1358" s="381">
        <v>0</v>
      </c>
      <c r="B1358" s="359" t="s">
        <v>2031</v>
      </c>
      <c r="C1358" s="241" t="s">
        <v>2032</v>
      </c>
      <c r="D1358" s="386"/>
      <c r="E1358" s="387"/>
      <c r="F1358" s="504"/>
      <c r="G1358" s="498"/>
      <c r="H1358" s="430"/>
      <c r="I1358" s="391"/>
      <c r="J1358" s="397"/>
      <c r="K1358" s="387"/>
      <c r="L1358" s="390"/>
      <c r="M1358" s="398"/>
      <c r="N1358" s="387"/>
      <c r="O1358" s="399"/>
    </row>
    <row r="1359" spans="1:15" s="16" customFormat="1" ht="11.1" customHeight="1" x14ac:dyDescent="0.15">
      <c r="A1359" s="360">
        <v>0</v>
      </c>
      <c r="B1359" s="400" t="s">
        <v>2033</v>
      </c>
      <c r="C1359" s="242" t="s">
        <v>2034</v>
      </c>
      <c r="D1359" s="401">
        <v>2467</v>
      </c>
      <c r="E1359" s="402" t="s">
        <v>54</v>
      </c>
      <c r="F1359" s="500"/>
      <c r="G1359" s="501"/>
      <c r="H1359" s="405"/>
      <c r="I1359" s="406"/>
      <c r="J1359" s="527">
        <v>2099</v>
      </c>
      <c r="K1359" s="408" t="s">
        <v>54</v>
      </c>
      <c r="L1359" s="501">
        <v>0</v>
      </c>
      <c r="M1359" s="534">
        <v>368</v>
      </c>
      <c r="N1359" s="418" t="s">
        <v>54</v>
      </c>
      <c r="O1359" s="794">
        <v>0</v>
      </c>
    </row>
    <row r="1360" spans="1:15" s="16" customFormat="1" ht="11.1" customHeight="1" x14ac:dyDescent="0.15">
      <c r="A1360" s="11">
        <v>0</v>
      </c>
      <c r="B1360" s="359" t="s">
        <v>685</v>
      </c>
      <c r="C1360" s="241" t="s">
        <v>2030</v>
      </c>
      <c r="D1360" s="439"/>
      <c r="E1360" s="387"/>
      <c r="F1360" s="497"/>
      <c r="G1360" s="498"/>
      <c r="H1360" s="390"/>
      <c r="I1360" s="391"/>
      <c r="J1360" s="397"/>
      <c r="K1360" s="387"/>
      <c r="L1360" s="390"/>
      <c r="M1360" s="790"/>
      <c r="N1360" s="387"/>
      <c r="O1360" s="399"/>
    </row>
    <row r="1361" spans="1:15" s="16" customFormat="1" ht="11.1" customHeight="1" x14ac:dyDescent="0.15">
      <c r="A1361" s="381">
        <v>0</v>
      </c>
      <c r="B1361" s="359" t="s">
        <v>2031</v>
      </c>
      <c r="C1361" s="241" t="s">
        <v>2032</v>
      </c>
      <c r="D1361" s="439"/>
      <c r="E1361" s="387"/>
      <c r="F1361" s="497"/>
      <c r="G1361" s="498"/>
      <c r="H1361" s="390"/>
      <c r="I1361" s="391"/>
      <c r="J1361" s="397"/>
      <c r="K1361" s="387"/>
      <c r="L1361" s="390"/>
      <c r="M1361" s="790"/>
      <c r="N1361" s="387"/>
      <c r="O1361" s="399"/>
    </row>
    <row r="1362" spans="1:15" s="16" customFormat="1" ht="11.1" customHeight="1" x14ac:dyDescent="0.15">
      <c r="A1362" s="360">
        <v>0</v>
      </c>
      <c r="B1362" s="400" t="s">
        <v>2033</v>
      </c>
      <c r="C1362" s="242" t="s">
        <v>2034</v>
      </c>
      <c r="D1362" s="401">
        <v>815</v>
      </c>
      <c r="E1362" s="402" t="s">
        <v>54</v>
      </c>
      <c r="F1362" s="500"/>
      <c r="G1362" s="501"/>
      <c r="H1362" s="405"/>
      <c r="I1362" s="406"/>
      <c r="J1362" s="527">
        <v>772</v>
      </c>
      <c r="K1362" s="408" t="s">
        <v>54</v>
      </c>
      <c r="L1362" s="501">
        <v>0</v>
      </c>
      <c r="M1362" s="534">
        <v>43</v>
      </c>
      <c r="N1362" s="418" t="s">
        <v>54</v>
      </c>
      <c r="O1362" s="794">
        <v>0</v>
      </c>
    </row>
    <row r="1363" spans="1:15" s="16" customFormat="1" ht="11.1" customHeight="1" x14ac:dyDescent="0.15">
      <c r="A1363" s="11">
        <v>0</v>
      </c>
      <c r="B1363" s="359"/>
      <c r="C1363" s="241"/>
      <c r="D1363" s="386"/>
      <c r="E1363" s="387"/>
      <c r="F1363" s="497"/>
      <c r="G1363" s="498"/>
      <c r="H1363" s="390"/>
      <c r="I1363" s="391"/>
      <c r="J1363" s="426"/>
      <c r="K1363" s="412"/>
      <c r="L1363" s="413"/>
      <c r="M1363" s="414"/>
      <c r="N1363" s="422"/>
      <c r="O1363" s="415"/>
    </row>
    <row r="1364" spans="1:15" s="16" customFormat="1" ht="11.1" customHeight="1" x14ac:dyDescent="0.15">
      <c r="A1364" s="381">
        <v>0</v>
      </c>
      <c r="B1364" s="359">
        <v>0</v>
      </c>
      <c r="C1364" s="241">
        <v>0</v>
      </c>
      <c r="D1364" s="386"/>
      <c r="E1364" s="387"/>
      <c r="F1364" s="497"/>
      <c r="G1364" s="498"/>
      <c r="H1364" s="390"/>
      <c r="I1364" s="391"/>
      <c r="J1364" s="427"/>
      <c r="K1364" s="387"/>
      <c r="L1364" s="390"/>
      <c r="M1364" s="398"/>
      <c r="N1364" s="359"/>
      <c r="O1364" s="399"/>
    </row>
    <row r="1365" spans="1:15" s="16" customFormat="1" ht="11.1" customHeight="1" x14ac:dyDescent="0.15">
      <c r="A1365" s="360">
        <v>0</v>
      </c>
      <c r="B1365" s="400">
        <v>0</v>
      </c>
      <c r="C1365" s="242">
        <v>0</v>
      </c>
      <c r="D1365" s="416">
        <v>0</v>
      </c>
      <c r="E1365" s="402">
        <v>0</v>
      </c>
      <c r="F1365" s="500">
        <v>0</v>
      </c>
      <c r="G1365" s="501">
        <v>0</v>
      </c>
      <c r="H1365" s="405">
        <v>0</v>
      </c>
      <c r="I1365" s="406"/>
      <c r="J1365" s="428"/>
      <c r="K1365" s="429"/>
      <c r="L1365" s="405"/>
      <c r="M1365" s="423"/>
      <c r="N1365" s="424"/>
      <c r="O1365" s="425"/>
    </row>
    <row r="1366" spans="1:15" s="16" customFormat="1" ht="11.1" customHeight="1" x14ac:dyDescent="0.15">
      <c r="A1366" s="11"/>
      <c r="B1366" s="359"/>
      <c r="C1366" s="241"/>
      <c r="D1366" s="386"/>
      <c r="E1366" s="387"/>
      <c r="F1366" s="497"/>
      <c r="G1366" s="498"/>
      <c r="H1366" s="390"/>
      <c r="I1366" s="391"/>
      <c r="J1366" s="426"/>
      <c r="K1366" s="412"/>
      <c r="L1366" s="413"/>
      <c r="M1366" s="414"/>
      <c r="N1366" s="422"/>
      <c r="O1366" s="415"/>
    </row>
    <row r="1367" spans="1:15" s="16" customFormat="1" ht="11.1" customHeight="1" x14ac:dyDescent="0.15">
      <c r="A1367" s="381"/>
      <c r="B1367" s="359"/>
      <c r="C1367" s="241"/>
      <c r="D1367" s="386"/>
      <c r="E1367" s="387"/>
      <c r="F1367" s="497"/>
      <c r="G1367" s="498"/>
      <c r="H1367" s="390"/>
      <c r="I1367" s="391"/>
      <c r="J1367" s="427"/>
      <c r="K1367" s="387"/>
      <c r="L1367" s="390"/>
      <c r="M1367" s="398"/>
      <c r="N1367" s="359"/>
      <c r="O1367" s="399"/>
    </row>
    <row r="1368" spans="1:15" s="16" customFormat="1" ht="11.1" customHeight="1" x14ac:dyDescent="0.15">
      <c r="A1368" s="360"/>
      <c r="B1368" s="400"/>
      <c r="C1368" s="242"/>
      <c r="D1368" s="416"/>
      <c r="E1368" s="402"/>
      <c r="F1368" s="500"/>
      <c r="G1368" s="501"/>
      <c r="H1368" s="405"/>
      <c r="I1368" s="406"/>
      <c r="J1368" s="428"/>
      <c r="K1368" s="429"/>
      <c r="L1368" s="405"/>
      <c r="M1368" s="423"/>
      <c r="N1368" s="424"/>
      <c r="O1368" s="425"/>
    </row>
    <row r="1369" spans="1:15" s="16" customFormat="1" ht="11.1" customHeight="1" x14ac:dyDescent="0.15">
      <c r="A1369" s="11">
        <v>0</v>
      </c>
      <c r="B1369" s="359">
        <v>0</v>
      </c>
      <c r="C1369" s="241">
        <v>0</v>
      </c>
      <c r="D1369" s="386"/>
      <c r="E1369" s="387"/>
      <c r="F1369" s="497"/>
      <c r="G1369" s="498"/>
      <c r="H1369" s="390"/>
      <c r="I1369" s="391"/>
      <c r="J1369" s="426"/>
      <c r="K1369" s="412"/>
      <c r="L1369" s="413"/>
      <c r="M1369" s="414"/>
      <c r="N1369" s="422"/>
      <c r="O1369" s="415"/>
    </row>
    <row r="1370" spans="1:15" s="16" customFormat="1" ht="11.1" customHeight="1" x14ac:dyDescent="0.15">
      <c r="A1370" s="381">
        <v>0</v>
      </c>
      <c r="B1370" s="359">
        <v>0</v>
      </c>
      <c r="C1370" s="241">
        <v>0</v>
      </c>
      <c r="D1370" s="386"/>
      <c r="E1370" s="387"/>
      <c r="F1370" s="497"/>
      <c r="G1370" s="498"/>
      <c r="H1370" s="430">
        <v>0</v>
      </c>
      <c r="I1370" s="391"/>
      <c r="J1370" s="427"/>
      <c r="K1370" s="387"/>
      <c r="L1370" s="390"/>
      <c r="M1370" s="398"/>
      <c r="N1370" s="359"/>
      <c r="O1370" s="399"/>
    </row>
    <row r="1371" spans="1:15" s="16" customFormat="1" ht="11.1" customHeight="1" x14ac:dyDescent="0.15">
      <c r="A1371" s="360">
        <v>0</v>
      </c>
      <c r="B1371" s="400">
        <v>0</v>
      </c>
      <c r="C1371" s="242">
        <v>0</v>
      </c>
      <c r="D1371" s="416">
        <v>0</v>
      </c>
      <c r="E1371" s="402">
        <v>0</v>
      </c>
      <c r="F1371" s="500">
        <v>0</v>
      </c>
      <c r="G1371" s="501">
        <v>0</v>
      </c>
      <c r="H1371" s="405">
        <v>0</v>
      </c>
      <c r="I1371" s="406"/>
      <c r="J1371" s="428"/>
      <c r="K1371" s="429"/>
      <c r="L1371" s="405"/>
      <c r="M1371" s="423"/>
      <c r="N1371" s="424"/>
      <c r="O1371" s="425"/>
    </row>
    <row r="1372" spans="1:15" s="16" customFormat="1" ht="11.1" customHeight="1" x14ac:dyDescent="0.15">
      <c r="A1372" s="11">
        <v>0</v>
      </c>
      <c r="B1372" s="359">
        <v>0</v>
      </c>
      <c r="C1372" s="241">
        <v>0</v>
      </c>
      <c r="D1372" s="386"/>
      <c r="E1372" s="387"/>
      <c r="F1372" s="497"/>
      <c r="G1372" s="498"/>
      <c r="H1372" s="390"/>
      <c r="I1372" s="391"/>
      <c r="J1372" s="426"/>
      <c r="K1372" s="412"/>
      <c r="L1372" s="413"/>
      <c r="M1372" s="414"/>
      <c r="N1372" s="422"/>
      <c r="O1372" s="415"/>
    </row>
    <row r="1373" spans="1:15" s="16" customFormat="1" ht="11.1" customHeight="1" x14ac:dyDescent="0.15">
      <c r="A1373" s="381">
        <v>0</v>
      </c>
      <c r="B1373" s="359">
        <v>0</v>
      </c>
      <c r="C1373" s="241">
        <v>0</v>
      </c>
      <c r="D1373" s="386"/>
      <c r="E1373" s="387"/>
      <c r="F1373" s="497"/>
      <c r="G1373" s="498"/>
      <c r="H1373" s="390"/>
      <c r="I1373" s="391"/>
      <c r="J1373" s="427"/>
      <c r="K1373" s="387"/>
      <c r="L1373" s="390"/>
      <c r="M1373" s="398"/>
      <c r="N1373" s="359"/>
      <c r="O1373" s="399"/>
    </row>
    <row r="1374" spans="1:15" s="16" customFormat="1" ht="11.1" customHeight="1" x14ac:dyDescent="0.15">
      <c r="A1374" s="360">
        <v>0</v>
      </c>
      <c r="B1374" s="400">
        <v>0</v>
      </c>
      <c r="C1374" s="242">
        <v>0</v>
      </c>
      <c r="D1374" s="416">
        <v>0</v>
      </c>
      <c r="E1374" s="402">
        <v>0</v>
      </c>
      <c r="F1374" s="500">
        <v>0</v>
      </c>
      <c r="G1374" s="501">
        <v>0</v>
      </c>
      <c r="H1374" s="405">
        <v>0</v>
      </c>
      <c r="I1374" s="406"/>
      <c r="J1374" s="428"/>
      <c r="K1374" s="429"/>
      <c r="L1374" s="405"/>
      <c r="M1374" s="423"/>
      <c r="N1374" s="424"/>
      <c r="O1374" s="425"/>
    </row>
    <row r="1375" spans="1:15" s="16" customFormat="1" ht="11.1" customHeight="1" x14ac:dyDescent="0.15">
      <c r="A1375" s="11"/>
      <c r="B1375" s="359">
        <v>0</v>
      </c>
      <c r="C1375" s="241">
        <v>0</v>
      </c>
      <c r="D1375" s="386"/>
      <c r="E1375" s="387"/>
      <c r="F1375" s="497"/>
      <c r="G1375" s="498"/>
      <c r="H1375" s="390"/>
      <c r="I1375" s="391"/>
      <c r="J1375" s="426"/>
      <c r="K1375" s="412"/>
      <c r="L1375" s="413"/>
      <c r="M1375" s="414"/>
      <c r="N1375" s="422"/>
      <c r="O1375" s="415"/>
    </row>
    <row r="1376" spans="1:15" s="16" customFormat="1" ht="11.1" customHeight="1" x14ac:dyDescent="0.15">
      <c r="A1376" s="381"/>
      <c r="B1376" s="375"/>
      <c r="C1376" s="241"/>
      <c r="D1376" s="386"/>
      <c r="E1376" s="387"/>
      <c r="F1376" s="497"/>
      <c r="G1376" s="498"/>
      <c r="H1376" s="390"/>
      <c r="I1376" s="391"/>
      <c r="J1376" s="427"/>
      <c r="K1376" s="387"/>
      <c r="L1376" s="390"/>
      <c r="M1376" s="398"/>
      <c r="N1376" s="359"/>
      <c r="O1376" s="399"/>
    </row>
    <row r="1377" spans="1:16" s="16" customFormat="1" ht="11.1" customHeight="1" x14ac:dyDescent="0.15">
      <c r="A1377" s="360"/>
      <c r="B1377" s="400">
        <v>0</v>
      </c>
      <c r="C1377" s="242">
        <v>0</v>
      </c>
      <c r="D1377" s="416">
        <v>0</v>
      </c>
      <c r="E1377" s="402">
        <v>0</v>
      </c>
      <c r="F1377" s="500">
        <v>0</v>
      </c>
      <c r="G1377" s="501"/>
      <c r="H1377" s="405"/>
      <c r="I1377" s="406"/>
      <c r="J1377" s="428"/>
      <c r="K1377" s="429"/>
      <c r="L1377" s="405"/>
      <c r="M1377" s="423"/>
      <c r="N1377" s="424"/>
      <c r="O1377" s="425"/>
    </row>
    <row r="1378" spans="1:16" s="16" customFormat="1" ht="11.1" customHeight="1" x14ac:dyDescent="0.15">
      <c r="A1378" s="380"/>
      <c r="B1378" s="379"/>
      <c r="C1378" s="378"/>
      <c r="D1378" s="377"/>
      <c r="E1378" s="13"/>
      <c r="F1378" s="494"/>
      <c r="G1378" s="483"/>
      <c r="H1378" s="376"/>
      <c r="I1378" s="336"/>
      <c r="J1378" s="328"/>
      <c r="K1378" s="13"/>
      <c r="M1378" s="231"/>
      <c r="N1378" s="12"/>
      <c r="O1378" s="329"/>
    </row>
    <row r="1379" spans="1:16" s="16" customFormat="1" ht="11.1" customHeight="1" x14ac:dyDescent="0.15">
      <c r="A1379" s="11"/>
      <c r="B1379" s="375"/>
      <c r="C1379" s="378"/>
      <c r="D1379" s="377"/>
      <c r="E1379" s="13"/>
      <c r="F1379" s="494"/>
      <c r="G1379" s="483">
        <v>0</v>
      </c>
      <c r="I1379" s="336"/>
      <c r="J1379" s="328"/>
      <c r="K1379" s="13"/>
      <c r="L1379" s="15">
        <v>0</v>
      </c>
      <c r="M1379" s="231"/>
      <c r="N1379" s="12"/>
      <c r="O1379" s="431">
        <v>0</v>
      </c>
      <c r="P1379" s="478">
        <v>0</v>
      </c>
    </row>
    <row r="1380" spans="1:16" s="16" customFormat="1" ht="11.1" customHeight="1" x14ac:dyDescent="0.15">
      <c r="A1380" s="373"/>
      <c r="B1380" s="372"/>
      <c r="C1380" s="371"/>
      <c r="D1380" s="370"/>
      <c r="E1380" s="369"/>
      <c r="F1380" s="502"/>
      <c r="G1380" s="503"/>
      <c r="H1380" s="366"/>
      <c r="I1380" s="365"/>
      <c r="J1380" s="364"/>
      <c r="K1380" s="369"/>
      <c r="L1380" s="366"/>
      <c r="M1380" s="383"/>
      <c r="N1380" s="384"/>
      <c r="O1380" s="385"/>
    </row>
    <row r="1381" spans="1:16" s="3" customFormat="1" ht="13.5" x14ac:dyDescent="0.15">
      <c r="A1381" s="1"/>
      <c r="B1381" s="2"/>
      <c r="C1381" s="240"/>
      <c r="D1381" s="4"/>
      <c r="E1381" s="5"/>
      <c r="F1381" s="489"/>
      <c r="G1381" s="490"/>
      <c r="H1381" s="8"/>
      <c r="I1381" s="9"/>
      <c r="K1381" s="5"/>
      <c r="N1381" s="8" t="s">
        <v>581</v>
      </c>
      <c r="O1381" s="5">
        <v>28</v>
      </c>
    </row>
    <row r="1382" spans="1:16" s="10" customFormat="1" ht="30" customHeight="1" x14ac:dyDescent="0.15">
      <c r="A1382" s="1089" t="s">
        <v>1795</v>
      </c>
      <c r="B1382" s="1090"/>
      <c r="C1382" s="1090"/>
      <c r="D1382" s="1090"/>
      <c r="E1382" s="1090"/>
      <c r="F1382" s="1090"/>
      <c r="G1382" s="1090"/>
      <c r="H1382" s="1090"/>
      <c r="I1382" s="1090"/>
      <c r="J1382" s="1090"/>
      <c r="K1382" s="1090"/>
      <c r="L1382" s="1090"/>
      <c r="M1382" s="1090"/>
      <c r="N1382" s="1090"/>
      <c r="O1382" s="1091"/>
    </row>
    <row r="1383" spans="1:16" s="10" customFormat="1" ht="13.5" customHeight="1" x14ac:dyDescent="0.15">
      <c r="A1383" s="274"/>
      <c r="B1383" s="27" t="s">
        <v>1828</v>
      </c>
      <c r="C1383" s="275"/>
      <c r="D1383" s="275"/>
      <c r="E1383" s="275"/>
      <c r="F1383" s="491"/>
      <c r="G1383" s="491"/>
      <c r="H1383" s="275"/>
      <c r="I1383" s="275"/>
      <c r="J1383" s="275"/>
      <c r="K1383" s="275"/>
      <c r="L1383" s="275"/>
      <c r="M1383" s="275"/>
      <c r="N1383" s="275"/>
      <c r="O1383" s="434"/>
    </row>
    <row r="1384" spans="1:16" s="10" customFormat="1" ht="15.95" customHeight="1" x14ac:dyDescent="0.15">
      <c r="A1384" s="1092" t="s">
        <v>6</v>
      </c>
      <c r="B1384" s="1095" t="s">
        <v>34</v>
      </c>
      <c r="C1384" s="1098" t="s">
        <v>9</v>
      </c>
      <c r="D1384" s="1101" t="s">
        <v>1850</v>
      </c>
      <c r="E1384" s="1102"/>
      <c r="F1384" s="1102"/>
      <c r="G1384" s="1102"/>
      <c r="H1384" s="1102"/>
      <c r="I1384" s="1103"/>
      <c r="J1384" s="1101" t="s">
        <v>1851</v>
      </c>
      <c r="K1384" s="1102"/>
      <c r="L1384" s="1107"/>
      <c r="M1384" s="1109" t="s">
        <v>1852</v>
      </c>
      <c r="N1384" s="1102"/>
      <c r="O1384" s="1103"/>
    </row>
    <row r="1385" spans="1:16" s="10" customFormat="1" ht="15.95" customHeight="1" x14ac:dyDescent="0.15">
      <c r="A1385" s="1093"/>
      <c r="B1385" s="1096"/>
      <c r="C1385" s="1099"/>
      <c r="D1385" s="1104"/>
      <c r="E1385" s="1105"/>
      <c r="F1385" s="1105"/>
      <c r="G1385" s="1105"/>
      <c r="H1385" s="1105"/>
      <c r="I1385" s="1106"/>
      <c r="J1385" s="1104"/>
      <c r="K1385" s="1105"/>
      <c r="L1385" s="1108"/>
      <c r="M1385" s="1110"/>
      <c r="N1385" s="1105"/>
      <c r="O1385" s="1106"/>
    </row>
    <row r="1386" spans="1:16" s="3" customFormat="1" ht="15.95" customHeight="1" x14ac:dyDescent="0.15">
      <c r="A1386" s="1094"/>
      <c r="B1386" s="1097"/>
      <c r="C1386" s="1100"/>
      <c r="D1386" s="334" t="s">
        <v>4</v>
      </c>
      <c r="E1386" s="296" t="s">
        <v>5</v>
      </c>
      <c r="F1386" s="492"/>
      <c r="G1386" s="493"/>
      <c r="H1386" s="1111"/>
      <c r="I1386" s="1112"/>
      <c r="J1386" s="326" t="s">
        <v>4</v>
      </c>
      <c r="K1386" s="296" t="s">
        <v>5</v>
      </c>
      <c r="L1386" s="299"/>
      <c r="M1386" s="300" t="s">
        <v>4</v>
      </c>
      <c r="N1386" s="296" t="s">
        <v>5</v>
      </c>
      <c r="O1386" s="327"/>
    </row>
    <row r="1387" spans="1:16" s="16" customFormat="1" ht="11.1" customHeight="1" x14ac:dyDescent="0.15">
      <c r="A1387" s="11">
        <v>0</v>
      </c>
      <c r="B1387" s="12">
        <v>0</v>
      </c>
      <c r="C1387" s="241">
        <v>0</v>
      </c>
      <c r="D1387" s="335"/>
      <c r="E1387" s="13"/>
      <c r="F1387" s="494"/>
      <c r="G1387" s="483"/>
      <c r="I1387" s="336"/>
      <c r="J1387" s="328"/>
      <c r="K1387" s="13"/>
      <c r="M1387" s="231"/>
      <c r="N1387" s="12"/>
      <c r="O1387" s="329"/>
    </row>
    <row r="1388" spans="1:16" s="16" customFormat="1" ht="11.1" customHeight="1" x14ac:dyDescent="0.15">
      <c r="A1388" s="381">
        <v>0</v>
      </c>
      <c r="B1388" s="12">
        <v>0</v>
      </c>
      <c r="C1388" s="382">
        <v>0</v>
      </c>
      <c r="D1388" s="335"/>
      <c r="E1388" s="13"/>
      <c r="F1388" s="494"/>
      <c r="G1388" s="483"/>
      <c r="I1388" s="336"/>
      <c r="J1388" s="328"/>
      <c r="K1388" s="13"/>
      <c r="M1388" s="231"/>
      <c r="N1388" s="12"/>
      <c r="O1388" s="329"/>
    </row>
    <row r="1389" spans="1:16" s="16" customFormat="1" ht="11.1" customHeight="1" x14ac:dyDescent="0.15">
      <c r="A1389" s="360" t="s">
        <v>1839</v>
      </c>
      <c r="B1389" s="361" t="s">
        <v>1426</v>
      </c>
      <c r="C1389" s="363">
        <v>0</v>
      </c>
      <c r="D1389" s="337">
        <v>0</v>
      </c>
      <c r="E1389" s="362">
        <v>0</v>
      </c>
      <c r="F1389" s="495">
        <v>0</v>
      </c>
      <c r="G1389" s="496">
        <v>0</v>
      </c>
      <c r="H1389" s="20">
        <v>0</v>
      </c>
      <c r="I1389" s="338"/>
      <c r="J1389" s="328"/>
      <c r="K1389" s="13"/>
      <c r="M1389" s="231"/>
      <c r="N1389" s="12"/>
      <c r="O1389" s="329"/>
    </row>
    <row r="1390" spans="1:16" s="16" customFormat="1" ht="11.1" customHeight="1" x14ac:dyDescent="0.15">
      <c r="A1390" s="11">
        <v>0</v>
      </c>
      <c r="B1390" s="359">
        <v>0</v>
      </c>
      <c r="C1390" s="241">
        <v>0</v>
      </c>
      <c r="D1390" s="386"/>
      <c r="E1390" s="387"/>
      <c r="F1390" s="497"/>
      <c r="G1390" s="498"/>
      <c r="H1390" s="390"/>
      <c r="I1390" s="391"/>
      <c r="J1390" s="392"/>
      <c r="K1390" s="393"/>
      <c r="L1390" s="394"/>
      <c r="M1390" s="395"/>
      <c r="N1390" s="393"/>
      <c r="O1390" s="396"/>
    </row>
    <row r="1391" spans="1:16" s="16" customFormat="1" ht="11.1" customHeight="1" x14ac:dyDescent="0.15">
      <c r="A1391" s="381">
        <v>0</v>
      </c>
      <c r="B1391" s="359">
        <v>0</v>
      </c>
      <c r="C1391" s="241">
        <v>0</v>
      </c>
      <c r="D1391" s="386"/>
      <c r="E1391" s="387"/>
      <c r="F1391" s="497"/>
      <c r="G1391" s="498"/>
      <c r="H1391" s="430">
        <v>0</v>
      </c>
      <c r="I1391" s="391"/>
      <c r="J1391" s="397"/>
      <c r="K1391" s="387"/>
      <c r="L1391" s="390"/>
      <c r="M1391" s="398"/>
      <c r="N1391" s="387"/>
      <c r="O1391" s="399"/>
    </row>
    <row r="1392" spans="1:16" s="16" customFormat="1" ht="11.1" customHeight="1" x14ac:dyDescent="0.15">
      <c r="A1392" s="360">
        <v>0</v>
      </c>
      <c r="B1392" s="400" t="s">
        <v>676</v>
      </c>
      <c r="C1392" s="242">
        <v>0</v>
      </c>
      <c r="D1392" s="401">
        <v>0</v>
      </c>
      <c r="E1392" s="402">
        <v>0</v>
      </c>
      <c r="F1392" s="500">
        <v>0</v>
      </c>
      <c r="G1392" s="501">
        <v>0</v>
      </c>
      <c r="H1392" s="405">
        <v>0</v>
      </c>
      <c r="I1392" s="406"/>
      <c r="J1392" s="407">
        <v>0</v>
      </c>
      <c r="K1392" s="408"/>
      <c r="L1392" s="389"/>
      <c r="M1392" s="409"/>
      <c r="N1392" s="408"/>
      <c r="O1392" s="410">
        <v>0</v>
      </c>
    </row>
    <row r="1393" spans="1:15" s="16" customFormat="1" ht="11.1" customHeight="1" x14ac:dyDescent="0.15">
      <c r="A1393" s="11">
        <v>0</v>
      </c>
      <c r="B1393" s="359">
        <v>0</v>
      </c>
      <c r="C1393" s="241" t="s">
        <v>1341</v>
      </c>
      <c r="D1393" s="386"/>
      <c r="E1393" s="387"/>
      <c r="F1393" s="497"/>
      <c r="G1393" s="498"/>
      <c r="H1393" s="390"/>
      <c r="I1393" s="391"/>
      <c r="J1393" s="411"/>
      <c r="K1393" s="412"/>
      <c r="L1393" s="413"/>
      <c r="M1393" s="414"/>
      <c r="N1393" s="412"/>
      <c r="O1393" s="415"/>
    </row>
    <row r="1394" spans="1:15" s="16" customFormat="1" ht="11.1" customHeight="1" x14ac:dyDescent="0.15">
      <c r="A1394" s="381">
        <v>0</v>
      </c>
      <c r="B1394" s="359" t="s">
        <v>1342</v>
      </c>
      <c r="C1394" s="241" t="s">
        <v>1343</v>
      </c>
      <c r="D1394" s="386"/>
      <c r="E1394" s="387"/>
      <c r="F1394" s="499"/>
      <c r="G1394" s="498"/>
      <c r="H1394" s="390"/>
      <c r="I1394" s="391"/>
      <c r="J1394" s="397"/>
      <c r="K1394" s="387"/>
      <c r="L1394" s="390"/>
      <c r="M1394" s="398"/>
      <c r="N1394" s="387"/>
      <c r="O1394" s="399"/>
    </row>
    <row r="1395" spans="1:15" s="16" customFormat="1" ht="11.1" customHeight="1" x14ac:dyDescent="0.15">
      <c r="A1395" s="360">
        <v>0</v>
      </c>
      <c r="B1395" s="400" t="s">
        <v>1344</v>
      </c>
      <c r="C1395" s="242" t="s">
        <v>1345</v>
      </c>
      <c r="D1395" s="401">
        <v>4649</v>
      </c>
      <c r="E1395" s="402" t="s">
        <v>54</v>
      </c>
      <c r="F1395" s="500"/>
      <c r="G1395" s="501"/>
      <c r="H1395" s="405"/>
      <c r="I1395" s="406"/>
      <c r="J1395" s="848">
        <v>1786</v>
      </c>
      <c r="K1395" s="418" t="s">
        <v>54</v>
      </c>
      <c r="L1395" s="501">
        <v>0</v>
      </c>
      <c r="M1395" s="846">
        <v>2863</v>
      </c>
      <c r="N1395" s="418" t="s">
        <v>54</v>
      </c>
      <c r="O1395" s="794">
        <v>0</v>
      </c>
    </row>
    <row r="1396" spans="1:15" s="16" customFormat="1" ht="11.1" customHeight="1" x14ac:dyDescent="0.15">
      <c r="A1396" s="11">
        <v>0</v>
      </c>
      <c r="B1396" s="359">
        <v>0</v>
      </c>
      <c r="C1396" s="241">
        <v>0</v>
      </c>
      <c r="D1396" s="439"/>
      <c r="E1396" s="387"/>
      <c r="F1396" s="497"/>
      <c r="G1396" s="498"/>
      <c r="H1396" s="390"/>
      <c r="I1396" s="391"/>
      <c r="J1396" s="397"/>
      <c r="K1396" s="387"/>
      <c r="L1396" s="390"/>
      <c r="M1396" s="790"/>
      <c r="N1396" s="387"/>
      <c r="O1396" s="399"/>
    </row>
    <row r="1397" spans="1:15" s="16" customFormat="1" ht="11.1" customHeight="1" x14ac:dyDescent="0.15">
      <c r="A1397" s="381">
        <v>0</v>
      </c>
      <c r="B1397" s="359" t="s">
        <v>1342</v>
      </c>
      <c r="C1397" s="241" t="s">
        <v>1346</v>
      </c>
      <c r="D1397" s="439"/>
      <c r="E1397" s="387"/>
      <c r="F1397" s="499"/>
      <c r="G1397" s="498"/>
      <c r="H1397" s="390"/>
      <c r="I1397" s="391"/>
      <c r="J1397" s="397"/>
      <c r="K1397" s="387"/>
      <c r="L1397" s="390"/>
      <c r="M1397" s="790"/>
      <c r="N1397" s="387"/>
      <c r="O1397" s="399"/>
    </row>
    <row r="1398" spans="1:15" s="16" customFormat="1" ht="11.1" customHeight="1" x14ac:dyDescent="0.15">
      <c r="A1398" s="360">
        <v>0</v>
      </c>
      <c r="B1398" s="400" t="s">
        <v>1344</v>
      </c>
      <c r="C1398" s="242" t="s">
        <v>1347</v>
      </c>
      <c r="D1398" s="401">
        <v>1044</v>
      </c>
      <c r="E1398" s="402" t="s">
        <v>54</v>
      </c>
      <c r="F1398" s="500"/>
      <c r="G1398" s="501"/>
      <c r="H1398" s="405"/>
      <c r="I1398" s="406"/>
      <c r="J1398" s="527">
        <v>460</v>
      </c>
      <c r="K1398" s="418" t="s">
        <v>54</v>
      </c>
      <c r="L1398" s="501">
        <v>0</v>
      </c>
      <c r="M1398" s="534">
        <v>584</v>
      </c>
      <c r="N1398" s="418" t="s">
        <v>54</v>
      </c>
      <c r="O1398" s="794">
        <v>0</v>
      </c>
    </row>
    <row r="1399" spans="1:15" s="16" customFormat="1" ht="11.1" customHeight="1" x14ac:dyDescent="0.15">
      <c r="A1399" s="11">
        <v>0</v>
      </c>
      <c r="B1399" s="359">
        <v>0</v>
      </c>
      <c r="C1399" s="241">
        <v>0</v>
      </c>
      <c r="D1399" s="439"/>
      <c r="E1399" s="387"/>
      <c r="F1399" s="497"/>
      <c r="G1399" s="498"/>
      <c r="H1399" s="390"/>
      <c r="I1399" s="391"/>
      <c r="J1399" s="397"/>
      <c r="K1399" s="387"/>
      <c r="L1399" s="390"/>
      <c r="M1399" s="398"/>
      <c r="N1399" s="387"/>
      <c r="O1399" s="399"/>
    </row>
    <row r="1400" spans="1:15" s="16" customFormat="1" ht="11.1" customHeight="1" x14ac:dyDescent="0.15">
      <c r="A1400" s="381">
        <v>0</v>
      </c>
      <c r="B1400" s="359" t="s">
        <v>2035</v>
      </c>
      <c r="C1400" s="241">
        <v>0</v>
      </c>
      <c r="D1400" s="439"/>
      <c r="E1400" s="387"/>
      <c r="F1400" s="499"/>
      <c r="G1400" s="498"/>
      <c r="H1400" s="430"/>
      <c r="I1400" s="391"/>
      <c r="J1400" s="397"/>
      <c r="K1400" s="387"/>
      <c r="L1400" s="390"/>
      <c r="M1400" s="398"/>
      <c r="N1400" s="387"/>
      <c r="O1400" s="399"/>
    </row>
    <row r="1401" spans="1:15" s="16" customFormat="1" ht="11.1" customHeight="1" x14ac:dyDescent="0.15">
      <c r="A1401" s="360">
        <v>0</v>
      </c>
      <c r="B1401" s="400" t="s">
        <v>2036</v>
      </c>
      <c r="C1401" s="242">
        <v>0</v>
      </c>
      <c r="D1401" s="401">
        <v>177</v>
      </c>
      <c r="E1401" s="402" t="s">
        <v>641</v>
      </c>
      <c r="F1401" s="500"/>
      <c r="G1401" s="501"/>
      <c r="H1401" s="405"/>
      <c r="I1401" s="406"/>
      <c r="J1401" s="527">
        <v>177</v>
      </c>
      <c r="K1401" s="418" t="s">
        <v>641</v>
      </c>
      <c r="L1401" s="501">
        <v>0</v>
      </c>
      <c r="M1401" s="409">
        <v>0</v>
      </c>
      <c r="N1401" s="418"/>
      <c r="O1401" s="794">
        <v>0</v>
      </c>
    </row>
    <row r="1402" spans="1:15" s="16" customFormat="1" ht="11.1" customHeight="1" x14ac:dyDescent="0.15">
      <c r="A1402" s="11">
        <v>0</v>
      </c>
      <c r="B1402" s="359">
        <v>0</v>
      </c>
      <c r="C1402" s="241">
        <v>0</v>
      </c>
      <c r="D1402" s="439"/>
      <c r="E1402" s="387"/>
      <c r="F1402" s="497"/>
      <c r="G1402" s="498"/>
      <c r="H1402" s="390"/>
      <c r="I1402" s="391"/>
      <c r="J1402" s="397"/>
      <c r="K1402" s="387"/>
      <c r="L1402" s="390"/>
      <c r="M1402" s="398"/>
      <c r="N1402" s="387"/>
      <c r="O1402" s="399"/>
    </row>
    <row r="1403" spans="1:15" s="16" customFormat="1" ht="11.1" customHeight="1" x14ac:dyDescent="0.15">
      <c r="A1403" s="381">
        <v>0</v>
      </c>
      <c r="B1403" s="359">
        <v>0</v>
      </c>
      <c r="C1403" s="241">
        <v>0</v>
      </c>
      <c r="D1403" s="439"/>
      <c r="E1403" s="387"/>
      <c r="F1403" s="499"/>
      <c r="G1403" s="498"/>
      <c r="H1403" s="430"/>
      <c r="I1403" s="391"/>
      <c r="J1403" s="397"/>
      <c r="K1403" s="387"/>
      <c r="L1403" s="390"/>
      <c r="M1403" s="398"/>
      <c r="N1403" s="387"/>
      <c r="O1403" s="399"/>
    </row>
    <row r="1404" spans="1:15" s="16" customFormat="1" ht="11.1" customHeight="1" x14ac:dyDescent="0.15">
      <c r="A1404" s="360">
        <v>0</v>
      </c>
      <c r="B1404" s="400" t="s">
        <v>2037</v>
      </c>
      <c r="C1404" s="242" t="s">
        <v>1470</v>
      </c>
      <c r="D1404" s="416">
        <v>64.8</v>
      </c>
      <c r="E1404" s="402" t="s">
        <v>54</v>
      </c>
      <c r="F1404" s="500"/>
      <c r="G1404" s="501"/>
      <c r="H1404" s="405"/>
      <c r="I1404" s="406"/>
      <c r="J1404" s="407">
        <v>64.8</v>
      </c>
      <c r="K1404" s="418" t="s">
        <v>54</v>
      </c>
      <c r="L1404" s="501">
        <v>0</v>
      </c>
      <c r="M1404" s="409">
        <v>0</v>
      </c>
      <c r="N1404" s="418"/>
      <c r="O1404" s="794">
        <v>0</v>
      </c>
    </row>
    <row r="1405" spans="1:15" s="16" customFormat="1" ht="11.1" customHeight="1" x14ac:dyDescent="0.15">
      <c r="A1405" s="11">
        <v>0</v>
      </c>
      <c r="B1405" s="359">
        <v>0</v>
      </c>
      <c r="C1405" s="241">
        <v>0</v>
      </c>
      <c r="D1405" s="439"/>
      <c r="E1405" s="387"/>
      <c r="F1405" s="497"/>
      <c r="G1405" s="498"/>
      <c r="H1405" s="390"/>
      <c r="I1405" s="391"/>
      <c r="J1405" s="397"/>
      <c r="K1405" s="387"/>
      <c r="L1405" s="390"/>
      <c r="M1405" s="398"/>
      <c r="N1405" s="387"/>
      <c r="O1405" s="399"/>
    </row>
    <row r="1406" spans="1:15" s="16" customFormat="1" ht="11.1" customHeight="1" x14ac:dyDescent="0.15">
      <c r="A1406" s="381">
        <v>0</v>
      </c>
      <c r="B1406" s="359">
        <v>0</v>
      </c>
      <c r="C1406" s="241">
        <v>0</v>
      </c>
      <c r="D1406" s="439"/>
      <c r="E1406" s="387"/>
      <c r="F1406" s="499"/>
      <c r="G1406" s="498"/>
      <c r="H1406" s="430"/>
      <c r="I1406" s="391"/>
      <c r="J1406" s="397"/>
      <c r="K1406" s="387"/>
      <c r="L1406" s="390"/>
      <c r="M1406" s="398"/>
      <c r="N1406" s="387"/>
      <c r="O1406" s="399"/>
    </row>
    <row r="1407" spans="1:15" s="16" customFormat="1" ht="11.1" customHeight="1" x14ac:dyDescent="0.15">
      <c r="A1407" s="360">
        <v>0</v>
      </c>
      <c r="B1407" s="400" t="s">
        <v>2038</v>
      </c>
      <c r="C1407" s="242" t="s">
        <v>1470</v>
      </c>
      <c r="D1407" s="401">
        <v>154</v>
      </c>
      <c r="E1407" s="402" t="s">
        <v>54</v>
      </c>
      <c r="F1407" s="500"/>
      <c r="G1407" s="501"/>
      <c r="H1407" s="405"/>
      <c r="I1407" s="406"/>
      <c r="J1407" s="527">
        <v>92</v>
      </c>
      <c r="K1407" s="418" t="s">
        <v>54</v>
      </c>
      <c r="L1407" s="501">
        <v>0</v>
      </c>
      <c r="M1407" s="534">
        <v>62</v>
      </c>
      <c r="N1407" s="418" t="s">
        <v>54</v>
      </c>
      <c r="O1407" s="794">
        <v>0</v>
      </c>
    </row>
    <row r="1408" spans="1:15" s="16" customFormat="1" ht="11.1" customHeight="1" x14ac:dyDescent="0.15">
      <c r="A1408" s="11">
        <v>0</v>
      </c>
      <c r="B1408" s="359">
        <v>0</v>
      </c>
      <c r="C1408" s="241">
        <v>0</v>
      </c>
      <c r="D1408" s="439"/>
      <c r="E1408" s="387"/>
      <c r="F1408" s="497"/>
      <c r="G1408" s="498"/>
      <c r="H1408" s="390"/>
      <c r="I1408" s="391"/>
      <c r="J1408" s="397"/>
      <c r="K1408" s="387"/>
      <c r="L1408" s="390"/>
      <c r="M1408" s="398"/>
      <c r="N1408" s="387"/>
      <c r="O1408" s="399"/>
    </row>
    <row r="1409" spans="1:15" s="16" customFormat="1" ht="11.1" customHeight="1" x14ac:dyDescent="0.15">
      <c r="A1409" s="381">
        <v>0</v>
      </c>
      <c r="B1409" s="359" t="s">
        <v>639</v>
      </c>
      <c r="C1409" s="241">
        <v>0</v>
      </c>
      <c r="D1409" s="439"/>
      <c r="E1409" s="387"/>
      <c r="F1409" s="499"/>
      <c r="G1409" s="498"/>
      <c r="H1409" s="430"/>
      <c r="I1409" s="391"/>
      <c r="J1409" s="397"/>
      <c r="K1409" s="387"/>
      <c r="L1409" s="390"/>
      <c r="M1409" s="398"/>
      <c r="N1409" s="387"/>
      <c r="O1409" s="399"/>
    </row>
    <row r="1410" spans="1:15" s="16" customFormat="1" ht="11.1" customHeight="1" x14ac:dyDescent="0.15">
      <c r="A1410" s="360">
        <v>0</v>
      </c>
      <c r="B1410" s="400" t="s">
        <v>1467</v>
      </c>
      <c r="C1410" s="242" t="s">
        <v>2039</v>
      </c>
      <c r="D1410" s="401">
        <v>301</v>
      </c>
      <c r="E1410" s="402" t="s">
        <v>641</v>
      </c>
      <c r="F1410" s="500"/>
      <c r="G1410" s="501"/>
      <c r="H1410" s="405"/>
      <c r="I1410" s="406"/>
      <c r="J1410" s="527">
        <v>164</v>
      </c>
      <c r="K1410" s="418" t="s">
        <v>641</v>
      </c>
      <c r="L1410" s="501">
        <v>0</v>
      </c>
      <c r="M1410" s="534">
        <v>137</v>
      </c>
      <c r="N1410" s="418" t="s">
        <v>641</v>
      </c>
      <c r="O1410" s="794">
        <v>0</v>
      </c>
    </row>
    <row r="1411" spans="1:15" s="16" customFormat="1" ht="11.1" customHeight="1" x14ac:dyDescent="0.15">
      <c r="A1411" s="11">
        <v>0</v>
      </c>
      <c r="B1411" s="359" t="s">
        <v>682</v>
      </c>
      <c r="C1411" s="241" t="s">
        <v>2030</v>
      </c>
      <c r="D1411" s="439"/>
      <c r="E1411" s="387"/>
      <c r="F1411" s="497"/>
      <c r="G1411" s="498"/>
      <c r="H1411" s="390"/>
      <c r="I1411" s="391"/>
      <c r="J1411" s="397"/>
      <c r="K1411" s="387"/>
      <c r="L1411" s="390"/>
      <c r="M1411" s="398"/>
      <c r="N1411" s="387"/>
      <c r="O1411" s="399"/>
    </row>
    <row r="1412" spans="1:15" s="16" customFormat="1" ht="11.1" customHeight="1" x14ac:dyDescent="0.15">
      <c r="A1412" s="381">
        <v>0</v>
      </c>
      <c r="B1412" s="359" t="s">
        <v>2031</v>
      </c>
      <c r="C1412" s="241" t="s">
        <v>2032</v>
      </c>
      <c r="D1412" s="439"/>
      <c r="E1412" s="387"/>
      <c r="F1412" s="504"/>
      <c r="G1412" s="498"/>
      <c r="H1412" s="390"/>
      <c r="I1412" s="391"/>
      <c r="J1412" s="397"/>
      <c r="K1412" s="387"/>
      <c r="L1412" s="390"/>
      <c r="M1412" s="398"/>
      <c r="N1412" s="387"/>
      <c r="O1412" s="399"/>
    </row>
    <row r="1413" spans="1:15" s="16" customFormat="1" ht="11.1" customHeight="1" x14ac:dyDescent="0.15">
      <c r="A1413" s="360">
        <v>0</v>
      </c>
      <c r="B1413" s="400" t="s">
        <v>2033</v>
      </c>
      <c r="C1413" s="242" t="s">
        <v>2034</v>
      </c>
      <c r="D1413" s="401">
        <v>255</v>
      </c>
      <c r="E1413" s="402" t="s">
        <v>54</v>
      </c>
      <c r="F1413" s="500"/>
      <c r="G1413" s="501"/>
      <c r="H1413" s="405"/>
      <c r="I1413" s="406"/>
      <c r="J1413" s="527">
        <v>255</v>
      </c>
      <c r="K1413" s="418" t="s">
        <v>54</v>
      </c>
      <c r="L1413" s="501">
        <v>0</v>
      </c>
      <c r="M1413" s="409">
        <v>0</v>
      </c>
      <c r="N1413" s="418"/>
      <c r="O1413" s="794">
        <v>0</v>
      </c>
    </row>
    <row r="1414" spans="1:15" s="16" customFormat="1" ht="11.1" customHeight="1" x14ac:dyDescent="0.15">
      <c r="A1414" s="11">
        <v>0</v>
      </c>
      <c r="B1414" s="359" t="s">
        <v>685</v>
      </c>
      <c r="C1414" s="241" t="s">
        <v>2030</v>
      </c>
      <c r="D1414" s="439"/>
      <c r="E1414" s="387"/>
      <c r="F1414" s="497"/>
      <c r="G1414" s="498"/>
      <c r="H1414" s="390"/>
      <c r="I1414" s="391"/>
      <c r="J1414" s="397"/>
      <c r="K1414" s="387"/>
      <c r="L1414" s="390"/>
      <c r="M1414" s="398"/>
      <c r="N1414" s="387"/>
      <c r="O1414" s="399"/>
    </row>
    <row r="1415" spans="1:15" s="16" customFormat="1" ht="11.1" customHeight="1" x14ac:dyDescent="0.15">
      <c r="A1415" s="381">
        <v>0</v>
      </c>
      <c r="B1415" s="359" t="s">
        <v>2031</v>
      </c>
      <c r="C1415" s="241" t="s">
        <v>2032</v>
      </c>
      <c r="D1415" s="439"/>
      <c r="E1415" s="387"/>
      <c r="F1415" s="497"/>
      <c r="G1415" s="498"/>
      <c r="H1415" s="390"/>
      <c r="I1415" s="391"/>
      <c r="J1415" s="397"/>
      <c r="K1415" s="387"/>
      <c r="L1415" s="390"/>
      <c r="M1415" s="398"/>
      <c r="N1415" s="387"/>
      <c r="O1415" s="399"/>
    </row>
    <row r="1416" spans="1:15" s="16" customFormat="1" ht="11.1" customHeight="1" x14ac:dyDescent="0.15">
      <c r="A1416" s="360">
        <v>0</v>
      </c>
      <c r="B1416" s="400" t="s">
        <v>2033</v>
      </c>
      <c r="C1416" s="242" t="s">
        <v>2034</v>
      </c>
      <c r="D1416" s="401">
        <v>153</v>
      </c>
      <c r="E1416" s="402" t="s">
        <v>54</v>
      </c>
      <c r="F1416" s="500"/>
      <c r="G1416" s="501"/>
      <c r="H1416" s="405"/>
      <c r="I1416" s="406"/>
      <c r="J1416" s="527">
        <v>153</v>
      </c>
      <c r="K1416" s="418" t="s">
        <v>54</v>
      </c>
      <c r="L1416" s="501">
        <v>0</v>
      </c>
      <c r="M1416" s="409">
        <v>0</v>
      </c>
      <c r="N1416" s="418"/>
      <c r="O1416" s="794">
        <v>0</v>
      </c>
    </row>
    <row r="1417" spans="1:15" s="16" customFormat="1" ht="11.1" customHeight="1" x14ac:dyDescent="0.15">
      <c r="A1417" s="553"/>
      <c r="B1417" s="554"/>
      <c r="C1417" s="555"/>
      <c r="D1417" s="556"/>
      <c r="E1417" s="557"/>
      <c r="F1417" s="531"/>
      <c r="G1417" s="532"/>
      <c r="H1417" s="413"/>
      <c r="I1417" s="558"/>
      <c r="J1417" s="426"/>
      <c r="K1417" s="412"/>
      <c r="L1417" s="413"/>
      <c r="M1417" s="414"/>
      <c r="N1417" s="422"/>
      <c r="O1417" s="415"/>
    </row>
    <row r="1418" spans="1:15" s="16" customFormat="1" ht="11.1" customHeight="1" x14ac:dyDescent="0.15">
      <c r="A1418" s="550"/>
      <c r="B1418" s="551"/>
      <c r="C1418" s="241"/>
      <c r="D1418" s="435"/>
      <c r="E1418" s="552"/>
      <c r="F1418" s="497"/>
      <c r="G1418" s="498"/>
      <c r="H1418" s="390"/>
      <c r="I1418" s="391"/>
      <c r="J1418" s="427"/>
      <c r="K1418" s="387"/>
      <c r="L1418" s="390"/>
      <c r="M1418" s="398"/>
      <c r="N1418" s="359"/>
      <c r="O1418" s="399"/>
    </row>
    <row r="1419" spans="1:15" s="16" customFormat="1" ht="11.1" customHeight="1" x14ac:dyDescent="0.15">
      <c r="A1419" s="360"/>
      <c r="B1419" s="400"/>
      <c r="C1419" s="242"/>
      <c r="D1419" s="416"/>
      <c r="E1419" s="402"/>
      <c r="F1419" s="500"/>
      <c r="G1419" s="501"/>
      <c r="H1419" s="405"/>
      <c r="I1419" s="406"/>
      <c r="J1419" s="428"/>
      <c r="K1419" s="429"/>
      <c r="L1419" s="405"/>
      <c r="M1419" s="423"/>
      <c r="N1419" s="424"/>
      <c r="O1419" s="425"/>
    </row>
    <row r="1420" spans="1:15" s="16" customFormat="1" ht="11.1" customHeight="1" x14ac:dyDescent="0.15">
      <c r="A1420" s="11">
        <v>0</v>
      </c>
      <c r="B1420" s="359">
        <v>0</v>
      </c>
      <c r="C1420" s="241">
        <v>0</v>
      </c>
      <c r="D1420" s="386"/>
      <c r="E1420" s="387"/>
      <c r="F1420" s="497"/>
      <c r="G1420" s="498"/>
      <c r="H1420" s="390"/>
      <c r="I1420" s="391"/>
      <c r="J1420" s="427"/>
      <c r="K1420" s="387"/>
      <c r="L1420" s="390"/>
      <c r="M1420" s="398"/>
      <c r="N1420" s="359"/>
      <c r="O1420" s="399"/>
    </row>
    <row r="1421" spans="1:15" s="16" customFormat="1" ht="11.1" customHeight="1" x14ac:dyDescent="0.15">
      <c r="A1421" s="381">
        <v>0</v>
      </c>
      <c r="B1421" s="359">
        <v>0</v>
      </c>
      <c r="C1421" s="241">
        <v>0</v>
      </c>
      <c r="D1421" s="386"/>
      <c r="E1421" s="387"/>
      <c r="F1421" s="497"/>
      <c r="G1421" s="498"/>
      <c r="H1421" s="390"/>
      <c r="I1421" s="391"/>
      <c r="J1421" s="427"/>
      <c r="K1421" s="387"/>
      <c r="L1421" s="390"/>
      <c r="M1421" s="398"/>
      <c r="N1421" s="359"/>
      <c r="O1421" s="399"/>
    </row>
    <row r="1422" spans="1:15" s="16" customFormat="1" ht="11.1" customHeight="1" x14ac:dyDescent="0.15">
      <c r="A1422" s="360">
        <v>0</v>
      </c>
      <c r="B1422" s="400">
        <v>0</v>
      </c>
      <c r="C1422" s="242">
        <v>0</v>
      </c>
      <c r="D1422" s="416">
        <v>0</v>
      </c>
      <c r="E1422" s="402">
        <v>0</v>
      </c>
      <c r="F1422" s="500">
        <v>0</v>
      </c>
      <c r="G1422" s="501">
        <v>0</v>
      </c>
      <c r="H1422" s="405">
        <v>0</v>
      </c>
      <c r="I1422" s="406"/>
      <c r="J1422" s="428"/>
      <c r="K1422" s="429"/>
      <c r="L1422" s="405"/>
      <c r="M1422" s="423"/>
      <c r="N1422" s="424"/>
      <c r="O1422" s="425"/>
    </row>
    <row r="1423" spans="1:15" s="16" customFormat="1" ht="11.1" customHeight="1" x14ac:dyDescent="0.15">
      <c r="A1423" s="11">
        <v>0</v>
      </c>
      <c r="B1423" s="359">
        <v>0</v>
      </c>
      <c r="C1423" s="241">
        <v>0</v>
      </c>
      <c r="D1423" s="386"/>
      <c r="E1423" s="387"/>
      <c r="F1423" s="497"/>
      <c r="G1423" s="498"/>
      <c r="H1423" s="390"/>
      <c r="I1423" s="391"/>
      <c r="J1423" s="426"/>
      <c r="K1423" s="412"/>
      <c r="L1423" s="413"/>
      <c r="M1423" s="414"/>
      <c r="N1423" s="422"/>
      <c r="O1423" s="415"/>
    </row>
    <row r="1424" spans="1:15" s="16" customFormat="1" ht="11.1" customHeight="1" x14ac:dyDescent="0.15">
      <c r="A1424" s="381">
        <v>0</v>
      </c>
      <c r="B1424" s="359">
        <v>0</v>
      </c>
      <c r="C1424" s="241">
        <v>0</v>
      </c>
      <c r="D1424" s="386"/>
      <c r="E1424" s="387"/>
      <c r="F1424" s="497"/>
      <c r="G1424" s="498"/>
      <c r="H1424" s="430">
        <v>0</v>
      </c>
      <c r="I1424" s="391"/>
      <c r="J1424" s="427"/>
      <c r="K1424" s="387"/>
      <c r="L1424" s="390"/>
      <c r="M1424" s="398"/>
      <c r="N1424" s="359"/>
      <c r="O1424" s="399"/>
    </row>
    <row r="1425" spans="1:16" s="16" customFormat="1" ht="11.1" customHeight="1" x14ac:dyDescent="0.15">
      <c r="A1425" s="360">
        <v>0</v>
      </c>
      <c r="B1425" s="400">
        <v>0</v>
      </c>
      <c r="C1425" s="242">
        <v>0</v>
      </c>
      <c r="D1425" s="416">
        <v>0</v>
      </c>
      <c r="E1425" s="402">
        <v>0</v>
      </c>
      <c r="F1425" s="500">
        <v>0</v>
      </c>
      <c r="G1425" s="501">
        <v>0</v>
      </c>
      <c r="H1425" s="405">
        <v>0</v>
      </c>
      <c r="I1425" s="406"/>
      <c r="J1425" s="428"/>
      <c r="K1425" s="429"/>
      <c r="L1425" s="405"/>
      <c r="M1425" s="423"/>
      <c r="N1425" s="424"/>
      <c r="O1425" s="425"/>
    </row>
    <row r="1426" spans="1:16" s="16" customFormat="1" ht="11.1" customHeight="1" x14ac:dyDescent="0.15">
      <c r="A1426" s="11"/>
      <c r="B1426" s="359">
        <v>0</v>
      </c>
      <c r="C1426" s="241">
        <v>0</v>
      </c>
      <c r="D1426" s="386"/>
      <c r="E1426" s="387"/>
      <c r="F1426" s="497"/>
      <c r="G1426" s="498"/>
      <c r="H1426" s="390"/>
      <c r="I1426" s="391"/>
      <c r="J1426" s="426"/>
      <c r="K1426" s="412"/>
      <c r="L1426" s="413"/>
      <c r="M1426" s="414"/>
      <c r="N1426" s="422"/>
      <c r="O1426" s="415"/>
    </row>
    <row r="1427" spans="1:16" s="16" customFormat="1" ht="11.1" customHeight="1" x14ac:dyDescent="0.15">
      <c r="A1427" s="381"/>
      <c r="B1427" s="375"/>
      <c r="C1427" s="241"/>
      <c r="D1427" s="386"/>
      <c r="E1427" s="387"/>
      <c r="F1427" s="497"/>
      <c r="G1427" s="498">
        <v>0</v>
      </c>
      <c r="H1427" s="390"/>
      <c r="I1427" s="391"/>
      <c r="J1427" s="427"/>
      <c r="K1427" s="387"/>
      <c r="L1427" s="547">
        <v>0</v>
      </c>
      <c r="M1427" s="548"/>
      <c r="N1427" s="549"/>
      <c r="O1427" s="447">
        <v>0</v>
      </c>
    </row>
    <row r="1428" spans="1:16" s="16" customFormat="1" ht="11.1" customHeight="1" x14ac:dyDescent="0.15">
      <c r="A1428" s="360"/>
      <c r="B1428" s="400"/>
      <c r="C1428" s="242">
        <v>0</v>
      </c>
      <c r="D1428" s="416">
        <v>0</v>
      </c>
      <c r="E1428" s="402">
        <v>0</v>
      </c>
      <c r="F1428" s="500">
        <v>0</v>
      </c>
      <c r="G1428" s="501">
        <v>0</v>
      </c>
      <c r="H1428" s="405">
        <v>0</v>
      </c>
      <c r="I1428" s="406"/>
      <c r="J1428" s="428"/>
      <c r="K1428" s="429"/>
      <c r="L1428" s="405"/>
      <c r="M1428" s="423"/>
      <c r="N1428" s="424"/>
      <c r="O1428" s="425"/>
    </row>
    <row r="1429" spans="1:16" s="16" customFormat="1" ht="11.1" customHeight="1" x14ac:dyDescent="0.15">
      <c r="A1429" s="380"/>
      <c r="B1429" s="379"/>
      <c r="C1429" s="378"/>
      <c r="D1429" s="377"/>
      <c r="E1429" s="13"/>
      <c r="F1429" s="494"/>
      <c r="G1429" s="483"/>
      <c r="H1429" s="376"/>
      <c r="I1429" s="336"/>
      <c r="J1429" s="328"/>
      <c r="K1429" s="13"/>
      <c r="M1429" s="231"/>
      <c r="N1429" s="12"/>
      <c r="O1429" s="329"/>
    </row>
    <row r="1430" spans="1:16" s="16" customFormat="1" ht="11.1" customHeight="1" x14ac:dyDescent="0.15">
      <c r="A1430" s="11"/>
      <c r="B1430" s="375"/>
      <c r="C1430" s="378"/>
      <c r="D1430" s="377"/>
      <c r="E1430" s="13"/>
      <c r="F1430" s="494"/>
      <c r="G1430" s="483">
        <v>0</v>
      </c>
      <c r="I1430" s="336"/>
      <c r="J1430" s="328"/>
      <c r="K1430" s="13"/>
      <c r="L1430" s="15">
        <v>0</v>
      </c>
      <c r="M1430" s="231"/>
      <c r="N1430" s="12"/>
      <c r="O1430" s="431">
        <v>0</v>
      </c>
      <c r="P1430" s="478">
        <v>0</v>
      </c>
    </row>
    <row r="1431" spans="1:16" s="16" customFormat="1" ht="11.1" customHeight="1" x14ac:dyDescent="0.15">
      <c r="A1431" s="373"/>
      <c r="B1431" s="372"/>
      <c r="C1431" s="371"/>
      <c r="D1431" s="370"/>
      <c r="E1431" s="369"/>
      <c r="F1431" s="502"/>
      <c r="G1431" s="503"/>
      <c r="H1431" s="366"/>
      <c r="I1431" s="365"/>
      <c r="J1431" s="364"/>
      <c r="K1431" s="369"/>
      <c r="L1431" s="366"/>
      <c r="M1431" s="383"/>
      <c r="N1431" s="384"/>
      <c r="O1431" s="385"/>
    </row>
    <row r="1432" spans="1:16" s="3" customFormat="1" ht="13.5" x14ac:dyDescent="0.15">
      <c r="A1432" s="1"/>
      <c r="B1432" s="2"/>
      <c r="C1432" s="240"/>
      <c r="D1432" s="4"/>
      <c r="E1432" s="5"/>
      <c r="F1432" s="489"/>
      <c r="G1432" s="490"/>
      <c r="H1432" s="8"/>
      <c r="I1432" s="9"/>
      <c r="K1432" s="5"/>
      <c r="N1432" s="8" t="s">
        <v>581</v>
      </c>
      <c r="O1432" s="5">
        <v>29</v>
      </c>
    </row>
    <row r="1433" spans="1:16" s="10" customFormat="1" ht="30" customHeight="1" x14ac:dyDescent="0.15">
      <c r="A1433" s="1089" t="s">
        <v>1795</v>
      </c>
      <c r="B1433" s="1090"/>
      <c r="C1433" s="1090"/>
      <c r="D1433" s="1090"/>
      <c r="E1433" s="1090"/>
      <c r="F1433" s="1090"/>
      <c r="G1433" s="1090"/>
      <c r="H1433" s="1090"/>
      <c r="I1433" s="1090"/>
      <c r="J1433" s="1090"/>
      <c r="K1433" s="1090"/>
      <c r="L1433" s="1090"/>
      <c r="M1433" s="1090"/>
      <c r="N1433" s="1090"/>
      <c r="O1433" s="1091"/>
    </row>
    <row r="1434" spans="1:16" s="10" customFormat="1" ht="13.5" customHeight="1" x14ac:dyDescent="0.15">
      <c r="A1434" s="274"/>
      <c r="B1434" s="27" t="s">
        <v>1828</v>
      </c>
      <c r="C1434" s="275"/>
      <c r="D1434" s="275"/>
      <c r="E1434" s="275"/>
      <c r="F1434" s="491"/>
      <c r="G1434" s="491"/>
      <c r="H1434" s="275"/>
      <c r="I1434" s="275"/>
      <c r="J1434" s="275"/>
      <c r="K1434" s="275"/>
      <c r="L1434" s="275"/>
      <c r="M1434" s="275"/>
      <c r="N1434" s="275"/>
      <c r="O1434" s="434"/>
    </row>
    <row r="1435" spans="1:16" s="10" customFormat="1" ht="15.95" customHeight="1" x14ac:dyDescent="0.15">
      <c r="A1435" s="1092" t="s">
        <v>6</v>
      </c>
      <c r="B1435" s="1095" t="s">
        <v>34</v>
      </c>
      <c r="C1435" s="1098" t="s">
        <v>9</v>
      </c>
      <c r="D1435" s="1101" t="s">
        <v>1850</v>
      </c>
      <c r="E1435" s="1102"/>
      <c r="F1435" s="1102"/>
      <c r="G1435" s="1102"/>
      <c r="H1435" s="1102"/>
      <c r="I1435" s="1103"/>
      <c r="J1435" s="1101" t="s">
        <v>1851</v>
      </c>
      <c r="K1435" s="1102"/>
      <c r="L1435" s="1107"/>
      <c r="M1435" s="1109" t="s">
        <v>1852</v>
      </c>
      <c r="N1435" s="1102"/>
      <c r="O1435" s="1103"/>
    </row>
    <row r="1436" spans="1:16" s="10" customFormat="1" ht="15.95" customHeight="1" x14ac:dyDescent="0.15">
      <c r="A1436" s="1093"/>
      <c r="B1436" s="1096"/>
      <c r="C1436" s="1099"/>
      <c r="D1436" s="1104"/>
      <c r="E1436" s="1105"/>
      <c r="F1436" s="1105"/>
      <c r="G1436" s="1105"/>
      <c r="H1436" s="1105"/>
      <c r="I1436" s="1106"/>
      <c r="J1436" s="1104"/>
      <c r="K1436" s="1105"/>
      <c r="L1436" s="1108"/>
      <c r="M1436" s="1110"/>
      <c r="N1436" s="1105"/>
      <c r="O1436" s="1106"/>
    </row>
    <row r="1437" spans="1:16" s="3" customFormat="1" ht="15.95" customHeight="1" x14ac:dyDescent="0.15">
      <c r="A1437" s="1094"/>
      <c r="B1437" s="1097"/>
      <c r="C1437" s="1100"/>
      <c r="D1437" s="334" t="s">
        <v>4</v>
      </c>
      <c r="E1437" s="296" t="s">
        <v>5</v>
      </c>
      <c r="F1437" s="492"/>
      <c r="G1437" s="493"/>
      <c r="H1437" s="1111"/>
      <c r="I1437" s="1112"/>
      <c r="J1437" s="326" t="s">
        <v>4</v>
      </c>
      <c r="K1437" s="296" t="s">
        <v>5</v>
      </c>
      <c r="L1437" s="299"/>
      <c r="M1437" s="300" t="s">
        <v>4</v>
      </c>
      <c r="N1437" s="296" t="s">
        <v>5</v>
      </c>
      <c r="O1437" s="327"/>
    </row>
    <row r="1438" spans="1:16" s="16" customFormat="1" ht="11.1" customHeight="1" x14ac:dyDescent="0.15">
      <c r="A1438" s="11">
        <v>0</v>
      </c>
      <c r="B1438" s="12">
        <v>0</v>
      </c>
      <c r="C1438" s="241">
        <v>0</v>
      </c>
      <c r="D1438" s="335"/>
      <c r="E1438" s="13"/>
      <c r="F1438" s="494"/>
      <c r="G1438" s="483"/>
      <c r="I1438" s="336"/>
      <c r="J1438" s="328"/>
      <c r="K1438" s="13"/>
      <c r="M1438" s="231"/>
      <c r="N1438" s="12"/>
      <c r="O1438" s="329"/>
    </row>
    <row r="1439" spans="1:16" s="16" customFormat="1" ht="11.1" customHeight="1" x14ac:dyDescent="0.15">
      <c r="A1439" s="381">
        <v>0</v>
      </c>
      <c r="B1439" s="12">
        <v>0</v>
      </c>
      <c r="C1439" s="382">
        <v>0</v>
      </c>
      <c r="D1439" s="335"/>
      <c r="E1439" s="13"/>
      <c r="F1439" s="494"/>
      <c r="G1439" s="483"/>
      <c r="I1439" s="336"/>
      <c r="J1439" s="328"/>
      <c r="K1439" s="13"/>
      <c r="M1439" s="231"/>
      <c r="N1439" s="12"/>
      <c r="O1439" s="329"/>
    </row>
    <row r="1440" spans="1:16" s="16" customFormat="1" ht="11.1" customHeight="1" x14ac:dyDescent="0.15">
      <c r="A1440" s="360" t="s">
        <v>721</v>
      </c>
      <c r="B1440" s="361" t="s">
        <v>1473</v>
      </c>
      <c r="C1440" s="363">
        <v>0</v>
      </c>
      <c r="D1440" s="337">
        <v>0</v>
      </c>
      <c r="E1440" s="362">
        <v>0</v>
      </c>
      <c r="F1440" s="495">
        <v>0</v>
      </c>
      <c r="G1440" s="496">
        <v>0</v>
      </c>
      <c r="H1440" s="20">
        <v>0</v>
      </c>
      <c r="I1440" s="338"/>
      <c r="J1440" s="328"/>
      <c r="K1440" s="13"/>
      <c r="M1440" s="231"/>
      <c r="N1440" s="12"/>
      <c r="O1440" s="329"/>
    </row>
    <row r="1441" spans="1:16" s="436" customFormat="1" ht="11.1" customHeight="1" x14ac:dyDescent="0.15">
      <c r="A1441" s="11">
        <v>0</v>
      </c>
      <c r="B1441" s="359">
        <v>0</v>
      </c>
      <c r="C1441" s="241">
        <v>0</v>
      </c>
      <c r="D1441" s="386"/>
      <c r="E1441" s="387"/>
      <c r="F1441" s="497"/>
      <c r="G1441" s="498"/>
      <c r="H1441" s="390"/>
      <c r="I1441" s="391"/>
      <c r="J1441" s="392"/>
      <c r="K1441" s="393"/>
      <c r="L1441" s="394"/>
      <c r="M1441" s="395"/>
      <c r="N1441" s="393"/>
      <c r="O1441" s="396"/>
    </row>
    <row r="1442" spans="1:16" s="436" customFormat="1" ht="11.1" customHeight="1" x14ac:dyDescent="0.15">
      <c r="A1442" s="381"/>
      <c r="B1442" s="359">
        <v>0</v>
      </c>
      <c r="C1442" s="241">
        <v>0</v>
      </c>
      <c r="D1442" s="386"/>
      <c r="E1442" s="387"/>
      <c r="F1442" s="497"/>
      <c r="G1442" s="498"/>
      <c r="H1442" s="430"/>
      <c r="I1442" s="391"/>
      <c r="J1442" s="397"/>
      <c r="K1442" s="387"/>
      <c r="L1442" s="390"/>
      <c r="M1442" s="398"/>
      <c r="N1442" s="387"/>
      <c r="O1442" s="399"/>
    </row>
    <row r="1443" spans="1:16" s="436" customFormat="1" ht="11.1" customHeight="1" x14ac:dyDescent="0.15">
      <c r="A1443" s="360"/>
      <c r="B1443" s="400" t="s">
        <v>2040</v>
      </c>
      <c r="C1443" s="242">
        <v>0</v>
      </c>
      <c r="D1443" s="416">
        <v>1</v>
      </c>
      <c r="E1443" s="402" t="s">
        <v>44</v>
      </c>
      <c r="F1443" s="500"/>
      <c r="G1443" s="501"/>
      <c r="H1443" s="405"/>
      <c r="I1443" s="406"/>
      <c r="J1443" s="407">
        <v>1</v>
      </c>
      <c r="K1443" s="408" t="s">
        <v>44</v>
      </c>
      <c r="L1443" s="389"/>
      <c r="M1443" s="409">
        <v>1</v>
      </c>
      <c r="N1443" s="408" t="s">
        <v>44</v>
      </c>
      <c r="O1443" s="410"/>
      <c r="P1443" s="565"/>
    </row>
    <row r="1444" spans="1:16" s="436" customFormat="1" ht="11.1" customHeight="1" x14ac:dyDescent="0.15">
      <c r="A1444" s="11"/>
      <c r="B1444" s="359">
        <v>0</v>
      </c>
      <c r="C1444" s="241">
        <v>0</v>
      </c>
      <c r="D1444" s="386"/>
      <c r="E1444" s="387"/>
      <c r="F1444" s="497"/>
      <c r="G1444" s="498"/>
      <c r="H1444" s="390"/>
      <c r="I1444" s="391"/>
      <c r="J1444" s="392"/>
      <c r="K1444" s="393"/>
      <c r="L1444" s="394"/>
      <c r="M1444" s="395"/>
      <c r="N1444" s="393"/>
      <c r="O1444" s="396"/>
    </row>
    <row r="1445" spans="1:16" s="436" customFormat="1" ht="11.1" customHeight="1" x14ac:dyDescent="0.15">
      <c r="A1445" s="381"/>
      <c r="B1445" s="359">
        <v>0</v>
      </c>
      <c r="C1445" s="241">
        <v>0</v>
      </c>
      <c r="D1445" s="386"/>
      <c r="E1445" s="387"/>
      <c r="F1445" s="497"/>
      <c r="G1445" s="498"/>
      <c r="H1445" s="390"/>
      <c r="I1445" s="391"/>
      <c r="J1445" s="397"/>
      <c r="K1445" s="387"/>
      <c r="L1445" s="390"/>
      <c r="M1445" s="398"/>
      <c r="N1445" s="387"/>
      <c r="O1445" s="399"/>
    </row>
    <row r="1446" spans="1:16" s="436" customFormat="1" ht="11.1" customHeight="1" x14ac:dyDescent="0.15">
      <c r="A1446" s="360"/>
      <c r="B1446" s="400" t="s">
        <v>2041</v>
      </c>
      <c r="C1446" s="242">
        <v>0</v>
      </c>
      <c r="D1446" s="416">
        <v>1</v>
      </c>
      <c r="E1446" s="402" t="s">
        <v>44</v>
      </c>
      <c r="F1446" s="500"/>
      <c r="G1446" s="501"/>
      <c r="H1446" s="405"/>
      <c r="I1446" s="406"/>
      <c r="J1446" s="407">
        <v>1</v>
      </c>
      <c r="K1446" s="408" t="s">
        <v>44</v>
      </c>
      <c r="L1446" s="389"/>
      <c r="M1446" s="409">
        <v>1</v>
      </c>
      <c r="N1446" s="408" t="s">
        <v>44</v>
      </c>
      <c r="O1446" s="410"/>
      <c r="P1446" s="565"/>
    </row>
    <row r="1447" spans="1:16" s="436" customFormat="1" ht="11.1" customHeight="1" x14ac:dyDescent="0.15">
      <c r="A1447" s="11"/>
      <c r="B1447" s="359">
        <v>0</v>
      </c>
      <c r="C1447" s="241">
        <v>0</v>
      </c>
      <c r="D1447" s="386"/>
      <c r="E1447" s="387"/>
      <c r="F1447" s="497"/>
      <c r="G1447" s="498"/>
      <c r="H1447" s="390"/>
      <c r="I1447" s="391"/>
      <c r="J1447" s="392"/>
      <c r="K1447" s="393"/>
      <c r="L1447" s="394"/>
      <c r="M1447" s="395"/>
      <c r="N1447" s="393"/>
      <c r="O1447" s="396"/>
    </row>
    <row r="1448" spans="1:16" s="436" customFormat="1" ht="11.1" customHeight="1" x14ac:dyDescent="0.15">
      <c r="A1448" s="381"/>
      <c r="B1448" s="359">
        <v>0</v>
      </c>
      <c r="C1448" s="241">
        <v>0</v>
      </c>
      <c r="D1448" s="386"/>
      <c r="E1448" s="387"/>
      <c r="F1448" s="497"/>
      <c r="G1448" s="498"/>
      <c r="H1448" s="390"/>
      <c r="I1448" s="391"/>
      <c r="J1448" s="397"/>
      <c r="K1448" s="387"/>
      <c r="L1448" s="390"/>
      <c r="M1448" s="398"/>
      <c r="N1448" s="387"/>
      <c r="O1448" s="399"/>
    </row>
    <row r="1449" spans="1:16" s="436" customFormat="1" ht="11.1" customHeight="1" x14ac:dyDescent="0.15">
      <c r="A1449" s="360"/>
      <c r="B1449" s="400" t="s">
        <v>2042</v>
      </c>
      <c r="C1449" s="242">
        <v>0</v>
      </c>
      <c r="D1449" s="416">
        <v>1</v>
      </c>
      <c r="E1449" s="402" t="s">
        <v>44</v>
      </c>
      <c r="F1449" s="500"/>
      <c r="G1449" s="501"/>
      <c r="H1449" s="405"/>
      <c r="I1449" s="406"/>
      <c r="J1449" s="407">
        <v>1</v>
      </c>
      <c r="K1449" s="408" t="s">
        <v>44</v>
      </c>
      <c r="L1449" s="389"/>
      <c r="M1449" s="409">
        <v>1</v>
      </c>
      <c r="N1449" s="408" t="s">
        <v>44</v>
      </c>
      <c r="O1449" s="410"/>
      <c r="P1449" s="565"/>
    </row>
    <row r="1450" spans="1:16" s="436" customFormat="1" ht="11.1" customHeight="1" x14ac:dyDescent="0.15">
      <c r="A1450" s="11"/>
      <c r="B1450" s="359">
        <v>0</v>
      </c>
      <c r="C1450" s="241">
        <v>0</v>
      </c>
      <c r="D1450" s="386"/>
      <c r="E1450" s="387"/>
      <c r="F1450" s="497"/>
      <c r="G1450" s="498"/>
      <c r="H1450" s="390"/>
      <c r="I1450" s="391"/>
      <c r="J1450" s="392"/>
      <c r="K1450" s="393"/>
      <c r="L1450" s="394"/>
      <c r="M1450" s="395"/>
      <c r="N1450" s="393"/>
      <c r="O1450" s="396"/>
    </row>
    <row r="1451" spans="1:16" s="436" customFormat="1" ht="11.1" customHeight="1" x14ac:dyDescent="0.15">
      <c r="A1451" s="381"/>
      <c r="B1451" s="359">
        <v>0</v>
      </c>
      <c r="C1451" s="241">
        <v>0</v>
      </c>
      <c r="D1451" s="386"/>
      <c r="E1451" s="387"/>
      <c r="F1451" s="497"/>
      <c r="G1451" s="498"/>
      <c r="H1451" s="430"/>
      <c r="I1451" s="391"/>
      <c r="J1451" s="397"/>
      <c r="K1451" s="387"/>
      <c r="L1451" s="390"/>
      <c r="M1451" s="398"/>
      <c r="N1451" s="387"/>
      <c r="O1451" s="399"/>
    </row>
    <row r="1452" spans="1:16" s="436" customFormat="1" ht="11.1" customHeight="1" x14ac:dyDescent="0.15">
      <c r="A1452" s="360"/>
      <c r="B1452" s="400" t="s">
        <v>2043</v>
      </c>
      <c r="C1452" s="242">
        <v>0</v>
      </c>
      <c r="D1452" s="416">
        <v>1</v>
      </c>
      <c r="E1452" s="402" t="s">
        <v>44</v>
      </c>
      <c r="F1452" s="500"/>
      <c r="G1452" s="501"/>
      <c r="H1452" s="405"/>
      <c r="I1452" s="406"/>
      <c r="J1452" s="407">
        <v>1</v>
      </c>
      <c r="K1452" s="408" t="s">
        <v>44</v>
      </c>
      <c r="L1452" s="389"/>
      <c r="M1452" s="409"/>
      <c r="N1452" s="408"/>
      <c r="O1452" s="410"/>
      <c r="P1452" s="565"/>
    </row>
    <row r="1453" spans="1:16" s="436" customFormat="1" ht="11.1" customHeight="1" x14ac:dyDescent="0.15">
      <c r="A1453" s="11"/>
      <c r="B1453" s="359">
        <v>0</v>
      </c>
      <c r="C1453" s="241">
        <v>0</v>
      </c>
      <c r="D1453" s="386"/>
      <c r="E1453" s="387"/>
      <c r="F1453" s="497"/>
      <c r="G1453" s="498"/>
      <c r="H1453" s="390"/>
      <c r="I1453" s="391"/>
      <c r="J1453" s="392"/>
      <c r="K1453" s="393"/>
      <c r="L1453" s="394"/>
      <c r="M1453" s="395"/>
      <c r="N1453" s="393"/>
      <c r="O1453" s="396"/>
    </row>
    <row r="1454" spans="1:16" s="436" customFormat="1" ht="11.1" customHeight="1" x14ac:dyDescent="0.15">
      <c r="A1454" s="381"/>
      <c r="B1454" s="359">
        <v>0</v>
      </c>
      <c r="C1454" s="241">
        <v>0</v>
      </c>
      <c r="D1454" s="386"/>
      <c r="E1454" s="387"/>
      <c r="F1454" s="497"/>
      <c r="G1454" s="498"/>
      <c r="H1454" s="390"/>
      <c r="I1454" s="391"/>
      <c r="J1454" s="397"/>
      <c r="K1454" s="387"/>
      <c r="L1454" s="390"/>
      <c r="M1454" s="398"/>
      <c r="N1454" s="387"/>
      <c r="O1454" s="399"/>
    </row>
    <row r="1455" spans="1:16" s="436" customFormat="1" ht="11.1" customHeight="1" x14ac:dyDescent="0.15">
      <c r="A1455" s="360"/>
      <c r="B1455" s="400" t="s">
        <v>2044</v>
      </c>
      <c r="C1455" s="242">
        <v>0</v>
      </c>
      <c r="D1455" s="416">
        <v>1</v>
      </c>
      <c r="E1455" s="402" t="s">
        <v>44</v>
      </c>
      <c r="F1455" s="500"/>
      <c r="G1455" s="501"/>
      <c r="H1455" s="405"/>
      <c r="I1455" s="406"/>
      <c r="J1455" s="407">
        <v>1</v>
      </c>
      <c r="K1455" s="408" t="s">
        <v>44</v>
      </c>
      <c r="L1455" s="389"/>
      <c r="M1455" s="409"/>
      <c r="N1455" s="408"/>
      <c r="O1455" s="410"/>
      <c r="P1455" s="565"/>
    </row>
    <row r="1456" spans="1:16" s="16" customFormat="1" ht="11.1" customHeight="1" x14ac:dyDescent="0.15">
      <c r="A1456" s="11"/>
      <c r="B1456" s="359">
        <v>0</v>
      </c>
      <c r="C1456" s="241">
        <v>0</v>
      </c>
      <c r="D1456" s="386"/>
      <c r="E1456" s="387"/>
      <c r="F1456" s="497"/>
      <c r="G1456" s="498"/>
      <c r="H1456" s="390"/>
      <c r="I1456" s="391"/>
      <c r="J1456" s="392"/>
      <c r="K1456" s="393"/>
      <c r="L1456" s="394"/>
      <c r="M1456" s="395"/>
      <c r="N1456" s="393"/>
      <c r="O1456" s="396"/>
      <c r="P1456" s="436"/>
    </row>
    <row r="1457" spans="1:16" s="16" customFormat="1" ht="11.1" customHeight="1" x14ac:dyDescent="0.15">
      <c r="A1457" s="381"/>
      <c r="B1457" s="359">
        <v>0</v>
      </c>
      <c r="C1457" s="241">
        <v>0</v>
      </c>
      <c r="D1457" s="386"/>
      <c r="E1457" s="387"/>
      <c r="F1457" s="497"/>
      <c r="G1457" s="498"/>
      <c r="H1457" s="390"/>
      <c r="I1457" s="391"/>
      <c r="J1457" s="397"/>
      <c r="K1457" s="387"/>
      <c r="L1457" s="390"/>
      <c r="M1457" s="398"/>
      <c r="N1457" s="387"/>
      <c r="O1457" s="399"/>
      <c r="P1457" s="436"/>
    </row>
    <row r="1458" spans="1:16" s="16" customFormat="1" ht="11.1" customHeight="1" x14ac:dyDescent="0.15">
      <c r="A1458" s="360"/>
      <c r="B1458" s="400" t="s">
        <v>2045</v>
      </c>
      <c r="C1458" s="242">
        <v>0</v>
      </c>
      <c r="D1458" s="416">
        <v>1</v>
      </c>
      <c r="E1458" s="402" t="s">
        <v>44</v>
      </c>
      <c r="F1458" s="500"/>
      <c r="G1458" s="501"/>
      <c r="H1458" s="405"/>
      <c r="I1458" s="406"/>
      <c r="J1458" s="407"/>
      <c r="K1458" s="408"/>
      <c r="L1458" s="389"/>
      <c r="M1458" s="409">
        <v>1</v>
      </c>
      <c r="N1458" s="408" t="s">
        <v>44</v>
      </c>
      <c r="O1458" s="410"/>
      <c r="P1458" s="565"/>
    </row>
    <row r="1459" spans="1:16" s="16" customFormat="1" ht="11.1" customHeight="1" x14ac:dyDescent="0.15">
      <c r="A1459" s="11">
        <v>0</v>
      </c>
      <c r="B1459" s="359">
        <v>0</v>
      </c>
      <c r="C1459" s="241">
        <v>0</v>
      </c>
      <c r="D1459" s="386"/>
      <c r="E1459" s="387"/>
      <c r="F1459" s="497"/>
      <c r="G1459" s="498"/>
      <c r="H1459" s="390"/>
      <c r="I1459" s="391"/>
      <c r="J1459" s="411"/>
      <c r="K1459" s="412"/>
      <c r="L1459" s="413"/>
      <c r="M1459" s="414"/>
      <c r="N1459" s="422"/>
      <c r="O1459" s="415"/>
    </row>
    <row r="1460" spans="1:16" s="16" customFormat="1" ht="11.1" customHeight="1" x14ac:dyDescent="0.15">
      <c r="A1460" s="381">
        <v>0</v>
      </c>
      <c r="B1460" s="359">
        <v>0</v>
      </c>
      <c r="C1460" s="241">
        <v>0</v>
      </c>
      <c r="D1460" s="386"/>
      <c r="E1460" s="387"/>
      <c r="F1460" s="497"/>
      <c r="G1460" s="498"/>
      <c r="H1460" s="430">
        <v>0</v>
      </c>
      <c r="I1460" s="391"/>
      <c r="J1460" s="397"/>
      <c r="K1460" s="387"/>
      <c r="L1460" s="390"/>
      <c r="M1460" s="398"/>
      <c r="N1460" s="359"/>
      <c r="O1460" s="399"/>
    </row>
    <row r="1461" spans="1:16" s="16" customFormat="1" ht="11.1" customHeight="1" x14ac:dyDescent="0.15">
      <c r="A1461" s="360">
        <v>0</v>
      </c>
      <c r="B1461" s="400">
        <v>0</v>
      </c>
      <c r="C1461" s="242">
        <v>0</v>
      </c>
      <c r="D1461" s="416">
        <v>0</v>
      </c>
      <c r="E1461" s="402">
        <v>0</v>
      </c>
      <c r="F1461" s="500">
        <v>0</v>
      </c>
      <c r="G1461" s="501">
        <v>0</v>
      </c>
      <c r="H1461" s="405">
        <v>0</v>
      </c>
      <c r="I1461" s="406"/>
      <c r="J1461" s="407"/>
      <c r="K1461" s="408"/>
      <c r="L1461" s="389"/>
      <c r="M1461" s="423"/>
      <c r="N1461" s="424"/>
      <c r="O1461" s="425"/>
    </row>
    <row r="1462" spans="1:16" s="16" customFormat="1" ht="11.1" customHeight="1" x14ac:dyDescent="0.15">
      <c r="A1462" s="11">
        <v>0</v>
      </c>
      <c r="B1462" s="359">
        <v>0</v>
      </c>
      <c r="C1462" s="241">
        <v>0</v>
      </c>
      <c r="D1462" s="386"/>
      <c r="E1462" s="387"/>
      <c r="F1462" s="497"/>
      <c r="G1462" s="498"/>
      <c r="H1462" s="390"/>
      <c r="I1462" s="391"/>
      <c r="J1462" s="426"/>
      <c r="K1462" s="412"/>
      <c r="L1462" s="413"/>
      <c r="M1462" s="414"/>
      <c r="N1462" s="422"/>
      <c r="O1462" s="415"/>
    </row>
    <row r="1463" spans="1:16" s="16" customFormat="1" ht="11.1" customHeight="1" x14ac:dyDescent="0.15">
      <c r="A1463" s="381">
        <v>0</v>
      </c>
      <c r="B1463" s="359">
        <v>0</v>
      </c>
      <c r="C1463" s="241">
        <v>0</v>
      </c>
      <c r="D1463" s="386"/>
      <c r="E1463" s="387"/>
      <c r="F1463" s="497"/>
      <c r="G1463" s="498"/>
      <c r="H1463" s="430">
        <v>0</v>
      </c>
      <c r="I1463" s="391"/>
      <c r="J1463" s="427"/>
      <c r="K1463" s="387"/>
      <c r="L1463" s="390"/>
      <c r="M1463" s="398"/>
      <c r="N1463" s="359"/>
      <c r="O1463" s="399"/>
    </row>
    <row r="1464" spans="1:16" s="16" customFormat="1" ht="11.1" customHeight="1" x14ac:dyDescent="0.15">
      <c r="A1464" s="360">
        <v>0</v>
      </c>
      <c r="B1464" s="400">
        <v>0</v>
      </c>
      <c r="C1464" s="242">
        <v>0</v>
      </c>
      <c r="D1464" s="416">
        <v>0</v>
      </c>
      <c r="E1464" s="402">
        <v>0</v>
      </c>
      <c r="F1464" s="500">
        <v>0</v>
      </c>
      <c r="G1464" s="501">
        <v>0</v>
      </c>
      <c r="H1464" s="405">
        <v>0</v>
      </c>
      <c r="I1464" s="406"/>
      <c r="J1464" s="428"/>
      <c r="K1464" s="429"/>
      <c r="L1464" s="405"/>
      <c r="M1464" s="423"/>
      <c r="N1464" s="424"/>
      <c r="O1464" s="425"/>
    </row>
    <row r="1465" spans="1:16" s="16" customFormat="1" ht="11.1" customHeight="1" x14ac:dyDescent="0.15">
      <c r="A1465" s="11">
        <v>0</v>
      </c>
      <c r="B1465" s="359">
        <v>0</v>
      </c>
      <c r="C1465" s="241">
        <v>0</v>
      </c>
      <c r="D1465" s="386"/>
      <c r="E1465" s="387"/>
      <c r="F1465" s="497"/>
      <c r="G1465" s="498"/>
      <c r="H1465" s="390"/>
      <c r="I1465" s="391"/>
      <c r="J1465" s="426"/>
      <c r="K1465" s="412"/>
      <c r="L1465" s="413"/>
      <c r="M1465" s="414"/>
      <c r="N1465" s="422"/>
      <c r="O1465" s="415"/>
    </row>
    <row r="1466" spans="1:16" s="16" customFormat="1" ht="11.1" customHeight="1" x14ac:dyDescent="0.15">
      <c r="A1466" s="381">
        <v>0</v>
      </c>
      <c r="B1466" s="359">
        <v>0</v>
      </c>
      <c r="C1466" s="241">
        <v>0</v>
      </c>
      <c r="D1466" s="386"/>
      <c r="E1466" s="387"/>
      <c r="F1466" s="497"/>
      <c r="G1466" s="498"/>
      <c r="H1466" s="390"/>
      <c r="I1466" s="391"/>
      <c r="J1466" s="427"/>
      <c r="K1466" s="387"/>
      <c r="L1466" s="390"/>
      <c r="M1466" s="398"/>
      <c r="N1466" s="359"/>
      <c r="O1466" s="399"/>
    </row>
    <row r="1467" spans="1:16" s="16" customFormat="1" ht="11.1" customHeight="1" x14ac:dyDescent="0.15">
      <c r="A1467" s="360">
        <v>0</v>
      </c>
      <c r="B1467" s="400">
        <v>0</v>
      </c>
      <c r="C1467" s="242">
        <v>0</v>
      </c>
      <c r="D1467" s="416">
        <v>0</v>
      </c>
      <c r="E1467" s="402">
        <v>0</v>
      </c>
      <c r="F1467" s="500">
        <v>0</v>
      </c>
      <c r="G1467" s="501">
        <v>0</v>
      </c>
      <c r="H1467" s="405">
        <v>0</v>
      </c>
      <c r="I1467" s="406"/>
      <c r="J1467" s="428"/>
      <c r="K1467" s="429"/>
      <c r="L1467" s="405"/>
      <c r="M1467" s="423"/>
      <c r="N1467" s="424"/>
      <c r="O1467" s="425"/>
    </row>
    <row r="1468" spans="1:16" s="16" customFormat="1" ht="11.1" customHeight="1" x14ac:dyDescent="0.15">
      <c r="A1468" s="11">
        <v>0</v>
      </c>
      <c r="B1468" s="359">
        <v>0</v>
      </c>
      <c r="C1468" s="241">
        <v>0</v>
      </c>
      <c r="D1468" s="386"/>
      <c r="E1468" s="387"/>
      <c r="F1468" s="497"/>
      <c r="G1468" s="498"/>
      <c r="H1468" s="390"/>
      <c r="I1468" s="391"/>
      <c r="J1468" s="426"/>
      <c r="K1468" s="412"/>
      <c r="L1468" s="413"/>
      <c r="M1468" s="414"/>
      <c r="N1468" s="422"/>
      <c r="O1468" s="415"/>
    </row>
    <row r="1469" spans="1:16" s="16" customFormat="1" ht="11.1" customHeight="1" x14ac:dyDescent="0.15">
      <c r="A1469" s="381">
        <v>0</v>
      </c>
      <c r="B1469" s="359">
        <v>0</v>
      </c>
      <c r="C1469" s="241">
        <v>0</v>
      </c>
      <c r="D1469" s="386"/>
      <c r="E1469" s="387"/>
      <c r="F1469" s="497"/>
      <c r="G1469" s="498"/>
      <c r="H1469" s="390"/>
      <c r="I1469" s="391"/>
      <c r="J1469" s="427"/>
      <c r="K1469" s="387"/>
      <c r="L1469" s="390"/>
      <c r="M1469" s="398"/>
      <c r="N1469" s="359"/>
      <c r="O1469" s="399"/>
    </row>
    <row r="1470" spans="1:16" s="16" customFormat="1" ht="11.1" customHeight="1" x14ac:dyDescent="0.15">
      <c r="A1470" s="360">
        <v>0</v>
      </c>
      <c r="B1470" s="400">
        <v>0</v>
      </c>
      <c r="C1470" s="242">
        <v>0</v>
      </c>
      <c r="D1470" s="416">
        <v>0</v>
      </c>
      <c r="E1470" s="402">
        <v>0</v>
      </c>
      <c r="F1470" s="500">
        <v>0</v>
      </c>
      <c r="G1470" s="501">
        <v>0</v>
      </c>
      <c r="H1470" s="405">
        <v>0</v>
      </c>
      <c r="I1470" s="406"/>
      <c r="J1470" s="428"/>
      <c r="K1470" s="429"/>
      <c r="L1470" s="405"/>
      <c r="M1470" s="423"/>
      <c r="N1470" s="424"/>
      <c r="O1470" s="425"/>
    </row>
    <row r="1471" spans="1:16" s="16" customFormat="1" ht="11.1" customHeight="1" x14ac:dyDescent="0.15">
      <c r="A1471" s="11">
        <v>0</v>
      </c>
      <c r="B1471" s="359">
        <v>0</v>
      </c>
      <c r="C1471" s="241">
        <v>0</v>
      </c>
      <c r="D1471" s="386"/>
      <c r="E1471" s="387"/>
      <c r="F1471" s="497"/>
      <c r="G1471" s="498"/>
      <c r="H1471" s="390"/>
      <c r="I1471" s="391"/>
      <c r="J1471" s="426"/>
      <c r="K1471" s="412"/>
      <c r="L1471" s="413"/>
      <c r="M1471" s="414"/>
      <c r="N1471" s="422"/>
      <c r="O1471" s="415"/>
    </row>
    <row r="1472" spans="1:16" s="16" customFormat="1" ht="11.1" customHeight="1" x14ac:dyDescent="0.15">
      <c r="A1472" s="381">
        <v>0</v>
      </c>
      <c r="B1472" s="359">
        <v>0</v>
      </c>
      <c r="C1472" s="241">
        <v>0</v>
      </c>
      <c r="D1472" s="386"/>
      <c r="E1472" s="387"/>
      <c r="F1472" s="497"/>
      <c r="G1472" s="498"/>
      <c r="H1472" s="430">
        <v>0</v>
      </c>
      <c r="I1472" s="391"/>
      <c r="J1472" s="427"/>
      <c r="K1472" s="387"/>
      <c r="L1472" s="390"/>
      <c r="M1472" s="398"/>
      <c r="N1472" s="359"/>
      <c r="O1472" s="399"/>
    </row>
    <row r="1473" spans="1:16" s="16" customFormat="1" ht="11.1" customHeight="1" x14ac:dyDescent="0.15">
      <c r="A1473" s="360">
        <v>0</v>
      </c>
      <c r="B1473" s="400">
        <v>0</v>
      </c>
      <c r="C1473" s="242">
        <v>0</v>
      </c>
      <c r="D1473" s="416">
        <v>0</v>
      </c>
      <c r="E1473" s="402">
        <v>0</v>
      </c>
      <c r="F1473" s="500">
        <v>0</v>
      </c>
      <c r="G1473" s="501">
        <v>0</v>
      </c>
      <c r="H1473" s="405">
        <v>0</v>
      </c>
      <c r="I1473" s="406"/>
      <c r="J1473" s="428"/>
      <c r="K1473" s="429"/>
      <c r="L1473" s="405"/>
      <c r="M1473" s="423"/>
      <c r="N1473" s="424"/>
      <c r="O1473" s="425"/>
    </row>
    <row r="1474" spans="1:16" s="16" customFormat="1" ht="11.1" customHeight="1" x14ac:dyDescent="0.15">
      <c r="A1474" s="11">
        <v>0</v>
      </c>
      <c r="B1474" s="359">
        <v>0</v>
      </c>
      <c r="C1474" s="241">
        <v>0</v>
      </c>
      <c r="D1474" s="386"/>
      <c r="E1474" s="387"/>
      <c r="F1474" s="497"/>
      <c r="G1474" s="498"/>
      <c r="H1474" s="390"/>
      <c r="I1474" s="391"/>
      <c r="J1474" s="426"/>
      <c r="K1474" s="412"/>
      <c r="L1474" s="413"/>
      <c r="M1474" s="414"/>
      <c r="N1474" s="422"/>
      <c r="O1474" s="415"/>
    </row>
    <row r="1475" spans="1:16" s="16" customFormat="1" ht="11.1" customHeight="1" x14ac:dyDescent="0.15">
      <c r="A1475" s="381">
        <v>0</v>
      </c>
      <c r="B1475" s="359">
        <v>0</v>
      </c>
      <c r="C1475" s="241">
        <v>0</v>
      </c>
      <c r="D1475" s="386"/>
      <c r="E1475" s="387"/>
      <c r="F1475" s="497"/>
      <c r="G1475" s="498"/>
      <c r="H1475" s="390"/>
      <c r="I1475" s="391"/>
      <c r="J1475" s="427"/>
      <c r="K1475" s="387"/>
      <c r="L1475" s="390"/>
      <c r="M1475" s="398"/>
      <c r="N1475" s="359"/>
      <c r="O1475" s="399"/>
    </row>
    <row r="1476" spans="1:16" s="16" customFormat="1" ht="11.1" customHeight="1" x14ac:dyDescent="0.15">
      <c r="A1476" s="360">
        <v>0</v>
      </c>
      <c r="B1476" s="400">
        <v>0</v>
      </c>
      <c r="C1476" s="242">
        <v>0</v>
      </c>
      <c r="D1476" s="416">
        <v>0</v>
      </c>
      <c r="E1476" s="402">
        <v>0</v>
      </c>
      <c r="F1476" s="500">
        <v>0</v>
      </c>
      <c r="G1476" s="501">
        <v>0</v>
      </c>
      <c r="H1476" s="405">
        <v>0</v>
      </c>
      <c r="I1476" s="406"/>
      <c r="J1476" s="428"/>
      <c r="K1476" s="429"/>
      <c r="L1476" s="405"/>
      <c r="M1476" s="423"/>
      <c r="N1476" s="424"/>
      <c r="O1476" s="425"/>
    </row>
    <row r="1477" spans="1:16" s="16" customFormat="1" ht="11.1" customHeight="1" x14ac:dyDescent="0.15">
      <c r="A1477" s="11"/>
      <c r="B1477" s="359"/>
      <c r="C1477" s="241"/>
      <c r="D1477" s="386"/>
      <c r="E1477" s="387"/>
      <c r="F1477" s="497"/>
      <c r="G1477" s="498"/>
      <c r="H1477" s="390"/>
      <c r="I1477" s="391"/>
      <c r="J1477" s="426"/>
      <c r="K1477" s="412"/>
      <c r="L1477" s="413"/>
      <c r="M1477" s="414"/>
      <c r="N1477" s="422"/>
      <c r="O1477" s="415"/>
    </row>
    <row r="1478" spans="1:16" s="16" customFormat="1" ht="11.1" customHeight="1" x14ac:dyDescent="0.15">
      <c r="A1478" s="381"/>
      <c r="B1478" s="375"/>
      <c r="C1478" s="241"/>
      <c r="D1478" s="386"/>
      <c r="E1478" s="387"/>
      <c r="F1478" s="497"/>
      <c r="G1478" s="498"/>
      <c r="H1478" s="390"/>
      <c r="I1478" s="391"/>
      <c r="J1478" s="427"/>
      <c r="K1478" s="387"/>
      <c r="L1478" s="390"/>
      <c r="M1478" s="398"/>
      <c r="N1478" s="359"/>
      <c r="O1478" s="399"/>
    </row>
    <row r="1479" spans="1:16" s="16" customFormat="1" ht="11.1" customHeight="1" x14ac:dyDescent="0.15">
      <c r="A1479" s="360"/>
      <c r="B1479" s="400"/>
      <c r="C1479" s="242"/>
      <c r="D1479" s="416"/>
      <c r="E1479" s="402"/>
      <c r="F1479" s="500"/>
      <c r="G1479" s="501"/>
      <c r="H1479" s="405"/>
      <c r="I1479" s="406"/>
      <c r="J1479" s="428"/>
      <c r="K1479" s="429"/>
      <c r="L1479" s="405"/>
      <c r="M1479" s="423"/>
      <c r="N1479" s="424"/>
      <c r="O1479" s="425"/>
    </row>
    <row r="1480" spans="1:16" s="16" customFormat="1" ht="11.1" customHeight="1" x14ac:dyDescent="0.15">
      <c r="A1480" s="380"/>
      <c r="B1480" s="379"/>
      <c r="C1480" s="378"/>
      <c r="D1480" s="377"/>
      <c r="E1480" s="13"/>
      <c r="F1480" s="494"/>
      <c r="G1480" s="483"/>
      <c r="H1480" s="376"/>
      <c r="I1480" s="336"/>
      <c r="J1480" s="328"/>
      <c r="K1480" s="13"/>
      <c r="M1480" s="231"/>
      <c r="N1480" s="12"/>
      <c r="O1480" s="329"/>
    </row>
    <row r="1481" spans="1:16" s="16" customFormat="1" ht="11.1" customHeight="1" x14ac:dyDescent="0.15">
      <c r="A1481" s="11"/>
      <c r="B1481" s="375"/>
      <c r="C1481" s="378"/>
      <c r="D1481" s="377"/>
      <c r="E1481" s="13"/>
      <c r="F1481" s="494"/>
      <c r="G1481" s="483">
        <v>0</v>
      </c>
      <c r="I1481" s="336"/>
      <c r="J1481" s="328"/>
      <c r="K1481" s="13"/>
      <c r="L1481" s="483">
        <v>0</v>
      </c>
      <c r="M1481" s="562"/>
      <c r="N1481" s="563"/>
      <c r="O1481" s="564">
        <v>0</v>
      </c>
      <c r="P1481" s="478">
        <v>0</v>
      </c>
    </row>
    <row r="1482" spans="1:16" s="16" customFormat="1" ht="11.1" customHeight="1" x14ac:dyDescent="0.15">
      <c r="A1482" s="373"/>
      <c r="B1482" s="372"/>
      <c r="C1482" s="371"/>
      <c r="D1482" s="370"/>
      <c r="E1482" s="369"/>
      <c r="F1482" s="502"/>
      <c r="G1482" s="503"/>
      <c r="H1482" s="366"/>
      <c r="I1482" s="365"/>
      <c r="J1482" s="364"/>
      <c r="K1482" s="369"/>
      <c r="L1482" s="366"/>
      <c r="M1482" s="383"/>
      <c r="N1482" s="384"/>
      <c r="O1482" s="385"/>
    </row>
    <row r="1483" spans="1:16" s="3" customFormat="1" ht="13.5" x14ac:dyDescent="0.15">
      <c r="A1483" s="1"/>
      <c r="B1483" s="2"/>
      <c r="C1483" s="240"/>
      <c r="D1483" s="4"/>
      <c r="E1483" s="5"/>
      <c r="F1483" s="489"/>
      <c r="G1483" s="490"/>
      <c r="H1483" s="8"/>
      <c r="I1483" s="9"/>
      <c r="K1483" s="5"/>
      <c r="N1483" s="8" t="s">
        <v>581</v>
      </c>
      <c r="O1483" s="5">
        <v>30</v>
      </c>
    </row>
    <row r="1484" spans="1:16" s="10" customFormat="1" ht="30" customHeight="1" x14ac:dyDescent="0.15">
      <c r="A1484" s="1089" t="s">
        <v>1795</v>
      </c>
      <c r="B1484" s="1090"/>
      <c r="C1484" s="1090"/>
      <c r="D1484" s="1090"/>
      <c r="E1484" s="1090"/>
      <c r="F1484" s="1090"/>
      <c r="G1484" s="1090"/>
      <c r="H1484" s="1090"/>
      <c r="I1484" s="1090"/>
      <c r="J1484" s="1090"/>
      <c r="K1484" s="1090"/>
      <c r="L1484" s="1090"/>
      <c r="M1484" s="1090"/>
      <c r="N1484" s="1090"/>
      <c r="O1484" s="1091"/>
    </row>
    <row r="1485" spans="1:16" s="10" customFormat="1" ht="13.5" customHeight="1" x14ac:dyDescent="0.15">
      <c r="A1485" s="274"/>
      <c r="B1485" s="27" t="s">
        <v>1828</v>
      </c>
      <c r="C1485" s="275"/>
      <c r="D1485" s="275"/>
      <c r="E1485" s="275"/>
      <c r="F1485" s="491"/>
      <c r="G1485" s="491"/>
      <c r="H1485" s="275"/>
      <c r="I1485" s="275"/>
      <c r="J1485" s="275"/>
      <c r="K1485" s="275"/>
      <c r="L1485" s="275"/>
      <c r="M1485" s="275"/>
      <c r="N1485" s="275"/>
      <c r="O1485" s="434"/>
    </row>
    <row r="1486" spans="1:16" s="10" customFormat="1" ht="15.95" customHeight="1" x14ac:dyDescent="0.15">
      <c r="A1486" s="1092" t="s">
        <v>6</v>
      </c>
      <c r="B1486" s="1095" t="s">
        <v>34</v>
      </c>
      <c r="C1486" s="1098" t="s">
        <v>9</v>
      </c>
      <c r="D1486" s="1101" t="s">
        <v>1850</v>
      </c>
      <c r="E1486" s="1102"/>
      <c r="F1486" s="1102"/>
      <c r="G1486" s="1102"/>
      <c r="H1486" s="1102"/>
      <c r="I1486" s="1103"/>
      <c r="J1486" s="1101" t="s">
        <v>1851</v>
      </c>
      <c r="K1486" s="1102"/>
      <c r="L1486" s="1107"/>
      <c r="M1486" s="1109" t="s">
        <v>1852</v>
      </c>
      <c r="N1486" s="1102"/>
      <c r="O1486" s="1103"/>
    </row>
    <row r="1487" spans="1:16" s="10" customFormat="1" ht="15.95" customHeight="1" x14ac:dyDescent="0.15">
      <c r="A1487" s="1093"/>
      <c r="B1487" s="1096"/>
      <c r="C1487" s="1099"/>
      <c r="D1487" s="1104"/>
      <c r="E1487" s="1105"/>
      <c r="F1487" s="1105"/>
      <c r="G1487" s="1105"/>
      <c r="H1487" s="1105"/>
      <c r="I1487" s="1106"/>
      <c r="J1487" s="1104"/>
      <c r="K1487" s="1105"/>
      <c r="L1487" s="1108"/>
      <c r="M1487" s="1110"/>
      <c r="N1487" s="1105"/>
      <c r="O1487" s="1106"/>
    </row>
    <row r="1488" spans="1:16" s="3" customFormat="1" ht="15.95" customHeight="1" x14ac:dyDescent="0.15">
      <c r="A1488" s="1094"/>
      <c r="B1488" s="1097"/>
      <c r="C1488" s="1100"/>
      <c r="D1488" s="334" t="s">
        <v>4</v>
      </c>
      <c r="E1488" s="296" t="s">
        <v>5</v>
      </c>
      <c r="F1488" s="492"/>
      <c r="G1488" s="493"/>
      <c r="H1488" s="1111"/>
      <c r="I1488" s="1112"/>
      <c r="J1488" s="326" t="s">
        <v>4</v>
      </c>
      <c r="K1488" s="296" t="s">
        <v>5</v>
      </c>
      <c r="L1488" s="299"/>
      <c r="M1488" s="300" t="s">
        <v>4</v>
      </c>
      <c r="N1488" s="296" t="s">
        <v>5</v>
      </c>
      <c r="O1488" s="327"/>
    </row>
    <row r="1489" spans="1:15" s="16" customFormat="1" ht="11.1" customHeight="1" x14ac:dyDescent="0.15">
      <c r="A1489" s="11">
        <v>0</v>
      </c>
      <c r="B1489" s="12">
        <v>0</v>
      </c>
      <c r="C1489" s="241">
        <v>0</v>
      </c>
      <c r="D1489" s="335"/>
      <c r="E1489" s="13"/>
      <c r="F1489" s="494"/>
      <c r="G1489" s="483"/>
      <c r="I1489" s="336"/>
      <c r="J1489" s="328"/>
      <c r="K1489" s="13"/>
      <c r="M1489" s="231"/>
      <c r="N1489" s="12"/>
      <c r="O1489" s="329"/>
    </row>
    <row r="1490" spans="1:15" s="16" customFormat="1" ht="11.1" customHeight="1" x14ac:dyDescent="0.15">
      <c r="A1490" s="381">
        <v>0</v>
      </c>
      <c r="B1490" s="12">
        <v>0</v>
      </c>
      <c r="C1490" s="382">
        <v>0</v>
      </c>
      <c r="D1490" s="335"/>
      <c r="E1490" s="13"/>
      <c r="F1490" s="494"/>
      <c r="G1490" s="483"/>
      <c r="I1490" s="336"/>
      <c r="J1490" s="328"/>
      <c r="K1490" s="13"/>
      <c r="M1490" s="231"/>
      <c r="N1490" s="12"/>
      <c r="O1490" s="329"/>
    </row>
    <row r="1491" spans="1:15" s="16" customFormat="1" ht="11.1" customHeight="1" x14ac:dyDescent="0.15">
      <c r="A1491" s="360" t="s">
        <v>722</v>
      </c>
      <c r="B1491" s="361" t="s">
        <v>1474</v>
      </c>
      <c r="C1491" s="363">
        <v>0</v>
      </c>
      <c r="D1491" s="337">
        <v>0</v>
      </c>
      <c r="E1491" s="362">
        <v>0</v>
      </c>
      <c r="F1491" s="495">
        <v>0</v>
      </c>
      <c r="G1491" s="496">
        <v>0</v>
      </c>
      <c r="H1491" s="20">
        <v>0</v>
      </c>
      <c r="I1491" s="338"/>
      <c r="J1491" s="328"/>
      <c r="K1491" s="13"/>
      <c r="M1491" s="231"/>
      <c r="N1491" s="12"/>
      <c r="O1491" s="329"/>
    </row>
    <row r="1492" spans="1:15" s="16" customFormat="1" ht="11.1" customHeight="1" x14ac:dyDescent="0.15">
      <c r="A1492" s="11">
        <v>0</v>
      </c>
      <c r="B1492" s="359">
        <v>0</v>
      </c>
      <c r="C1492" s="241">
        <v>0</v>
      </c>
      <c r="D1492" s="386"/>
      <c r="E1492" s="387"/>
      <c r="F1492" s="497"/>
      <c r="G1492" s="498"/>
      <c r="H1492" s="390"/>
      <c r="I1492" s="391"/>
      <c r="J1492" s="392"/>
      <c r="K1492" s="393"/>
      <c r="L1492" s="413"/>
      <c r="M1492" s="395"/>
      <c r="N1492" s="393"/>
      <c r="O1492" s="396"/>
    </row>
    <row r="1493" spans="1:15" s="16" customFormat="1" ht="11.1" customHeight="1" x14ac:dyDescent="0.15">
      <c r="A1493" s="381">
        <v>0</v>
      </c>
      <c r="B1493" s="359">
        <v>0</v>
      </c>
      <c r="C1493" s="241" t="s">
        <v>2046</v>
      </c>
      <c r="D1493" s="386"/>
      <c r="E1493" s="387"/>
      <c r="F1493" s="499"/>
      <c r="G1493" s="498"/>
      <c r="H1493" s="430"/>
      <c r="I1493" s="391"/>
      <c r="J1493" s="397"/>
      <c r="K1493" s="387"/>
      <c r="L1493" s="390"/>
      <c r="M1493" s="398"/>
      <c r="N1493" s="387"/>
      <c r="O1493" s="399"/>
    </row>
    <row r="1494" spans="1:15" s="16" customFormat="1" ht="11.1" customHeight="1" x14ac:dyDescent="0.15">
      <c r="A1494" s="360">
        <v>0</v>
      </c>
      <c r="B1494" s="400" t="s">
        <v>2047</v>
      </c>
      <c r="C1494" s="242" t="s">
        <v>2048</v>
      </c>
      <c r="D1494" s="416">
        <v>7</v>
      </c>
      <c r="E1494" s="402" t="s">
        <v>54</v>
      </c>
      <c r="F1494" s="500"/>
      <c r="G1494" s="501"/>
      <c r="H1494" s="405"/>
      <c r="I1494" s="406"/>
      <c r="J1494" s="407">
        <v>6.9</v>
      </c>
      <c r="K1494" s="408" t="s">
        <v>54</v>
      </c>
      <c r="L1494" s="501">
        <v>0</v>
      </c>
      <c r="M1494" s="409">
        <v>0.1</v>
      </c>
      <c r="N1494" s="408" t="s">
        <v>54</v>
      </c>
      <c r="O1494" s="410">
        <v>0</v>
      </c>
    </row>
    <row r="1495" spans="1:15" s="16" customFormat="1" ht="11.1" customHeight="1" x14ac:dyDescent="0.15">
      <c r="A1495" s="11">
        <v>0</v>
      </c>
      <c r="B1495" s="359">
        <v>0</v>
      </c>
      <c r="C1495" s="241">
        <v>0</v>
      </c>
      <c r="D1495" s="386"/>
      <c r="E1495" s="387"/>
      <c r="F1495" s="497"/>
      <c r="G1495" s="498"/>
      <c r="H1495" s="390"/>
      <c r="I1495" s="391"/>
      <c r="J1495" s="392"/>
      <c r="K1495" s="393"/>
      <c r="L1495" s="413"/>
      <c r="M1495" s="395"/>
      <c r="N1495" s="393"/>
      <c r="O1495" s="396"/>
    </row>
    <row r="1496" spans="1:15" s="16" customFormat="1" ht="11.1" customHeight="1" x14ac:dyDescent="0.15">
      <c r="A1496" s="381">
        <v>0</v>
      </c>
      <c r="B1496" s="359">
        <v>0</v>
      </c>
      <c r="C1496" s="241" t="s">
        <v>2049</v>
      </c>
      <c r="D1496" s="386"/>
      <c r="E1496" s="387"/>
      <c r="F1496" s="504"/>
      <c r="G1496" s="498"/>
      <c r="H1496" s="430"/>
      <c r="I1496" s="391"/>
      <c r="J1496" s="397"/>
      <c r="K1496" s="387"/>
      <c r="L1496" s="390"/>
      <c r="M1496" s="398"/>
      <c r="N1496" s="387"/>
      <c r="O1496" s="399"/>
    </row>
    <row r="1497" spans="1:15" s="16" customFormat="1" ht="11.1" customHeight="1" x14ac:dyDescent="0.15">
      <c r="A1497" s="360">
        <v>0</v>
      </c>
      <c r="B1497" s="400" t="s">
        <v>2050</v>
      </c>
      <c r="C1497" s="242" t="s">
        <v>2048</v>
      </c>
      <c r="D1497" s="416">
        <v>4.3</v>
      </c>
      <c r="E1497" s="402" t="s">
        <v>54</v>
      </c>
      <c r="F1497" s="500"/>
      <c r="G1497" s="501"/>
      <c r="H1497" s="405"/>
      <c r="I1497" s="406"/>
      <c r="J1497" s="407">
        <v>4.3</v>
      </c>
      <c r="K1497" s="408" t="s">
        <v>54</v>
      </c>
      <c r="L1497" s="501">
        <v>0</v>
      </c>
      <c r="M1497" s="409">
        <v>0</v>
      </c>
      <c r="N1497" s="408"/>
      <c r="O1497" s="410">
        <v>0</v>
      </c>
    </row>
    <row r="1498" spans="1:15" s="16" customFormat="1" ht="11.1" customHeight="1" x14ac:dyDescent="0.15">
      <c r="A1498" s="11">
        <v>0</v>
      </c>
      <c r="B1498" s="359">
        <v>0</v>
      </c>
      <c r="C1498" s="241">
        <v>0</v>
      </c>
      <c r="D1498" s="386"/>
      <c r="E1498" s="387"/>
      <c r="F1498" s="497"/>
      <c r="G1498" s="498"/>
      <c r="H1498" s="390"/>
      <c r="I1498" s="391"/>
      <c r="J1498" s="392"/>
      <c r="K1498" s="393"/>
      <c r="L1498" s="413"/>
      <c r="M1498" s="395"/>
      <c r="N1498" s="393"/>
      <c r="O1498" s="396"/>
    </row>
    <row r="1499" spans="1:15" s="16" customFormat="1" ht="11.1" customHeight="1" x14ac:dyDescent="0.15">
      <c r="A1499" s="381">
        <v>0</v>
      </c>
      <c r="B1499" s="359">
        <v>0</v>
      </c>
      <c r="C1499" s="241" t="s">
        <v>2051</v>
      </c>
      <c r="D1499" s="386"/>
      <c r="E1499" s="387"/>
      <c r="F1499" s="504"/>
      <c r="G1499" s="498"/>
      <c r="H1499" s="390"/>
      <c r="I1499" s="391"/>
      <c r="J1499" s="397"/>
      <c r="K1499" s="387"/>
      <c r="L1499" s="390"/>
      <c r="M1499" s="398"/>
      <c r="N1499" s="387"/>
      <c r="O1499" s="399"/>
    </row>
    <row r="1500" spans="1:15" s="16" customFormat="1" ht="11.1" customHeight="1" x14ac:dyDescent="0.15">
      <c r="A1500" s="360">
        <v>0</v>
      </c>
      <c r="B1500" s="400" t="s">
        <v>681</v>
      </c>
      <c r="C1500" s="242" t="s">
        <v>2048</v>
      </c>
      <c r="D1500" s="416">
        <v>22.9</v>
      </c>
      <c r="E1500" s="402" t="s">
        <v>54</v>
      </c>
      <c r="F1500" s="500"/>
      <c r="G1500" s="501"/>
      <c r="H1500" s="405"/>
      <c r="I1500" s="406"/>
      <c r="J1500" s="407">
        <v>22.9</v>
      </c>
      <c r="K1500" s="408" t="s">
        <v>54</v>
      </c>
      <c r="L1500" s="501">
        <v>0</v>
      </c>
      <c r="M1500" s="409">
        <v>0</v>
      </c>
      <c r="N1500" s="408"/>
      <c r="O1500" s="410">
        <v>0</v>
      </c>
    </row>
    <row r="1501" spans="1:15" s="16" customFormat="1" ht="11.1" customHeight="1" x14ac:dyDescent="0.15">
      <c r="A1501" s="11">
        <v>0</v>
      </c>
      <c r="B1501" s="359">
        <v>0</v>
      </c>
      <c r="C1501" s="241">
        <v>0</v>
      </c>
      <c r="D1501" s="386"/>
      <c r="E1501" s="387"/>
      <c r="F1501" s="497"/>
      <c r="G1501" s="498"/>
      <c r="H1501" s="390"/>
      <c r="I1501" s="391"/>
      <c r="J1501" s="392"/>
      <c r="K1501" s="393"/>
      <c r="L1501" s="413"/>
      <c r="M1501" s="395"/>
      <c r="N1501" s="393"/>
      <c r="O1501" s="396"/>
    </row>
    <row r="1502" spans="1:15" s="16" customFormat="1" ht="11.1" customHeight="1" x14ac:dyDescent="0.15">
      <c r="A1502" s="381">
        <v>0</v>
      </c>
      <c r="B1502" s="359">
        <v>0</v>
      </c>
      <c r="C1502" s="241" t="s">
        <v>2052</v>
      </c>
      <c r="D1502" s="386"/>
      <c r="E1502" s="387"/>
      <c r="F1502" s="504"/>
      <c r="G1502" s="498"/>
      <c r="H1502" s="390"/>
      <c r="I1502" s="391"/>
      <c r="J1502" s="397"/>
      <c r="K1502" s="387"/>
      <c r="L1502" s="390"/>
      <c r="M1502" s="398"/>
      <c r="N1502" s="387"/>
      <c r="O1502" s="399"/>
    </row>
    <row r="1503" spans="1:15" s="16" customFormat="1" ht="11.1" customHeight="1" x14ac:dyDescent="0.15">
      <c r="A1503" s="360">
        <v>0</v>
      </c>
      <c r="B1503" s="400" t="s">
        <v>681</v>
      </c>
      <c r="C1503" s="242" t="s">
        <v>2048</v>
      </c>
      <c r="D1503" s="416">
        <v>2.5</v>
      </c>
      <c r="E1503" s="402" t="s">
        <v>54</v>
      </c>
      <c r="F1503" s="500"/>
      <c r="G1503" s="501"/>
      <c r="H1503" s="405"/>
      <c r="I1503" s="406"/>
      <c r="J1503" s="407">
        <v>2.5</v>
      </c>
      <c r="K1503" s="408" t="s">
        <v>54</v>
      </c>
      <c r="L1503" s="501">
        <v>0</v>
      </c>
      <c r="M1503" s="409">
        <v>0</v>
      </c>
      <c r="N1503" s="408"/>
      <c r="O1503" s="410">
        <v>0</v>
      </c>
    </row>
    <row r="1504" spans="1:15" s="16" customFormat="1" ht="11.1" customHeight="1" x14ac:dyDescent="0.15">
      <c r="A1504" s="11">
        <v>0</v>
      </c>
      <c r="B1504" s="359">
        <v>0</v>
      </c>
      <c r="C1504" s="241">
        <v>0</v>
      </c>
      <c r="D1504" s="386"/>
      <c r="E1504" s="387"/>
      <c r="F1504" s="497"/>
      <c r="G1504" s="498"/>
      <c r="H1504" s="390"/>
      <c r="I1504" s="391"/>
      <c r="J1504" s="392"/>
      <c r="K1504" s="393"/>
      <c r="L1504" s="413"/>
      <c r="M1504" s="395"/>
      <c r="N1504" s="393"/>
      <c r="O1504" s="396"/>
    </row>
    <row r="1505" spans="1:15" s="16" customFormat="1" ht="11.1" customHeight="1" x14ac:dyDescent="0.15">
      <c r="A1505" s="381">
        <v>0</v>
      </c>
      <c r="B1505" s="359">
        <v>0</v>
      </c>
      <c r="C1505" s="241" t="s">
        <v>2053</v>
      </c>
      <c r="D1505" s="386"/>
      <c r="E1505" s="387"/>
      <c r="F1505" s="504"/>
      <c r="G1505" s="498"/>
      <c r="H1505" s="390"/>
      <c r="I1505" s="391"/>
      <c r="J1505" s="397"/>
      <c r="K1505" s="387"/>
      <c r="L1505" s="390"/>
      <c r="M1505" s="398"/>
      <c r="N1505" s="387"/>
      <c r="O1505" s="399"/>
    </row>
    <row r="1506" spans="1:15" s="16" customFormat="1" ht="11.1" customHeight="1" x14ac:dyDescent="0.15">
      <c r="A1506" s="360">
        <v>0</v>
      </c>
      <c r="B1506" s="400" t="s">
        <v>2054</v>
      </c>
      <c r="C1506" s="242" t="s">
        <v>2048</v>
      </c>
      <c r="D1506" s="416">
        <v>54.4</v>
      </c>
      <c r="E1506" s="402" t="s">
        <v>54</v>
      </c>
      <c r="F1506" s="500"/>
      <c r="G1506" s="501"/>
      <c r="H1506" s="405"/>
      <c r="I1506" s="406"/>
      <c r="J1506" s="407">
        <v>54.4</v>
      </c>
      <c r="K1506" s="408" t="s">
        <v>54</v>
      </c>
      <c r="L1506" s="501">
        <v>0</v>
      </c>
      <c r="M1506" s="409">
        <v>0</v>
      </c>
      <c r="N1506" s="408"/>
      <c r="O1506" s="410">
        <v>0</v>
      </c>
    </row>
    <row r="1507" spans="1:15" s="16" customFormat="1" ht="11.1" customHeight="1" x14ac:dyDescent="0.15">
      <c r="A1507" s="11">
        <v>0</v>
      </c>
      <c r="B1507" s="359">
        <v>0</v>
      </c>
      <c r="C1507" s="241">
        <v>0</v>
      </c>
      <c r="D1507" s="386"/>
      <c r="E1507" s="387"/>
      <c r="F1507" s="497"/>
      <c r="G1507" s="498"/>
      <c r="H1507" s="390"/>
      <c r="I1507" s="391"/>
      <c r="J1507" s="392"/>
      <c r="K1507" s="393"/>
      <c r="L1507" s="413"/>
      <c r="M1507" s="395"/>
      <c r="N1507" s="393"/>
      <c r="O1507" s="396"/>
    </row>
    <row r="1508" spans="1:15" s="16" customFormat="1" ht="11.1" customHeight="1" x14ac:dyDescent="0.15">
      <c r="A1508" s="381">
        <v>0</v>
      </c>
      <c r="B1508" s="359">
        <v>0</v>
      </c>
      <c r="C1508" s="241" t="s">
        <v>2055</v>
      </c>
      <c r="D1508" s="386"/>
      <c r="E1508" s="387"/>
      <c r="F1508" s="504"/>
      <c r="G1508" s="498"/>
      <c r="H1508" s="430"/>
      <c r="I1508" s="391"/>
      <c r="J1508" s="397"/>
      <c r="K1508" s="387"/>
      <c r="L1508" s="390"/>
      <c r="M1508" s="398"/>
      <c r="N1508" s="387"/>
      <c r="O1508" s="399"/>
    </row>
    <row r="1509" spans="1:15" s="16" customFormat="1" ht="11.1" customHeight="1" x14ac:dyDescent="0.15">
      <c r="A1509" s="360">
        <v>0</v>
      </c>
      <c r="B1509" s="400" t="s">
        <v>2054</v>
      </c>
      <c r="C1509" s="242" t="s">
        <v>2048</v>
      </c>
      <c r="D1509" s="401">
        <v>104</v>
      </c>
      <c r="E1509" s="402" t="s">
        <v>54</v>
      </c>
      <c r="F1509" s="500"/>
      <c r="G1509" s="501"/>
      <c r="H1509" s="405"/>
      <c r="I1509" s="406"/>
      <c r="J1509" s="527">
        <v>104</v>
      </c>
      <c r="K1509" s="408" t="s">
        <v>54</v>
      </c>
      <c r="L1509" s="501">
        <v>0</v>
      </c>
      <c r="M1509" s="409">
        <v>0</v>
      </c>
      <c r="N1509" s="408"/>
      <c r="O1509" s="410">
        <v>0</v>
      </c>
    </row>
    <row r="1510" spans="1:15" s="16" customFormat="1" ht="11.1" customHeight="1" x14ac:dyDescent="0.15">
      <c r="A1510" s="11">
        <v>0</v>
      </c>
      <c r="B1510" s="359">
        <v>0</v>
      </c>
      <c r="C1510" s="241">
        <v>0</v>
      </c>
      <c r="D1510" s="386"/>
      <c r="E1510" s="387"/>
      <c r="F1510" s="497"/>
      <c r="G1510" s="498"/>
      <c r="H1510" s="390"/>
      <c r="I1510" s="391"/>
      <c r="J1510" s="392"/>
      <c r="K1510" s="393"/>
      <c r="L1510" s="413"/>
      <c r="M1510" s="395"/>
      <c r="N1510" s="393"/>
      <c r="O1510" s="396"/>
    </row>
    <row r="1511" spans="1:15" s="16" customFormat="1" ht="11.1" customHeight="1" x14ac:dyDescent="0.15">
      <c r="A1511" s="381">
        <v>0</v>
      </c>
      <c r="B1511" s="359">
        <v>0</v>
      </c>
      <c r="C1511" s="241" t="s">
        <v>2056</v>
      </c>
      <c r="D1511" s="386"/>
      <c r="E1511" s="387"/>
      <c r="F1511" s="504"/>
      <c r="G1511" s="498"/>
      <c r="H1511" s="390"/>
      <c r="I1511" s="391"/>
      <c r="J1511" s="397"/>
      <c r="K1511" s="387"/>
      <c r="L1511" s="390"/>
      <c r="M1511" s="398"/>
      <c r="N1511" s="387"/>
      <c r="O1511" s="399"/>
    </row>
    <row r="1512" spans="1:15" s="16" customFormat="1" ht="11.1" customHeight="1" x14ac:dyDescent="0.15">
      <c r="A1512" s="360">
        <v>0</v>
      </c>
      <c r="B1512" s="400" t="s">
        <v>2057</v>
      </c>
      <c r="C1512" s="242" t="s">
        <v>2048</v>
      </c>
      <c r="D1512" s="416">
        <v>47.8</v>
      </c>
      <c r="E1512" s="402" t="s">
        <v>54</v>
      </c>
      <c r="F1512" s="500"/>
      <c r="G1512" s="501"/>
      <c r="H1512" s="405"/>
      <c r="I1512" s="406"/>
      <c r="J1512" s="407">
        <v>47.8</v>
      </c>
      <c r="K1512" s="408" t="s">
        <v>54</v>
      </c>
      <c r="L1512" s="501">
        <v>0</v>
      </c>
      <c r="M1512" s="409">
        <v>0</v>
      </c>
      <c r="N1512" s="408"/>
      <c r="O1512" s="410">
        <v>0</v>
      </c>
    </row>
    <row r="1513" spans="1:15" s="16" customFormat="1" ht="11.1" customHeight="1" x14ac:dyDescent="0.15">
      <c r="A1513" s="11">
        <v>0</v>
      </c>
      <c r="B1513" s="359">
        <v>0</v>
      </c>
      <c r="C1513" s="241">
        <v>0</v>
      </c>
      <c r="D1513" s="386"/>
      <c r="E1513" s="387"/>
      <c r="F1513" s="497"/>
      <c r="G1513" s="498"/>
      <c r="H1513" s="390"/>
      <c r="I1513" s="391"/>
      <c r="J1513" s="392"/>
      <c r="K1513" s="393"/>
      <c r="L1513" s="413"/>
      <c r="M1513" s="395"/>
      <c r="N1513" s="393"/>
      <c r="O1513" s="396"/>
    </row>
    <row r="1514" spans="1:15" s="16" customFormat="1" ht="11.1" customHeight="1" x14ac:dyDescent="0.15">
      <c r="A1514" s="381">
        <v>0</v>
      </c>
      <c r="B1514" s="359">
        <v>0</v>
      </c>
      <c r="C1514" s="241" t="s">
        <v>2058</v>
      </c>
      <c r="D1514" s="386"/>
      <c r="E1514" s="387"/>
      <c r="F1514" s="504"/>
      <c r="G1514" s="498"/>
      <c r="H1514" s="390"/>
      <c r="I1514" s="391"/>
      <c r="J1514" s="397"/>
      <c r="K1514" s="387"/>
      <c r="L1514" s="390"/>
      <c r="M1514" s="398"/>
      <c r="N1514" s="387"/>
      <c r="O1514" s="399"/>
    </row>
    <row r="1515" spans="1:15" s="16" customFormat="1" ht="11.1" customHeight="1" x14ac:dyDescent="0.15">
      <c r="A1515" s="360">
        <v>0</v>
      </c>
      <c r="B1515" s="400" t="s">
        <v>2059</v>
      </c>
      <c r="C1515" s="242" t="s">
        <v>2048</v>
      </c>
      <c r="D1515" s="416">
        <v>7.6</v>
      </c>
      <c r="E1515" s="402" t="s">
        <v>54</v>
      </c>
      <c r="F1515" s="500"/>
      <c r="G1515" s="501"/>
      <c r="H1515" s="405"/>
      <c r="I1515" s="406"/>
      <c r="J1515" s="407">
        <v>0</v>
      </c>
      <c r="K1515" s="408"/>
      <c r="L1515" s="501">
        <v>0</v>
      </c>
      <c r="M1515" s="409">
        <v>7.6</v>
      </c>
      <c r="N1515" s="408" t="s">
        <v>54</v>
      </c>
      <c r="O1515" s="410">
        <v>0</v>
      </c>
    </row>
    <row r="1516" spans="1:15" s="16" customFormat="1" ht="11.1" customHeight="1" x14ac:dyDescent="0.15">
      <c r="A1516" s="11">
        <v>0</v>
      </c>
      <c r="B1516" s="359">
        <v>0</v>
      </c>
      <c r="C1516" s="241">
        <v>0</v>
      </c>
      <c r="D1516" s="386"/>
      <c r="E1516" s="387"/>
      <c r="F1516" s="497"/>
      <c r="G1516" s="498"/>
      <c r="H1516" s="390"/>
      <c r="I1516" s="391"/>
      <c r="J1516" s="392"/>
      <c r="K1516" s="393"/>
      <c r="L1516" s="413"/>
      <c r="M1516" s="395"/>
      <c r="N1516" s="393"/>
      <c r="O1516" s="396"/>
    </row>
    <row r="1517" spans="1:15" s="16" customFormat="1" ht="11.1" customHeight="1" x14ac:dyDescent="0.15">
      <c r="A1517" s="381">
        <v>0</v>
      </c>
      <c r="B1517" s="359">
        <v>0</v>
      </c>
      <c r="C1517" s="241">
        <v>0</v>
      </c>
      <c r="D1517" s="386"/>
      <c r="E1517" s="387"/>
      <c r="F1517" s="499"/>
      <c r="G1517" s="498"/>
      <c r="H1517" s="390"/>
      <c r="I1517" s="391"/>
      <c r="J1517" s="397"/>
      <c r="K1517" s="387"/>
      <c r="L1517" s="390"/>
      <c r="M1517" s="398"/>
      <c r="N1517" s="387"/>
      <c r="O1517" s="399"/>
    </row>
    <row r="1518" spans="1:15" s="16" customFormat="1" ht="11.1" customHeight="1" x14ac:dyDescent="0.15">
      <c r="A1518" s="360">
        <v>0</v>
      </c>
      <c r="B1518" s="400" t="s">
        <v>2060</v>
      </c>
      <c r="C1518" s="242">
        <v>0</v>
      </c>
      <c r="D1518" s="401">
        <v>251</v>
      </c>
      <c r="E1518" s="402" t="s">
        <v>54</v>
      </c>
      <c r="F1518" s="500"/>
      <c r="G1518" s="501"/>
      <c r="H1518" s="405"/>
      <c r="I1518" s="406"/>
      <c r="J1518" s="527">
        <v>243</v>
      </c>
      <c r="K1518" s="408" t="s">
        <v>54</v>
      </c>
      <c r="L1518" s="501">
        <v>0</v>
      </c>
      <c r="M1518" s="409">
        <v>8</v>
      </c>
      <c r="N1518" s="408" t="s">
        <v>54</v>
      </c>
      <c r="O1518" s="410">
        <v>0</v>
      </c>
    </row>
    <row r="1519" spans="1:15" s="16" customFormat="1" ht="11.1" customHeight="1" x14ac:dyDescent="0.15">
      <c r="A1519" s="11">
        <v>0</v>
      </c>
      <c r="B1519" s="359">
        <v>0</v>
      </c>
      <c r="C1519" s="241" t="s">
        <v>1033</v>
      </c>
      <c r="D1519" s="386"/>
      <c r="E1519" s="387"/>
      <c r="F1519" s="497"/>
      <c r="G1519" s="498"/>
      <c r="H1519" s="390"/>
      <c r="I1519" s="391"/>
      <c r="J1519" s="392"/>
      <c r="K1519" s="393"/>
      <c r="L1519" s="413"/>
      <c r="M1519" s="395"/>
      <c r="N1519" s="393"/>
      <c r="O1519" s="396"/>
    </row>
    <row r="1520" spans="1:15" s="16" customFormat="1" ht="11.1" customHeight="1" x14ac:dyDescent="0.15">
      <c r="A1520" s="381">
        <v>0</v>
      </c>
      <c r="B1520" s="359" t="s">
        <v>1677</v>
      </c>
      <c r="C1520" s="241" t="s">
        <v>1678</v>
      </c>
      <c r="D1520" s="386"/>
      <c r="E1520" s="387"/>
      <c r="F1520" s="497"/>
      <c r="G1520" s="498"/>
      <c r="H1520" s="390"/>
      <c r="I1520" s="391"/>
      <c r="J1520" s="397"/>
      <c r="K1520" s="387"/>
      <c r="L1520" s="390"/>
      <c r="M1520" s="398"/>
      <c r="N1520" s="387"/>
      <c r="O1520" s="399"/>
    </row>
    <row r="1521" spans="1:16" s="16" customFormat="1" ht="11.1" customHeight="1" x14ac:dyDescent="0.15">
      <c r="A1521" s="360">
        <v>0</v>
      </c>
      <c r="B1521" s="400" t="s">
        <v>681</v>
      </c>
      <c r="C1521" s="242" t="s">
        <v>1679</v>
      </c>
      <c r="D1521" s="416">
        <v>2.1</v>
      </c>
      <c r="E1521" s="402" t="s">
        <v>54</v>
      </c>
      <c r="F1521" s="500"/>
      <c r="G1521" s="501"/>
      <c r="H1521" s="405"/>
      <c r="I1521" s="406"/>
      <c r="J1521" s="407">
        <v>2.1</v>
      </c>
      <c r="K1521" s="408" t="s">
        <v>54</v>
      </c>
      <c r="L1521" s="501">
        <v>0</v>
      </c>
      <c r="M1521" s="409"/>
      <c r="N1521" s="408"/>
      <c r="O1521" s="410">
        <v>0</v>
      </c>
    </row>
    <row r="1522" spans="1:16" s="16" customFormat="1" ht="11.1" customHeight="1" x14ac:dyDescent="0.15">
      <c r="A1522" s="11">
        <v>0</v>
      </c>
      <c r="B1522" s="359">
        <v>0</v>
      </c>
      <c r="C1522" s="241">
        <v>0</v>
      </c>
      <c r="D1522" s="386"/>
      <c r="E1522" s="387"/>
      <c r="F1522" s="497"/>
      <c r="G1522" s="498"/>
      <c r="H1522" s="390"/>
      <c r="I1522" s="391"/>
      <c r="J1522" s="426"/>
      <c r="K1522" s="412"/>
      <c r="L1522" s="413"/>
      <c r="M1522" s="414"/>
      <c r="N1522" s="422"/>
      <c r="O1522" s="415"/>
    </row>
    <row r="1523" spans="1:16" s="16" customFormat="1" ht="11.1" customHeight="1" x14ac:dyDescent="0.15">
      <c r="A1523" s="381">
        <v>0</v>
      </c>
      <c r="B1523" s="359">
        <v>0</v>
      </c>
      <c r="C1523" s="241">
        <v>0</v>
      </c>
      <c r="D1523" s="386"/>
      <c r="E1523" s="387"/>
      <c r="F1523" s="497"/>
      <c r="G1523" s="498"/>
      <c r="H1523" s="430">
        <v>0</v>
      </c>
      <c r="I1523" s="391"/>
      <c r="J1523" s="427"/>
      <c r="K1523" s="387"/>
      <c r="L1523" s="390"/>
      <c r="M1523" s="398"/>
      <c r="N1523" s="359"/>
      <c r="O1523" s="399"/>
    </row>
    <row r="1524" spans="1:16" s="16" customFormat="1" ht="11.1" customHeight="1" x14ac:dyDescent="0.15">
      <c r="A1524" s="360">
        <v>0</v>
      </c>
      <c r="B1524" s="400">
        <v>0</v>
      </c>
      <c r="C1524" s="242">
        <v>0</v>
      </c>
      <c r="D1524" s="416">
        <v>0</v>
      </c>
      <c r="E1524" s="402">
        <v>0</v>
      </c>
      <c r="F1524" s="500">
        <v>0</v>
      </c>
      <c r="G1524" s="501">
        <v>0</v>
      </c>
      <c r="H1524" s="405">
        <v>0</v>
      </c>
      <c r="I1524" s="406"/>
      <c r="J1524" s="428"/>
      <c r="K1524" s="429"/>
      <c r="L1524" s="405"/>
      <c r="M1524" s="423"/>
      <c r="N1524" s="424"/>
      <c r="O1524" s="425"/>
    </row>
    <row r="1525" spans="1:16" s="16" customFormat="1" ht="11.1" customHeight="1" x14ac:dyDescent="0.15">
      <c r="A1525" s="11">
        <v>0</v>
      </c>
      <c r="B1525" s="359">
        <v>0</v>
      </c>
      <c r="C1525" s="241">
        <v>0</v>
      </c>
      <c r="D1525" s="386"/>
      <c r="E1525" s="387"/>
      <c r="F1525" s="497"/>
      <c r="G1525" s="498"/>
      <c r="H1525" s="390"/>
      <c r="I1525" s="391"/>
      <c r="J1525" s="426"/>
      <c r="K1525" s="412"/>
      <c r="L1525" s="413"/>
      <c r="M1525" s="414"/>
      <c r="N1525" s="422"/>
      <c r="O1525" s="415"/>
    </row>
    <row r="1526" spans="1:16" s="16" customFormat="1" ht="11.1" customHeight="1" x14ac:dyDescent="0.15">
      <c r="A1526" s="381">
        <v>0</v>
      </c>
      <c r="B1526" s="359">
        <v>0</v>
      </c>
      <c r="C1526" s="241">
        <v>0</v>
      </c>
      <c r="D1526" s="386"/>
      <c r="E1526" s="387"/>
      <c r="F1526" s="497"/>
      <c r="G1526" s="498"/>
      <c r="H1526" s="390"/>
      <c r="I1526" s="391"/>
      <c r="J1526" s="427"/>
      <c r="K1526" s="387"/>
      <c r="L1526" s="390"/>
      <c r="M1526" s="398"/>
      <c r="N1526" s="359"/>
      <c r="O1526" s="399"/>
    </row>
    <row r="1527" spans="1:16" s="16" customFormat="1" ht="11.1" customHeight="1" x14ac:dyDescent="0.15">
      <c r="A1527" s="360">
        <v>0</v>
      </c>
      <c r="B1527" s="400">
        <v>0</v>
      </c>
      <c r="C1527" s="242">
        <v>0</v>
      </c>
      <c r="D1527" s="416">
        <v>0</v>
      </c>
      <c r="E1527" s="402">
        <v>0</v>
      </c>
      <c r="F1527" s="500">
        <v>0</v>
      </c>
      <c r="G1527" s="501">
        <v>0</v>
      </c>
      <c r="H1527" s="405">
        <v>0</v>
      </c>
      <c r="I1527" s="406"/>
      <c r="J1527" s="428"/>
      <c r="K1527" s="429"/>
      <c r="L1527" s="405"/>
      <c r="M1527" s="423"/>
      <c r="N1527" s="424"/>
      <c r="O1527" s="425"/>
    </row>
    <row r="1528" spans="1:16" s="16" customFormat="1" ht="11.1" customHeight="1" x14ac:dyDescent="0.15">
      <c r="A1528" s="11"/>
      <c r="B1528" s="359"/>
      <c r="C1528" s="241"/>
      <c r="D1528" s="386"/>
      <c r="E1528" s="387"/>
      <c r="F1528" s="497"/>
      <c r="G1528" s="498"/>
      <c r="H1528" s="390"/>
      <c r="I1528" s="391"/>
      <c r="J1528" s="426"/>
      <c r="K1528" s="412"/>
      <c r="L1528" s="413"/>
      <c r="M1528" s="414"/>
      <c r="N1528" s="422"/>
      <c r="O1528" s="415"/>
    </row>
    <row r="1529" spans="1:16" s="16" customFormat="1" ht="11.1" customHeight="1" x14ac:dyDescent="0.15">
      <c r="A1529" s="381"/>
      <c r="B1529" s="375"/>
      <c r="C1529" s="241"/>
      <c r="D1529" s="386"/>
      <c r="E1529" s="387"/>
      <c r="F1529" s="497"/>
      <c r="G1529" s="498"/>
      <c r="H1529" s="390"/>
      <c r="I1529" s="391"/>
      <c r="J1529" s="427"/>
      <c r="K1529" s="387"/>
      <c r="L1529" s="390"/>
      <c r="M1529" s="398"/>
      <c r="N1529" s="359"/>
      <c r="O1529" s="399"/>
    </row>
    <row r="1530" spans="1:16" s="16" customFormat="1" ht="11.1" customHeight="1" x14ac:dyDescent="0.15">
      <c r="A1530" s="360"/>
      <c r="B1530" s="400"/>
      <c r="C1530" s="242"/>
      <c r="D1530" s="416"/>
      <c r="E1530" s="402"/>
      <c r="F1530" s="500"/>
      <c r="G1530" s="501"/>
      <c r="H1530" s="405"/>
      <c r="I1530" s="406"/>
      <c r="J1530" s="428"/>
      <c r="K1530" s="429"/>
      <c r="L1530" s="405"/>
      <c r="M1530" s="423"/>
      <c r="N1530" s="424"/>
      <c r="O1530" s="425"/>
    </row>
    <row r="1531" spans="1:16" s="16" customFormat="1" ht="11.1" customHeight="1" x14ac:dyDescent="0.15">
      <c r="A1531" s="380"/>
      <c r="B1531" s="379"/>
      <c r="C1531" s="378"/>
      <c r="D1531" s="377"/>
      <c r="E1531" s="13"/>
      <c r="F1531" s="494"/>
      <c r="G1531" s="483"/>
      <c r="H1531" s="376"/>
      <c r="I1531" s="336"/>
      <c r="J1531" s="328"/>
      <c r="K1531" s="13"/>
      <c r="M1531" s="231"/>
      <c r="N1531" s="12"/>
      <c r="O1531" s="329"/>
    </row>
    <row r="1532" spans="1:16" s="16" customFormat="1" ht="11.1" customHeight="1" x14ac:dyDescent="0.15">
      <c r="A1532" s="11"/>
      <c r="B1532" s="375"/>
      <c r="C1532" s="378"/>
      <c r="D1532" s="377"/>
      <c r="E1532" s="13"/>
      <c r="F1532" s="494"/>
      <c r="G1532" s="483">
        <v>0</v>
      </c>
      <c r="I1532" s="336"/>
      <c r="J1532" s="328"/>
      <c r="K1532" s="13"/>
      <c r="L1532" s="15">
        <v>0</v>
      </c>
      <c r="M1532" s="231"/>
      <c r="N1532" s="12"/>
      <c r="O1532" s="431">
        <v>0</v>
      </c>
      <c r="P1532" s="478">
        <v>0</v>
      </c>
    </row>
    <row r="1533" spans="1:16" s="16" customFormat="1" ht="11.1" customHeight="1" x14ac:dyDescent="0.15">
      <c r="A1533" s="373"/>
      <c r="B1533" s="372"/>
      <c r="C1533" s="371"/>
      <c r="D1533" s="370"/>
      <c r="E1533" s="369"/>
      <c r="F1533" s="502"/>
      <c r="G1533" s="503"/>
      <c r="H1533" s="366"/>
      <c r="I1533" s="365"/>
      <c r="J1533" s="364"/>
      <c r="K1533" s="369"/>
      <c r="L1533" s="366"/>
      <c r="M1533" s="383"/>
      <c r="N1533" s="384"/>
      <c r="O1533" s="385"/>
    </row>
    <row r="1534" spans="1:16" s="3" customFormat="1" ht="13.5" x14ac:dyDescent="0.15">
      <c r="A1534" s="1"/>
      <c r="B1534" s="2"/>
      <c r="C1534" s="240"/>
      <c r="D1534" s="4"/>
      <c r="E1534" s="5"/>
      <c r="F1534" s="489"/>
      <c r="G1534" s="490"/>
      <c r="H1534" s="8"/>
      <c r="I1534" s="9"/>
      <c r="K1534" s="5"/>
      <c r="N1534" s="8" t="s">
        <v>581</v>
      </c>
      <c r="O1534" s="5">
        <v>31</v>
      </c>
    </row>
    <row r="1535" spans="1:16" s="10" customFormat="1" ht="30" customHeight="1" x14ac:dyDescent="0.15">
      <c r="A1535" s="1089" t="s">
        <v>1795</v>
      </c>
      <c r="B1535" s="1090"/>
      <c r="C1535" s="1090"/>
      <c r="D1535" s="1090"/>
      <c r="E1535" s="1090"/>
      <c r="F1535" s="1090"/>
      <c r="G1535" s="1090"/>
      <c r="H1535" s="1090"/>
      <c r="I1535" s="1090"/>
      <c r="J1535" s="1090"/>
      <c r="K1535" s="1090"/>
      <c r="L1535" s="1090"/>
      <c r="M1535" s="1090"/>
      <c r="N1535" s="1090"/>
      <c r="O1535" s="1091"/>
    </row>
    <row r="1536" spans="1:16" s="10" customFormat="1" ht="13.5" customHeight="1" x14ac:dyDescent="0.15">
      <c r="A1536" s="274"/>
      <c r="B1536" s="27" t="s">
        <v>1828</v>
      </c>
      <c r="C1536" s="275"/>
      <c r="D1536" s="275"/>
      <c r="E1536" s="275"/>
      <c r="F1536" s="491"/>
      <c r="G1536" s="491"/>
      <c r="H1536" s="275"/>
      <c r="I1536" s="275"/>
      <c r="J1536" s="275"/>
      <c r="K1536" s="275"/>
      <c r="L1536" s="275"/>
      <c r="M1536" s="275"/>
      <c r="N1536" s="275"/>
      <c r="O1536" s="434"/>
    </row>
    <row r="1537" spans="1:15" s="10" customFormat="1" ht="15.95" customHeight="1" x14ac:dyDescent="0.15">
      <c r="A1537" s="1092" t="s">
        <v>6</v>
      </c>
      <c r="B1537" s="1095" t="s">
        <v>34</v>
      </c>
      <c r="C1537" s="1098" t="s">
        <v>9</v>
      </c>
      <c r="D1537" s="1101" t="s">
        <v>1850</v>
      </c>
      <c r="E1537" s="1102"/>
      <c r="F1537" s="1102"/>
      <c r="G1537" s="1102"/>
      <c r="H1537" s="1102"/>
      <c r="I1537" s="1103"/>
      <c r="J1537" s="1101" t="s">
        <v>1851</v>
      </c>
      <c r="K1537" s="1102"/>
      <c r="L1537" s="1107"/>
      <c r="M1537" s="1109" t="s">
        <v>1852</v>
      </c>
      <c r="N1537" s="1102"/>
      <c r="O1537" s="1103"/>
    </row>
    <row r="1538" spans="1:15" s="10" customFormat="1" ht="15.95" customHeight="1" x14ac:dyDescent="0.15">
      <c r="A1538" s="1093"/>
      <c r="B1538" s="1096"/>
      <c r="C1538" s="1099"/>
      <c r="D1538" s="1104"/>
      <c r="E1538" s="1105"/>
      <c r="F1538" s="1105"/>
      <c r="G1538" s="1105"/>
      <c r="H1538" s="1105"/>
      <c r="I1538" s="1106"/>
      <c r="J1538" s="1104"/>
      <c r="K1538" s="1105"/>
      <c r="L1538" s="1108"/>
      <c r="M1538" s="1110"/>
      <c r="N1538" s="1105"/>
      <c r="O1538" s="1106"/>
    </row>
    <row r="1539" spans="1:15" s="3" customFormat="1" ht="15.95" customHeight="1" x14ac:dyDescent="0.15">
      <c r="A1539" s="1094"/>
      <c r="B1539" s="1097"/>
      <c r="C1539" s="1100"/>
      <c r="D1539" s="334" t="s">
        <v>4</v>
      </c>
      <c r="E1539" s="296" t="s">
        <v>5</v>
      </c>
      <c r="F1539" s="492"/>
      <c r="G1539" s="493"/>
      <c r="H1539" s="1111"/>
      <c r="I1539" s="1112"/>
      <c r="J1539" s="326" t="s">
        <v>4</v>
      </c>
      <c r="K1539" s="296" t="s">
        <v>5</v>
      </c>
      <c r="L1539" s="299"/>
      <c r="M1539" s="300" t="s">
        <v>4</v>
      </c>
      <c r="N1539" s="296" t="s">
        <v>5</v>
      </c>
      <c r="O1539" s="327"/>
    </row>
    <row r="1540" spans="1:15" s="16" customFormat="1" ht="11.1" customHeight="1" x14ac:dyDescent="0.15">
      <c r="A1540" s="11">
        <v>0</v>
      </c>
      <c r="B1540" s="12">
        <v>0</v>
      </c>
      <c r="C1540" s="241">
        <v>0</v>
      </c>
      <c r="D1540" s="335"/>
      <c r="E1540" s="13"/>
      <c r="F1540" s="494"/>
      <c r="G1540" s="483"/>
      <c r="I1540" s="336"/>
      <c r="J1540" s="328"/>
      <c r="K1540" s="13"/>
      <c r="M1540" s="231"/>
      <c r="N1540" s="12"/>
      <c r="O1540" s="329"/>
    </row>
    <row r="1541" spans="1:15" s="16" customFormat="1" ht="11.1" customHeight="1" x14ac:dyDescent="0.15">
      <c r="A1541" s="381">
        <v>0</v>
      </c>
      <c r="B1541" s="12">
        <v>0</v>
      </c>
      <c r="C1541" s="382">
        <v>0</v>
      </c>
      <c r="D1541" s="335"/>
      <c r="E1541" s="13"/>
      <c r="F1541" s="494"/>
      <c r="G1541" s="483"/>
      <c r="I1541" s="336"/>
      <c r="J1541" s="328"/>
      <c r="K1541" s="13"/>
      <c r="M1541" s="231"/>
      <c r="N1541" s="12"/>
      <c r="O1541" s="329"/>
    </row>
    <row r="1542" spans="1:15" s="16" customFormat="1" ht="11.1" customHeight="1" x14ac:dyDescent="0.15">
      <c r="A1542" s="360" t="s">
        <v>1840</v>
      </c>
      <c r="B1542" s="361" t="s">
        <v>1475</v>
      </c>
      <c r="C1542" s="363">
        <v>0</v>
      </c>
      <c r="D1542" s="337">
        <v>0</v>
      </c>
      <c r="E1542" s="362">
        <v>0</v>
      </c>
      <c r="F1542" s="495">
        <v>0</v>
      </c>
      <c r="G1542" s="496">
        <v>0</v>
      </c>
      <c r="H1542" s="20">
        <v>0</v>
      </c>
      <c r="I1542" s="338"/>
      <c r="J1542" s="328"/>
      <c r="K1542" s="13"/>
      <c r="M1542" s="231"/>
      <c r="N1542" s="12"/>
      <c r="O1542" s="329"/>
    </row>
    <row r="1543" spans="1:15" s="16" customFormat="1" ht="11.1" customHeight="1" x14ac:dyDescent="0.15">
      <c r="A1543" s="11">
        <v>0</v>
      </c>
      <c r="B1543" s="359">
        <v>0</v>
      </c>
      <c r="C1543" s="241">
        <v>0</v>
      </c>
      <c r="D1543" s="386"/>
      <c r="E1543" s="387"/>
      <c r="F1543" s="497"/>
      <c r="G1543" s="498"/>
      <c r="H1543" s="390"/>
      <c r="I1543" s="391"/>
      <c r="J1543" s="392"/>
      <c r="K1543" s="393"/>
      <c r="L1543" s="394"/>
      <c r="M1543" s="395"/>
      <c r="N1543" s="393"/>
      <c r="O1543" s="396"/>
    </row>
    <row r="1544" spans="1:15" s="16" customFormat="1" ht="11.1" customHeight="1" x14ac:dyDescent="0.15">
      <c r="A1544" s="381">
        <v>0</v>
      </c>
      <c r="B1544" s="359">
        <v>0</v>
      </c>
      <c r="C1544" s="241">
        <v>0</v>
      </c>
      <c r="D1544" s="386"/>
      <c r="E1544" s="387"/>
      <c r="F1544" s="497"/>
      <c r="G1544" s="498"/>
      <c r="H1544" s="430">
        <v>0</v>
      </c>
      <c r="I1544" s="391"/>
      <c r="J1544" s="397"/>
      <c r="K1544" s="387"/>
      <c r="L1544" s="390"/>
      <c r="M1544" s="398"/>
      <c r="N1544" s="387"/>
      <c r="O1544" s="399"/>
    </row>
    <row r="1545" spans="1:15" s="16" customFormat="1" ht="11.1" customHeight="1" x14ac:dyDescent="0.15">
      <c r="A1545" s="360">
        <v>0</v>
      </c>
      <c r="B1545" s="400" t="s">
        <v>676</v>
      </c>
      <c r="C1545" s="242">
        <v>0</v>
      </c>
      <c r="D1545" s="401">
        <v>0</v>
      </c>
      <c r="E1545" s="402">
        <v>0</v>
      </c>
      <c r="F1545" s="500">
        <v>0</v>
      </c>
      <c r="G1545" s="501">
        <v>0</v>
      </c>
      <c r="H1545" s="405">
        <v>0</v>
      </c>
      <c r="I1545" s="406"/>
      <c r="J1545" s="407">
        <v>0</v>
      </c>
      <c r="K1545" s="408"/>
      <c r="L1545" s="389"/>
      <c r="M1545" s="409"/>
      <c r="N1545" s="408"/>
      <c r="O1545" s="410">
        <v>0</v>
      </c>
    </row>
    <row r="1546" spans="1:15" s="16" customFormat="1" ht="11.1" customHeight="1" x14ac:dyDescent="0.15">
      <c r="A1546" s="11">
        <v>0</v>
      </c>
      <c r="B1546" s="359">
        <v>0</v>
      </c>
      <c r="C1546" s="241">
        <v>0</v>
      </c>
      <c r="D1546" s="386"/>
      <c r="E1546" s="387"/>
      <c r="F1546" s="497"/>
      <c r="G1546" s="498"/>
      <c r="H1546" s="390"/>
      <c r="I1546" s="391"/>
      <c r="J1546" s="411"/>
      <c r="K1546" s="412"/>
      <c r="L1546" s="413"/>
      <c r="M1546" s="414"/>
      <c r="N1546" s="412"/>
      <c r="O1546" s="415"/>
    </row>
    <row r="1547" spans="1:15" s="16" customFormat="1" ht="11.1" customHeight="1" x14ac:dyDescent="0.15">
      <c r="A1547" s="381">
        <v>0</v>
      </c>
      <c r="B1547" s="359" t="s">
        <v>682</v>
      </c>
      <c r="C1547" s="241" t="s">
        <v>2061</v>
      </c>
      <c r="D1547" s="386"/>
      <c r="E1547" s="387"/>
      <c r="F1547" s="499"/>
      <c r="G1547" s="498"/>
      <c r="H1547" s="390"/>
      <c r="I1547" s="391"/>
      <c r="J1547" s="397"/>
      <c r="K1547" s="387"/>
      <c r="L1547" s="390"/>
      <c r="M1547" s="398"/>
      <c r="N1547" s="387"/>
      <c r="O1547" s="399"/>
    </row>
    <row r="1548" spans="1:15" s="16" customFormat="1" ht="11.1" customHeight="1" x14ac:dyDescent="0.15">
      <c r="A1548" s="360">
        <v>0</v>
      </c>
      <c r="B1548" s="400" t="s">
        <v>683</v>
      </c>
      <c r="C1548" s="242" t="s">
        <v>2062</v>
      </c>
      <c r="D1548" s="401">
        <v>2206</v>
      </c>
      <c r="E1548" s="402" t="s">
        <v>54</v>
      </c>
      <c r="F1548" s="500"/>
      <c r="G1548" s="501"/>
      <c r="H1548" s="405"/>
      <c r="I1548" s="406"/>
      <c r="J1548" s="848">
        <v>982</v>
      </c>
      <c r="K1548" s="418" t="s">
        <v>54</v>
      </c>
      <c r="L1548" s="501">
        <v>0</v>
      </c>
      <c r="M1548" s="846">
        <v>1224</v>
      </c>
      <c r="N1548" s="418" t="s">
        <v>54</v>
      </c>
      <c r="O1548" s="410">
        <v>0</v>
      </c>
    </row>
    <row r="1549" spans="1:15" s="16" customFormat="1" ht="11.1" customHeight="1" x14ac:dyDescent="0.15">
      <c r="A1549" s="11">
        <v>0</v>
      </c>
      <c r="B1549" s="359">
        <v>0</v>
      </c>
      <c r="C1549" s="241">
        <v>0</v>
      </c>
      <c r="D1549" s="439"/>
      <c r="E1549" s="387"/>
      <c r="F1549" s="497"/>
      <c r="G1549" s="498"/>
      <c r="H1549" s="390"/>
      <c r="I1549" s="391"/>
      <c r="J1549" s="411"/>
      <c r="K1549" s="412"/>
      <c r="L1549" s="413"/>
      <c r="M1549" s="847"/>
      <c r="N1549" s="412"/>
      <c r="O1549" s="415"/>
    </row>
    <row r="1550" spans="1:15" s="16" customFormat="1" ht="11.1" customHeight="1" x14ac:dyDescent="0.15">
      <c r="A1550" s="381">
        <v>0</v>
      </c>
      <c r="B1550" s="359" t="s">
        <v>682</v>
      </c>
      <c r="C1550" s="241" t="s">
        <v>2063</v>
      </c>
      <c r="D1550" s="439"/>
      <c r="E1550" s="387"/>
      <c r="F1550" s="499"/>
      <c r="G1550" s="498"/>
      <c r="H1550" s="390"/>
      <c r="I1550" s="391"/>
      <c r="J1550" s="397"/>
      <c r="K1550" s="387"/>
      <c r="L1550" s="390"/>
      <c r="M1550" s="790"/>
      <c r="N1550" s="387"/>
      <c r="O1550" s="399"/>
    </row>
    <row r="1551" spans="1:15" s="16" customFormat="1" ht="11.1" customHeight="1" x14ac:dyDescent="0.15">
      <c r="A1551" s="360">
        <v>0</v>
      </c>
      <c r="B1551" s="400" t="s">
        <v>683</v>
      </c>
      <c r="C1551" s="242" t="s">
        <v>2062</v>
      </c>
      <c r="D1551" s="401">
        <v>2883</v>
      </c>
      <c r="E1551" s="402" t="s">
        <v>54</v>
      </c>
      <c r="F1551" s="500"/>
      <c r="G1551" s="501"/>
      <c r="H1551" s="405"/>
      <c r="I1551" s="406"/>
      <c r="J1551" s="848">
        <v>1046</v>
      </c>
      <c r="K1551" s="418" t="s">
        <v>54</v>
      </c>
      <c r="L1551" s="501">
        <v>0</v>
      </c>
      <c r="M1551" s="846">
        <v>1837</v>
      </c>
      <c r="N1551" s="418" t="s">
        <v>54</v>
      </c>
      <c r="O1551" s="410">
        <v>0</v>
      </c>
    </row>
    <row r="1552" spans="1:15" s="16" customFormat="1" ht="11.1" customHeight="1" x14ac:dyDescent="0.15">
      <c r="A1552" s="11">
        <v>0</v>
      </c>
      <c r="B1552" s="359">
        <v>0</v>
      </c>
      <c r="C1552" s="241">
        <v>0</v>
      </c>
      <c r="D1552" s="439"/>
      <c r="E1552" s="387"/>
      <c r="F1552" s="497"/>
      <c r="G1552" s="498"/>
      <c r="H1552" s="390"/>
      <c r="I1552" s="391"/>
      <c r="J1552" s="411"/>
      <c r="K1552" s="412"/>
      <c r="L1552" s="413"/>
      <c r="M1552" s="847"/>
      <c r="N1552" s="412"/>
      <c r="O1552" s="415"/>
    </row>
    <row r="1553" spans="1:15" s="16" customFormat="1" ht="11.1" customHeight="1" x14ac:dyDescent="0.15">
      <c r="A1553" s="381">
        <v>0</v>
      </c>
      <c r="B1553" s="359" t="s">
        <v>685</v>
      </c>
      <c r="C1553" s="241" t="s">
        <v>2064</v>
      </c>
      <c r="D1553" s="439"/>
      <c r="E1553" s="387"/>
      <c r="F1553" s="499"/>
      <c r="G1553" s="498"/>
      <c r="H1553" s="430"/>
      <c r="I1553" s="391"/>
      <c r="J1553" s="397"/>
      <c r="K1553" s="387"/>
      <c r="L1553" s="390"/>
      <c r="M1553" s="790"/>
      <c r="N1553" s="387"/>
      <c r="O1553" s="399"/>
    </row>
    <row r="1554" spans="1:15" s="16" customFormat="1" ht="11.1" customHeight="1" x14ac:dyDescent="0.15">
      <c r="A1554" s="360">
        <v>0</v>
      </c>
      <c r="B1554" s="400" t="s">
        <v>683</v>
      </c>
      <c r="C1554" s="242" t="s">
        <v>2062</v>
      </c>
      <c r="D1554" s="401">
        <v>106</v>
      </c>
      <c r="E1554" s="402" t="s">
        <v>54</v>
      </c>
      <c r="F1554" s="500"/>
      <c r="G1554" s="501"/>
      <c r="H1554" s="405"/>
      <c r="I1554" s="406"/>
      <c r="J1554" s="848">
        <v>0</v>
      </c>
      <c r="K1554" s="418"/>
      <c r="L1554" s="501">
        <v>0</v>
      </c>
      <c r="M1554" s="846">
        <v>106</v>
      </c>
      <c r="N1554" s="418" t="s">
        <v>54</v>
      </c>
      <c r="O1554" s="410">
        <v>0</v>
      </c>
    </row>
    <row r="1555" spans="1:15" s="16" customFormat="1" ht="11.1" customHeight="1" x14ac:dyDescent="0.15">
      <c r="A1555" s="11">
        <v>0</v>
      </c>
      <c r="B1555" s="359">
        <v>0</v>
      </c>
      <c r="C1555" s="241">
        <v>0</v>
      </c>
      <c r="D1555" s="439"/>
      <c r="E1555" s="387"/>
      <c r="F1555" s="497"/>
      <c r="G1555" s="498"/>
      <c r="H1555" s="390"/>
      <c r="I1555" s="391"/>
      <c r="J1555" s="411"/>
      <c r="K1555" s="412"/>
      <c r="L1555" s="413"/>
      <c r="M1555" s="847"/>
      <c r="N1555" s="412"/>
      <c r="O1555" s="415"/>
    </row>
    <row r="1556" spans="1:15" s="16" customFormat="1" ht="11.1" customHeight="1" x14ac:dyDescent="0.15">
      <c r="A1556" s="381">
        <v>0</v>
      </c>
      <c r="B1556" s="359" t="s">
        <v>685</v>
      </c>
      <c r="C1556" s="241" t="s">
        <v>2065</v>
      </c>
      <c r="D1556" s="439"/>
      <c r="E1556" s="387"/>
      <c r="F1556" s="499"/>
      <c r="G1556" s="498"/>
      <c r="H1556" s="390"/>
      <c r="I1556" s="391"/>
      <c r="J1556" s="397"/>
      <c r="K1556" s="387"/>
      <c r="L1556" s="390"/>
      <c r="M1556" s="790"/>
      <c r="N1556" s="387"/>
      <c r="O1556" s="399"/>
    </row>
    <row r="1557" spans="1:15" s="16" customFormat="1" ht="11.1" customHeight="1" x14ac:dyDescent="0.15">
      <c r="A1557" s="360">
        <v>0</v>
      </c>
      <c r="B1557" s="400" t="s">
        <v>683</v>
      </c>
      <c r="C1557" s="242" t="s">
        <v>684</v>
      </c>
      <c r="D1557" s="401">
        <v>350</v>
      </c>
      <c r="E1557" s="402" t="s">
        <v>54</v>
      </c>
      <c r="F1557" s="500"/>
      <c r="G1557" s="501"/>
      <c r="H1557" s="405"/>
      <c r="I1557" s="406"/>
      <c r="J1557" s="848">
        <v>6</v>
      </c>
      <c r="K1557" s="418" t="s">
        <v>54</v>
      </c>
      <c r="L1557" s="501">
        <v>0</v>
      </c>
      <c r="M1557" s="846">
        <v>344</v>
      </c>
      <c r="N1557" s="418" t="s">
        <v>54</v>
      </c>
      <c r="O1557" s="410">
        <v>0</v>
      </c>
    </row>
    <row r="1558" spans="1:15" s="16" customFormat="1" ht="11.1" customHeight="1" x14ac:dyDescent="0.15">
      <c r="A1558" s="11">
        <v>0</v>
      </c>
      <c r="B1558" s="359">
        <v>0</v>
      </c>
      <c r="C1558" s="241" t="s">
        <v>2066</v>
      </c>
      <c r="D1558" s="386"/>
      <c r="E1558" s="387"/>
      <c r="F1558" s="497"/>
      <c r="G1558" s="498"/>
      <c r="H1558" s="390"/>
      <c r="I1558" s="391"/>
      <c r="J1558" s="411"/>
      <c r="K1558" s="412"/>
      <c r="L1558" s="413"/>
      <c r="M1558" s="414"/>
      <c r="N1558" s="412"/>
      <c r="O1558" s="415"/>
    </row>
    <row r="1559" spans="1:15" s="16" customFormat="1" ht="11.1" customHeight="1" x14ac:dyDescent="0.15">
      <c r="A1559" s="381">
        <v>0</v>
      </c>
      <c r="B1559" s="359" t="s">
        <v>1680</v>
      </c>
      <c r="C1559" s="241" t="s">
        <v>1681</v>
      </c>
      <c r="D1559" s="386"/>
      <c r="E1559" s="387"/>
      <c r="F1559" s="499"/>
      <c r="G1559" s="498"/>
      <c r="H1559" s="430"/>
      <c r="I1559" s="391"/>
      <c r="J1559" s="397"/>
      <c r="K1559" s="387"/>
      <c r="L1559" s="390"/>
      <c r="M1559" s="398"/>
      <c r="N1559" s="387"/>
      <c r="O1559" s="399"/>
    </row>
    <row r="1560" spans="1:15" s="16" customFormat="1" ht="11.1" customHeight="1" x14ac:dyDescent="0.15">
      <c r="A1560" s="360">
        <v>0</v>
      </c>
      <c r="B1560" s="400" t="s">
        <v>1484</v>
      </c>
      <c r="C1560" s="242" t="s">
        <v>1682</v>
      </c>
      <c r="D1560" s="416">
        <v>29.3</v>
      </c>
      <c r="E1560" s="402" t="s">
        <v>641</v>
      </c>
      <c r="F1560" s="500"/>
      <c r="G1560" s="501"/>
      <c r="H1560" s="405"/>
      <c r="I1560" s="406"/>
      <c r="J1560" s="417">
        <v>29.3</v>
      </c>
      <c r="K1560" s="418" t="s">
        <v>641</v>
      </c>
      <c r="L1560" s="501">
        <v>0</v>
      </c>
      <c r="M1560" s="420">
        <v>0</v>
      </c>
      <c r="N1560" s="418"/>
      <c r="O1560" s="410"/>
    </row>
    <row r="1561" spans="1:15" s="16" customFormat="1" ht="11.1" customHeight="1" x14ac:dyDescent="0.15">
      <c r="A1561" s="11">
        <v>0</v>
      </c>
      <c r="B1561" s="359">
        <v>0</v>
      </c>
      <c r="C1561" s="241">
        <v>0</v>
      </c>
      <c r="D1561" s="386"/>
      <c r="E1561" s="387"/>
      <c r="F1561" s="497"/>
      <c r="G1561" s="498"/>
      <c r="H1561" s="390"/>
      <c r="I1561" s="391"/>
      <c r="J1561" s="426"/>
      <c r="K1561" s="412"/>
      <c r="L1561" s="413"/>
      <c r="M1561" s="414"/>
      <c r="N1561" s="422"/>
      <c r="O1561" s="415"/>
    </row>
    <row r="1562" spans="1:15" s="16" customFormat="1" ht="11.1" customHeight="1" x14ac:dyDescent="0.15">
      <c r="A1562" s="381">
        <v>0</v>
      </c>
      <c r="B1562" s="359">
        <v>0</v>
      </c>
      <c r="C1562" s="241">
        <v>0</v>
      </c>
      <c r="D1562" s="386"/>
      <c r="E1562" s="387"/>
      <c r="F1562" s="504"/>
      <c r="G1562" s="498"/>
      <c r="H1562" s="430">
        <v>0</v>
      </c>
      <c r="I1562" s="391"/>
      <c r="J1562" s="427"/>
      <c r="K1562" s="387"/>
      <c r="L1562" s="390"/>
      <c r="M1562" s="398"/>
      <c r="N1562" s="359"/>
      <c r="O1562" s="399"/>
    </row>
    <row r="1563" spans="1:15" s="16" customFormat="1" ht="11.1" customHeight="1" x14ac:dyDescent="0.15">
      <c r="A1563" s="360">
        <v>0</v>
      </c>
      <c r="B1563" s="400">
        <v>0</v>
      </c>
      <c r="C1563" s="242">
        <v>0</v>
      </c>
      <c r="D1563" s="416">
        <v>0</v>
      </c>
      <c r="E1563" s="402">
        <v>0</v>
      </c>
      <c r="F1563" s="500">
        <v>0</v>
      </c>
      <c r="G1563" s="501">
        <v>0</v>
      </c>
      <c r="H1563" s="405">
        <v>0</v>
      </c>
      <c r="I1563" s="406"/>
      <c r="J1563" s="428"/>
      <c r="K1563" s="429"/>
      <c r="L1563" s="405"/>
      <c r="M1563" s="423"/>
      <c r="N1563" s="424"/>
      <c r="O1563" s="425"/>
    </row>
    <row r="1564" spans="1:15" s="436" customFormat="1" ht="11.1" customHeight="1" x14ac:dyDescent="0.15">
      <c r="A1564" s="11">
        <v>0</v>
      </c>
      <c r="B1564" s="359">
        <v>0</v>
      </c>
      <c r="C1564" s="241">
        <v>0</v>
      </c>
      <c r="D1564" s="386"/>
      <c r="E1564" s="387"/>
      <c r="F1564" s="497"/>
      <c r="G1564" s="498"/>
      <c r="H1564" s="390"/>
      <c r="I1564" s="391"/>
      <c r="J1564" s="426"/>
      <c r="K1564" s="412"/>
      <c r="L1564" s="413"/>
      <c r="M1564" s="414"/>
      <c r="N1564" s="422"/>
      <c r="O1564" s="415"/>
    </row>
    <row r="1565" spans="1:15" s="436" customFormat="1" ht="11.1" customHeight="1" x14ac:dyDescent="0.15">
      <c r="A1565" s="381">
        <v>0</v>
      </c>
      <c r="B1565" s="359">
        <v>0</v>
      </c>
      <c r="C1565" s="241">
        <v>0</v>
      </c>
      <c r="D1565" s="386"/>
      <c r="E1565" s="387"/>
      <c r="F1565" s="504"/>
      <c r="G1565" s="498"/>
      <c r="H1565" s="430">
        <v>0</v>
      </c>
      <c r="I1565" s="391"/>
      <c r="J1565" s="427"/>
      <c r="K1565" s="387"/>
      <c r="L1565" s="390"/>
      <c r="M1565" s="398"/>
      <c r="N1565" s="359"/>
      <c r="O1565" s="399"/>
    </row>
    <row r="1566" spans="1:15" s="436" customFormat="1" ht="11.1" customHeight="1" x14ac:dyDescent="0.15">
      <c r="A1566" s="360">
        <v>0</v>
      </c>
      <c r="B1566" s="400">
        <v>0</v>
      </c>
      <c r="C1566" s="242">
        <v>0</v>
      </c>
      <c r="D1566" s="416">
        <v>0</v>
      </c>
      <c r="E1566" s="402">
        <v>0</v>
      </c>
      <c r="F1566" s="500">
        <v>0</v>
      </c>
      <c r="G1566" s="501">
        <v>0</v>
      </c>
      <c r="H1566" s="405">
        <v>0</v>
      </c>
      <c r="I1566" s="406"/>
      <c r="J1566" s="428"/>
      <c r="K1566" s="429"/>
      <c r="L1566" s="405"/>
      <c r="M1566" s="423"/>
      <c r="N1566" s="424"/>
      <c r="O1566" s="425"/>
    </row>
    <row r="1567" spans="1:15" s="16" customFormat="1" ht="11.1" customHeight="1" x14ac:dyDescent="0.15">
      <c r="A1567" s="11">
        <v>0</v>
      </c>
      <c r="B1567" s="359">
        <v>0</v>
      </c>
      <c r="C1567" s="241">
        <v>0</v>
      </c>
      <c r="D1567" s="386"/>
      <c r="E1567" s="387"/>
      <c r="F1567" s="497"/>
      <c r="G1567" s="498"/>
      <c r="H1567" s="390"/>
      <c r="I1567" s="391"/>
      <c r="J1567" s="426"/>
      <c r="K1567" s="412"/>
      <c r="L1567" s="413"/>
      <c r="M1567" s="414"/>
      <c r="N1567" s="422"/>
      <c r="O1567" s="415"/>
    </row>
    <row r="1568" spans="1:15" s="16" customFormat="1" ht="11.1" customHeight="1" x14ac:dyDescent="0.15">
      <c r="A1568" s="381">
        <v>0</v>
      </c>
      <c r="B1568" s="359">
        <v>0</v>
      </c>
      <c r="C1568" s="241">
        <v>0</v>
      </c>
      <c r="D1568" s="386"/>
      <c r="E1568" s="387"/>
      <c r="F1568" s="499"/>
      <c r="G1568" s="498"/>
      <c r="H1568" s="390"/>
      <c r="I1568" s="391"/>
      <c r="J1568" s="427"/>
      <c r="K1568" s="387"/>
      <c r="L1568" s="390"/>
      <c r="M1568" s="398"/>
      <c r="N1568" s="359"/>
      <c r="O1568" s="399"/>
    </row>
    <row r="1569" spans="1:16" s="16" customFormat="1" ht="11.1" customHeight="1" x14ac:dyDescent="0.15">
      <c r="A1569" s="360">
        <v>0</v>
      </c>
      <c r="B1569" s="400">
        <v>0</v>
      </c>
      <c r="C1569" s="242">
        <v>0</v>
      </c>
      <c r="D1569" s="416">
        <v>0</v>
      </c>
      <c r="E1569" s="402">
        <v>0</v>
      </c>
      <c r="F1569" s="500">
        <v>0</v>
      </c>
      <c r="G1569" s="501">
        <v>0</v>
      </c>
      <c r="H1569" s="405">
        <v>0</v>
      </c>
      <c r="I1569" s="406"/>
      <c r="J1569" s="428"/>
      <c r="K1569" s="429"/>
      <c r="L1569" s="405"/>
      <c r="M1569" s="423"/>
      <c r="N1569" s="424"/>
      <c r="O1569" s="425"/>
    </row>
    <row r="1570" spans="1:16" s="16" customFormat="1" ht="11.1" customHeight="1" x14ac:dyDescent="0.15">
      <c r="A1570" s="11">
        <v>0</v>
      </c>
      <c r="B1570" s="359">
        <v>0</v>
      </c>
      <c r="C1570" s="241">
        <v>0</v>
      </c>
      <c r="D1570" s="386"/>
      <c r="E1570" s="387"/>
      <c r="F1570" s="497"/>
      <c r="G1570" s="498"/>
      <c r="H1570" s="390"/>
      <c r="I1570" s="391"/>
      <c r="J1570" s="426"/>
      <c r="K1570" s="412"/>
      <c r="L1570" s="413"/>
      <c r="M1570" s="414"/>
      <c r="N1570" s="422"/>
      <c r="O1570" s="415"/>
    </row>
    <row r="1571" spans="1:16" s="16" customFormat="1" ht="11.1" customHeight="1" x14ac:dyDescent="0.15">
      <c r="A1571" s="381">
        <v>0</v>
      </c>
      <c r="B1571" s="359">
        <v>0</v>
      </c>
      <c r="C1571" s="241">
        <v>0</v>
      </c>
      <c r="D1571" s="386"/>
      <c r="E1571" s="387"/>
      <c r="F1571" s="497"/>
      <c r="G1571" s="498"/>
      <c r="H1571" s="390"/>
      <c r="I1571" s="391"/>
      <c r="J1571" s="427"/>
      <c r="K1571" s="387"/>
      <c r="L1571" s="390"/>
      <c r="M1571" s="398"/>
      <c r="N1571" s="359"/>
      <c r="O1571" s="399"/>
    </row>
    <row r="1572" spans="1:16" s="16" customFormat="1" ht="11.1" customHeight="1" x14ac:dyDescent="0.15">
      <c r="A1572" s="360">
        <v>0</v>
      </c>
      <c r="B1572" s="400">
        <v>0</v>
      </c>
      <c r="C1572" s="242">
        <v>0</v>
      </c>
      <c r="D1572" s="416">
        <v>0</v>
      </c>
      <c r="E1572" s="402">
        <v>0</v>
      </c>
      <c r="F1572" s="500">
        <v>0</v>
      </c>
      <c r="G1572" s="501">
        <v>0</v>
      </c>
      <c r="H1572" s="405">
        <v>0</v>
      </c>
      <c r="I1572" s="406"/>
      <c r="J1572" s="428"/>
      <c r="K1572" s="429"/>
      <c r="L1572" s="405"/>
      <c r="M1572" s="423"/>
      <c r="N1572" s="424"/>
      <c r="O1572" s="425"/>
    </row>
    <row r="1573" spans="1:16" s="16" customFormat="1" ht="11.1" customHeight="1" x14ac:dyDescent="0.15">
      <c r="A1573" s="11">
        <v>0</v>
      </c>
      <c r="B1573" s="359">
        <v>0</v>
      </c>
      <c r="C1573" s="241">
        <v>0</v>
      </c>
      <c r="D1573" s="386"/>
      <c r="E1573" s="387"/>
      <c r="F1573" s="497"/>
      <c r="G1573" s="498"/>
      <c r="H1573" s="390"/>
      <c r="I1573" s="391"/>
      <c r="J1573" s="426"/>
      <c r="K1573" s="412"/>
      <c r="L1573" s="413"/>
      <c r="M1573" s="414"/>
      <c r="N1573" s="422"/>
      <c r="O1573" s="415"/>
    </row>
    <row r="1574" spans="1:16" s="16" customFormat="1" ht="11.1" customHeight="1" x14ac:dyDescent="0.15">
      <c r="A1574" s="381">
        <v>0</v>
      </c>
      <c r="B1574" s="359">
        <v>0</v>
      </c>
      <c r="C1574" s="241">
        <v>0</v>
      </c>
      <c r="D1574" s="386"/>
      <c r="E1574" s="387"/>
      <c r="F1574" s="497"/>
      <c r="G1574" s="498"/>
      <c r="H1574" s="430">
        <v>0</v>
      </c>
      <c r="I1574" s="391"/>
      <c r="J1574" s="427"/>
      <c r="K1574" s="387"/>
      <c r="L1574" s="390"/>
      <c r="M1574" s="398"/>
      <c r="N1574" s="359"/>
      <c r="O1574" s="399"/>
    </row>
    <row r="1575" spans="1:16" s="16" customFormat="1" ht="11.1" customHeight="1" x14ac:dyDescent="0.15">
      <c r="A1575" s="360">
        <v>0</v>
      </c>
      <c r="B1575" s="400">
        <v>0</v>
      </c>
      <c r="C1575" s="242">
        <v>0</v>
      </c>
      <c r="D1575" s="416">
        <v>0</v>
      </c>
      <c r="E1575" s="402">
        <v>0</v>
      </c>
      <c r="F1575" s="500">
        <v>0</v>
      </c>
      <c r="G1575" s="501">
        <v>0</v>
      </c>
      <c r="H1575" s="405">
        <v>0</v>
      </c>
      <c r="I1575" s="406"/>
      <c r="J1575" s="428"/>
      <c r="K1575" s="429"/>
      <c r="L1575" s="405"/>
      <c r="M1575" s="423"/>
      <c r="N1575" s="424"/>
      <c r="O1575" s="425"/>
    </row>
    <row r="1576" spans="1:16" s="16" customFormat="1" ht="11.1" customHeight="1" x14ac:dyDescent="0.15">
      <c r="A1576" s="11">
        <v>0</v>
      </c>
      <c r="B1576" s="359">
        <v>0</v>
      </c>
      <c r="C1576" s="241">
        <v>0</v>
      </c>
      <c r="D1576" s="386"/>
      <c r="E1576" s="387"/>
      <c r="F1576" s="497"/>
      <c r="G1576" s="498"/>
      <c r="H1576" s="390"/>
      <c r="I1576" s="391"/>
      <c r="J1576" s="426"/>
      <c r="K1576" s="412"/>
      <c r="L1576" s="413"/>
      <c r="M1576" s="414"/>
      <c r="N1576" s="422"/>
      <c r="O1576" s="415"/>
    </row>
    <row r="1577" spans="1:16" s="16" customFormat="1" ht="11.1" customHeight="1" x14ac:dyDescent="0.15">
      <c r="A1577" s="381">
        <v>0</v>
      </c>
      <c r="B1577" s="359">
        <v>0</v>
      </c>
      <c r="C1577" s="241">
        <v>0</v>
      </c>
      <c r="D1577" s="386"/>
      <c r="E1577" s="387"/>
      <c r="F1577" s="497"/>
      <c r="G1577" s="498"/>
      <c r="H1577" s="390"/>
      <c r="I1577" s="391"/>
      <c r="J1577" s="427"/>
      <c r="K1577" s="387"/>
      <c r="L1577" s="390"/>
      <c r="M1577" s="398"/>
      <c r="N1577" s="359"/>
      <c r="O1577" s="399"/>
    </row>
    <row r="1578" spans="1:16" s="16" customFormat="1" ht="11.1" customHeight="1" x14ac:dyDescent="0.15">
      <c r="A1578" s="360">
        <v>0</v>
      </c>
      <c r="B1578" s="400">
        <v>0</v>
      </c>
      <c r="C1578" s="242">
        <v>0</v>
      </c>
      <c r="D1578" s="416">
        <v>0</v>
      </c>
      <c r="E1578" s="402">
        <v>0</v>
      </c>
      <c r="F1578" s="500">
        <v>0</v>
      </c>
      <c r="G1578" s="501">
        <v>0</v>
      </c>
      <c r="H1578" s="405">
        <v>0</v>
      </c>
      <c r="I1578" s="406"/>
      <c r="J1578" s="428"/>
      <c r="K1578" s="429"/>
      <c r="L1578" s="405"/>
      <c r="M1578" s="423"/>
      <c r="N1578" s="424"/>
      <c r="O1578" s="425"/>
    </row>
    <row r="1579" spans="1:16" s="16" customFormat="1" ht="11.1" customHeight="1" x14ac:dyDescent="0.15">
      <c r="A1579" s="11"/>
      <c r="B1579" s="359"/>
      <c r="C1579" s="241"/>
      <c r="D1579" s="386"/>
      <c r="E1579" s="387"/>
      <c r="F1579" s="497"/>
      <c r="G1579" s="498"/>
      <c r="H1579" s="390"/>
      <c r="I1579" s="391"/>
      <c r="J1579" s="426"/>
      <c r="K1579" s="412"/>
      <c r="L1579" s="413"/>
      <c r="M1579" s="414"/>
      <c r="N1579" s="422"/>
      <c r="O1579" s="415"/>
    </row>
    <row r="1580" spans="1:16" s="16" customFormat="1" ht="11.1" customHeight="1" x14ac:dyDescent="0.15">
      <c r="A1580" s="381"/>
      <c r="B1580" s="375"/>
      <c r="C1580" s="241"/>
      <c r="D1580" s="386"/>
      <c r="E1580" s="387"/>
      <c r="F1580" s="497"/>
      <c r="G1580" s="498"/>
      <c r="H1580" s="390"/>
      <c r="I1580" s="391"/>
      <c r="J1580" s="427"/>
      <c r="K1580" s="387"/>
      <c r="L1580" s="390"/>
      <c r="M1580" s="398"/>
      <c r="N1580" s="359"/>
      <c r="O1580" s="399"/>
    </row>
    <row r="1581" spans="1:16" s="16" customFormat="1" ht="11.1" customHeight="1" x14ac:dyDescent="0.15">
      <c r="A1581" s="360"/>
      <c r="B1581" s="400"/>
      <c r="C1581" s="242"/>
      <c r="D1581" s="416"/>
      <c r="E1581" s="402"/>
      <c r="F1581" s="500"/>
      <c r="G1581" s="501"/>
      <c r="H1581" s="405"/>
      <c r="I1581" s="406"/>
      <c r="J1581" s="428"/>
      <c r="K1581" s="429"/>
      <c r="L1581" s="405"/>
      <c r="M1581" s="423"/>
      <c r="N1581" s="424"/>
      <c r="O1581" s="425"/>
    </row>
    <row r="1582" spans="1:16" s="16" customFormat="1" ht="11.1" customHeight="1" x14ac:dyDescent="0.15">
      <c r="A1582" s="380"/>
      <c r="B1582" s="379"/>
      <c r="C1582" s="378"/>
      <c r="D1582" s="377"/>
      <c r="E1582" s="13"/>
      <c r="F1582" s="494"/>
      <c r="G1582" s="483"/>
      <c r="H1582" s="376"/>
      <c r="I1582" s="336"/>
      <c r="J1582" s="328"/>
      <c r="K1582" s="13"/>
      <c r="M1582" s="231"/>
      <c r="N1582" s="12"/>
      <c r="O1582" s="329"/>
    </row>
    <row r="1583" spans="1:16" s="16" customFormat="1" ht="11.1" customHeight="1" x14ac:dyDescent="0.15">
      <c r="A1583" s="11"/>
      <c r="B1583" s="375"/>
      <c r="C1583" s="378"/>
      <c r="D1583" s="377"/>
      <c r="E1583" s="13"/>
      <c r="F1583" s="494"/>
      <c r="G1583" s="483">
        <v>0</v>
      </c>
      <c r="I1583" s="336"/>
      <c r="J1583" s="328"/>
      <c r="K1583" s="13"/>
      <c r="L1583" s="15">
        <v>0</v>
      </c>
      <c r="M1583" s="231"/>
      <c r="N1583" s="12"/>
      <c r="O1583" s="431">
        <v>0</v>
      </c>
      <c r="P1583" s="478">
        <v>0</v>
      </c>
    </row>
    <row r="1584" spans="1:16" s="16" customFormat="1" ht="11.1" customHeight="1" x14ac:dyDescent="0.15">
      <c r="A1584" s="373"/>
      <c r="B1584" s="372"/>
      <c r="C1584" s="371"/>
      <c r="D1584" s="370"/>
      <c r="E1584" s="369"/>
      <c r="F1584" s="502"/>
      <c r="G1584" s="503"/>
      <c r="H1584" s="366"/>
      <c r="I1584" s="365"/>
      <c r="J1584" s="364"/>
      <c r="K1584" s="369"/>
      <c r="L1584" s="366"/>
      <c r="M1584" s="383"/>
      <c r="N1584" s="384"/>
      <c r="O1584" s="385"/>
    </row>
    <row r="1585" spans="1:17" s="3" customFormat="1" ht="13.5" x14ac:dyDescent="0.15">
      <c r="A1585" s="1"/>
      <c r="B1585" s="2"/>
      <c r="C1585" s="240"/>
      <c r="D1585" s="4"/>
      <c r="E1585" s="5"/>
      <c r="F1585" s="489"/>
      <c r="G1585" s="490"/>
      <c r="H1585" s="8"/>
      <c r="I1585" s="9"/>
      <c r="K1585" s="5"/>
      <c r="N1585" s="8" t="s">
        <v>581</v>
      </c>
      <c r="O1585" s="5">
        <v>32</v>
      </c>
    </row>
    <row r="1586" spans="1:17" s="10" customFormat="1" ht="30" customHeight="1" x14ac:dyDescent="0.15">
      <c r="A1586" s="1089" t="s">
        <v>1795</v>
      </c>
      <c r="B1586" s="1090"/>
      <c r="C1586" s="1090"/>
      <c r="D1586" s="1090"/>
      <c r="E1586" s="1090"/>
      <c r="F1586" s="1090"/>
      <c r="G1586" s="1090"/>
      <c r="H1586" s="1090"/>
      <c r="I1586" s="1090"/>
      <c r="J1586" s="1090"/>
      <c r="K1586" s="1090"/>
      <c r="L1586" s="1090"/>
      <c r="M1586" s="1090"/>
      <c r="N1586" s="1090"/>
      <c r="O1586" s="1091"/>
    </row>
    <row r="1587" spans="1:17" s="10" customFormat="1" ht="13.5" customHeight="1" x14ac:dyDescent="0.15">
      <c r="A1587" s="274"/>
      <c r="B1587" s="27" t="s">
        <v>1828</v>
      </c>
      <c r="C1587" s="275"/>
      <c r="D1587" s="275"/>
      <c r="E1587" s="275"/>
      <c r="F1587" s="491"/>
      <c r="G1587" s="491"/>
      <c r="H1587" s="275"/>
      <c r="I1587" s="275"/>
      <c r="J1587" s="275"/>
      <c r="K1587" s="275"/>
      <c r="L1587" s="275"/>
      <c r="M1587" s="275"/>
      <c r="N1587" s="275"/>
      <c r="O1587" s="434"/>
    </row>
    <row r="1588" spans="1:17" s="10" customFormat="1" ht="15.95" customHeight="1" x14ac:dyDescent="0.15">
      <c r="A1588" s="1092" t="s">
        <v>6</v>
      </c>
      <c r="B1588" s="1095" t="s">
        <v>34</v>
      </c>
      <c r="C1588" s="1098" t="s">
        <v>9</v>
      </c>
      <c r="D1588" s="1101" t="s">
        <v>1850</v>
      </c>
      <c r="E1588" s="1102"/>
      <c r="F1588" s="1102"/>
      <c r="G1588" s="1102"/>
      <c r="H1588" s="1102"/>
      <c r="I1588" s="1103"/>
      <c r="J1588" s="1101" t="s">
        <v>1851</v>
      </c>
      <c r="K1588" s="1102"/>
      <c r="L1588" s="1107"/>
      <c r="M1588" s="1109" t="s">
        <v>1852</v>
      </c>
      <c r="N1588" s="1102"/>
      <c r="O1588" s="1103"/>
    </row>
    <row r="1589" spans="1:17" s="10" customFormat="1" ht="15.95" customHeight="1" x14ac:dyDescent="0.15">
      <c r="A1589" s="1093"/>
      <c r="B1589" s="1096"/>
      <c r="C1589" s="1099"/>
      <c r="D1589" s="1104"/>
      <c r="E1589" s="1105"/>
      <c r="F1589" s="1105"/>
      <c r="G1589" s="1105"/>
      <c r="H1589" s="1105"/>
      <c r="I1589" s="1106"/>
      <c r="J1589" s="1104"/>
      <c r="K1589" s="1105"/>
      <c r="L1589" s="1108"/>
      <c r="M1589" s="1110"/>
      <c r="N1589" s="1105"/>
      <c r="O1589" s="1106"/>
    </row>
    <row r="1590" spans="1:17" s="3" customFormat="1" ht="15.95" customHeight="1" x14ac:dyDescent="0.15">
      <c r="A1590" s="1094"/>
      <c r="B1590" s="1097"/>
      <c r="C1590" s="1100"/>
      <c r="D1590" s="334" t="s">
        <v>4</v>
      </c>
      <c r="E1590" s="296" t="s">
        <v>5</v>
      </c>
      <c r="F1590" s="492"/>
      <c r="G1590" s="493"/>
      <c r="H1590" s="1111"/>
      <c r="I1590" s="1112"/>
      <c r="J1590" s="326" t="s">
        <v>4</v>
      </c>
      <c r="K1590" s="296" t="s">
        <v>5</v>
      </c>
      <c r="L1590" s="299"/>
      <c r="M1590" s="300" t="s">
        <v>4</v>
      </c>
      <c r="N1590" s="296" t="s">
        <v>5</v>
      </c>
      <c r="O1590" s="327"/>
    </row>
    <row r="1591" spans="1:17" s="16" customFormat="1" ht="11.1" customHeight="1" x14ac:dyDescent="0.15">
      <c r="A1591" s="11">
        <v>0</v>
      </c>
      <c r="B1591" s="12">
        <v>0</v>
      </c>
      <c r="C1591" s="241">
        <v>0</v>
      </c>
      <c r="D1591" s="335"/>
      <c r="E1591" s="13"/>
      <c r="F1591" s="494"/>
      <c r="G1591" s="483"/>
      <c r="I1591" s="336"/>
      <c r="J1591" s="328"/>
      <c r="K1591" s="13"/>
      <c r="M1591" s="231"/>
      <c r="N1591" s="12"/>
      <c r="O1591" s="329"/>
    </row>
    <row r="1592" spans="1:17" s="16" customFormat="1" ht="11.1" customHeight="1" x14ac:dyDescent="0.15">
      <c r="A1592" s="381">
        <v>0</v>
      </c>
      <c r="B1592" s="12">
        <v>0</v>
      </c>
      <c r="C1592" s="382">
        <v>0</v>
      </c>
      <c r="D1592" s="335"/>
      <c r="E1592" s="13"/>
      <c r="F1592" s="494"/>
      <c r="G1592" s="483"/>
      <c r="I1592" s="336"/>
      <c r="J1592" s="328"/>
      <c r="K1592" s="13"/>
      <c r="M1592" s="231"/>
      <c r="N1592" s="12"/>
      <c r="O1592" s="329"/>
    </row>
    <row r="1593" spans="1:17" s="16" customFormat="1" ht="11.1" customHeight="1" x14ac:dyDescent="0.15">
      <c r="A1593" s="360" t="s">
        <v>2067</v>
      </c>
      <c r="B1593" s="361" t="s">
        <v>1476</v>
      </c>
      <c r="C1593" s="363">
        <v>0</v>
      </c>
      <c r="D1593" s="337">
        <v>0</v>
      </c>
      <c r="E1593" s="362">
        <v>0</v>
      </c>
      <c r="F1593" s="495">
        <v>0</v>
      </c>
      <c r="G1593" s="496">
        <v>0</v>
      </c>
      <c r="H1593" s="20">
        <v>0</v>
      </c>
      <c r="I1593" s="338"/>
      <c r="J1593" s="328"/>
      <c r="K1593" s="13"/>
      <c r="M1593" s="231"/>
      <c r="N1593" s="12"/>
      <c r="O1593" s="329"/>
    </row>
    <row r="1594" spans="1:17" s="436" customFormat="1" ht="11.1" customHeight="1" x14ac:dyDescent="0.15">
      <c r="A1594" s="11">
        <v>0</v>
      </c>
      <c r="B1594" s="359">
        <v>0</v>
      </c>
      <c r="C1594" s="241">
        <v>0</v>
      </c>
      <c r="D1594" s="386"/>
      <c r="E1594" s="387"/>
      <c r="F1594" s="497"/>
      <c r="G1594" s="498"/>
      <c r="H1594" s="390"/>
      <c r="I1594" s="391"/>
      <c r="J1594" s="392"/>
      <c r="K1594" s="393"/>
      <c r="L1594" s="394"/>
      <c r="M1594" s="395"/>
      <c r="N1594" s="393"/>
      <c r="O1594" s="396"/>
    </row>
    <row r="1595" spans="1:17" s="436" customFormat="1" ht="11.1" customHeight="1" x14ac:dyDescent="0.15">
      <c r="A1595" s="381">
        <v>0</v>
      </c>
      <c r="B1595" s="359">
        <v>0</v>
      </c>
      <c r="C1595" s="241">
        <v>0</v>
      </c>
      <c r="D1595" s="386"/>
      <c r="E1595" s="387"/>
      <c r="F1595" s="504"/>
      <c r="G1595" s="498"/>
      <c r="H1595" s="430"/>
      <c r="I1595" s="391"/>
      <c r="J1595" s="397"/>
      <c r="K1595" s="387"/>
      <c r="L1595" s="390"/>
      <c r="M1595" s="398"/>
      <c r="N1595" s="387"/>
      <c r="O1595" s="399"/>
    </row>
    <row r="1596" spans="1:17" s="436" customFormat="1" ht="11.1" customHeight="1" x14ac:dyDescent="0.15">
      <c r="A1596" s="360">
        <v>0</v>
      </c>
      <c r="B1596" s="400" t="s">
        <v>687</v>
      </c>
      <c r="C1596" s="242" t="s">
        <v>1636</v>
      </c>
      <c r="D1596" s="401">
        <v>435</v>
      </c>
      <c r="E1596" s="402" t="s">
        <v>54</v>
      </c>
      <c r="F1596" s="500"/>
      <c r="G1596" s="501"/>
      <c r="H1596" s="405"/>
      <c r="I1596" s="406"/>
      <c r="J1596" s="527">
        <v>130</v>
      </c>
      <c r="K1596" s="408" t="s">
        <v>54</v>
      </c>
      <c r="L1596" s="501">
        <v>0</v>
      </c>
      <c r="M1596" s="534">
        <v>305</v>
      </c>
      <c r="N1596" s="408" t="s">
        <v>54</v>
      </c>
      <c r="O1596" s="410">
        <v>0</v>
      </c>
      <c r="P1596" s="560"/>
      <c r="Q1596" s="565"/>
    </row>
    <row r="1597" spans="1:17" s="436" customFormat="1" ht="11.1" customHeight="1" x14ac:dyDescent="0.15">
      <c r="A1597" s="11">
        <v>0</v>
      </c>
      <c r="B1597" s="359">
        <v>0</v>
      </c>
      <c r="C1597" s="241">
        <v>0</v>
      </c>
      <c r="D1597" s="386"/>
      <c r="E1597" s="387"/>
      <c r="F1597" s="497"/>
      <c r="G1597" s="498"/>
      <c r="H1597" s="390"/>
      <c r="I1597" s="391"/>
      <c r="J1597" s="392"/>
      <c r="K1597" s="393"/>
      <c r="L1597" s="394"/>
      <c r="M1597" s="395"/>
      <c r="N1597" s="393"/>
      <c r="O1597" s="396"/>
      <c r="P1597" s="560"/>
    </row>
    <row r="1598" spans="1:17" s="436" customFormat="1" ht="11.1" customHeight="1" x14ac:dyDescent="0.15">
      <c r="A1598" s="381">
        <v>0</v>
      </c>
      <c r="B1598" s="359">
        <v>0</v>
      </c>
      <c r="C1598" s="241">
        <v>0</v>
      </c>
      <c r="D1598" s="386"/>
      <c r="E1598" s="387"/>
      <c r="F1598" s="504"/>
      <c r="G1598" s="498"/>
      <c r="H1598" s="390"/>
      <c r="I1598" s="391"/>
      <c r="J1598" s="397"/>
      <c r="K1598" s="387"/>
      <c r="L1598" s="390"/>
      <c r="M1598" s="398"/>
      <c r="N1598" s="387"/>
      <c r="O1598" s="399"/>
      <c r="P1598" s="560"/>
    </row>
    <row r="1599" spans="1:17" s="436" customFormat="1" ht="11.1" customHeight="1" x14ac:dyDescent="0.15">
      <c r="A1599" s="360">
        <v>0</v>
      </c>
      <c r="B1599" s="400" t="s">
        <v>687</v>
      </c>
      <c r="C1599" s="242" t="s">
        <v>1683</v>
      </c>
      <c r="D1599" s="416">
        <v>55.6</v>
      </c>
      <c r="E1599" s="402" t="s">
        <v>54</v>
      </c>
      <c r="F1599" s="500"/>
      <c r="G1599" s="501"/>
      <c r="H1599" s="405"/>
      <c r="I1599" s="406"/>
      <c r="J1599" s="407">
        <v>17.100000000000001</v>
      </c>
      <c r="K1599" s="408" t="s">
        <v>54</v>
      </c>
      <c r="L1599" s="501">
        <v>0</v>
      </c>
      <c r="M1599" s="409">
        <v>38.5</v>
      </c>
      <c r="N1599" s="408" t="s">
        <v>54</v>
      </c>
      <c r="O1599" s="410">
        <v>0</v>
      </c>
      <c r="P1599" s="560"/>
      <c r="Q1599" s="565"/>
    </row>
    <row r="1600" spans="1:17" s="16" customFormat="1" ht="11.1" customHeight="1" x14ac:dyDescent="0.15">
      <c r="A1600" s="11">
        <v>0</v>
      </c>
      <c r="B1600" s="359">
        <v>0</v>
      </c>
      <c r="C1600" s="241">
        <v>0</v>
      </c>
      <c r="D1600" s="386"/>
      <c r="E1600" s="387"/>
      <c r="F1600" s="497"/>
      <c r="G1600" s="498"/>
      <c r="H1600" s="390"/>
      <c r="I1600" s="391"/>
      <c r="J1600" s="397"/>
      <c r="K1600" s="387"/>
      <c r="L1600" s="390"/>
      <c r="M1600" s="398"/>
      <c r="N1600" s="387"/>
      <c r="O1600" s="399"/>
      <c r="P1600" s="560"/>
      <c r="Q1600" s="436"/>
    </row>
    <row r="1601" spans="1:17" s="16" customFormat="1" ht="11.1" customHeight="1" x14ac:dyDescent="0.15">
      <c r="A1601" s="381">
        <v>0</v>
      </c>
      <c r="B1601" s="359" t="s">
        <v>688</v>
      </c>
      <c r="C1601" s="241" t="s">
        <v>691</v>
      </c>
      <c r="D1601" s="386"/>
      <c r="E1601" s="387"/>
      <c r="F1601" s="499"/>
      <c r="G1601" s="498"/>
      <c r="H1601" s="390"/>
      <c r="I1601" s="391"/>
      <c r="J1601" s="397"/>
      <c r="K1601" s="387"/>
      <c r="L1601" s="390"/>
      <c r="M1601" s="398"/>
      <c r="N1601" s="387"/>
      <c r="O1601" s="399"/>
      <c r="P1601" s="560"/>
      <c r="Q1601" s="436"/>
    </row>
    <row r="1602" spans="1:17" s="16" customFormat="1" ht="11.1" customHeight="1" x14ac:dyDescent="0.15">
      <c r="A1602" s="360">
        <v>0</v>
      </c>
      <c r="B1602" s="400" t="s">
        <v>689</v>
      </c>
      <c r="C1602" s="242" t="s">
        <v>2068</v>
      </c>
      <c r="D1602" s="401">
        <v>2058</v>
      </c>
      <c r="E1602" s="402" t="s">
        <v>54</v>
      </c>
      <c r="F1602" s="500"/>
      <c r="G1602" s="501"/>
      <c r="H1602" s="405"/>
      <c r="I1602" s="406"/>
      <c r="J1602" s="527">
        <v>706</v>
      </c>
      <c r="K1602" s="408" t="s">
        <v>54</v>
      </c>
      <c r="L1602" s="501">
        <v>0</v>
      </c>
      <c r="M1602" s="534">
        <v>1352</v>
      </c>
      <c r="N1602" s="408" t="s">
        <v>54</v>
      </c>
      <c r="O1602" s="410">
        <v>0</v>
      </c>
      <c r="P1602" s="560"/>
      <c r="Q1602" s="565"/>
    </row>
    <row r="1603" spans="1:17" s="16" customFormat="1" ht="11.1" customHeight="1" x14ac:dyDescent="0.15">
      <c r="A1603" s="11">
        <v>0</v>
      </c>
      <c r="B1603" s="359">
        <v>0</v>
      </c>
      <c r="C1603" s="241">
        <v>0</v>
      </c>
      <c r="D1603" s="386"/>
      <c r="E1603" s="387"/>
      <c r="F1603" s="497"/>
      <c r="G1603" s="498"/>
      <c r="H1603" s="390"/>
      <c r="I1603" s="391"/>
      <c r="J1603" s="397"/>
      <c r="K1603" s="387"/>
      <c r="L1603" s="509"/>
      <c r="M1603" s="398"/>
      <c r="N1603" s="387"/>
      <c r="O1603" s="399"/>
      <c r="P1603" s="560"/>
      <c r="Q1603" s="436"/>
    </row>
    <row r="1604" spans="1:17" s="16" customFormat="1" ht="11.1" customHeight="1" x14ac:dyDescent="0.15">
      <c r="A1604" s="381">
        <v>0</v>
      </c>
      <c r="B1604" s="359" t="s">
        <v>690</v>
      </c>
      <c r="C1604" s="241" t="s">
        <v>691</v>
      </c>
      <c r="D1604" s="386"/>
      <c r="E1604" s="387"/>
      <c r="F1604" s="504"/>
      <c r="G1604" s="498"/>
      <c r="H1604" s="390"/>
      <c r="I1604" s="391"/>
      <c r="J1604" s="397"/>
      <c r="K1604" s="387"/>
      <c r="L1604" s="390"/>
      <c r="M1604" s="398"/>
      <c r="N1604" s="387"/>
      <c r="O1604" s="399"/>
      <c r="P1604" s="560"/>
      <c r="Q1604" s="436"/>
    </row>
    <row r="1605" spans="1:17" s="16" customFormat="1" ht="11.1" customHeight="1" x14ac:dyDescent="0.15">
      <c r="A1605" s="360">
        <v>0</v>
      </c>
      <c r="B1605" s="400" t="s">
        <v>689</v>
      </c>
      <c r="C1605" s="242" t="s">
        <v>2068</v>
      </c>
      <c r="D1605" s="416">
        <v>75</v>
      </c>
      <c r="E1605" s="402" t="s">
        <v>54</v>
      </c>
      <c r="F1605" s="500"/>
      <c r="G1605" s="501"/>
      <c r="H1605" s="405"/>
      <c r="I1605" s="406"/>
      <c r="J1605" s="407">
        <v>75</v>
      </c>
      <c r="K1605" s="408" t="s">
        <v>54</v>
      </c>
      <c r="L1605" s="501">
        <v>0</v>
      </c>
      <c r="M1605" s="409"/>
      <c r="N1605" s="408"/>
      <c r="O1605" s="410"/>
      <c r="P1605" s="560"/>
      <c r="Q1605" s="565"/>
    </row>
    <row r="1606" spans="1:17" s="16" customFormat="1" ht="11.1" customHeight="1" x14ac:dyDescent="0.15">
      <c r="A1606" s="11">
        <v>0</v>
      </c>
      <c r="B1606" s="359">
        <v>0</v>
      </c>
      <c r="C1606" s="241">
        <v>0</v>
      </c>
      <c r="D1606" s="386"/>
      <c r="E1606" s="387"/>
      <c r="F1606" s="497"/>
      <c r="G1606" s="498"/>
      <c r="H1606" s="390"/>
      <c r="I1606" s="391"/>
      <c r="J1606" s="397"/>
      <c r="K1606" s="387"/>
      <c r="L1606" s="509"/>
      <c r="M1606" s="414"/>
      <c r="N1606" s="412"/>
      <c r="O1606" s="415"/>
      <c r="P1606" s="560"/>
      <c r="Q1606" s="436"/>
    </row>
    <row r="1607" spans="1:17" s="16" customFormat="1" ht="11.1" customHeight="1" x14ac:dyDescent="0.15">
      <c r="A1607" s="381">
        <v>0</v>
      </c>
      <c r="B1607" s="359" t="s">
        <v>2069</v>
      </c>
      <c r="C1607" s="241" t="s">
        <v>691</v>
      </c>
      <c r="D1607" s="386"/>
      <c r="E1607" s="387"/>
      <c r="F1607" s="499"/>
      <c r="G1607" s="498"/>
      <c r="H1607" s="430"/>
      <c r="I1607" s="391"/>
      <c r="J1607" s="397"/>
      <c r="K1607" s="387"/>
      <c r="L1607" s="390"/>
      <c r="M1607" s="398"/>
      <c r="N1607" s="387"/>
      <c r="O1607" s="399"/>
      <c r="P1607" s="560"/>
      <c r="Q1607" s="436"/>
    </row>
    <row r="1608" spans="1:17" s="16" customFormat="1" ht="11.1" customHeight="1" x14ac:dyDescent="0.15">
      <c r="A1608" s="360">
        <v>0</v>
      </c>
      <c r="B1608" s="400" t="s">
        <v>2070</v>
      </c>
      <c r="C1608" s="242" t="s">
        <v>2068</v>
      </c>
      <c r="D1608" s="416">
        <v>62</v>
      </c>
      <c r="E1608" s="402" t="s">
        <v>54</v>
      </c>
      <c r="F1608" s="500"/>
      <c r="G1608" s="501"/>
      <c r="H1608" s="405"/>
      <c r="I1608" s="406"/>
      <c r="J1608" s="407">
        <v>10.9</v>
      </c>
      <c r="K1608" s="408" t="s">
        <v>54</v>
      </c>
      <c r="L1608" s="501">
        <v>0</v>
      </c>
      <c r="M1608" s="409">
        <v>51.1</v>
      </c>
      <c r="N1608" s="408" t="s">
        <v>54</v>
      </c>
      <c r="O1608" s="410">
        <v>0</v>
      </c>
      <c r="P1608" s="560"/>
      <c r="Q1608" s="565"/>
    </row>
    <row r="1609" spans="1:17" s="16" customFormat="1" ht="11.1" customHeight="1" x14ac:dyDescent="0.15">
      <c r="A1609" s="11">
        <v>0</v>
      </c>
      <c r="B1609" s="359">
        <v>0</v>
      </c>
      <c r="C1609" s="241">
        <v>0</v>
      </c>
      <c r="D1609" s="386"/>
      <c r="E1609" s="387"/>
      <c r="F1609" s="497"/>
      <c r="G1609" s="498"/>
      <c r="H1609" s="390"/>
      <c r="I1609" s="391"/>
      <c r="J1609" s="397"/>
      <c r="K1609" s="387"/>
      <c r="L1609" s="509"/>
      <c r="M1609" s="414"/>
      <c r="N1609" s="412"/>
      <c r="O1609" s="415"/>
      <c r="P1609" s="560"/>
      <c r="Q1609" s="436"/>
    </row>
    <row r="1610" spans="1:17" s="16" customFormat="1" ht="11.1" customHeight="1" x14ac:dyDescent="0.15">
      <c r="A1610" s="381">
        <v>0</v>
      </c>
      <c r="B1610" s="359" t="s">
        <v>690</v>
      </c>
      <c r="C1610" s="241" t="s">
        <v>691</v>
      </c>
      <c r="D1610" s="386"/>
      <c r="E1610" s="387"/>
      <c r="F1610" s="504"/>
      <c r="G1610" s="498"/>
      <c r="H1610" s="390"/>
      <c r="I1610" s="391"/>
      <c r="J1610" s="397"/>
      <c r="K1610" s="387"/>
      <c r="L1610" s="390"/>
      <c r="M1610" s="398"/>
      <c r="N1610" s="387"/>
      <c r="O1610" s="399"/>
      <c r="P1610" s="560"/>
      <c r="Q1610" s="436"/>
    </row>
    <row r="1611" spans="1:17" s="16" customFormat="1" ht="11.1" customHeight="1" x14ac:dyDescent="0.15">
      <c r="A1611" s="360">
        <v>0</v>
      </c>
      <c r="B1611" s="400" t="s">
        <v>2070</v>
      </c>
      <c r="C1611" s="242" t="s">
        <v>2068</v>
      </c>
      <c r="D1611" s="416">
        <v>78.8</v>
      </c>
      <c r="E1611" s="402" t="s">
        <v>54</v>
      </c>
      <c r="F1611" s="500"/>
      <c r="G1611" s="501"/>
      <c r="H1611" s="405"/>
      <c r="I1611" s="406"/>
      <c r="J1611" s="407">
        <v>17.399999999999999</v>
      </c>
      <c r="K1611" s="408" t="s">
        <v>54</v>
      </c>
      <c r="L1611" s="501">
        <v>0</v>
      </c>
      <c r="M1611" s="409">
        <v>61.4</v>
      </c>
      <c r="N1611" s="408" t="s">
        <v>54</v>
      </c>
      <c r="O1611" s="410">
        <v>0</v>
      </c>
      <c r="P1611" s="560"/>
      <c r="Q1611" s="565"/>
    </row>
    <row r="1612" spans="1:17" s="16" customFormat="1" ht="11.1" customHeight="1" x14ac:dyDescent="0.15">
      <c r="A1612" s="11">
        <v>0</v>
      </c>
      <c r="B1612" s="359">
        <v>0</v>
      </c>
      <c r="C1612" s="241">
        <v>0</v>
      </c>
      <c r="D1612" s="386"/>
      <c r="E1612" s="387"/>
      <c r="F1612" s="497"/>
      <c r="G1612" s="498"/>
      <c r="H1612" s="390"/>
      <c r="I1612" s="391"/>
      <c r="J1612" s="397"/>
      <c r="K1612" s="387"/>
      <c r="L1612" s="509"/>
      <c r="M1612" s="414"/>
      <c r="N1612" s="412"/>
      <c r="O1612" s="415"/>
      <c r="P1612" s="560"/>
      <c r="Q1612" s="436"/>
    </row>
    <row r="1613" spans="1:17" s="16" customFormat="1" ht="11.1" customHeight="1" x14ac:dyDescent="0.15">
      <c r="A1613" s="381">
        <v>0</v>
      </c>
      <c r="B1613" s="359" t="s">
        <v>688</v>
      </c>
      <c r="C1613" s="241" t="s">
        <v>2071</v>
      </c>
      <c r="D1613" s="386"/>
      <c r="E1613" s="387"/>
      <c r="F1613" s="504"/>
      <c r="G1613" s="498"/>
      <c r="H1613" s="390"/>
      <c r="I1613" s="391"/>
      <c r="J1613" s="397"/>
      <c r="K1613" s="387"/>
      <c r="L1613" s="390"/>
      <c r="M1613" s="398"/>
      <c r="N1613" s="387"/>
      <c r="O1613" s="399"/>
      <c r="P1613" s="560"/>
      <c r="Q1613" s="436"/>
    </row>
    <row r="1614" spans="1:17" s="16" customFormat="1" ht="11.1" customHeight="1" x14ac:dyDescent="0.15">
      <c r="A1614" s="360">
        <v>0</v>
      </c>
      <c r="B1614" s="400" t="s">
        <v>2072</v>
      </c>
      <c r="C1614" s="242" t="s">
        <v>2068</v>
      </c>
      <c r="D1614" s="401">
        <v>172</v>
      </c>
      <c r="E1614" s="402" t="s">
        <v>54</v>
      </c>
      <c r="F1614" s="500"/>
      <c r="G1614" s="501"/>
      <c r="H1614" s="405"/>
      <c r="I1614" s="406"/>
      <c r="J1614" s="527">
        <v>127</v>
      </c>
      <c r="K1614" s="408" t="s">
        <v>54</v>
      </c>
      <c r="L1614" s="501">
        <v>0</v>
      </c>
      <c r="M1614" s="534">
        <v>45</v>
      </c>
      <c r="N1614" s="408" t="s">
        <v>54</v>
      </c>
      <c r="O1614" s="410">
        <v>0</v>
      </c>
      <c r="P1614" s="560"/>
      <c r="Q1614" s="565"/>
    </row>
    <row r="1615" spans="1:17" s="16" customFormat="1" ht="11.1" customHeight="1" x14ac:dyDescent="0.15">
      <c r="A1615" s="11">
        <v>0</v>
      </c>
      <c r="B1615" s="359">
        <v>0</v>
      </c>
      <c r="C1615" s="241">
        <v>0</v>
      </c>
      <c r="D1615" s="439"/>
      <c r="E1615" s="387"/>
      <c r="F1615" s="497"/>
      <c r="G1615" s="498"/>
      <c r="H1615" s="390"/>
      <c r="I1615" s="391"/>
      <c r="J1615" s="397"/>
      <c r="K1615" s="387"/>
      <c r="L1615" s="509"/>
      <c r="M1615" s="847"/>
      <c r="N1615" s="412"/>
      <c r="O1615" s="415"/>
      <c r="P1615" s="560"/>
      <c r="Q1615" s="436"/>
    </row>
    <row r="1616" spans="1:17" s="16" customFormat="1" ht="11.1" customHeight="1" x14ac:dyDescent="0.15">
      <c r="A1616" s="381">
        <v>0</v>
      </c>
      <c r="B1616" s="359" t="s">
        <v>688</v>
      </c>
      <c r="C1616" s="241">
        <v>0</v>
      </c>
      <c r="D1616" s="439"/>
      <c r="E1616" s="387"/>
      <c r="F1616" s="504"/>
      <c r="G1616" s="498"/>
      <c r="H1616" s="430"/>
      <c r="I1616" s="391"/>
      <c r="J1616" s="397"/>
      <c r="K1616" s="387"/>
      <c r="L1616" s="390"/>
      <c r="M1616" s="790"/>
      <c r="N1616" s="387"/>
      <c r="O1616" s="399"/>
      <c r="P1616" s="560"/>
      <c r="Q1616" s="436"/>
    </row>
    <row r="1617" spans="1:17" s="16" customFormat="1" ht="11.1" customHeight="1" x14ac:dyDescent="0.15">
      <c r="A1617" s="360">
        <v>0</v>
      </c>
      <c r="B1617" s="400" t="s">
        <v>2070</v>
      </c>
      <c r="C1617" s="242" t="s">
        <v>2073</v>
      </c>
      <c r="D1617" s="401">
        <v>313</v>
      </c>
      <c r="E1617" s="402" t="s">
        <v>54</v>
      </c>
      <c r="F1617" s="500"/>
      <c r="G1617" s="501"/>
      <c r="H1617" s="405"/>
      <c r="I1617" s="406"/>
      <c r="J1617" s="527">
        <v>156</v>
      </c>
      <c r="K1617" s="408" t="s">
        <v>54</v>
      </c>
      <c r="L1617" s="501">
        <v>0</v>
      </c>
      <c r="M1617" s="534">
        <v>157</v>
      </c>
      <c r="N1617" s="408" t="s">
        <v>54</v>
      </c>
      <c r="O1617" s="410">
        <v>0</v>
      </c>
      <c r="P1617" s="560"/>
      <c r="Q1617" s="565"/>
    </row>
    <row r="1618" spans="1:17" s="436" customFormat="1" ht="11.1" customHeight="1" x14ac:dyDescent="0.15">
      <c r="A1618" s="11">
        <v>0</v>
      </c>
      <c r="B1618" s="359">
        <v>0</v>
      </c>
      <c r="C1618" s="241" t="s">
        <v>1033</v>
      </c>
      <c r="D1618" s="439"/>
      <c r="E1618" s="387"/>
      <c r="F1618" s="497"/>
      <c r="G1618" s="498"/>
      <c r="H1618" s="390"/>
      <c r="I1618" s="391"/>
      <c r="J1618" s="397"/>
      <c r="K1618" s="387"/>
      <c r="L1618" s="509"/>
      <c r="M1618" s="414"/>
      <c r="N1618" s="412"/>
      <c r="O1618" s="415"/>
      <c r="P1618" s="560"/>
    </row>
    <row r="1619" spans="1:17" s="436" customFormat="1" ht="11.1" customHeight="1" x14ac:dyDescent="0.15">
      <c r="A1619" s="381">
        <v>0</v>
      </c>
      <c r="B1619" s="359" t="s">
        <v>688</v>
      </c>
      <c r="C1619" s="241" t="s">
        <v>1684</v>
      </c>
      <c r="D1619" s="439"/>
      <c r="E1619" s="387"/>
      <c r="F1619" s="499"/>
      <c r="G1619" s="498"/>
      <c r="H1619" s="430"/>
      <c r="I1619" s="391"/>
      <c r="J1619" s="397"/>
      <c r="K1619" s="387"/>
      <c r="L1619" s="390"/>
      <c r="M1619" s="398"/>
      <c r="N1619" s="387"/>
      <c r="O1619" s="399"/>
      <c r="P1619" s="560"/>
    </row>
    <row r="1620" spans="1:17" s="436" customFormat="1" ht="11.1" customHeight="1" x14ac:dyDescent="0.15">
      <c r="A1620" s="360">
        <v>0</v>
      </c>
      <c r="B1620" s="400" t="s">
        <v>689</v>
      </c>
      <c r="C1620" s="242" t="s">
        <v>1685</v>
      </c>
      <c r="D1620" s="401">
        <v>726</v>
      </c>
      <c r="E1620" s="402" t="s">
        <v>54</v>
      </c>
      <c r="F1620" s="500"/>
      <c r="G1620" s="501"/>
      <c r="H1620" s="405"/>
      <c r="I1620" s="406"/>
      <c r="J1620" s="527">
        <v>726</v>
      </c>
      <c r="K1620" s="408" t="s">
        <v>54</v>
      </c>
      <c r="L1620" s="501">
        <v>0</v>
      </c>
      <c r="M1620" s="409">
        <v>0</v>
      </c>
      <c r="N1620" s="408"/>
      <c r="O1620" s="410">
        <v>0</v>
      </c>
      <c r="P1620" s="560"/>
      <c r="Q1620" s="565"/>
    </row>
    <row r="1621" spans="1:17" s="436" customFormat="1" ht="11.1" customHeight="1" x14ac:dyDescent="0.15">
      <c r="A1621" s="11">
        <v>0</v>
      </c>
      <c r="B1621" s="359">
        <v>0</v>
      </c>
      <c r="C1621" s="241" t="s">
        <v>1033</v>
      </c>
      <c r="D1621" s="439"/>
      <c r="E1621" s="387"/>
      <c r="F1621" s="497"/>
      <c r="G1621" s="498"/>
      <c r="H1621" s="390"/>
      <c r="I1621" s="391"/>
      <c r="J1621" s="397"/>
      <c r="K1621" s="387"/>
      <c r="L1621" s="509"/>
      <c r="M1621" s="414"/>
      <c r="N1621" s="412"/>
      <c r="O1621" s="415"/>
      <c r="P1621" s="560"/>
    </row>
    <row r="1622" spans="1:17" s="436" customFormat="1" ht="11.1" customHeight="1" x14ac:dyDescent="0.15">
      <c r="A1622" s="381">
        <v>0</v>
      </c>
      <c r="B1622" s="359" t="s">
        <v>688</v>
      </c>
      <c r="C1622" s="241" t="s">
        <v>1684</v>
      </c>
      <c r="D1622" s="439"/>
      <c r="E1622" s="387"/>
      <c r="F1622" s="504"/>
      <c r="G1622" s="498"/>
      <c r="H1622" s="390"/>
      <c r="I1622" s="391"/>
      <c r="J1622" s="397"/>
      <c r="K1622" s="387"/>
      <c r="L1622" s="390"/>
      <c r="M1622" s="398"/>
      <c r="N1622" s="387"/>
      <c r="O1622" s="399"/>
      <c r="P1622" s="560"/>
    </row>
    <row r="1623" spans="1:17" s="436" customFormat="1" ht="11.1" customHeight="1" x14ac:dyDescent="0.15">
      <c r="A1623" s="360">
        <v>0</v>
      </c>
      <c r="B1623" s="400" t="s">
        <v>1489</v>
      </c>
      <c r="C1623" s="242" t="s">
        <v>1686</v>
      </c>
      <c r="D1623" s="401">
        <v>307</v>
      </c>
      <c r="E1623" s="402" t="s">
        <v>54</v>
      </c>
      <c r="F1623" s="500"/>
      <c r="G1623" s="501"/>
      <c r="H1623" s="405"/>
      <c r="I1623" s="406"/>
      <c r="J1623" s="527">
        <v>307</v>
      </c>
      <c r="K1623" s="408" t="s">
        <v>54</v>
      </c>
      <c r="L1623" s="501">
        <v>0</v>
      </c>
      <c r="M1623" s="409">
        <v>0</v>
      </c>
      <c r="N1623" s="408"/>
      <c r="O1623" s="410">
        <v>0</v>
      </c>
      <c r="P1623" s="560"/>
      <c r="Q1623" s="565"/>
    </row>
    <row r="1624" spans="1:17" s="436" customFormat="1" ht="11.1" customHeight="1" x14ac:dyDescent="0.15">
      <c r="A1624" s="11">
        <v>0</v>
      </c>
      <c r="B1624" s="359">
        <v>0</v>
      </c>
      <c r="C1624" s="241" t="s">
        <v>1033</v>
      </c>
      <c r="D1624" s="439"/>
      <c r="E1624" s="387"/>
      <c r="F1624" s="497"/>
      <c r="G1624" s="498"/>
      <c r="H1624" s="390"/>
      <c r="I1624" s="391"/>
      <c r="J1624" s="397"/>
      <c r="K1624" s="387"/>
      <c r="L1624" s="509"/>
      <c r="M1624" s="414"/>
      <c r="N1624" s="412"/>
      <c r="O1624" s="415"/>
      <c r="P1624" s="560"/>
    </row>
    <row r="1625" spans="1:17" s="436" customFormat="1" ht="11.1" customHeight="1" x14ac:dyDescent="0.15">
      <c r="A1625" s="381">
        <v>0</v>
      </c>
      <c r="B1625" s="359" t="s">
        <v>688</v>
      </c>
      <c r="C1625" s="241" t="s">
        <v>1233</v>
      </c>
      <c r="D1625" s="439"/>
      <c r="E1625" s="387"/>
      <c r="F1625" s="499"/>
      <c r="G1625" s="498"/>
      <c r="H1625" s="390"/>
      <c r="I1625" s="391"/>
      <c r="J1625" s="397"/>
      <c r="K1625" s="387"/>
      <c r="L1625" s="390"/>
      <c r="M1625" s="398"/>
      <c r="N1625" s="387"/>
      <c r="O1625" s="399"/>
      <c r="P1625" s="560"/>
    </row>
    <row r="1626" spans="1:17" s="436" customFormat="1" ht="11.1" customHeight="1" x14ac:dyDescent="0.15">
      <c r="A1626" s="360">
        <v>0</v>
      </c>
      <c r="B1626" s="400" t="s">
        <v>692</v>
      </c>
      <c r="C1626" s="242" t="s">
        <v>2074</v>
      </c>
      <c r="D1626" s="401">
        <v>672</v>
      </c>
      <c r="E1626" s="402" t="s">
        <v>54</v>
      </c>
      <c r="F1626" s="500"/>
      <c r="G1626" s="501"/>
      <c r="H1626" s="405"/>
      <c r="I1626" s="406"/>
      <c r="J1626" s="527">
        <v>672</v>
      </c>
      <c r="K1626" s="408" t="s">
        <v>54</v>
      </c>
      <c r="L1626" s="501">
        <v>0</v>
      </c>
      <c r="M1626" s="409">
        <v>0</v>
      </c>
      <c r="N1626" s="408"/>
      <c r="O1626" s="410">
        <v>0</v>
      </c>
      <c r="P1626" s="560"/>
      <c r="Q1626" s="565"/>
    </row>
    <row r="1627" spans="1:17" s="436" customFormat="1" ht="11.1" customHeight="1" x14ac:dyDescent="0.15">
      <c r="A1627" s="11">
        <v>0</v>
      </c>
      <c r="B1627" s="359">
        <v>0</v>
      </c>
      <c r="C1627" s="241" t="s">
        <v>1033</v>
      </c>
      <c r="D1627" s="439"/>
      <c r="E1627" s="387"/>
      <c r="F1627" s="497"/>
      <c r="G1627" s="498"/>
      <c r="H1627" s="390"/>
      <c r="I1627" s="391"/>
      <c r="J1627" s="397"/>
      <c r="K1627" s="387"/>
      <c r="L1627" s="509"/>
      <c r="M1627" s="414"/>
      <c r="N1627" s="412"/>
      <c r="O1627" s="415"/>
    </row>
    <row r="1628" spans="1:17" s="436" customFormat="1" ht="11.1" customHeight="1" x14ac:dyDescent="0.15">
      <c r="A1628" s="381">
        <v>0</v>
      </c>
      <c r="B1628" s="359" t="s">
        <v>688</v>
      </c>
      <c r="C1628" s="241" t="s">
        <v>2075</v>
      </c>
      <c r="D1628" s="439"/>
      <c r="E1628" s="387"/>
      <c r="F1628" s="499"/>
      <c r="G1628" s="498"/>
      <c r="H1628" s="390"/>
      <c r="I1628" s="391"/>
      <c r="J1628" s="397"/>
      <c r="K1628" s="387"/>
      <c r="L1628" s="390"/>
      <c r="M1628" s="398"/>
      <c r="N1628" s="387"/>
      <c r="O1628" s="399"/>
    </row>
    <row r="1629" spans="1:17" s="436" customFormat="1" ht="11.1" customHeight="1" x14ac:dyDescent="0.15">
      <c r="A1629" s="360">
        <v>0</v>
      </c>
      <c r="B1629" s="400" t="s">
        <v>1490</v>
      </c>
      <c r="C1629" s="242" t="s">
        <v>693</v>
      </c>
      <c r="D1629" s="401">
        <v>381</v>
      </c>
      <c r="E1629" s="402" t="s">
        <v>641</v>
      </c>
      <c r="F1629" s="500"/>
      <c r="G1629" s="501"/>
      <c r="H1629" s="405"/>
      <c r="I1629" s="406"/>
      <c r="J1629" s="527">
        <v>381</v>
      </c>
      <c r="K1629" s="408" t="s">
        <v>641</v>
      </c>
      <c r="L1629" s="501">
        <v>0</v>
      </c>
      <c r="M1629" s="409">
        <v>0</v>
      </c>
      <c r="N1629" s="408"/>
      <c r="O1629" s="410">
        <v>0</v>
      </c>
      <c r="P1629" s="559"/>
      <c r="Q1629" s="565"/>
    </row>
    <row r="1630" spans="1:17" s="436" customFormat="1" ht="11.1" customHeight="1" x14ac:dyDescent="0.15">
      <c r="A1630" s="11">
        <v>0</v>
      </c>
      <c r="B1630" s="359" t="s">
        <v>688</v>
      </c>
      <c r="C1630" s="241" t="s">
        <v>2076</v>
      </c>
      <c r="D1630" s="386"/>
      <c r="E1630" s="387"/>
      <c r="F1630" s="497"/>
      <c r="G1630" s="498"/>
      <c r="H1630" s="390"/>
      <c r="I1630" s="391"/>
      <c r="J1630" s="397"/>
      <c r="K1630" s="387"/>
      <c r="L1630" s="509"/>
      <c r="M1630" s="414"/>
      <c r="N1630" s="412"/>
      <c r="O1630" s="415"/>
    </row>
    <row r="1631" spans="1:17" s="436" customFormat="1" ht="11.1" customHeight="1" x14ac:dyDescent="0.15">
      <c r="A1631" s="381">
        <v>0</v>
      </c>
      <c r="B1631" s="359" t="s">
        <v>1231</v>
      </c>
      <c r="C1631" s="241" t="s">
        <v>2077</v>
      </c>
      <c r="D1631" s="386"/>
      <c r="E1631" s="387"/>
      <c r="F1631" s="504"/>
      <c r="G1631" s="498"/>
      <c r="H1631" s="390"/>
      <c r="I1631" s="391"/>
      <c r="J1631" s="397"/>
      <c r="K1631" s="387"/>
      <c r="L1631" s="390"/>
      <c r="M1631" s="398"/>
      <c r="N1631" s="387"/>
      <c r="O1631" s="399"/>
    </row>
    <row r="1632" spans="1:17" s="436" customFormat="1" ht="11.1" customHeight="1" x14ac:dyDescent="0.15">
      <c r="A1632" s="360">
        <v>0</v>
      </c>
      <c r="B1632" s="400" t="s">
        <v>1491</v>
      </c>
      <c r="C1632" s="242" t="s">
        <v>1232</v>
      </c>
      <c r="D1632" s="416">
        <v>1</v>
      </c>
      <c r="E1632" s="402" t="s">
        <v>44</v>
      </c>
      <c r="F1632" s="500"/>
      <c r="G1632" s="501"/>
      <c r="H1632" s="405"/>
      <c r="I1632" s="406"/>
      <c r="J1632" s="407">
        <v>1</v>
      </c>
      <c r="K1632" s="408" t="s">
        <v>44</v>
      </c>
      <c r="L1632" s="501">
        <v>0</v>
      </c>
      <c r="M1632" s="409">
        <v>0</v>
      </c>
      <c r="N1632" s="408"/>
      <c r="O1632" s="410">
        <v>0</v>
      </c>
      <c r="P1632" s="559"/>
      <c r="Q1632" s="565"/>
    </row>
    <row r="1633" spans="1:16" s="16" customFormat="1" ht="11.1" customHeight="1" x14ac:dyDescent="0.15">
      <c r="A1633" s="380"/>
      <c r="B1633" s="379"/>
      <c r="C1633" s="378"/>
      <c r="D1633" s="377"/>
      <c r="E1633" s="13"/>
      <c r="F1633" s="494"/>
      <c r="G1633" s="483"/>
      <c r="H1633" s="376"/>
      <c r="I1633" s="336"/>
      <c r="J1633" s="328"/>
      <c r="K1633" s="13"/>
      <c r="M1633" s="231"/>
      <c r="N1633" s="12"/>
      <c r="O1633" s="329"/>
    </row>
    <row r="1634" spans="1:16" s="16" customFormat="1" ht="11.1" customHeight="1" x14ac:dyDescent="0.15">
      <c r="A1634" s="11"/>
      <c r="B1634" s="375"/>
      <c r="C1634" s="378"/>
      <c r="D1634" s="377"/>
      <c r="E1634" s="13"/>
      <c r="F1634" s="494"/>
      <c r="G1634" s="483">
        <v>0</v>
      </c>
      <c r="I1634" s="336"/>
      <c r="J1634" s="328"/>
      <c r="K1634" s="13"/>
      <c r="L1634" s="15">
        <v>0</v>
      </c>
      <c r="M1634" s="231"/>
      <c r="N1634" s="12"/>
      <c r="O1634" s="431">
        <v>0</v>
      </c>
      <c r="P1634" s="478">
        <v>0</v>
      </c>
    </row>
    <row r="1635" spans="1:16" s="16" customFormat="1" ht="11.1" customHeight="1" x14ac:dyDescent="0.15">
      <c r="A1635" s="373"/>
      <c r="B1635" s="372"/>
      <c r="C1635" s="371"/>
      <c r="D1635" s="370"/>
      <c r="E1635" s="369"/>
      <c r="F1635" s="502"/>
      <c r="G1635" s="503"/>
      <c r="H1635" s="366"/>
      <c r="I1635" s="365"/>
      <c r="J1635" s="364"/>
      <c r="K1635" s="369"/>
      <c r="L1635" s="366"/>
      <c r="M1635" s="383"/>
      <c r="N1635" s="384"/>
      <c r="O1635" s="385"/>
    </row>
    <row r="1636" spans="1:16" s="3" customFormat="1" ht="13.5" x14ac:dyDescent="0.15">
      <c r="A1636" s="1"/>
      <c r="B1636" s="2"/>
      <c r="C1636" s="240"/>
      <c r="D1636" s="4"/>
      <c r="E1636" s="5"/>
      <c r="F1636" s="489"/>
      <c r="G1636" s="490"/>
      <c r="H1636" s="8"/>
      <c r="I1636" s="9"/>
      <c r="K1636" s="5"/>
      <c r="N1636" s="8" t="s">
        <v>581</v>
      </c>
      <c r="O1636" s="5">
        <v>33</v>
      </c>
    </row>
    <row r="1637" spans="1:16" s="10" customFormat="1" ht="30" customHeight="1" x14ac:dyDescent="0.15">
      <c r="A1637" s="1089" t="s">
        <v>1795</v>
      </c>
      <c r="B1637" s="1090"/>
      <c r="C1637" s="1090"/>
      <c r="D1637" s="1090"/>
      <c r="E1637" s="1090"/>
      <c r="F1637" s="1090"/>
      <c r="G1637" s="1090"/>
      <c r="H1637" s="1090"/>
      <c r="I1637" s="1090"/>
      <c r="J1637" s="1090"/>
      <c r="K1637" s="1090"/>
      <c r="L1637" s="1090"/>
      <c r="M1637" s="1090"/>
      <c r="N1637" s="1090"/>
      <c r="O1637" s="1091"/>
    </row>
    <row r="1638" spans="1:16" s="10" customFormat="1" ht="13.5" customHeight="1" x14ac:dyDescent="0.15">
      <c r="A1638" s="274"/>
      <c r="B1638" s="27" t="s">
        <v>1828</v>
      </c>
      <c r="C1638" s="275"/>
      <c r="D1638" s="275"/>
      <c r="E1638" s="275"/>
      <c r="F1638" s="491"/>
      <c r="G1638" s="491"/>
      <c r="H1638" s="275"/>
      <c r="I1638" s="275"/>
      <c r="J1638" s="275"/>
      <c r="K1638" s="275"/>
      <c r="L1638" s="275"/>
      <c r="M1638" s="275"/>
      <c r="N1638" s="275"/>
      <c r="O1638" s="434"/>
    </row>
    <row r="1639" spans="1:16" s="10" customFormat="1" ht="15.95" customHeight="1" x14ac:dyDescent="0.15">
      <c r="A1639" s="1092" t="s">
        <v>6</v>
      </c>
      <c r="B1639" s="1095" t="s">
        <v>34</v>
      </c>
      <c r="C1639" s="1098" t="s">
        <v>9</v>
      </c>
      <c r="D1639" s="1101" t="s">
        <v>1850</v>
      </c>
      <c r="E1639" s="1102"/>
      <c r="F1639" s="1102"/>
      <c r="G1639" s="1102"/>
      <c r="H1639" s="1102"/>
      <c r="I1639" s="1103"/>
      <c r="J1639" s="1101" t="s">
        <v>1851</v>
      </c>
      <c r="K1639" s="1102"/>
      <c r="L1639" s="1107"/>
      <c r="M1639" s="1109" t="s">
        <v>1852</v>
      </c>
      <c r="N1639" s="1102"/>
      <c r="O1639" s="1103"/>
    </row>
    <row r="1640" spans="1:16" s="10" customFormat="1" ht="15.95" customHeight="1" x14ac:dyDescent="0.15">
      <c r="A1640" s="1093"/>
      <c r="B1640" s="1096"/>
      <c r="C1640" s="1099"/>
      <c r="D1640" s="1104"/>
      <c r="E1640" s="1105"/>
      <c r="F1640" s="1105"/>
      <c r="G1640" s="1105"/>
      <c r="H1640" s="1105"/>
      <c r="I1640" s="1106"/>
      <c r="J1640" s="1104"/>
      <c r="K1640" s="1105"/>
      <c r="L1640" s="1108"/>
      <c r="M1640" s="1110"/>
      <c r="N1640" s="1105"/>
      <c r="O1640" s="1106"/>
    </row>
    <row r="1641" spans="1:16" s="3" customFormat="1" ht="15.95" customHeight="1" x14ac:dyDescent="0.15">
      <c r="A1641" s="1094"/>
      <c r="B1641" s="1097"/>
      <c r="C1641" s="1100"/>
      <c r="D1641" s="334" t="s">
        <v>4</v>
      </c>
      <c r="E1641" s="296" t="s">
        <v>5</v>
      </c>
      <c r="F1641" s="492"/>
      <c r="G1641" s="493"/>
      <c r="H1641" s="1111"/>
      <c r="I1641" s="1112"/>
      <c r="J1641" s="326" t="s">
        <v>4</v>
      </c>
      <c r="K1641" s="296" t="s">
        <v>5</v>
      </c>
      <c r="L1641" s="299"/>
      <c r="M1641" s="300" t="s">
        <v>4</v>
      </c>
      <c r="N1641" s="296" t="s">
        <v>5</v>
      </c>
      <c r="O1641" s="327"/>
    </row>
    <row r="1642" spans="1:16" s="16" customFormat="1" ht="11.1" customHeight="1" x14ac:dyDescent="0.15">
      <c r="A1642" s="11">
        <v>0</v>
      </c>
      <c r="B1642" s="12">
        <v>0</v>
      </c>
      <c r="C1642" s="241">
        <v>0</v>
      </c>
      <c r="D1642" s="335"/>
      <c r="E1642" s="13"/>
      <c r="F1642" s="494"/>
      <c r="G1642" s="483"/>
      <c r="I1642" s="336"/>
      <c r="J1642" s="328"/>
      <c r="K1642" s="13"/>
      <c r="M1642" s="231"/>
      <c r="N1642" s="12"/>
      <c r="O1642" s="329"/>
    </row>
    <row r="1643" spans="1:16" s="16" customFormat="1" ht="11.1" customHeight="1" x14ac:dyDescent="0.15">
      <c r="A1643" s="381">
        <v>0</v>
      </c>
      <c r="B1643" s="12">
        <v>0</v>
      </c>
      <c r="C1643" s="382">
        <v>0</v>
      </c>
      <c r="D1643" s="335"/>
      <c r="E1643" s="13"/>
      <c r="F1643" s="494"/>
      <c r="G1643" s="483"/>
      <c r="I1643" s="336"/>
      <c r="J1643" s="328"/>
      <c r="K1643" s="13"/>
      <c r="M1643" s="231"/>
      <c r="N1643" s="12"/>
      <c r="O1643" s="329"/>
    </row>
    <row r="1644" spans="1:16" s="16" customFormat="1" ht="11.1" customHeight="1" x14ac:dyDescent="0.15">
      <c r="A1644" s="360" t="s">
        <v>2078</v>
      </c>
      <c r="B1644" s="361" t="s">
        <v>1476</v>
      </c>
      <c r="C1644" s="363">
        <v>0</v>
      </c>
      <c r="D1644" s="337">
        <v>0</v>
      </c>
      <c r="E1644" s="362">
        <v>0</v>
      </c>
      <c r="F1644" s="495">
        <v>0</v>
      </c>
      <c r="G1644" s="496">
        <v>0</v>
      </c>
      <c r="H1644" s="20">
        <v>0</v>
      </c>
      <c r="I1644" s="338"/>
      <c r="J1644" s="328"/>
      <c r="K1644" s="13"/>
      <c r="M1644" s="231"/>
      <c r="N1644" s="12"/>
      <c r="O1644" s="329"/>
    </row>
    <row r="1645" spans="1:16" s="16" customFormat="1" ht="11.1" customHeight="1" x14ac:dyDescent="0.15">
      <c r="A1645" s="11">
        <v>0</v>
      </c>
      <c r="B1645" s="359">
        <v>0</v>
      </c>
      <c r="C1645" s="241">
        <v>0</v>
      </c>
      <c r="D1645" s="386"/>
      <c r="E1645" s="387"/>
      <c r="F1645" s="497"/>
      <c r="G1645" s="498"/>
      <c r="H1645" s="390"/>
      <c r="I1645" s="391"/>
      <c r="J1645" s="392"/>
      <c r="K1645" s="393"/>
      <c r="L1645" s="394"/>
      <c r="M1645" s="395"/>
      <c r="N1645" s="393"/>
      <c r="O1645" s="396"/>
    </row>
    <row r="1646" spans="1:16" s="16" customFormat="1" ht="11.1" customHeight="1" x14ac:dyDescent="0.15">
      <c r="A1646" s="381">
        <v>0</v>
      </c>
      <c r="B1646" s="359" t="s">
        <v>2079</v>
      </c>
      <c r="C1646" s="241" t="s">
        <v>2068</v>
      </c>
      <c r="D1646" s="386"/>
      <c r="E1646" s="387"/>
      <c r="F1646" s="504"/>
      <c r="G1646" s="498"/>
      <c r="H1646" s="390"/>
      <c r="I1646" s="391"/>
      <c r="J1646" s="397"/>
      <c r="K1646" s="387"/>
      <c r="L1646" s="390"/>
      <c r="M1646" s="398"/>
      <c r="N1646" s="387"/>
      <c r="O1646" s="399"/>
    </row>
    <row r="1647" spans="1:16" s="16" customFormat="1" ht="11.1" customHeight="1" x14ac:dyDescent="0.15">
      <c r="A1647" s="360">
        <v>0</v>
      </c>
      <c r="B1647" s="400" t="s">
        <v>2080</v>
      </c>
      <c r="C1647" s="242" t="s">
        <v>693</v>
      </c>
      <c r="D1647" s="401">
        <v>1993</v>
      </c>
      <c r="E1647" s="402" t="s">
        <v>641</v>
      </c>
      <c r="F1647" s="500"/>
      <c r="G1647" s="501"/>
      <c r="H1647" s="405"/>
      <c r="I1647" s="406"/>
      <c r="J1647" s="527">
        <v>967</v>
      </c>
      <c r="K1647" s="408" t="s">
        <v>641</v>
      </c>
      <c r="L1647" s="501">
        <v>0</v>
      </c>
      <c r="M1647" s="534">
        <v>1026</v>
      </c>
      <c r="N1647" s="408" t="s">
        <v>641</v>
      </c>
      <c r="O1647" s="410">
        <v>0</v>
      </c>
      <c r="P1647" s="535">
        <v>0</v>
      </c>
    </row>
    <row r="1648" spans="1:16" s="16" customFormat="1" ht="11.1" customHeight="1" x14ac:dyDescent="0.15">
      <c r="A1648" s="11">
        <v>0</v>
      </c>
      <c r="B1648" s="359">
        <v>0</v>
      </c>
      <c r="C1648" s="241">
        <v>0</v>
      </c>
      <c r="D1648" s="386"/>
      <c r="E1648" s="387"/>
      <c r="F1648" s="497"/>
      <c r="G1648" s="498"/>
      <c r="H1648" s="390"/>
      <c r="I1648" s="391"/>
      <c r="J1648" s="392"/>
      <c r="K1648" s="393"/>
      <c r="L1648" s="394"/>
      <c r="M1648" s="395"/>
      <c r="N1648" s="393"/>
      <c r="O1648" s="396"/>
    </row>
    <row r="1649" spans="1:16" s="16" customFormat="1" ht="11.1" customHeight="1" x14ac:dyDescent="0.15">
      <c r="A1649" s="381">
        <v>0</v>
      </c>
      <c r="B1649" s="359" t="s">
        <v>2079</v>
      </c>
      <c r="C1649" s="241" t="s">
        <v>2068</v>
      </c>
      <c r="D1649" s="386"/>
      <c r="E1649" s="387"/>
      <c r="F1649" s="504"/>
      <c r="G1649" s="498"/>
      <c r="H1649" s="390"/>
      <c r="I1649" s="391"/>
      <c r="J1649" s="397"/>
      <c r="K1649" s="387"/>
      <c r="L1649" s="390"/>
      <c r="M1649" s="398"/>
      <c r="N1649" s="387"/>
      <c r="O1649" s="399"/>
    </row>
    <row r="1650" spans="1:16" s="16" customFormat="1" ht="11.1" customHeight="1" x14ac:dyDescent="0.15">
      <c r="A1650" s="360">
        <v>0</v>
      </c>
      <c r="B1650" s="400" t="s">
        <v>2080</v>
      </c>
      <c r="C1650" s="242" t="s">
        <v>2081</v>
      </c>
      <c r="D1650" s="416">
        <v>71.099999999999994</v>
      </c>
      <c r="E1650" s="402" t="s">
        <v>641</v>
      </c>
      <c r="F1650" s="500"/>
      <c r="G1650" s="501"/>
      <c r="H1650" s="405"/>
      <c r="I1650" s="406"/>
      <c r="J1650" s="407">
        <v>54.9</v>
      </c>
      <c r="K1650" s="408" t="s">
        <v>641</v>
      </c>
      <c r="L1650" s="501">
        <v>0</v>
      </c>
      <c r="M1650" s="409">
        <v>16.2</v>
      </c>
      <c r="N1650" s="408" t="s">
        <v>641</v>
      </c>
      <c r="O1650" s="410">
        <v>0</v>
      </c>
      <c r="P1650" s="535">
        <v>0</v>
      </c>
    </row>
    <row r="1651" spans="1:16" s="16" customFormat="1" ht="11.1" customHeight="1" x14ac:dyDescent="0.15">
      <c r="A1651" s="11">
        <v>0</v>
      </c>
      <c r="B1651" s="359">
        <v>0</v>
      </c>
      <c r="C1651" s="241">
        <v>0</v>
      </c>
      <c r="D1651" s="386"/>
      <c r="E1651" s="387"/>
      <c r="F1651" s="497"/>
      <c r="G1651" s="498"/>
      <c r="H1651" s="390"/>
      <c r="I1651" s="391"/>
      <c r="J1651" s="392"/>
      <c r="K1651" s="393"/>
      <c r="L1651" s="394"/>
      <c r="M1651" s="395"/>
      <c r="N1651" s="393"/>
      <c r="O1651" s="396"/>
    </row>
    <row r="1652" spans="1:16" s="16" customFormat="1" ht="11.1" customHeight="1" x14ac:dyDescent="0.15">
      <c r="A1652" s="381">
        <v>0</v>
      </c>
      <c r="B1652" s="359" t="s">
        <v>682</v>
      </c>
      <c r="C1652" s="241" t="s">
        <v>2082</v>
      </c>
      <c r="D1652" s="386"/>
      <c r="E1652" s="387"/>
      <c r="F1652" s="504"/>
      <c r="G1652" s="498"/>
      <c r="H1652" s="430"/>
      <c r="I1652" s="391"/>
      <c r="J1652" s="397"/>
      <c r="K1652" s="387"/>
      <c r="L1652" s="390"/>
      <c r="M1652" s="398"/>
      <c r="N1652" s="387"/>
      <c r="O1652" s="399"/>
    </row>
    <row r="1653" spans="1:16" s="16" customFormat="1" ht="11.1" customHeight="1" x14ac:dyDescent="0.15">
      <c r="A1653" s="360">
        <v>0</v>
      </c>
      <c r="B1653" s="400" t="s">
        <v>695</v>
      </c>
      <c r="C1653" s="242" t="s">
        <v>684</v>
      </c>
      <c r="D1653" s="416">
        <v>82.4</v>
      </c>
      <c r="E1653" s="402" t="s">
        <v>54</v>
      </c>
      <c r="F1653" s="500"/>
      <c r="G1653" s="501"/>
      <c r="H1653" s="405"/>
      <c r="I1653" s="406"/>
      <c r="J1653" s="407">
        <v>63.1</v>
      </c>
      <c r="K1653" s="408" t="s">
        <v>54</v>
      </c>
      <c r="L1653" s="501">
        <v>0</v>
      </c>
      <c r="M1653" s="409">
        <v>19.3</v>
      </c>
      <c r="N1653" s="408" t="s">
        <v>54</v>
      </c>
      <c r="O1653" s="410">
        <v>0</v>
      </c>
      <c r="P1653" s="535">
        <v>0</v>
      </c>
    </row>
    <row r="1654" spans="1:16" s="16" customFormat="1" ht="11.1" customHeight="1" x14ac:dyDescent="0.15">
      <c r="A1654" s="11">
        <v>0</v>
      </c>
      <c r="B1654" s="359">
        <v>0</v>
      </c>
      <c r="C1654" s="241">
        <v>0</v>
      </c>
      <c r="D1654" s="386"/>
      <c r="E1654" s="387"/>
      <c r="F1654" s="497"/>
      <c r="G1654" s="498"/>
      <c r="H1654" s="390"/>
      <c r="I1654" s="391"/>
      <c r="J1654" s="392"/>
      <c r="K1654" s="393"/>
      <c r="L1654" s="394"/>
      <c r="M1654" s="395"/>
      <c r="N1654" s="393"/>
      <c r="O1654" s="396"/>
    </row>
    <row r="1655" spans="1:16" s="16" customFormat="1" ht="11.1" customHeight="1" x14ac:dyDescent="0.15">
      <c r="A1655" s="381">
        <v>0</v>
      </c>
      <c r="B1655" s="359" t="s">
        <v>682</v>
      </c>
      <c r="C1655" s="241" t="s">
        <v>2083</v>
      </c>
      <c r="D1655" s="386"/>
      <c r="E1655" s="387"/>
      <c r="F1655" s="504"/>
      <c r="G1655" s="498"/>
      <c r="H1655" s="390"/>
      <c r="I1655" s="391"/>
      <c r="J1655" s="397"/>
      <c r="K1655" s="387"/>
      <c r="L1655" s="390"/>
      <c r="M1655" s="398"/>
      <c r="N1655" s="387"/>
      <c r="O1655" s="399"/>
    </row>
    <row r="1656" spans="1:16" s="16" customFormat="1" ht="11.1" customHeight="1" x14ac:dyDescent="0.15">
      <c r="A1656" s="360">
        <v>0</v>
      </c>
      <c r="B1656" s="400" t="s">
        <v>695</v>
      </c>
      <c r="C1656" s="242" t="s">
        <v>684</v>
      </c>
      <c r="D1656" s="401">
        <v>281</v>
      </c>
      <c r="E1656" s="402" t="s">
        <v>54</v>
      </c>
      <c r="F1656" s="500"/>
      <c r="G1656" s="501"/>
      <c r="H1656" s="405"/>
      <c r="I1656" s="406"/>
      <c r="J1656" s="527">
        <v>251</v>
      </c>
      <c r="K1656" s="408" t="s">
        <v>54</v>
      </c>
      <c r="L1656" s="501">
        <v>0</v>
      </c>
      <c r="M1656" s="409">
        <v>30</v>
      </c>
      <c r="N1656" s="408" t="s">
        <v>54</v>
      </c>
      <c r="O1656" s="410">
        <v>0</v>
      </c>
      <c r="P1656" s="535">
        <v>0</v>
      </c>
    </row>
    <row r="1657" spans="1:16" s="16" customFormat="1" ht="11.1" customHeight="1" x14ac:dyDescent="0.15">
      <c r="A1657" s="11">
        <v>0</v>
      </c>
      <c r="B1657" s="359">
        <v>0</v>
      </c>
      <c r="C1657" s="241">
        <v>0</v>
      </c>
      <c r="D1657" s="439"/>
      <c r="E1657" s="387"/>
      <c r="F1657" s="497"/>
      <c r="G1657" s="498"/>
      <c r="H1657" s="390"/>
      <c r="I1657" s="391"/>
      <c r="J1657" s="392"/>
      <c r="K1657" s="393"/>
      <c r="L1657" s="394"/>
      <c r="M1657" s="395"/>
      <c r="N1657" s="393"/>
      <c r="O1657" s="396"/>
    </row>
    <row r="1658" spans="1:16" s="16" customFormat="1" ht="11.1" customHeight="1" x14ac:dyDescent="0.15">
      <c r="A1658" s="381">
        <v>0</v>
      </c>
      <c r="B1658" s="359" t="s">
        <v>682</v>
      </c>
      <c r="C1658" s="241">
        <v>0</v>
      </c>
      <c r="D1658" s="439"/>
      <c r="E1658" s="387"/>
      <c r="F1658" s="504"/>
      <c r="G1658" s="498"/>
      <c r="H1658" s="390"/>
      <c r="I1658" s="391"/>
      <c r="J1658" s="397"/>
      <c r="K1658" s="387"/>
      <c r="L1658" s="390"/>
      <c r="M1658" s="398"/>
      <c r="N1658" s="387"/>
      <c r="O1658" s="399"/>
    </row>
    <row r="1659" spans="1:16" s="16" customFormat="1" ht="11.1" customHeight="1" x14ac:dyDescent="0.15">
      <c r="A1659" s="360">
        <v>0</v>
      </c>
      <c r="B1659" s="400" t="s">
        <v>2084</v>
      </c>
      <c r="C1659" s="242" t="s">
        <v>697</v>
      </c>
      <c r="D1659" s="401">
        <v>3956</v>
      </c>
      <c r="E1659" s="402" t="s">
        <v>54</v>
      </c>
      <c r="F1659" s="500"/>
      <c r="G1659" s="501"/>
      <c r="H1659" s="405"/>
      <c r="I1659" s="406"/>
      <c r="J1659" s="527">
        <v>1411</v>
      </c>
      <c r="K1659" s="408" t="s">
        <v>54</v>
      </c>
      <c r="L1659" s="501">
        <v>0</v>
      </c>
      <c r="M1659" s="534">
        <v>2545</v>
      </c>
      <c r="N1659" s="408" t="s">
        <v>54</v>
      </c>
      <c r="O1659" s="410">
        <v>0</v>
      </c>
      <c r="P1659" s="535">
        <v>0</v>
      </c>
    </row>
    <row r="1660" spans="1:16" s="16" customFormat="1" ht="11.1" customHeight="1" x14ac:dyDescent="0.15">
      <c r="A1660" s="11">
        <v>0</v>
      </c>
      <c r="B1660" s="359">
        <v>0</v>
      </c>
      <c r="C1660" s="241">
        <v>0</v>
      </c>
      <c r="D1660" s="439"/>
      <c r="E1660" s="387"/>
      <c r="F1660" s="497"/>
      <c r="G1660" s="498"/>
      <c r="H1660" s="390"/>
      <c r="I1660" s="391"/>
      <c r="J1660" s="392"/>
      <c r="K1660" s="393"/>
      <c r="L1660" s="394"/>
      <c r="M1660" s="789"/>
      <c r="N1660" s="393"/>
      <c r="O1660" s="396"/>
    </row>
    <row r="1661" spans="1:16" s="16" customFormat="1" ht="11.1" customHeight="1" x14ac:dyDescent="0.15">
      <c r="A1661" s="381">
        <v>0</v>
      </c>
      <c r="B1661" s="359" t="s">
        <v>682</v>
      </c>
      <c r="C1661" s="241">
        <v>0</v>
      </c>
      <c r="D1661" s="439"/>
      <c r="E1661" s="387"/>
      <c r="F1661" s="504"/>
      <c r="G1661" s="498"/>
      <c r="H1661" s="430"/>
      <c r="I1661" s="391"/>
      <c r="J1661" s="397"/>
      <c r="K1661" s="387"/>
      <c r="L1661" s="390"/>
      <c r="M1661" s="790"/>
      <c r="N1661" s="387"/>
      <c r="O1661" s="399"/>
    </row>
    <row r="1662" spans="1:16" s="16" customFormat="1" ht="11.1" customHeight="1" x14ac:dyDescent="0.15">
      <c r="A1662" s="360">
        <v>0</v>
      </c>
      <c r="B1662" s="400" t="s">
        <v>2084</v>
      </c>
      <c r="C1662" s="242" t="s">
        <v>2085</v>
      </c>
      <c r="D1662" s="401">
        <v>1641</v>
      </c>
      <c r="E1662" s="402" t="s">
        <v>54</v>
      </c>
      <c r="F1662" s="500"/>
      <c r="G1662" s="501"/>
      <c r="H1662" s="405"/>
      <c r="I1662" s="406"/>
      <c r="J1662" s="527">
        <v>443</v>
      </c>
      <c r="K1662" s="408" t="s">
        <v>54</v>
      </c>
      <c r="L1662" s="501">
        <v>0</v>
      </c>
      <c r="M1662" s="534">
        <v>1198</v>
      </c>
      <c r="N1662" s="408" t="s">
        <v>54</v>
      </c>
      <c r="O1662" s="410">
        <v>0</v>
      </c>
      <c r="P1662" s="535">
        <v>0</v>
      </c>
    </row>
    <row r="1663" spans="1:16" s="16" customFormat="1" ht="11.1" customHeight="1" x14ac:dyDescent="0.15">
      <c r="A1663" s="11">
        <v>0</v>
      </c>
      <c r="B1663" s="359">
        <v>0</v>
      </c>
      <c r="C1663" s="241">
        <v>0</v>
      </c>
      <c r="D1663" s="386"/>
      <c r="E1663" s="387"/>
      <c r="F1663" s="497"/>
      <c r="G1663" s="498"/>
      <c r="H1663" s="390"/>
      <c r="I1663" s="391"/>
      <c r="J1663" s="392"/>
      <c r="K1663" s="393"/>
      <c r="L1663" s="394"/>
      <c r="M1663" s="789"/>
      <c r="N1663" s="393"/>
      <c r="O1663" s="396"/>
    </row>
    <row r="1664" spans="1:16" s="16" customFormat="1" ht="11.1" customHeight="1" x14ac:dyDescent="0.15">
      <c r="A1664" s="381">
        <v>0</v>
      </c>
      <c r="B1664" s="359" t="s">
        <v>682</v>
      </c>
      <c r="C1664" s="241">
        <v>0</v>
      </c>
      <c r="D1664" s="386"/>
      <c r="E1664" s="387"/>
      <c r="F1664" s="504"/>
      <c r="G1664" s="498"/>
      <c r="H1664" s="430"/>
      <c r="I1664" s="391"/>
      <c r="J1664" s="397"/>
      <c r="K1664" s="387"/>
      <c r="L1664" s="390"/>
      <c r="M1664" s="790"/>
      <c r="N1664" s="387"/>
      <c r="O1664" s="399"/>
    </row>
    <row r="1665" spans="1:16" s="16" customFormat="1" ht="11.1" customHeight="1" x14ac:dyDescent="0.15">
      <c r="A1665" s="360">
        <v>0</v>
      </c>
      <c r="B1665" s="400" t="s">
        <v>2086</v>
      </c>
      <c r="C1665" s="242" t="s">
        <v>2085</v>
      </c>
      <c r="D1665" s="401">
        <v>753</v>
      </c>
      <c r="E1665" s="402" t="s">
        <v>54</v>
      </c>
      <c r="F1665" s="500"/>
      <c r="G1665" s="501"/>
      <c r="H1665" s="405"/>
      <c r="I1665" s="406"/>
      <c r="J1665" s="527">
        <v>371</v>
      </c>
      <c r="K1665" s="408" t="s">
        <v>54</v>
      </c>
      <c r="L1665" s="501">
        <v>0</v>
      </c>
      <c r="M1665" s="534">
        <v>382</v>
      </c>
      <c r="N1665" s="408" t="s">
        <v>54</v>
      </c>
      <c r="O1665" s="410">
        <v>0</v>
      </c>
      <c r="P1665" s="535">
        <v>0</v>
      </c>
    </row>
    <row r="1666" spans="1:16" s="16" customFormat="1" ht="11.1" customHeight="1" x14ac:dyDescent="0.15">
      <c r="A1666" s="11">
        <v>0</v>
      </c>
      <c r="B1666" s="359">
        <v>0</v>
      </c>
      <c r="C1666" s="241">
        <v>0</v>
      </c>
      <c r="D1666" s="386"/>
      <c r="E1666" s="387"/>
      <c r="F1666" s="497"/>
      <c r="G1666" s="498"/>
      <c r="H1666" s="390"/>
      <c r="I1666" s="391"/>
      <c r="J1666" s="392"/>
      <c r="K1666" s="393"/>
      <c r="L1666" s="394"/>
      <c r="M1666" s="395"/>
      <c r="N1666" s="393"/>
      <c r="O1666" s="396"/>
    </row>
    <row r="1667" spans="1:16" s="16" customFormat="1" ht="11.1" customHeight="1" x14ac:dyDescent="0.15">
      <c r="A1667" s="381">
        <v>0</v>
      </c>
      <c r="B1667" s="359" t="s">
        <v>682</v>
      </c>
      <c r="C1667" s="241">
        <v>0</v>
      </c>
      <c r="D1667" s="386"/>
      <c r="E1667" s="387"/>
      <c r="F1667" s="504"/>
      <c r="G1667" s="498"/>
      <c r="H1667" s="390"/>
      <c r="I1667" s="391"/>
      <c r="J1667" s="397"/>
      <c r="K1667" s="387"/>
      <c r="L1667" s="390"/>
      <c r="M1667" s="398"/>
      <c r="N1667" s="387"/>
      <c r="O1667" s="399"/>
    </row>
    <row r="1668" spans="1:16" s="16" customFormat="1" ht="11.1" customHeight="1" x14ac:dyDescent="0.15">
      <c r="A1668" s="360">
        <v>0</v>
      </c>
      <c r="B1668" s="400" t="s">
        <v>2084</v>
      </c>
      <c r="C1668" s="242" t="s">
        <v>2087</v>
      </c>
      <c r="D1668" s="416">
        <v>62</v>
      </c>
      <c r="E1668" s="402" t="s">
        <v>54</v>
      </c>
      <c r="F1668" s="500"/>
      <c r="G1668" s="501"/>
      <c r="H1668" s="405"/>
      <c r="I1668" s="406"/>
      <c r="J1668" s="407">
        <v>62</v>
      </c>
      <c r="K1668" s="408" t="s">
        <v>54</v>
      </c>
      <c r="L1668" s="501">
        <v>0</v>
      </c>
      <c r="M1668" s="409">
        <v>0</v>
      </c>
      <c r="N1668" s="408"/>
      <c r="O1668" s="410">
        <v>0</v>
      </c>
      <c r="P1668" s="535">
        <v>0</v>
      </c>
    </row>
    <row r="1669" spans="1:16" s="16" customFormat="1" ht="11.1" customHeight="1" x14ac:dyDescent="0.15">
      <c r="A1669" s="11">
        <v>0</v>
      </c>
      <c r="B1669" s="359">
        <v>0</v>
      </c>
      <c r="C1669" s="241">
        <v>0</v>
      </c>
      <c r="D1669" s="386"/>
      <c r="E1669" s="387"/>
      <c r="F1669" s="497"/>
      <c r="G1669" s="498"/>
      <c r="H1669" s="390"/>
      <c r="I1669" s="391"/>
      <c r="J1669" s="392"/>
      <c r="K1669" s="393"/>
      <c r="L1669" s="394"/>
      <c r="M1669" s="395"/>
      <c r="N1669" s="393"/>
      <c r="O1669" s="396"/>
    </row>
    <row r="1670" spans="1:16" s="16" customFormat="1" ht="11.1" customHeight="1" x14ac:dyDescent="0.15">
      <c r="A1670" s="381">
        <v>0</v>
      </c>
      <c r="B1670" s="359" t="s">
        <v>682</v>
      </c>
      <c r="C1670" s="241">
        <v>0</v>
      </c>
      <c r="D1670" s="386"/>
      <c r="E1670" s="387"/>
      <c r="F1670" s="504"/>
      <c r="G1670" s="498"/>
      <c r="H1670" s="390"/>
      <c r="I1670" s="391"/>
      <c r="J1670" s="397"/>
      <c r="K1670" s="387"/>
      <c r="L1670" s="390"/>
      <c r="M1670" s="398"/>
      <c r="N1670" s="387"/>
      <c r="O1670" s="399"/>
    </row>
    <row r="1671" spans="1:16" s="16" customFormat="1" ht="11.1" customHeight="1" x14ac:dyDescent="0.15">
      <c r="A1671" s="360">
        <v>0</v>
      </c>
      <c r="B1671" s="400" t="s">
        <v>2086</v>
      </c>
      <c r="C1671" s="242" t="s">
        <v>2088</v>
      </c>
      <c r="D1671" s="416">
        <v>85.5</v>
      </c>
      <c r="E1671" s="402" t="s">
        <v>54</v>
      </c>
      <c r="F1671" s="500"/>
      <c r="G1671" s="501"/>
      <c r="H1671" s="405"/>
      <c r="I1671" s="406"/>
      <c r="J1671" s="407">
        <v>78</v>
      </c>
      <c r="K1671" s="408" t="s">
        <v>54</v>
      </c>
      <c r="L1671" s="501">
        <v>0</v>
      </c>
      <c r="M1671" s="409">
        <v>7.5</v>
      </c>
      <c r="N1671" s="408" t="s">
        <v>54</v>
      </c>
      <c r="O1671" s="410">
        <v>0</v>
      </c>
      <c r="P1671" s="535">
        <v>0</v>
      </c>
    </row>
    <row r="1672" spans="1:16" s="16" customFormat="1" ht="11.1" customHeight="1" x14ac:dyDescent="0.15">
      <c r="A1672" s="11">
        <v>0</v>
      </c>
      <c r="B1672" s="359">
        <v>0</v>
      </c>
      <c r="C1672" s="241">
        <v>0</v>
      </c>
      <c r="D1672" s="386"/>
      <c r="E1672" s="387"/>
      <c r="F1672" s="497"/>
      <c r="G1672" s="498"/>
      <c r="H1672" s="390"/>
      <c r="I1672" s="391"/>
      <c r="J1672" s="392"/>
      <c r="K1672" s="393"/>
      <c r="L1672" s="394"/>
      <c r="M1672" s="395"/>
      <c r="N1672" s="393"/>
      <c r="O1672" s="396"/>
    </row>
    <row r="1673" spans="1:16" s="16" customFormat="1" ht="11.1" customHeight="1" x14ac:dyDescent="0.15">
      <c r="A1673" s="381">
        <v>0</v>
      </c>
      <c r="B1673" s="359" t="s">
        <v>682</v>
      </c>
      <c r="C1673" s="241">
        <v>0</v>
      </c>
      <c r="D1673" s="386"/>
      <c r="E1673" s="387"/>
      <c r="F1673" s="504"/>
      <c r="G1673" s="498"/>
      <c r="H1673" s="430"/>
      <c r="I1673" s="391"/>
      <c r="J1673" s="397"/>
      <c r="K1673" s="387"/>
      <c r="L1673" s="390"/>
      <c r="M1673" s="398"/>
      <c r="N1673" s="387"/>
      <c r="O1673" s="399"/>
    </row>
    <row r="1674" spans="1:16" s="16" customFormat="1" ht="11.1" customHeight="1" x14ac:dyDescent="0.15">
      <c r="A1674" s="360">
        <v>0</v>
      </c>
      <c r="B1674" s="400" t="s">
        <v>2089</v>
      </c>
      <c r="C1674" s="242" t="s">
        <v>2090</v>
      </c>
      <c r="D1674" s="401">
        <v>600</v>
      </c>
      <c r="E1674" s="402" t="s">
        <v>54</v>
      </c>
      <c r="F1674" s="500"/>
      <c r="G1674" s="501"/>
      <c r="H1674" s="405"/>
      <c r="I1674" s="406"/>
      <c r="J1674" s="527">
        <v>315</v>
      </c>
      <c r="K1674" s="408" t="s">
        <v>54</v>
      </c>
      <c r="L1674" s="501">
        <v>0</v>
      </c>
      <c r="M1674" s="534">
        <v>285</v>
      </c>
      <c r="N1674" s="408" t="s">
        <v>54</v>
      </c>
      <c r="O1674" s="410">
        <v>0</v>
      </c>
      <c r="P1674" s="535">
        <v>0</v>
      </c>
    </row>
    <row r="1675" spans="1:16" s="436" customFormat="1" ht="11.1" customHeight="1" x14ac:dyDescent="0.15">
      <c r="A1675" s="11">
        <v>0</v>
      </c>
      <c r="B1675" s="359" t="s">
        <v>682</v>
      </c>
      <c r="C1675" s="241" t="s">
        <v>2091</v>
      </c>
      <c r="D1675" s="386"/>
      <c r="E1675" s="387"/>
      <c r="F1675" s="497"/>
      <c r="G1675" s="498"/>
      <c r="H1675" s="390"/>
      <c r="I1675" s="391"/>
      <c r="J1675" s="392"/>
      <c r="K1675" s="393"/>
      <c r="L1675" s="394"/>
      <c r="M1675" s="395"/>
      <c r="N1675" s="393"/>
      <c r="O1675" s="396"/>
      <c r="P1675" s="16"/>
    </row>
    <row r="1676" spans="1:16" s="436" customFormat="1" ht="11.1" customHeight="1" x14ac:dyDescent="0.15">
      <c r="A1676" s="381">
        <v>0</v>
      </c>
      <c r="B1676" s="359" t="s">
        <v>1502</v>
      </c>
      <c r="C1676" s="241" t="s">
        <v>1687</v>
      </c>
      <c r="D1676" s="386"/>
      <c r="E1676" s="387"/>
      <c r="F1676" s="504"/>
      <c r="G1676" s="498"/>
      <c r="H1676" s="390"/>
      <c r="I1676" s="391"/>
      <c r="J1676" s="397"/>
      <c r="K1676" s="387"/>
      <c r="L1676" s="390"/>
      <c r="M1676" s="398"/>
      <c r="N1676" s="387"/>
      <c r="O1676" s="399"/>
      <c r="P1676" s="16"/>
    </row>
    <row r="1677" spans="1:16" s="436" customFormat="1" ht="11.1" customHeight="1" x14ac:dyDescent="0.15">
      <c r="A1677" s="360">
        <v>0</v>
      </c>
      <c r="B1677" s="400" t="s">
        <v>1501</v>
      </c>
      <c r="C1677" s="242" t="s">
        <v>1688</v>
      </c>
      <c r="D1677" s="416">
        <v>86.6</v>
      </c>
      <c r="E1677" s="402" t="s">
        <v>54</v>
      </c>
      <c r="F1677" s="500"/>
      <c r="G1677" s="501"/>
      <c r="H1677" s="405"/>
      <c r="I1677" s="406"/>
      <c r="J1677" s="407">
        <v>86.6</v>
      </c>
      <c r="K1677" s="408" t="s">
        <v>54</v>
      </c>
      <c r="L1677" s="501">
        <v>0</v>
      </c>
      <c r="M1677" s="409">
        <v>0</v>
      </c>
      <c r="N1677" s="408"/>
      <c r="O1677" s="410">
        <v>0</v>
      </c>
      <c r="P1677" s="535">
        <v>0</v>
      </c>
    </row>
    <row r="1678" spans="1:16" s="16" customFormat="1" ht="11.1" customHeight="1" x14ac:dyDescent="0.15">
      <c r="A1678" s="11">
        <v>0</v>
      </c>
      <c r="B1678" s="359">
        <v>0</v>
      </c>
      <c r="C1678" s="241">
        <v>0</v>
      </c>
      <c r="D1678" s="386"/>
      <c r="E1678" s="387"/>
      <c r="F1678" s="497"/>
      <c r="G1678" s="498"/>
      <c r="H1678" s="390"/>
      <c r="I1678" s="391"/>
      <c r="J1678" s="392"/>
      <c r="K1678" s="393"/>
      <c r="L1678" s="394"/>
      <c r="M1678" s="395"/>
      <c r="N1678" s="393"/>
      <c r="O1678" s="396"/>
    </row>
    <row r="1679" spans="1:16" s="16" customFormat="1" ht="11.1" customHeight="1" x14ac:dyDescent="0.15">
      <c r="A1679" s="381">
        <v>0</v>
      </c>
      <c r="B1679" s="359" t="s">
        <v>682</v>
      </c>
      <c r="C1679" s="241" t="s">
        <v>699</v>
      </c>
      <c r="D1679" s="386"/>
      <c r="E1679" s="387"/>
      <c r="F1679" s="504"/>
      <c r="G1679" s="498"/>
      <c r="H1679" s="390"/>
      <c r="I1679" s="391"/>
      <c r="J1679" s="397"/>
      <c r="K1679" s="387"/>
      <c r="L1679" s="390"/>
      <c r="M1679" s="398"/>
      <c r="N1679" s="387"/>
      <c r="O1679" s="399"/>
    </row>
    <row r="1680" spans="1:16" s="16" customFormat="1" ht="11.1" customHeight="1" x14ac:dyDescent="0.15">
      <c r="A1680" s="360">
        <v>0</v>
      </c>
      <c r="B1680" s="400" t="s">
        <v>698</v>
      </c>
      <c r="C1680" s="242" t="s">
        <v>700</v>
      </c>
      <c r="D1680" s="401">
        <v>496</v>
      </c>
      <c r="E1680" s="402" t="s">
        <v>54</v>
      </c>
      <c r="F1680" s="500"/>
      <c r="G1680" s="501"/>
      <c r="H1680" s="405"/>
      <c r="I1680" s="406"/>
      <c r="J1680" s="527">
        <v>231</v>
      </c>
      <c r="K1680" s="408" t="s">
        <v>54</v>
      </c>
      <c r="L1680" s="501">
        <v>0</v>
      </c>
      <c r="M1680" s="534">
        <v>265</v>
      </c>
      <c r="N1680" s="408" t="s">
        <v>54</v>
      </c>
      <c r="O1680" s="410">
        <v>0</v>
      </c>
      <c r="P1680" s="535">
        <v>0</v>
      </c>
    </row>
    <row r="1681" spans="1:16" s="16" customFormat="1" ht="11.1" customHeight="1" x14ac:dyDescent="0.15">
      <c r="A1681" s="11">
        <v>0</v>
      </c>
      <c r="B1681" s="359"/>
      <c r="C1681" s="241"/>
      <c r="D1681" s="386"/>
      <c r="E1681" s="387"/>
      <c r="F1681" s="497"/>
      <c r="G1681" s="498"/>
      <c r="H1681" s="390"/>
      <c r="I1681" s="391"/>
      <c r="J1681" s="392"/>
      <c r="K1681" s="393"/>
      <c r="L1681" s="394"/>
      <c r="M1681" s="395"/>
      <c r="N1681" s="393"/>
      <c r="O1681" s="396"/>
    </row>
    <row r="1682" spans="1:16" s="16" customFormat="1" ht="11.1" customHeight="1" x14ac:dyDescent="0.15">
      <c r="A1682" s="381">
        <v>0</v>
      </c>
      <c r="B1682" s="359" t="s">
        <v>682</v>
      </c>
      <c r="C1682" s="241"/>
      <c r="D1682" s="386"/>
      <c r="E1682" s="387"/>
      <c r="F1682" s="504"/>
      <c r="G1682" s="498"/>
      <c r="H1682" s="390"/>
      <c r="I1682" s="391"/>
      <c r="J1682" s="397"/>
      <c r="K1682" s="387"/>
      <c r="L1682" s="390"/>
      <c r="M1682" s="398"/>
      <c r="N1682" s="387"/>
      <c r="O1682" s="399"/>
    </row>
    <row r="1683" spans="1:16" s="16" customFormat="1" ht="11.1" customHeight="1" x14ac:dyDescent="0.15">
      <c r="A1683" s="360">
        <v>0</v>
      </c>
      <c r="B1683" s="400" t="s">
        <v>1503</v>
      </c>
      <c r="C1683" s="242" t="s">
        <v>981</v>
      </c>
      <c r="D1683" s="416">
        <v>13</v>
      </c>
      <c r="E1683" s="402" t="s">
        <v>54</v>
      </c>
      <c r="F1683" s="500"/>
      <c r="G1683" s="501"/>
      <c r="H1683" s="405"/>
      <c r="I1683" s="406"/>
      <c r="J1683" s="407">
        <v>13</v>
      </c>
      <c r="K1683" s="408" t="s">
        <v>54</v>
      </c>
      <c r="L1683" s="501">
        <v>0</v>
      </c>
      <c r="M1683" s="534">
        <v>0</v>
      </c>
      <c r="N1683" s="408"/>
      <c r="O1683" s="410">
        <v>0</v>
      </c>
      <c r="P1683" s="535">
        <v>0</v>
      </c>
    </row>
    <row r="1684" spans="1:16" s="16" customFormat="1" ht="11.1" customHeight="1" x14ac:dyDescent="0.15">
      <c r="A1684" s="380"/>
      <c r="B1684" s="379"/>
      <c r="C1684" s="378"/>
      <c r="D1684" s="377"/>
      <c r="E1684" s="13"/>
      <c r="F1684" s="494"/>
      <c r="G1684" s="483"/>
      <c r="H1684" s="376"/>
      <c r="I1684" s="336"/>
      <c r="J1684" s="328"/>
      <c r="K1684" s="13"/>
      <c r="M1684" s="231"/>
      <c r="N1684" s="12"/>
      <c r="O1684" s="329"/>
    </row>
    <row r="1685" spans="1:16" s="16" customFormat="1" ht="11.1" customHeight="1" x14ac:dyDescent="0.15">
      <c r="A1685" s="11"/>
      <c r="B1685" s="375"/>
      <c r="C1685" s="378"/>
      <c r="D1685" s="377"/>
      <c r="E1685" s="13"/>
      <c r="F1685" s="494"/>
      <c r="G1685" s="483">
        <v>0</v>
      </c>
      <c r="I1685" s="336"/>
      <c r="J1685" s="328"/>
      <c r="K1685" s="13"/>
      <c r="L1685" s="15">
        <v>0</v>
      </c>
      <c r="M1685" s="231"/>
      <c r="N1685" s="12"/>
      <c r="O1685" s="431">
        <v>0</v>
      </c>
      <c r="P1685" s="478">
        <v>0</v>
      </c>
    </row>
    <row r="1686" spans="1:16" s="16" customFormat="1" ht="11.1" customHeight="1" x14ac:dyDescent="0.15">
      <c r="A1686" s="373"/>
      <c r="B1686" s="372"/>
      <c r="C1686" s="371"/>
      <c r="D1686" s="370"/>
      <c r="E1686" s="369"/>
      <c r="F1686" s="502"/>
      <c r="G1686" s="503"/>
      <c r="H1686" s="366"/>
      <c r="I1686" s="365"/>
      <c r="J1686" s="364"/>
      <c r="K1686" s="369"/>
      <c r="L1686" s="366"/>
      <c r="M1686" s="383"/>
      <c r="N1686" s="384"/>
      <c r="O1686" s="385"/>
    </row>
    <row r="1687" spans="1:16" s="3" customFormat="1" ht="13.5" x14ac:dyDescent="0.15">
      <c r="A1687" s="1"/>
      <c r="B1687" s="2"/>
      <c r="C1687" s="240"/>
      <c r="D1687" s="4"/>
      <c r="E1687" s="5"/>
      <c r="F1687" s="489"/>
      <c r="G1687" s="490"/>
      <c r="H1687" s="8"/>
      <c r="I1687" s="9"/>
      <c r="K1687" s="5"/>
      <c r="N1687" s="8" t="s">
        <v>581</v>
      </c>
      <c r="O1687" s="5">
        <v>34</v>
      </c>
    </row>
    <row r="1688" spans="1:16" s="10" customFormat="1" ht="30" customHeight="1" x14ac:dyDescent="0.15">
      <c r="A1688" s="1089" t="s">
        <v>1795</v>
      </c>
      <c r="B1688" s="1090"/>
      <c r="C1688" s="1090"/>
      <c r="D1688" s="1090"/>
      <c r="E1688" s="1090"/>
      <c r="F1688" s="1090"/>
      <c r="G1688" s="1090"/>
      <c r="H1688" s="1090"/>
      <c r="I1688" s="1090"/>
      <c r="J1688" s="1090"/>
      <c r="K1688" s="1090"/>
      <c r="L1688" s="1090"/>
      <c r="M1688" s="1090"/>
      <c r="N1688" s="1090"/>
      <c r="O1688" s="1091"/>
    </row>
    <row r="1689" spans="1:16" s="10" customFormat="1" ht="13.5" customHeight="1" x14ac:dyDescent="0.15">
      <c r="A1689" s="274"/>
      <c r="B1689" s="27" t="s">
        <v>1828</v>
      </c>
      <c r="C1689" s="275"/>
      <c r="D1689" s="275"/>
      <c r="E1689" s="275"/>
      <c r="F1689" s="491"/>
      <c r="G1689" s="491"/>
      <c r="H1689" s="275"/>
      <c r="I1689" s="275"/>
      <c r="J1689" s="275"/>
      <c r="K1689" s="275"/>
      <c r="L1689" s="275"/>
      <c r="M1689" s="275"/>
      <c r="N1689" s="275"/>
      <c r="O1689" s="434"/>
    </row>
    <row r="1690" spans="1:16" s="10" customFormat="1" ht="15.95" customHeight="1" x14ac:dyDescent="0.15">
      <c r="A1690" s="1092" t="s">
        <v>6</v>
      </c>
      <c r="B1690" s="1095" t="s">
        <v>34</v>
      </c>
      <c r="C1690" s="1098" t="s">
        <v>9</v>
      </c>
      <c r="D1690" s="1101" t="s">
        <v>1850</v>
      </c>
      <c r="E1690" s="1102"/>
      <c r="F1690" s="1102"/>
      <c r="G1690" s="1102"/>
      <c r="H1690" s="1102"/>
      <c r="I1690" s="1103"/>
      <c r="J1690" s="1101" t="s">
        <v>1851</v>
      </c>
      <c r="K1690" s="1102"/>
      <c r="L1690" s="1107"/>
      <c r="M1690" s="1109" t="s">
        <v>1852</v>
      </c>
      <c r="N1690" s="1102"/>
      <c r="O1690" s="1103"/>
    </row>
    <row r="1691" spans="1:16" s="10" customFormat="1" ht="15.95" customHeight="1" x14ac:dyDescent="0.15">
      <c r="A1691" s="1093"/>
      <c r="B1691" s="1096"/>
      <c r="C1691" s="1099"/>
      <c r="D1691" s="1104"/>
      <c r="E1691" s="1105"/>
      <c r="F1691" s="1105"/>
      <c r="G1691" s="1105"/>
      <c r="H1691" s="1105"/>
      <c r="I1691" s="1106"/>
      <c r="J1691" s="1104"/>
      <c r="K1691" s="1105"/>
      <c r="L1691" s="1108"/>
      <c r="M1691" s="1110"/>
      <c r="N1691" s="1105"/>
      <c r="O1691" s="1106"/>
    </row>
    <row r="1692" spans="1:16" s="3" customFormat="1" ht="15.95" customHeight="1" x14ac:dyDescent="0.15">
      <c r="A1692" s="1094"/>
      <c r="B1692" s="1097"/>
      <c r="C1692" s="1100"/>
      <c r="D1692" s="334" t="s">
        <v>4</v>
      </c>
      <c r="E1692" s="296" t="s">
        <v>5</v>
      </c>
      <c r="F1692" s="492"/>
      <c r="G1692" s="493"/>
      <c r="H1692" s="1111"/>
      <c r="I1692" s="1112"/>
      <c r="J1692" s="326" t="s">
        <v>4</v>
      </c>
      <c r="K1692" s="296" t="s">
        <v>5</v>
      </c>
      <c r="L1692" s="299"/>
      <c r="M1692" s="300" t="s">
        <v>4</v>
      </c>
      <c r="N1692" s="296" t="s">
        <v>5</v>
      </c>
      <c r="O1692" s="327" t="s">
        <v>8</v>
      </c>
    </row>
    <row r="1693" spans="1:16" s="16" customFormat="1" ht="11.1" customHeight="1" x14ac:dyDescent="0.15">
      <c r="A1693" s="11">
        <v>0</v>
      </c>
      <c r="B1693" s="12">
        <v>0</v>
      </c>
      <c r="C1693" s="241">
        <v>0</v>
      </c>
      <c r="D1693" s="335"/>
      <c r="E1693" s="13"/>
      <c r="F1693" s="494"/>
      <c r="G1693" s="483"/>
      <c r="I1693" s="336"/>
      <c r="J1693" s="328"/>
      <c r="K1693" s="13"/>
      <c r="M1693" s="231"/>
      <c r="N1693" s="12"/>
      <c r="O1693" s="329"/>
    </row>
    <row r="1694" spans="1:16" s="16" customFormat="1" ht="11.1" customHeight="1" x14ac:dyDescent="0.15">
      <c r="A1694" s="381">
        <v>0</v>
      </c>
      <c r="B1694" s="12">
        <v>0</v>
      </c>
      <c r="C1694" s="382">
        <v>0</v>
      </c>
      <c r="D1694" s="335"/>
      <c r="E1694" s="13"/>
      <c r="F1694" s="494"/>
      <c r="G1694" s="483"/>
      <c r="I1694" s="336"/>
      <c r="J1694" s="328"/>
      <c r="K1694" s="13"/>
      <c r="M1694" s="231"/>
      <c r="N1694" s="12"/>
      <c r="O1694" s="329"/>
    </row>
    <row r="1695" spans="1:16" s="16" customFormat="1" ht="11.1" customHeight="1" x14ac:dyDescent="0.15">
      <c r="A1695" s="360" t="s">
        <v>1841</v>
      </c>
      <c r="B1695" s="361" t="s">
        <v>1476</v>
      </c>
      <c r="C1695" s="363">
        <v>0</v>
      </c>
      <c r="D1695" s="337">
        <v>0</v>
      </c>
      <c r="E1695" s="362">
        <v>0</v>
      </c>
      <c r="F1695" s="495"/>
      <c r="G1695" s="496"/>
      <c r="H1695" s="20"/>
      <c r="I1695" s="338"/>
      <c r="J1695" s="328"/>
      <c r="K1695" s="13"/>
      <c r="M1695" s="231"/>
      <c r="N1695" s="12"/>
      <c r="O1695" s="329"/>
    </row>
    <row r="1696" spans="1:16" s="16" customFormat="1" ht="11.1" customHeight="1" x14ac:dyDescent="0.15">
      <c r="A1696" s="11">
        <v>0</v>
      </c>
      <c r="B1696" s="359">
        <v>0</v>
      </c>
      <c r="C1696" s="241">
        <v>0</v>
      </c>
      <c r="D1696" s="386"/>
      <c r="E1696" s="387"/>
      <c r="F1696" s="497"/>
      <c r="G1696" s="498"/>
      <c r="H1696" s="390"/>
      <c r="I1696" s="391"/>
      <c r="J1696" s="411"/>
      <c r="K1696" s="412"/>
      <c r="L1696" s="413"/>
      <c r="M1696" s="414"/>
      <c r="N1696" s="412"/>
      <c r="O1696" s="415"/>
    </row>
    <row r="1697" spans="1:16" s="16" customFormat="1" ht="11.1" customHeight="1" x14ac:dyDescent="0.15">
      <c r="A1697" s="381">
        <v>0</v>
      </c>
      <c r="B1697" s="359" t="s">
        <v>685</v>
      </c>
      <c r="C1697" s="241" t="s">
        <v>702</v>
      </c>
      <c r="D1697" s="386"/>
      <c r="E1697" s="387"/>
      <c r="F1697" s="504"/>
      <c r="G1697" s="498"/>
      <c r="H1697" s="390"/>
      <c r="I1697" s="391"/>
      <c r="J1697" s="397"/>
      <c r="K1697" s="387"/>
      <c r="L1697" s="390"/>
      <c r="M1697" s="398"/>
      <c r="N1697" s="387"/>
      <c r="O1697" s="399"/>
    </row>
    <row r="1698" spans="1:16" s="16" customFormat="1" ht="11.1" customHeight="1" x14ac:dyDescent="0.15">
      <c r="A1698" s="360">
        <v>0</v>
      </c>
      <c r="B1698" s="400" t="s">
        <v>701</v>
      </c>
      <c r="C1698" s="242" t="s">
        <v>703</v>
      </c>
      <c r="D1698" s="401">
        <v>2876</v>
      </c>
      <c r="E1698" s="402" t="s">
        <v>54</v>
      </c>
      <c r="F1698" s="500"/>
      <c r="G1698" s="501"/>
      <c r="H1698" s="405"/>
      <c r="I1698" s="406"/>
      <c r="J1698" s="527">
        <v>1830</v>
      </c>
      <c r="K1698" s="408" t="s">
        <v>54</v>
      </c>
      <c r="L1698" s="501">
        <v>0</v>
      </c>
      <c r="M1698" s="534">
        <v>1046</v>
      </c>
      <c r="N1698" s="408" t="s">
        <v>54</v>
      </c>
      <c r="O1698" s="410">
        <v>0</v>
      </c>
      <c r="P1698" s="535">
        <v>0</v>
      </c>
    </row>
    <row r="1699" spans="1:16" s="16" customFormat="1" ht="11.1" customHeight="1" x14ac:dyDescent="0.15">
      <c r="A1699" s="11">
        <v>0</v>
      </c>
      <c r="B1699" s="359">
        <v>0</v>
      </c>
      <c r="C1699" s="241">
        <v>0</v>
      </c>
      <c r="D1699" s="439"/>
      <c r="E1699" s="387"/>
      <c r="F1699" s="497"/>
      <c r="G1699" s="498"/>
      <c r="H1699" s="390"/>
      <c r="I1699" s="391"/>
      <c r="J1699" s="411"/>
      <c r="K1699" s="412"/>
      <c r="L1699" s="413"/>
      <c r="M1699" s="847"/>
      <c r="N1699" s="412"/>
      <c r="O1699" s="415"/>
    </row>
    <row r="1700" spans="1:16" s="16" customFormat="1" ht="11.1" customHeight="1" x14ac:dyDescent="0.15">
      <c r="A1700" s="381">
        <v>0</v>
      </c>
      <c r="B1700" s="359" t="s">
        <v>685</v>
      </c>
      <c r="C1700" s="241">
        <v>0</v>
      </c>
      <c r="D1700" s="439"/>
      <c r="E1700" s="387"/>
      <c r="F1700" s="504"/>
      <c r="G1700" s="498"/>
      <c r="H1700" s="430"/>
      <c r="I1700" s="391"/>
      <c r="J1700" s="397"/>
      <c r="K1700" s="387"/>
      <c r="L1700" s="390"/>
      <c r="M1700" s="790"/>
      <c r="N1700" s="387"/>
      <c r="O1700" s="399"/>
    </row>
    <row r="1701" spans="1:16" s="16" customFormat="1" ht="11.1" customHeight="1" x14ac:dyDescent="0.15">
      <c r="A1701" s="360">
        <v>0</v>
      </c>
      <c r="B1701" s="400" t="s">
        <v>2092</v>
      </c>
      <c r="C1701" s="242" t="s">
        <v>2093</v>
      </c>
      <c r="D1701" s="401">
        <v>978</v>
      </c>
      <c r="E1701" s="402" t="s">
        <v>54</v>
      </c>
      <c r="F1701" s="500"/>
      <c r="G1701" s="501"/>
      <c r="H1701" s="405"/>
      <c r="I1701" s="406"/>
      <c r="J1701" s="527">
        <v>802</v>
      </c>
      <c r="K1701" s="408" t="s">
        <v>54</v>
      </c>
      <c r="L1701" s="501">
        <v>0</v>
      </c>
      <c r="M1701" s="534">
        <v>176</v>
      </c>
      <c r="N1701" s="408" t="s">
        <v>54</v>
      </c>
      <c r="O1701" s="410">
        <v>0</v>
      </c>
      <c r="P1701" s="535">
        <v>0</v>
      </c>
    </row>
    <row r="1702" spans="1:16" s="16" customFormat="1" ht="11.1" customHeight="1" x14ac:dyDescent="0.15">
      <c r="A1702" s="11">
        <v>0</v>
      </c>
      <c r="B1702" s="359">
        <v>0</v>
      </c>
      <c r="C1702" s="241">
        <v>0</v>
      </c>
      <c r="D1702" s="439"/>
      <c r="E1702" s="387"/>
      <c r="F1702" s="497"/>
      <c r="G1702" s="498"/>
      <c r="H1702" s="390"/>
      <c r="I1702" s="391"/>
      <c r="J1702" s="411"/>
      <c r="K1702" s="412"/>
      <c r="L1702" s="413"/>
      <c r="M1702" s="847"/>
      <c r="N1702" s="412"/>
      <c r="O1702" s="415"/>
    </row>
    <row r="1703" spans="1:16" s="16" customFormat="1" ht="11.1" customHeight="1" x14ac:dyDescent="0.15">
      <c r="A1703" s="381">
        <v>0</v>
      </c>
      <c r="B1703" s="359" t="s">
        <v>685</v>
      </c>
      <c r="C1703" s="241">
        <v>0</v>
      </c>
      <c r="D1703" s="439"/>
      <c r="E1703" s="387"/>
      <c r="F1703" s="504"/>
      <c r="G1703" s="498"/>
      <c r="H1703" s="390"/>
      <c r="I1703" s="391"/>
      <c r="J1703" s="397"/>
      <c r="K1703" s="387"/>
      <c r="L1703" s="390"/>
      <c r="M1703" s="790"/>
      <c r="N1703" s="387"/>
      <c r="O1703" s="399"/>
    </row>
    <row r="1704" spans="1:16" s="16" customFormat="1" ht="11.1" customHeight="1" x14ac:dyDescent="0.15">
      <c r="A1704" s="360">
        <v>0</v>
      </c>
      <c r="B1704" s="400" t="s">
        <v>2094</v>
      </c>
      <c r="C1704" s="242" t="s">
        <v>2095</v>
      </c>
      <c r="D1704" s="401">
        <v>431</v>
      </c>
      <c r="E1704" s="402" t="s">
        <v>54</v>
      </c>
      <c r="F1704" s="500"/>
      <c r="G1704" s="501"/>
      <c r="H1704" s="405"/>
      <c r="I1704" s="406"/>
      <c r="J1704" s="407">
        <v>9</v>
      </c>
      <c r="K1704" s="408" t="s">
        <v>54</v>
      </c>
      <c r="L1704" s="501">
        <v>0</v>
      </c>
      <c r="M1704" s="534">
        <v>422</v>
      </c>
      <c r="N1704" s="408" t="s">
        <v>54</v>
      </c>
      <c r="O1704" s="410">
        <v>0</v>
      </c>
      <c r="P1704" s="535">
        <v>0</v>
      </c>
    </row>
    <row r="1705" spans="1:16" s="16" customFormat="1" ht="11.1" customHeight="1" x14ac:dyDescent="0.15">
      <c r="A1705" s="11">
        <v>0</v>
      </c>
      <c r="B1705" s="359">
        <v>0</v>
      </c>
      <c r="C1705" s="241">
        <v>0</v>
      </c>
      <c r="D1705" s="439"/>
      <c r="E1705" s="387"/>
      <c r="F1705" s="497"/>
      <c r="G1705" s="498"/>
      <c r="H1705" s="390"/>
      <c r="I1705" s="391"/>
      <c r="J1705" s="411"/>
      <c r="K1705" s="412"/>
      <c r="L1705" s="413"/>
      <c r="M1705" s="847"/>
      <c r="N1705" s="412"/>
      <c r="O1705" s="415"/>
    </row>
    <row r="1706" spans="1:16" s="16" customFormat="1" ht="11.1" customHeight="1" x14ac:dyDescent="0.15">
      <c r="A1706" s="381">
        <v>0</v>
      </c>
      <c r="B1706" s="359" t="s">
        <v>685</v>
      </c>
      <c r="C1706" s="241" t="s">
        <v>699</v>
      </c>
      <c r="D1706" s="439"/>
      <c r="E1706" s="387"/>
      <c r="F1706" s="504"/>
      <c r="G1706" s="498"/>
      <c r="H1706" s="390"/>
      <c r="I1706" s="391"/>
      <c r="J1706" s="397"/>
      <c r="K1706" s="387"/>
      <c r="L1706" s="390"/>
      <c r="M1706" s="790"/>
      <c r="N1706" s="387"/>
      <c r="O1706" s="399"/>
    </row>
    <row r="1707" spans="1:16" s="16" customFormat="1" ht="11.1" customHeight="1" x14ac:dyDescent="0.15">
      <c r="A1707" s="360">
        <v>0</v>
      </c>
      <c r="B1707" s="400" t="s">
        <v>698</v>
      </c>
      <c r="C1707" s="242" t="s">
        <v>700</v>
      </c>
      <c r="D1707" s="401">
        <v>165</v>
      </c>
      <c r="E1707" s="402" t="s">
        <v>54</v>
      </c>
      <c r="F1707" s="500"/>
      <c r="G1707" s="501"/>
      <c r="H1707" s="405"/>
      <c r="I1707" s="406"/>
      <c r="J1707" s="407">
        <v>57</v>
      </c>
      <c r="K1707" s="408" t="s">
        <v>54</v>
      </c>
      <c r="L1707" s="501">
        <v>0</v>
      </c>
      <c r="M1707" s="534">
        <v>108</v>
      </c>
      <c r="N1707" s="408" t="s">
        <v>54</v>
      </c>
      <c r="O1707" s="410">
        <v>0</v>
      </c>
      <c r="P1707" s="535">
        <v>0</v>
      </c>
    </row>
    <row r="1708" spans="1:16" s="16" customFormat="1" ht="11.1" customHeight="1" x14ac:dyDescent="0.15">
      <c r="A1708" s="11">
        <v>0</v>
      </c>
      <c r="B1708" s="359">
        <v>0</v>
      </c>
      <c r="C1708" s="241" t="s">
        <v>2096</v>
      </c>
      <c r="D1708" s="386"/>
      <c r="E1708" s="387"/>
      <c r="F1708" s="497"/>
      <c r="G1708" s="498"/>
      <c r="H1708" s="390"/>
      <c r="I1708" s="391"/>
      <c r="J1708" s="411"/>
      <c r="K1708" s="412"/>
      <c r="L1708" s="413"/>
      <c r="M1708" s="414"/>
      <c r="N1708" s="412"/>
      <c r="O1708" s="415"/>
    </row>
    <row r="1709" spans="1:16" s="16" customFormat="1" ht="11.1" customHeight="1" x14ac:dyDescent="0.15">
      <c r="A1709" s="381">
        <v>0</v>
      </c>
      <c r="B1709" s="359" t="s">
        <v>2097</v>
      </c>
      <c r="C1709" s="241" t="s">
        <v>2098</v>
      </c>
      <c r="D1709" s="386"/>
      <c r="E1709" s="387"/>
      <c r="F1709" s="497"/>
      <c r="G1709" s="498"/>
      <c r="H1709" s="430"/>
      <c r="I1709" s="391"/>
      <c r="J1709" s="397"/>
      <c r="K1709" s="387"/>
      <c r="L1709" s="390"/>
      <c r="M1709" s="398"/>
      <c r="N1709" s="387"/>
      <c r="O1709" s="399"/>
    </row>
    <row r="1710" spans="1:16" s="16" customFormat="1" ht="11.1" customHeight="1" x14ac:dyDescent="0.15">
      <c r="A1710" s="360">
        <v>0</v>
      </c>
      <c r="B1710" s="400" t="s">
        <v>980</v>
      </c>
      <c r="C1710" s="242" t="s">
        <v>1689</v>
      </c>
      <c r="D1710" s="416">
        <v>51.2</v>
      </c>
      <c r="E1710" s="402" t="s">
        <v>54</v>
      </c>
      <c r="F1710" s="500"/>
      <c r="G1710" s="501"/>
      <c r="H1710" s="405"/>
      <c r="I1710" s="406"/>
      <c r="J1710" s="407">
        <v>51.2</v>
      </c>
      <c r="K1710" s="408" t="s">
        <v>54</v>
      </c>
      <c r="L1710" s="501">
        <v>0</v>
      </c>
      <c r="M1710" s="409">
        <v>0</v>
      </c>
      <c r="N1710" s="408"/>
      <c r="O1710" s="410">
        <v>0</v>
      </c>
      <c r="P1710" s="535">
        <v>0</v>
      </c>
    </row>
    <row r="1711" spans="1:16" s="16" customFormat="1" ht="11.1" customHeight="1" x14ac:dyDescent="0.15">
      <c r="A1711" s="11">
        <v>0</v>
      </c>
      <c r="B1711" s="359">
        <v>0</v>
      </c>
      <c r="C1711" s="241">
        <v>0</v>
      </c>
      <c r="D1711" s="386"/>
      <c r="E1711" s="387"/>
      <c r="F1711" s="497"/>
      <c r="G1711" s="498"/>
      <c r="H1711" s="390"/>
      <c r="I1711" s="391"/>
      <c r="J1711" s="411"/>
      <c r="K1711" s="412"/>
      <c r="L1711" s="413"/>
      <c r="M1711" s="414"/>
      <c r="N1711" s="412"/>
      <c r="O1711" s="415"/>
    </row>
    <row r="1712" spans="1:16" s="16" customFormat="1" ht="11.1" customHeight="1" x14ac:dyDescent="0.15">
      <c r="A1712" s="381">
        <v>0</v>
      </c>
      <c r="B1712" s="359" t="s">
        <v>1510</v>
      </c>
      <c r="C1712" s="241" t="s">
        <v>2099</v>
      </c>
      <c r="D1712" s="386"/>
      <c r="E1712" s="387"/>
      <c r="F1712" s="497"/>
      <c r="G1712" s="498"/>
      <c r="H1712" s="430"/>
      <c r="I1712" s="391"/>
      <c r="J1712" s="397"/>
      <c r="K1712" s="387"/>
      <c r="L1712" s="390"/>
      <c r="M1712" s="398"/>
      <c r="N1712" s="387"/>
      <c r="O1712" s="399"/>
    </row>
    <row r="1713" spans="1:16" s="16" customFormat="1" ht="11.1" customHeight="1" x14ac:dyDescent="0.15">
      <c r="A1713" s="360">
        <v>0</v>
      </c>
      <c r="B1713" s="400" t="s">
        <v>1690</v>
      </c>
      <c r="C1713" s="242" t="s">
        <v>2100</v>
      </c>
      <c r="D1713" s="401">
        <v>214</v>
      </c>
      <c r="E1713" s="402" t="s">
        <v>54</v>
      </c>
      <c r="F1713" s="500"/>
      <c r="G1713" s="501"/>
      <c r="H1713" s="405"/>
      <c r="I1713" s="406"/>
      <c r="J1713" s="527">
        <v>169</v>
      </c>
      <c r="K1713" s="408" t="s">
        <v>54</v>
      </c>
      <c r="L1713" s="501">
        <v>0</v>
      </c>
      <c r="M1713" s="534">
        <v>45</v>
      </c>
      <c r="N1713" s="408" t="s">
        <v>54</v>
      </c>
      <c r="O1713" s="410">
        <v>0</v>
      </c>
      <c r="P1713" s="535">
        <v>0</v>
      </c>
    </row>
    <row r="1714" spans="1:16" s="16" customFormat="1" ht="11.1" customHeight="1" x14ac:dyDescent="0.15">
      <c r="A1714" s="11">
        <v>0</v>
      </c>
      <c r="B1714" s="359">
        <v>0</v>
      </c>
      <c r="C1714" s="241">
        <v>0</v>
      </c>
      <c r="D1714" s="386"/>
      <c r="E1714" s="387"/>
      <c r="F1714" s="497"/>
      <c r="G1714" s="498"/>
      <c r="H1714" s="390"/>
      <c r="I1714" s="391"/>
      <c r="J1714" s="411"/>
      <c r="K1714" s="412"/>
      <c r="L1714" s="413"/>
      <c r="M1714" s="414"/>
      <c r="N1714" s="412"/>
      <c r="O1714" s="415"/>
    </row>
    <row r="1715" spans="1:16" s="16" customFormat="1" ht="11.1" customHeight="1" x14ac:dyDescent="0.15">
      <c r="A1715" s="381">
        <v>0</v>
      </c>
      <c r="B1715" s="359">
        <v>0</v>
      </c>
      <c r="C1715" s="241" t="s">
        <v>1207</v>
      </c>
      <c r="D1715" s="386"/>
      <c r="E1715" s="387"/>
      <c r="F1715" s="497"/>
      <c r="G1715" s="498"/>
      <c r="H1715" s="430"/>
      <c r="I1715" s="391"/>
      <c r="J1715" s="397"/>
      <c r="K1715" s="387"/>
      <c r="L1715" s="390"/>
      <c r="M1715" s="398"/>
      <c r="N1715" s="387"/>
      <c r="O1715" s="399"/>
    </row>
    <row r="1716" spans="1:16" s="16" customFormat="1" ht="11.1" customHeight="1" x14ac:dyDescent="0.15">
      <c r="A1716" s="360">
        <v>0</v>
      </c>
      <c r="B1716" s="400" t="s">
        <v>1511</v>
      </c>
      <c r="C1716" s="242" t="s">
        <v>1691</v>
      </c>
      <c r="D1716" s="416">
        <v>3</v>
      </c>
      <c r="E1716" s="402" t="s">
        <v>1211</v>
      </c>
      <c r="F1716" s="500"/>
      <c r="G1716" s="501"/>
      <c r="H1716" s="405"/>
      <c r="I1716" s="406"/>
      <c r="J1716" s="407">
        <v>3</v>
      </c>
      <c r="K1716" s="408" t="s">
        <v>1211</v>
      </c>
      <c r="L1716" s="501">
        <v>0</v>
      </c>
      <c r="M1716" s="409">
        <v>0</v>
      </c>
      <c r="N1716" s="408"/>
      <c r="O1716" s="410">
        <v>0</v>
      </c>
      <c r="P1716" s="535">
        <v>0</v>
      </c>
    </row>
    <row r="1717" spans="1:16" s="16" customFormat="1" ht="11.1" customHeight="1" x14ac:dyDescent="0.15">
      <c r="A1717" s="11">
        <v>0</v>
      </c>
      <c r="B1717" s="359">
        <v>0</v>
      </c>
      <c r="C1717" s="241" t="s">
        <v>2101</v>
      </c>
      <c r="D1717" s="386"/>
      <c r="E1717" s="387"/>
      <c r="F1717" s="497"/>
      <c r="G1717" s="498"/>
      <c r="H1717" s="390"/>
      <c r="I1717" s="391"/>
      <c r="J1717" s="411"/>
      <c r="K1717" s="412"/>
      <c r="L1717" s="413"/>
      <c r="M1717" s="414"/>
      <c r="N1717" s="422"/>
      <c r="O1717" s="415"/>
    </row>
    <row r="1718" spans="1:16" s="16" customFormat="1" ht="11.1" customHeight="1" x14ac:dyDescent="0.15">
      <c r="A1718" s="381">
        <v>0</v>
      </c>
      <c r="B1718" s="359" t="s">
        <v>2102</v>
      </c>
      <c r="C1718" s="241" t="s">
        <v>2103</v>
      </c>
      <c r="D1718" s="386"/>
      <c r="E1718" s="387"/>
      <c r="F1718" s="497"/>
      <c r="G1718" s="498"/>
      <c r="H1718" s="430"/>
      <c r="I1718" s="391"/>
      <c r="J1718" s="397"/>
      <c r="K1718" s="387"/>
      <c r="L1718" s="390"/>
      <c r="M1718" s="398"/>
      <c r="N1718" s="359"/>
      <c r="O1718" s="399"/>
    </row>
    <row r="1719" spans="1:16" s="16" customFormat="1" ht="11.1" customHeight="1" x14ac:dyDescent="0.15">
      <c r="A1719" s="360">
        <v>0</v>
      </c>
      <c r="B1719" s="400" t="s">
        <v>1512</v>
      </c>
      <c r="C1719" s="242" t="s">
        <v>2103</v>
      </c>
      <c r="D1719" s="416">
        <v>49.5</v>
      </c>
      <c r="E1719" s="402" t="s">
        <v>54</v>
      </c>
      <c r="F1719" s="500"/>
      <c r="G1719" s="501"/>
      <c r="H1719" s="405"/>
      <c r="I1719" s="406"/>
      <c r="J1719" s="407">
        <v>49.5</v>
      </c>
      <c r="K1719" s="408" t="s">
        <v>54</v>
      </c>
      <c r="L1719" s="501">
        <v>0</v>
      </c>
      <c r="M1719" s="423"/>
      <c r="N1719" s="424"/>
      <c r="O1719" s="425"/>
      <c r="P1719" s="535">
        <v>0</v>
      </c>
    </row>
    <row r="1720" spans="1:16" s="16" customFormat="1" ht="11.1" customHeight="1" x14ac:dyDescent="0.15">
      <c r="A1720" s="11">
        <v>0</v>
      </c>
      <c r="B1720" s="359">
        <v>0</v>
      </c>
      <c r="C1720" s="241" t="s">
        <v>2104</v>
      </c>
      <c r="D1720" s="386"/>
      <c r="E1720" s="387"/>
      <c r="F1720" s="497"/>
      <c r="G1720" s="498"/>
      <c r="H1720" s="390"/>
      <c r="I1720" s="391"/>
      <c r="J1720" s="411"/>
      <c r="K1720" s="412"/>
      <c r="L1720" s="413"/>
      <c r="M1720" s="414"/>
      <c r="N1720" s="422"/>
      <c r="O1720" s="415"/>
    </row>
    <row r="1721" spans="1:16" s="16" customFormat="1" ht="11.1" customHeight="1" x14ac:dyDescent="0.15">
      <c r="A1721" s="381">
        <v>0</v>
      </c>
      <c r="B1721" s="359" t="s">
        <v>2105</v>
      </c>
      <c r="C1721" s="241" t="s">
        <v>2103</v>
      </c>
      <c r="D1721" s="386"/>
      <c r="E1721" s="387"/>
      <c r="F1721" s="497"/>
      <c r="G1721" s="498"/>
      <c r="H1721" s="430"/>
      <c r="I1721" s="391"/>
      <c r="J1721" s="397"/>
      <c r="K1721" s="387"/>
      <c r="L1721" s="390"/>
      <c r="M1721" s="398"/>
      <c r="N1721" s="359"/>
      <c r="O1721" s="399"/>
    </row>
    <row r="1722" spans="1:16" s="16" customFormat="1" ht="11.1" customHeight="1" x14ac:dyDescent="0.15">
      <c r="A1722" s="360">
        <v>0</v>
      </c>
      <c r="B1722" s="400" t="s">
        <v>1512</v>
      </c>
      <c r="C1722" s="242" t="s">
        <v>2103</v>
      </c>
      <c r="D1722" s="416">
        <v>22</v>
      </c>
      <c r="E1722" s="402" t="s">
        <v>54</v>
      </c>
      <c r="F1722" s="500"/>
      <c r="G1722" s="501"/>
      <c r="H1722" s="405"/>
      <c r="I1722" s="406"/>
      <c r="J1722" s="407">
        <v>22</v>
      </c>
      <c r="K1722" s="408" t="s">
        <v>54</v>
      </c>
      <c r="L1722" s="501">
        <v>0</v>
      </c>
      <c r="M1722" s="423"/>
      <c r="N1722" s="424"/>
      <c r="O1722" s="425"/>
      <c r="P1722" s="535">
        <v>0</v>
      </c>
    </row>
    <row r="1723" spans="1:16" s="16" customFormat="1" ht="11.1" customHeight="1" x14ac:dyDescent="0.15">
      <c r="A1723" s="11">
        <v>0</v>
      </c>
      <c r="B1723" s="359">
        <v>0</v>
      </c>
      <c r="C1723" s="241" t="s">
        <v>2106</v>
      </c>
      <c r="D1723" s="386"/>
      <c r="E1723" s="387"/>
      <c r="F1723" s="497"/>
      <c r="G1723" s="498"/>
      <c r="H1723" s="390"/>
      <c r="I1723" s="391"/>
      <c r="J1723" s="411"/>
      <c r="K1723" s="412"/>
      <c r="L1723" s="413"/>
      <c r="M1723" s="414"/>
      <c r="N1723" s="422"/>
      <c r="O1723" s="415"/>
    </row>
    <row r="1724" spans="1:16" s="16" customFormat="1" ht="11.1" customHeight="1" x14ac:dyDescent="0.15">
      <c r="A1724" s="381">
        <v>0</v>
      </c>
      <c r="B1724" s="359" t="s">
        <v>2102</v>
      </c>
      <c r="C1724" s="241" t="s">
        <v>2103</v>
      </c>
      <c r="D1724" s="386"/>
      <c r="E1724" s="387"/>
      <c r="F1724" s="497"/>
      <c r="G1724" s="498"/>
      <c r="H1724" s="430"/>
      <c r="I1724" s="391"/>
      <c r="J1724" s="397"/>
      <c r="K1724" s="387"/>
      <c r="L1724" s="390"/>
      <c r="M1724" s="398"/>
      <c r="N1724" s="359"/>
      <c r="O1724" s="399"/>
    </row>
    <row r="1725" spans="1:16" s="16" customFormat="1" ht="11.1" customHeight="1" x14ac:dyDescent="0.15">
      <c r="A1725" s="360">
        <v>0</v>
      </c>
      <c r="B1725" s="400" t="s">
        <v>1512</v>
      </c>
      <c r="C1725" s="242" t="s">
        <v>2103</v>
      </c>
      <c r="D1725" s="416">
        <v>1.3</v>
      </c>
      <c r="E1725" s="402" t="s">
        <v>54</v>
      </c>
      <c r="F1725" s="500"/>
      <c r="G1725" s="501"/>
      <c r="H1725" s="405"/>
      <c r="I1725" s="406"/>
      <c r="J1725" s="407">
        <v>1.3</v>
      </c>
      <c r="K1725" s="408" t="s">
        <v>54</v>
      </c>
      <c r="L1725" s="501">
        <v>0</v>
      </c>
      <c r="M1725" s="423"/>
      <c r="N1725" s="424"/>
      <c r="O1725" s="425"/>
      <c r="P1725" s="535">
        <v>0</v>
      </c>
    </row>
    <row r="1726" spans="1:16" s="16" customFormat="1" ht="11.1" customHeight="1" x14ac:dyDescent="0.15">
      <c r="A1726" s="11">
        <v>0</v>
      </c>
      <c r="B1726" s="359">
        <v>0</v>
      </c>
      <c r="C1726" s="241" t="s">
        <v>2107</v>
      </c>
      <c r="D1726" s="386"/>
      <c r="E1726" s="387"/>
      <c r="F1726" s="497"/>
      <c r="G1726" s="498"/>
      <c r="H1726" s="390"/>
      <c r="I1726" s="391"/>
      <c r="J1726" s="411"/>
      <c r="K1726" s="412"/>
      <c r="L1726" s="413"/>
      <c r="M1726" s="414"/>
      <c r="N1726" s="422"/>
      <c r="O1726" s="415"/>
    </row>
    <row r="1727" spans="1:16" s="16" customFormat="1" ht="11.1" customHeight="1" x14ac:dyDescent="0.15">
      <c r="A1727" s="381">
        <v>0</v>
      </c>
      <c r="B1727" s="359" t="s">
        <v>2102</v>
      </c>
      <c r="C1727" s="241" t="s">
        <v>2103</v>
      </c>
      <c r="D1727" s="386"/>
      <c r="E1727" s="387"/>
      <c r="F1727" s="497"/>
      <c r="G1727" s="498"/>
      <c r="H1727" s="430"/>
      <c r="I1727" s="391"/>
      <c r="J1727" s="397"/>
      <c r="K1727" s="387"/>
      <c r="L1727" s="390"/>
      <c r="M1727" s="398"/>
      <c r="N1727" s="359"/>
      <c r="O1727" s="399"/>
    </row>
    <row r="1728" spans="1:16" s="16" customFormat="1" ht="11.1" customHeight="1" x14ac:dyDescent="0.15">
      <c r="A1728" s="360">
        <v>0</v>
      </c>
      <c r="B1728" s="400" t="s">
        <v>1512</v>
      </c>
      <c r="C1728" s="242" t="s">
        <v>2103</v>
      </c>
      <c r="D1728" s="416">
        <v>10</v>
      </c>
      <c r="E1728" s="402" t="s">
        <v>54</v>
      </c>
      <c r="F1728" s="500"/>
      <c r="G1728" s="501"/>
      <c r="H1728" s="405"/>
      <c r="I1728" s="406"/>
      <c r="J1728" s="407">
        <v>10</v>
      </c>
      <c r="K1728" s="408" t="s">
        <v>54</v>
      </c>
      <c r="L1728" s="501">
        <v>0</v>
      </c>
      <c r="M1728" s="423"/>
      <c r="N1728" s="424"/>
      <c r="O1728" s="425"/>
      <c r="P1728" s="535">
        <v>0</v>
      </c>
    </row>
    <row r="1729" spans="1:16" s="16" customFormat="1" ht="11.1" customHeight="1" x14ac:dyDescent="0.15">
      <c r="A1729" s="550"/>
      <c r="B1729" s="359">
        <v>0</v>
      </c>
      <c r="C1729" s="241" t="s">
        <v>2108</v>
      </c>
      <c r="D1729" s="386"/>
      <c r="E1729" s="387"/>
      <c r="F1729" s="497"/>
      <c r="G1729" s="498"/>
      <c r="H1729" s="390"/>
      <c r="I1729" s="391"/>
      <c r="J1729" s="411"/>
      <c r="K1729" s="412"/>
      <c r="L1729" s="413"/>
      <c r="M1729" s="414"/>
      <c r="N1729" s="422"/>
      <c r="O1729" s="415"/>
    </row>
    <row r="1730" spans="1:16" s="16" customFormat="1" ht="11.1" customHeight="1" x14ac:dyDescent="0.15">
      <c r="A1730" s="550"/>
      <c r="B1730" s="359" t="s">
        <v>2105</v>
      </c>
      <c r="C1730" s="241" t="s">
        <v>2103</v>
      </c>
      <c r="D1730" s="386"/>
      <c r="E1730" s="387"/>
      <c r="F1730" s="497"/>
      <c r="G1730" s="498"/>
      <c r="H1730" s="430"/>
      <c r="I1730" s="391"/>
      <c r="J1730" s="397"/>
      <c r="K1730" s="387"/>
      <c r="L1730" s="390"/>
      <c r="M1730" s="398"/>
      <c r="N1730" s="359"/>
      <c r="O1730" s="399"/>
    </row>
    <row r="1731" spans="1:16" s="16" customFormat="1" ht="11.1" customHeight="1" x14ac:dyDescent="0.15">
      <c r="A1731" s="550"/>
      <c r="B1731" s="400" t="s">
        <v>1512</v>
      </c>
      <c r="C1731" s="242" t="s">
        <v>2103</v>
      </c>
      <c r="D1731" s="416">
        <v>0.5</v>
      </c>
      <c r="E1731" s="402" t="s">
        <v>54</v>
      </c>
      <c r="F1731" s="500"/>
      <c r="G1731" s="501"/>
      <c r="H1731" s="405"/>
      <c r="I1731" s="406"/>
      <c r="J1731" s="407">
        <v>0.5</v>
      </c>
      <c r="K1731" s="408" t="s">
        <v>54</v>
      </c>
      <c r="L1731" s="501">
        <v>0</v>
      </c>
      <c r="M1731" s="423"/>
      <c r="N1731" s="424"/>
      <c r="O1731" s="425"/>
      <c r="P1731" s="535">
        <v>0</v>
      </c>
    </row>
    <row r="1732" spans="1:16" s="16" customFormat="1" ht="11.1" customHeight="1" x14ac:dyDescent="0.15">
      <c r="A1732" s="858"/>
      <c r="B1732" s="359">
        <v>0</v>
      </c>
      <c r="C1732" s="241" t="s">
        <v>2109</v>
      </c>
      <c r="D1732" s="386"/>
      <c r="E1732" s="387"/>
      <c r="F1732" s="497"/>
      <c r="G1732" s="498"/>
      <c r="H1732" s="390"/>
      <c r="I1732" s="391"/>
      <c r="J1732" s="411"/>
      <c r="K1732" s="412"/>
      <c r="L1732" s="413"/>
      <c r="M1732" s="398"/>
      <c r="N1732" s="359"/>
      <c r="O1732" s="399"/>
    </row>
    <row r="1733" spans="1:16" s="16" customFormat="1" ht="11.1" customHeight="1" x14ac:dyDescent="0.15">
      <c r="A1733" s="859"/>
      <c r="B1733" s="359" t="s">
        <v>2105</v>
      </c>
      <c r="C1733" s="241" t="s">
        <v>2103</v>
      </c>
      <c r="D1733" s="386"/>
      <c r="E1733" s="387"/>
      <c r="F1733" s="497"/>
      <c r="G1733" s="498"/>
      <c r="H1733" s="430"/>
      <c r="I1733" s="391"/>
      <c r="J1733" s="397"/>
      <c r="K1733" s="387"/>
      <c r="L1733" s="390"/>
      <c r="M1733" s="398"/>
      <c r="N1733" s="359"/>
      <c r="O1733" s="399"/>
    </row>
    <row r="1734" spans="1:16" s="16" customFormat="1" ht="11.1" customHeight="1" x14ac:dyDescent="0.15">
      <c r="A1734" s="860"/>
      <c r="B1734" s="400" t="s">
        <v>1512</v>
      </c>
      <c r="C1734" s="242" t="s">
        <v>2103</v>
      </c>
      <c r="D1734" s="416">
        <v>0.5</v>
      </c>
      <c r="E1734" s="402" t="s">
        <v>54</v>
      </c>
      <c r="F1734" s="500"/>
      <c r="G1734" s="501"/>
      <c r="H1734" s="405"/>
      <c r="I1734" s="406"/>
      <c r="J1734" s="407">
        <v>0.5</v>
      </c>
      <c r="K1734" s="408" t="s">
        <v>54</v>
      </c>
      <c r="L1734" s="501">
        <v>0</v>
      </c>
      <c r="M1734" s="398"/>
      <c r="N1734" s="359"/>
      <c r="O1734" s="399"/>
      <c r="P1734" s="535">
        <v>0</v>
      </c>
    </row>
    <row r="1735" spans="1:16" s="16" customFormat="1" ht="11.1" customHeight="1" x14ac:dyDescent="0.15">
      <c r="A1735" s="11">
        <v>0</v>
      </c>
      <c r="B1735" s="359">
        <v>0</v>
      </c>
      <c r="C1735" s="241"/>
      <c r="D1735" s="386"/>
      <c r="E1735" s="387"/>
      <c r="F1735" s="497"/>
      <c r="G1735" s="498"/>
      <c r="H1735" s="390"/>
      <c r="I1735" s="391"/>
      <c r="J1735" s="426"/>
      <c r="K1735" s="412"/>
      <c r="L1735" s="413"/>
      <c r="M1735" s="414"/>
      <c r="N1735" s="422"/>
      <c r="O1735" s="415"/>
    </row>
    <row r="1736" spans="1:16" s="16" customFormat="1" ht="11.1" customHeight="1" x14ac:dyDescent="0.15">
      <c r="A1736" s="381">
        <v>0</v>
      </c>
      <c r="B1736" s="375"/>
      <c r="C1736" s="241"/>
      <c r="D1736" s="386"/>
      <c r="E1736" s="387"/>
      <c r="F1736" s="497"/>
      <c r="G1736" s="498">
        <v>0</v>
      </c>
      <c r="H1736" s="390"/>
      <c r="I1736" s="391"/>
      <c r="J1736" s="427"/>
      <c r="K1736" s="387"/>
      <c r="L1736" s="547">
        <v>0</v>
      </c>
      <c r="M1736" s="548"/>
      <c r="N1736" s="549"/>
      <c r="O1736" s="447">
        <v>0</v>
      </c>
    </row>
    <row r="1737" spans="1:16" s="16" customFormat="1" ht="11.1" customHeight="1" x14ac:dyDescent="0.15">
      <c r="A1737" s="360">
        <v>0</v>
      </c>
      <c r="B1737" s="400"/>
      <c r="C1737" s="242"/>
      <c r="D1737" s="416"/>
      <c r="E1737" s="402"/>
      <c r="F1737" s="500"/>
      <c r="G1737" s="501">
        <v>0</v>
      </c>
      <c r="H1737" s="405"/>
      <c r="I1737" s="406"/>
      <c r="J1737" s="428"/>
      <c r="K1737" s="429"/>
      <c r="L1737" s="405"/>
      <c r="M1737" s="423"/>
      <c r="N1737" s="424"/>
      <c r="O1737" s="425"/>
    </row>
    <row r="1738" spans="1:16" s="16" customFormat="1" ht="11.1" customHeight="1" x14ac:dyDescent="0.15">
      <c r="A1738" s="380"/>
      <c r="B1738" s="379"/>
      <c r="C1738" s="378"/>
      <c r="D1738" s="377"/>
      <c r="E1738" s="13"/>
      <c r="F1738" s="494"/>
      <c r="G1738" s="483"/>
      <c r="H1738" s="376"/>
      <c r="I1738" s="336"/>
      <c r="J1738" s="328"/>
      <c r="K1738" s="13"/>
      <c r="M1738" s="231"/>
      <c r="N1738" s="12"/>
      <c r="O1738" s="329"/>
    </row>
    <row r="1739" spans="1:16" s="16" customFormat="1" ht="11.1" customHeight="1" x14ac:dyDescent="0.15">
      <c r="A1739" s="11"/>
      <c r="B1739" s="375"/>
      <c r="C1739" s="378"/>
      <c r="D1739" s="377"/>
      <c r="E1739" s="13"/>
      <c r="F1739" s="494"/>
      <c r="G1739" s="483">
        <v>0</v>
      </c>
      <c r="I1739" s="336"/>
      <c r="J1739" s="328"/>
      <c r="K1739" s="13"/>
      <c r="L1739" s="483">
        <v>0</v>
      </c>
      <c r="M1739" s="231"/>
      <c r="N1739" s="12"/>
      <c r="O1739" s="431">
        <v>0</v>
      </c>
      <c r="P1739" s="478">
        <v>0</v>
      </c>
    </row>
    <row r="1740" spans="1:16" s="16" customFormat="1" ht="11.1" customHeight="1" x14ac:dyDescent="0.15">
      <c r="A1740" s="373"/>
      <c r="B1740" s="372"/>
      <c r="C1740" s="371"/>
      <c r="D1740" s="370"/>
      <c r="E1740" s="369"/>
      <c r="F1740" s="502"/>
      <c r="G1740" s="503"/>
      <c r="H1740" s="366"/>
      <c r="I1740" s="365"/>
      <c r="J1740" s="364"/>
      <c r="K1740" s="369"/>
      <c r="L1740" s="366"/>
      <c r="M1740" s="383"/>
      <c r="N1740" s="384"/>
      <c r="O1740" s="385"/>
    </row>
    <row r="1741" spans="1:16" s="3" customFormat="1" ht="13.5" x14ac:dyDescent="0.15">
      <c r="A1741" s="1"/>
      <c r="B1741" s="2"/>
      <c r="C1741" s="240"/>
      <c r="D1741" s="4"/>
      <c r="E1741" s="5"/>
      <c r="F1741" s="489"/>
      <c r="G1741" s="490"/>
      <c r="H1741" s="8"/>
      <c r="I1741" s="9"/>
      <c r="K1741" s="5"/>
      <c r="N1741" s="8" t="s">
        <v>581</v>
      </c>
      <c r="O1741" s="5">
        <v>35</v>
      </c>
    </row>
    <row r="1742" spans="1:16" s="10" customFormat="1" ht="30" customHeight="1" x14ac:dyDescent="0.15">
      <c r="A1742" s="1089" t="s">
        <v>1795</v>
      </c>
      <c r="B1742" s="1090"/>
      <c r="C1742" s="1090"/>
      <c r="D1742" s="1090"/>
      <c r="E1742" s="1090"/>
      <c r="F1742" s="1090"/>
      <c r="G1742" s="1090"/>
      <c r="H1742" s="1090"/>
      <c r="I1742" s="1090"/>
      <c r="J1742" s="1090"/>
      <c r="K1742" s="1090"/>
      <c r="L1742" s="1090"/>
      <c r="M1742" s="1090"/>
      <c r="N1742" s="1090"/>
      <c r="O1742" s="1091"/>
    </row>
    <row r="1743" spans="1:16" s="10" customFormat="1" ht="13.5" customHeight="1" x14ac:dyDescent="0.15">
      <c r="A1743" s="274"/>
      <c r="B1743" s="27" t="s">
        <v>1828</v>
      </c>
      <c r="C1743" s="275"/>
      <c r="D1743" s="275"/>
      <c r="E1743" s="275"/>
      <c r="F1743" s="491"/>
      <c r="G1743" s="491"/>
      <c r="H1743" s="275"/>
      <c r="I1743" s="275"/>
      <c r="J1743" s="275"/>
      <c r="K1743" s="275"/>
      <c r="L1743" s="275"/>
      <c r="M1743" s="275"/>
      <c r="N1743" s="275"/>
      <c r="O1743" s="434"/>
    </row>
    <row r="1744" spans="1:16" s="10" customFormat="1" ht="15.95" customHeight="1" x14ac:dyDescent="0.15">
      <c r="A1744" s="1092" t="s">
        <v>6</v>
      </c>
      <c r="B1744" s="1095" t="s">
        <v>34</v>
      </c>
      <c r="C1744" s="1098" t="s">
        <v>9</v>
      </c>
      <c r="D1744" s="1101" t="s">
        <v>1850</v>
      </c>
      <c r="E1744" s="1102"/>
      <c r="F1744" s="1102"/>
      <c r="G1744" s="1102"/>
      <c r="H1744" s="1102"/>
      <c r="I1744" s="1103"/>
      <c r="J1744" s="1101" t="s">
        <v>1851</v>
      </c>
      <c r="K1744" s="1102"/>
      <c r="L1744" s="1107"/>
      <c r="M1744" s="1109" t="s">
        <v>1852</v>
      </c>
      <c r="N1744" s="1102"/>
      <c r="O1744" s="1103"/>
    </row>
    <row r="1745" spans="1:15" s="10" customFormat="1" ht="15.95" customHeight="1" x14ac:dyDescent="0.15">
      <c r="A1745" s="1093"/>
      <c r="B1745" s="1096"/>
      <c r="C1745" s="1099"/>
      <c r="D1745" s="1104"/>
      <c r="E1745" s="1105"/>
      <c r="F1745" s="1105"/>
      <c r="G1745" s="1105"/>
      <c r="H1745" s="1105"/>
      <c r="I1745" s="1106"/>
      <c r="J1745" s="1104"/>
      <c r="K1745" s="1105"/>
      <c r="L1745" s="1108"/>
      <c r="M1745" s="1110"/>
      <c r="N1745" s="1105"/>
      <c r="O1745" s="1106"/>
    </row>
    <row r="1746" spans="1:15" s="3" customFormat="1" ht="15.95" customHeight="1" x14ac:dyDescent="0.15">
      <c r="A1746" s="1094"/>
      <c r="B1746" s="1097"/>
      <c r="C1746" s="1100"/>
      <c r="D1746" s="334" t="s">
        <v>4</v>
      </c>
      <c r="E1746" s="296" t="s">
        <v>5</v>
      </c>
      <c r="F1746" s="492"/>
      <c r="G1746" s="493"/>
      <c r="H1746" s="1111"/>
      <c r="I1746" s="1112"/>
      <c r="J1746" s="326" t="s">
        <v>4</v>
      </c>
      <c r="K1746" s="296" t="s">
        <v>5</v>
      </c>
      <c r="L1746" s="299"/>
      <c r="M1746" s="300" t="s">
        <v>4</v>
      </c>
      <c r="N1746" s="296" t="s">
        <v>5</v>
      </c>
      <c r="O1746" s="327"/>
    </row>
    <row r="1747" spans="1:15" s="16" customFormat="1" ht="11.1" customHeight="1" x14ac:dyDescent="0.15">
      <c r="A1747" s="11">
        <v>0</v>
      </c>
      <c r="B1747" s="12">
        <v>0</v>
      </c>
      <c r="C1747" s="241">
        <v>0</v>
      </c>
      <c r="D1747" s="335"/>
      <c r="E1747" s="13"/>
      <c r="F1747" s="494"/>
      <c r="G1747" s="483"/>
      <c r="I1747" s="336"/>
      <c r="J1747" s="328"/>
      <c r="K1747" s="13"/>
      <c r="M1747" s="231"/>
      <c r="N1747" s="12"/>
      <c r="O1747" s="329"/>
    </row>
    <row r="1748" spans="1:15" s="16" customFormat="1" ht="11.1" customHeight="1" x14ac:dyDescent="0.15">
      <c r="A1748" s="381">
        <v>0</v>
      </c>
      <c r="B1748" s="12">
        <v>0</v>
      </c>
      <c r="C1748" s="382">
        <v>0</v>
      </c>
      <c r="D1748" s="335"/>
      <c r="E1748" s="13"/>
      <c r="F1748" s="494"/>
      <c r="G1748" s="483"/>
      <c r="I1748" s="336"/>
      <c r="J1748" s="328"/>
      <c r="K1748" s="13"/>
      <c r="M1748" s="231"/>
      <c r="N1748" s="12"/>
      <c r="O1748" s="329"/>
    </row>
    <row r="1749" spans="1:15" s="16" customFormat="1" ht="11.1" customHeight="1" x14ac:dyDescent="0.15">
      <c r="A1749" s="360" t="s">
        <v>2110</v>
      </c>
      <c r="B1749" s="361" t="s">
        <v>1843</v>
      </c>
      <c r="C1749" s="363">
        <v>0</v>
      </c>
      <c r="D1749" s="337">
        <v>0</v>
      </c>
      <c r="E1749" s="362">
        <v>0</v>
      </c>
      <c r="F1749" s="495"/>
      <c r="G1749" s="496"/>
      <c r="H1749" s="20"/>
      <c r="I1749" s="338"/>
      <c r="J1749" s="328"/>
      <c r="K1749" s="13"/>
      <c r="M1749" s="231"/>
      <c r="N1749" s="12"/>
      <c r="O1749" s="329"/>
    </row>
    <row r="1750" spans="1:15" s="436" customFormat="1" ht="11.1" customHeight="1" x14ac:dyDescent="0.15">
      <c r="A1750" s="11">
        <v>0</v>
      </c>
      <c r="B1750" s="359">
        <v>0</v>
      </c>
      <c r="C1750" s="241">
        <v>0</v>
      </c>
      <c r="D1750" s="386"/>
      <c r="E1750" s="387"/>
      <c r="F1750" s="497"/>
      <c r="G1750" s="498"/>
      <c r="H1750" s="390"/>
      <c r="I1750" s="391"/>
      <c r="J1750" s="411"/>
      <c r="K1750" s="412"/>
      <c r="L1750" s="413"/>
      <c r="M1750" s="414"/>
      <c r="N1750" s="412"/>
      <c r="O1750" s="415"/>
    </row>
    <row r="1751" spans="1:15" s="436" customFormat="1" ht="11.1" customHeight="1" x14ac:dyDescent="0.15">
      <c r="A1751" s="381">
        <v>0</v>
      </c>
      <c r="B1751" s="359">
        <v>0</v>
      </c>
      <c r="C1751" s="241" t="s">
        <v>1247</v>
      </c>
      <c r="D1751" s="386"/>
      <c r="E1751" s="387"/>
      <c r="F1751" s="497"/>
      <c r="G1751" s="498"/>
      <c r="H1751" s="430"/>
      <c r="I1751" s="391"/>
      <c r="J1751" s="397"/>
      <c r="K1751" s="387"/>
      <c r="L1751" s="390"/>
      <c r="M1751" s="398"/>
      <c r="N1751" s="387"/>
      <c r="O1751" s="399"/>
    </row>
    <row r="1752" spans="1:15" s="436" customFormat="1" ht="11.1" customHeight="1" x14ac:dyDescent="0.15">
      <c r="A1752" s="360">
        <v>0</v>
      </c>
      <c r="B1752" s="400" t="s">
        <v>704</v>
      </c>
      <c r="C1752" s="242" t="s">
        <v>2111</v>
      </c>
      <c r="D1752" s="416">
        <v>4</v>
      </c>
      <c r="E1752" s="402" t="s">
        <v>1211</v>
      </c>
      <c r="F1752" s="500"/>
      <c r="G1752" s="501"/>
      <c r="H1752" s="405"/>
      <c r="I1752" s="406"/>
      <c r="J1752" s="407">
        <v>0</v>
      </c>
      <c r="K1752" s="408"/>
      <c r="L1752" s="501">
        <v>0</v>
      </c>
      <c r="M1752" s="409">
        <v>4</v>
      </c>
      <c r="N1752" s="408" t="s">
        <v>1211</v>
      </c>
      <c r="O1752" s="410">
        <v>0</v>
      </c>
    </row>
    <row r="1753" spans="1:15" s="436" customFormat="1" ht="11.1" customHeight="1" x14ac:dyDescent="0.15">
      <c r="A1753" s="11">
        <v>0</v>
      </c>
      <c r="B1753" s="359">
        <v>0</v>
      </c>
      <c r="C1753" s="241">
        <v>0</v>
      </c>
      <c r="D1753" s="386"/>
      <c r="E1753" s="387"/>
      <c r="F1753" s="497"/>
      <c r="G1753" s="498"/>
      <c r="H1753" s="390"/>
      <c r="I1753" s="391"/>
      <c r="J1753" s="411"/>
      <c r="K1753" s="412"/>
      <c r="L1753" s="413"/>
      <c r="M1753" s="414"/>
      <c r="N1753" s="412"/>
      <c r="O1753" s="415"/>
    </row>
    <row r="1754" spans="1:15" s="436" customFormat="1" ht="11.1" customHeight="1" x14ac:dyDescent="0.15">
      <c r="A1754" s="381">
        <v>0</v>
      </c>
      <c r="B1754" s="359">
        <v>0</v>
      </c>
      <c r="C1754" s="241" t="s">
        <v>1246</v>
      </c>
      <c r="D1754" s="386"/>
      <c r="E1754" s="387"/>
      <c r="F1754" s="497"/>
      <c r="G1754" s="498"/>
      <c r="H1754" s="390"/>
      <c r="I1754" s="391"/>
      <c r="J1754" s="397"/>
      <c r="K1754" s="387"/>
      <c r="L1754" s="390"/>
      <c r="M1754" s="398"/>
      <c r="N1754" s="387"/>
      <c r="O1754" s="399"/>
    </row>
    <row r="1755" spans="1:15" s="436" customFormat="1" ht="11.1" customHeight="1" x14ac:dyDescent="0.15">
      <c r="A1755" s="360">
        <v>0</v>
      </c>
      <c r="B1755" s="400" t="s">
        <v>704</v>
      </c>
      <c r="C1755" s="861" t="s">
        <v>2111</v>
      </c>
      <c r="D1755" s="416">
        <v>1</v>
      </c>
      <c r="E1755" s="402" t="s">
        <v>1211</v>
      </c>
      <c r="F1755" s="500"/>
      <c r="G1755" s="501"/>
      <c r="H1755" s="405"/>
      <c r="I1755" s="406"/>
      <c r="J1755" s="407">
        <v>0</v>
      </c>
      <c r="K1755" s="408"/>
      <c r="L1755" s="501">
        <v>0</v>
      </c>
      <c r="M1755" s="409">
        <v>1</v>
      </c>
      <c r="N1755" s="408" t="s">
        <v>1211</v>
      </c>
      <c r="O1755" s="410">
        <v>0</v>
      </c>
    </row>
    <row r="1756" spans="1:15" s="436" customFormat="1" ht="11.1" customHeight="1" x14ac:dyDescent="0.15">
      <c r="A1756" s="11">
        <v>0</v>
      </c>
      <c r="B1756" s="359">
        <v>0</v>
      </c>
      <c r="C1756" s="241" t="s">
        <v>1245</v>
      </c>
      <c r="D1756" s="386"/>
      <c r="E1756" s="387"/>
      <c r="F1756" s="497"/>
      <c r="G1756" s="498"/>
      <c r="H1756" s="390"/>
      <c r="I1756" s="391"/>
      <c r="J1756" s="411"/>
      <c r="K1756" s="412"/>
      <c r="L1756" s="413"/>
      <c r="M1756" s="414"/>
      <c r="N1756" s="412"/>
      <c r="O1756" s="415"/>
    </row>
    <row r="1757" spans="1:15" s="436" customFormat="1" ht="11.1" customHeight="1" x14ac:dyDescent="0.15">
      <c r="A1757" s="381">
        <v>0</v>
      </c>
      <c r="B1757" s="359" t="s">
        <v>1516</v>
      </c>
      <c r="C1757" s="241" t="s">
        <v>2112</v>
      </c>
      <c r="D1757" s="386"/>
      <c r="E1757" s="387"/>
      <c r="F1757" s="497"/>
      <c r="G1757" s="498"/>
      <c r="H1757" s="390"/>
      <c r="I1757" s="391"/>
      <c r="J1757" s="397"/>
      <c r="K1757" s="387"/>
      <c r="L1757" s="390"/>
      <c r="M1757" s="398"/>
      <c r="N1757" s="387"/>
      <c r="O1757" s="399"/>
    </row>
    <row r="1758" spans="1:15" s="436" customFormat="1" ht="11.1" customHeight="1" x14ac:dyDescent="0.15">
      <c r="A1758" s="360">
        <v>0</v>
      </c>
      <c r="B1758" s="400" t="s">
        <v>1517</v>
      </c>
      <c r="C1758" s="242" t="s">
        <v>2113</v>
      </c>
      <c r="D1758" s="416">
        <v>1</v>
      </c>
      <c r="E1758" s="402" t="s">
        <v>1211</v>
      </c>
      <c r="F1758" s="500"/>
      <c r="G1758" s="501"/>
      <c r="H1758" s="405"/>
      <c r="I1758" s="406"/>
      <c r="J1758" s="407">
        <v>1</v>
      </c>
      <c r="K1758" s="408" t="s">
        <v>1211</v>
      </c>
      <c r="L1758" s="501">
        <v>0</v>
      </c>
      <c r="M1758" s="409">
        <v>0</v>
      </c>
      <c r="N1758" s="408"/>
      <c r="O1758" s="410">
        <v>0</v>
      </c>
    </row>
    <row r="1759" spans="1:15" s="436" customFormat="1" ht="11.1" customHeight="1" x14ac:dyDescent="0.15">
      <c r="A1759" s="11">
        <v>0</v>
      </c>
      <c r="B1759" s="359">
        <v>0</v>
      </c>
      <c r="C1759" s="241" t="s">
        <v>1243</v>
      </c>
      <c r="D1759" s="386"/>
      <c r="E1759" s="387"/>
      <c r="F1759" s="497"/>
      <c r="G1759" s="498"/>
      <c r="H1759" s="390"/>
      <c r="I1759" s="391"/>
      <c r="J1759" s="411"/>
      <c r="K1759" s="412"/>
      <c r="L1759" s="413"/>
      <c r="M1759" s="414"/>
      <c r="N1759" s="412"/>
      <c r="O1759" s="415"/>
    </row>
    <row r="1760" spans="1:15" s="436" customFormat="1" ht="11.1" customHeight="1" x14ac:dyDescent="0.15">
      <c r="A1760" s="381">
        <v>0</v>
      </c>
      <c r="B1760" s="359" t="s">
        <v>1571</v>
      </c>
      <c r="C1760" s="241" t="s">
        <v>2112</v>
      </c>
      <c r="D1760" s="386"/>
      <c r="E1760" s="387"/>
      <c r="F1760" s="497"/>
      <c r="G1760" s="498"/>
      <c r="H1760" s="430"/>
      <c r="I1760" s="391"/>
      <c r="J1760" s="397"/>
      <c r="K1760" s="387"/>
      <c r="L1760" s="390"/>
      <c r="M1760" s="398"/>
      <c r="N1760" s="387"/>
      <c r="O1760" s="399"/>
    </row>
    <row r="1761" spans="1:15" s="436" customFormat="1" ht="11.1" customHeight="1" x14ac:dyDescent="0.15">
      <c r="A1761" s="360">
        <v>0</v>
      </c>
      <c r="B1761" s="400" t="s">
        <v>1517</v>
      </c>
      <c r="C1761" s="242" t="s">
        <v>2113</v>
      </c>
      <c r="D1761" s="416">
        <v>1</v>
      </c>
      <c r="E1761" s="402" t="s">
        <v>1211</v>
      </c>
      <c r="F1761" s="500"/>
      <c r="G1761" s="501"/>
      <c r="H1761" s="405"/>
      <c r="I1761" s="406"/>
      <c r="J1761" s="407">
        <v>0</v>
      </c>
      <c r="K1761" s="408"/>
      <c r="L1761" s="501">
        <v>0</v>
      </c>
      <c r="M1761" s="409">
        <v>1</v>
      </c>
      <c r="N1761" s="408" t="s">
        <v>1211</v>
      </c>
      <c r="O1761" s="410">
        <v>0</v>
      </c>
    </row>
    <row r="1762" spans="1:15" s="436" customFormat="1" ht="11.1" customHeight="1" x14ac:dyDescent="0.15">
      <c r="A1762" s="11">
        <v>0</v>
      </c>
      <c r="B1762" s="359">
        <v>0</v>
      </c>
      <c r="C1762" s="241" t="s">
        <v>1244</v>
      </c>
      <c r="D1762" s="386"/>
      <c r="E1762" s="387"/>
      <c r="F1762" s="497"/>
      <c r="G1762" s="498"/>
      <c r="H1762" s="390"/>
      <c r="I1762" s="391"/>
      <c r="J1762" s="411"/>
      <c r="K1762" s="412"/>
      <c r="L1762" s="413"/>
      <c r="M1762" s="414"/>
      <c r="N1762" s="412"/>
      <c r="O1762" s="415"/>
    </row>
    <row r="1763" spans="1:15" s="436" customFormat="1" ht="11.1" customHeight="1" x14ac:dyDescent="0.15">
      <c r="A1763" s="381">
        <v>0</v>
      </c>
      <c r="B1763" s="359" t="s">
        <v>1518</v>
      </c>
      <c r="C1763" s="241" t="s">
        <v>2112</v>
      </c>
      <c r="D1763" s="386"/>
      <c r="E1763" s="387"/>
      <c r="F1763" s="497"/>
      <c r="G1763" s="498"/>
      <c r="H1763" s="430"/>
      <c r="I1763" s="391"/>
      <c r="J1763" s="397"/>
      <c r="K1763" s="387"/>
      <c r="L1763" s="390"/>
      <c r="M1763" s="398"/>
      <c r="N1763" s="387"/>
      <c r="O1763" s="399"/>
    </row>
    <row r="1764" spans="1:15" s="436" customFormat="1" ht="11.1" customHeight="1" x14ac:dyDescent="0.15">
      <c r="A1764" s="360">
        <v>0</v>
      </c>
      <c r="B1764" s="400" t="s">
        <v>1517</v>
      </c>
      <c r="C1764" s="242" t="s">
        <v>2113</v>
      </c>
      <c r="D1764" s="416">
        <v>1</v>
      </c>
      <c r="E1764" s="402" t="s">
        <v>1211</v>
      </c>
      <c r="F1764" s="500"/>
      <c r="G1764" s="501"/>
      <c r="H1764" s="405"/>
      <c r="I1764" s="406"/>
      <c r="J1764" s="407">
        <v>1</v>
      </c>
      <c r="K1764" s="408" t="s">
        <v>1211</v>
      </c>
      <c r="L1764" s="501">
        <v>0</v>
      </c>
      <c r="M1764" s="409">
        <v>0</v>
      </c>
      <c r="N1764" s="408"/>
      <c r="O1764" s="410">
        <v>0</v>
      </c>
    </row>
    <row r="1765" spans="1:15" s="436" customFormat="1" ht="11.1" customHeight="1" x14ac:dyDescent="0.15">
      <c r="A1765" s="11">
        <v>0</v>
      </c>
      <c r="B1765" s="359">
        <v>0</v>
      </c>
      <c r="C1765" s="241" t="s">
        <v>1243</v>
      </c>
      <c r="D1765" s="386"/>
      <c r="E1765" s="387"/>
      <c r="F1765" s="497"/>
      <c r="G1765" s="498"/>
      <c r="H1765" s="390"/>
      <c r="I1765" s="391"/>
      <c r="J1765" s="411"/>
      <c r="K1765" s="412"/>
      <c r="L1765" s="413"/>
      <c r="M1765" s="414"/>
      <c r="N1765" s="412"/>
      <c r="O1765" s="415"/>
    </row>
    <row r="1766" spans="1:15" s="436" customFormat="1" ht="11.1" customHeight="1" x14ac:dyDescent="0.15">
      <c r="A1766" s="381">
        <v>0</v>
      </c>
      <c r="B1766" s="359" t="s">
        <v>1519</v>
      </c>
      <c r="C1766" s="241" t="s">
        <v>2112</v>
      </c>
      <c r="D1766" s="386"/>
      <c r="E1766" s="387"/>
      <c r="F1766" s="497"/>
      <c r="G1766" s="498"/>
      <c r="H1766" s="390"/>
      <c r="I1766" s="391"/>
      <c r="J1766" s="397"/>
      <c r="K1766" s="387"/>
      <c r="L1766" s="390"/>
      <c r="M1766" s="398"/>
      <c r="N1766" s="387"/>
      <c r="O1766" s="399"/>
    </row>
    <row r="1767" spans="1:15" s="436" customFormat="1" ht="11.1" customHeight="1" x14ac:dyDescent="0.15">
      <c r="A1767" s="360">
        <v>0</v>
      </c>
      <c r="B1767" s="400" t="s">
        <v>1517</v>
      </c>
      <c r="C1767" s="242" t="s">
        <v>2113</v>
      </c>
      <c r="D1767" s="416">
        <v>1</v>
      </c>
      <c r="E1767" s="402" t="s">
        <v>1211</v>
      </c>
      <c r="F1767" s="500"/>
      <c r="G1767" s="501"/>
      <c r="H1767" s="405"/>
      <c r="I1767" s="406"/>
      <c r="J1767" s="407">
        <v>1</v>
      </c>
      <c r="K1767" s="408" t="s">
        <v>1211</v>
      </c>
      <c r="L1767" s="501">
        <v>0</v>
      </c>
      <c r="M1767" s="409">
        <v>0</v>
      </c>
      <c r="N1767" s="408"/>
      <c r="O1767" s="410">
        <v>0</v>
      </c>
    </row>
    <row r="1768" spans="1:15" s="436" customFormat="1" ht="11.1" customHeight="1" x14ac:dyDescent="0.15">
      <c r="A1768" s="11">
        <v>0</v>
      </c>
      <c r="B1768" s="359">
        <v>0</v>
      </c>
      <c r="C1768" s="241">
        <v>0</v>
      </c>
      <c r="D1768" s="386"/>
      <c r="E1768" s="387"/>
      <c r="F1768" s="497"/>
      <c r="G1768" s="498"/>
      <c r="H1768" s="390"/>
      <c r="I1768" s="391"/>
      <c r="J1768" s="411"/>
      <c r="K1768" s="412"/>
      <c r="L1768" s="413"/>
      <c r="M1768" s="414"/>
      <c r="N1768" s="412"/>
      <c r="O1768" s="415"/>
    </row>
    <row r="1769" spans="1:15" s="436" customFormat="1" ht="11.1" customHeight="1" x14ac:dyDescent="0.15">
      <c r="A1769" s="381">
        <v>0</v>
      </c>
      <c r="B1769" s="359" t="s">
        <v>1572</v>
      </c>
      <c r="C1769" s="241" t="s">
        <v>1033</v>
      </c>
      <c r="D1769" s="386"/>
      <c r="E1769" s="387"/>
      <c r="F1769" s="497"/>
      <c r="G1769" s="498"/>
      <c r="H1769" s="390"/>
      <c r="I1769" s="391"/>
      <c r="J1769" s="397"/>
      <c r="K1769" s="387"/>
      <c r="L1769" s="390"/>
      <c r="M1769" s="398"/>
      <c r="N1769" s="387"/>
      <c r="O1769" s="399"/>
    </row>
    <row r="1770" spans="1:15" s="436" customFormat="1" ht="11.1" customHeight="1" x14ac:dyDescent="0.15">
      <c r="A1770" s="360">
        <v>0</v>
      </c>
      <c r="B1770" s="400" t="s">
        <v>1573</v>
      </c>
      <c r="C1770" s="242" t="s">
        <v>1692</v>
      </c>
      <c r="D1770" s="416">
        <v>1</v>
      </c>
      <c r="E1770" s="402" t="s">
        <v>1211</v>
      </c>
      <c r="F1770" s="500"/>
      <c r="G1770" s="501"/>
      <c r="H1770" s="405"/>
      <c r="I1770" s="406"/>
      <c r="J1770" s="407">
        <v>0</v>
      </c>
      <c r="K1770" s="408"/>
      <c r="L1770" s="501">
        <v>0</v>
      </c>
      <c r="M1770" s="409">
        <v>1</v>
      </c>
      <c r="N1770" s="408" t="s">
        <v>1211</v>
      </c>
      <c r="O1770" s="410">
        <v>0</v>
      </c>
    </row>
    <row r="1771" spans="1:15" s="436" customFormat="1" ht="11.1" customHeight="1" x14ac:dyDescent="0.15">
      <c r="A1771" s="11">
        <v>0</v>
      </c>
      <c r="B1771" s="359">
        <v>0</v>
      </c>
      <c r="C1771" s="241" t="s">
        <v>1033</v>
      </c>
      <c r="D1771" s="386"/>
      <c r="E1771" s="387"/>
      <c r="F1771" s="497"/>
      <c r="G1771" s="498"/>
      <c r="H1771" s="390"/>
      <c r="I1771" s="391"/>
      <c r="J1771" s="411"/>
      <c r="K1771" s="412"/>
      <c r="L1771" s="413"/>
      <c r="M1771" s="414"/>
      <c r="N1771" s="412"/>
      <c r="O1771" s="415"/>
    </row>
    <row r="1772" spans="1:15" s="436" customFormat="1" ht="11.1" customHeight="1" x14ac:dyDescent="0.15">
      <c r="A1772" s="381">
        <v>0</v>
      </c>
      <c r="B1772" s="359" t="s">
        <v>1520</v>
      </c>
      <c r="C1772" s="241" t="s">
        <v>1693</v>
      </c>
      <c r="D1772" s="386"/>
      <c r="E1772" s="387"/>
      <c r="F1772" s="497"/>
      <c r="G1772" s="498"/>
      <c r="H1772" s="430"/>
      <c r="I1772" s="391"/>
      <c r="J1772" s="397"/>
      <c r="K1772" s="387"/>
      <c r="L1772" s="390"/>
      <c r="M1772" s="398"/>
      <c r="N1772" s="387"/>
      <c r="O1772" s="399"/>
    </row>
    <row r="1773" spans="1:15" s="436" customFormat="1" ht="11.1" customHeight="1" x14ac:dyDescent="0.15">
      <c r="A1773" s="360">
        <v>0</v>
      </c>
      <c r="B1773" s="400" t="s">
        <v>1521</v>
      </c>
      <c r="C1773" s="242" t="s">
        <v>1694</v>
      </c>
      <c r="D1773" s="416">
        <v>1</v>
      </c>
      <c r="E1773" s="402" t="s">
        <v>1211</v>
      </c>
      <c r="F1773" s="500"/>
      <c r="G1773" s="501"/>
      <c r="H1773" s="405"/>
      <c r="I1773" s="406"/>
      <c r="J1773" s="407">
        <v>1</v>
      </c>
      <c r="K1773" s="408" t="s">
        <v>1211</v>
      </c>
      <c r="L1773" s="501">
        <v>0</v>
      </c>
      <c r="M1773" s="409">
        <v>0</v>
      </c>
      <c r="N1773" s="408"/>
      <c r="O1773" s="410">
        <v>0</v>
      </c>
    </row>
    <row r="1774" spans="1:15" s="436" customFormat="1" ht="11.1" customHeight="1" x14ac:dyDescent="0.15">
      <c r="A1774" s="11">
        <v>0</v>
      </c>
      <c r="B1774" s="359">
        <v>0</v>
      </c>
      <c r="C1774" s="241" t="s">
        <v>1033</v>
      </c>
      <c r="D1774" s="386"/>
      <c r="E1774" s="387"/>
      <c r="F1774" s="497"/>
      <c r="G1774" s="498"/>
      <c r="H1774" s="390"/>
      <c r="I1774" s="391"/>
      <c r="J1774" s="411"/>
      <c r="K1774" s="412"/>
      <c r="L1774" s="413"/>
      <c r="M1774" s="414"/>
      <c r="N1774" s="412"/>
      <c r="O1774" s="415"/>
    </row>
    <row r="1775" spans="1:15" s="436" customFormat="1" ht="11.1" customHeight="1" x14ac:dyDescent="0.15">
      <c r="A1775" s="381">
        <v>0</v>
      </c>
      <c r="B1775" s="359" t="s">
        <v>1522</v>
      </c>
      <c r="C1775" s="241" t="s">
        <v>1695</v>
      </c>
      <c r="D1775" s="386"/>
      <c r="E1775" s="387"/>
      <c r="F1775" s="497"/>
      <c r="G1775" s="498"/>
      <c r="H1775" s="390"/>
      <c r="I1775" s="391"/>
      <c r="J1775" s="397"/>
      <c r="K1775" s="387"/>
      <c r="L1775" s="390"/>
      <c r="M1775" s="398"/>
      <c r="N1775" s="387"/>
      <c r="O1775" s="399"/>
    </row>
    <row r="1776" spans="1:15" s="436" customFormat="1" ht="11.1" customHeight="1" x14ac:dyDescent="0.15">
      <c r="A1776" s="360">
        <v>0</v>
      </c>
      <c r="B1776" s="400" t="s">
        <v>1521</v>
      </c>
      <c r="C1776" s="242" t="s">
        <v>1694</v>
      </c>
      <c r="D1776" s="416">
        <v>1</v>
      </c>
      <c r="E1776" s="402" t="s">
        <v>1211</v>
      </c>
      <c r="F1776" s="500"/>
      <c r="G1776" s="501"/>
      <c r="H1776" s="405"/>
      <c r="I1776" s="406"/>
      <c r="J1776" s="407">
        <v>1</v>
      </c>
      <c r="K1776" s="408" t="s">
        <v>1211</v>
      </c>
      <c r="L1776" s="501">
        <v>0</v>
      </c>
      <c r="M1776" s="409">
        <v>0</v>
      </c>
      <c r="N1776" s="408"/>
      <c r="O1776" s="410">
        <v>0</v>
      </c>
    </row>
    <row r="1777" spans="1:16" s="436" customFormat="1" ht="11.1" customHeight="1" x14ac:dyDescent="0.15">
      <c r="A1777" s="11">
        <v>0</v>
      </c>
      <c r="B1777" s="359">
        <v>0</v>
      </c>
      <c r="C1777" s="241">
        <v>0</v>
      </c>
      <c r="D1777" s="386"/>
      <c r="E1777" s="387"/>
      <c r="F1777" s="497"/>
      <c r="G1777" s="498"/>
      <c r="H1777" s="390"/>
      <c r="I1777" s="391"/>
      <c r="J1777" s="411"/>
      <c r="K1777" s="412"/>
      <c r="L1777" s="413"/>
      <c r="M1777" s="414"/>
      <c r="N1777" s="412"/>
      <c r="O1777" s="415"/>
    </row>
    <row r="1778" spans="1:16" s="436" customFormat="1" ht="11.1" customHeight="1" x14ac:dyDescent="0.15">
      <c r="A1778" s="381">
        <v>0</v>
      </c>
      <c r="B1778" s="359" t="s">
        <v>1523</v>
      </c>
      <c r="C1778" s="241" t="s">
        <v>1033</v>
      </c>
      <c r="D1778" s="386"/>
      <c r="E1778" s="387"/>
      <c r="F1778" s="497"/>
      <c r="G1778" s="498"/>
      <c r="H1778" s="390"/>
      <c r="I1778" s="391"/>
      <c r="J1778" s="397"/>
      <c r="K1778" s="387"/>
      <c r="L1778" s="390"/>
      <c r="M1778" s="398"/>
      <c r="N1778" s="387"/>
      <c r="O1778" s="399"/>
    </row>
    <row r="1779" spans="1:16" s="436" customFormat="1" ht="11.1" customHeight="1" x14ac:dyDescent="0.15">
      <c r="A1779" s="360">
        <v>0</v>
      </c>
      <c r="B1779" s="400" t="s">
        <v>1696</v>
      </c>
      <c r="C1779" s="242" t="s">
        <v>1103</v>
      </c>
      <c r="D1779" s="416">
        <v>29.2</v>
      </c>
      <c r="E1779" s="402" t="s">
        <v>641</v>
      </c>
      <c r="F1779" s="500"/>
      <c r="G1779" s="501"/>
      <c r="H1779" s="405"/>
      <c r="I1779" s="406"/>
      <c r="J1779" s="407">
        <v>15.3</v>
      </c>
      <c r="K1779" s="408" t="s">
        <v>641</v>
      </c>
      <c r="L1779" s="501">
        <v>0</v>
      </c>
      <c r="M1779" s="409">
        <v>13.9</v>
      </c>
      <c r="N1779" s="408" t="s">
        <v>641</v>
      </c>
      <c r="O1779" s="410">
        <v>0</v>
      </c>
    </row>
    <row r="1780" spans="1:16" s="436" customFormat="1" ht="11.1" customHeight="1" x14ac:dyDescent="0.15">
      <c r="A1780" s="11">
        <v>0</v>
      </c>
      <c r="B1780" s="359">
        <v>0</v>
      </c>
      <c r="C1780" s="241">
        <v>0</v>
      </c>
      <c r="D1780" s="386"/>
      <c r="E1780" s="387"/>
      <c r="F1780" s="497"/>
      <c r="G1780" s="498"/>
      <c r="H1780" s="390"/>
      <c r="I1780" s="391"/>
      <c r="J1780" s="411"/>
      <c r="K1780" s="412"/>
      <c r="L1780" s="413"/>
      <c r="M1780" s="414"/>
      <c r="N1780" s="412"/>
      <c r="O1780" s="415"/>
    </row>
    <row r="1781" spans="1:16" s="436" customFormat="1" ht="11.1" customHeight="1" x14ac:dyDescent="0.15">
      <c r="A1781" s="381">
        <v>0</v>
      </c>
      <c r="B1781" s="359" t="s">
        <v>1523</v>
      </c>
      <c r="C1781" s="241" t="s">
        <v>1033</v>
      </c>
      <c r="D1781" s="386"/>
      <c r="E1781" s="387"/>
      <c r="F1781" s="497"/>
      <c r="G1781" s="498"/>
      <c r="H1781" s="390"/>
      <c r="I1781" s="391"/>
      <c r="J1781" s="397"/>
      <c r="K1781" s="387"/>
      <c r="L1781" s="390"/>
      <c r="M1781" s="398"/>
      <c r="N1781" s="387"/>
      <c r="O1781" s="399"/>
    </row>
    <row r="1782" spans="1:16" s="436" customFormat="1" ht="11.1" customHeight="1" x14ac:dyDescent="0.15">
      <c r="A1782" s="360">
        <v>0</v>
      </c>
      <c r="B1782" s="400" t="s">
        <v>1696</v>
      </c>
      <c r="C1782" s="242" t="s">
        <v>1104</v>
      </c>
      <c r="D1782" s="416">
        <v>2.2999999999999998</v>
      </c>
      <c r="E1782" s="402" t="s">
        <v>641</v>
      </c>
      <c r="F1782" s="500"/>
      <c r="G1782" s="501"/>
      <c r="H1782" s="405"/>
      <c r="I1782" s="406"/>
      <c r="J1782" s="407">
        <v>0</v>
      </c>
      <c r="K1782" s="408"/>
      <c r="L1782" s="501">
        <v>0</v>
      </c>
      <c r="M1782" s="409">
        <v>2.2999999999999998</v>
      </c>
      <c r="N1782" s="408" t="s">
        <v>641</v>
      </c>
      <c r="O1782" s="410">
        <v>0</v>
      </c>
    </row>
    <row r="1783" spans="1:16" s="436" customFormat="1" ht="11.1" customHeight="1" x14ac:dyDescent="0.15">
      <c r="A1783" s="11">
        <v>0</v>
      </c>
      <c r="B1783" s="359">
        <v>0</v>
      </c>
      <c r="C1783" s="241">
        <v>0</v>
      </c>
      <c r="D1783" s="386"/>
      <c r="E1783" s="387"/>
      <c r="F1783" s="497"/>
      <c r="G1783" s="498"/>
      <c r="H1783" s="390"/>
      <c r="I1783" s="391"/>
      <c r="J1783" s="411"/>
      <c r="K1783" s="412"/>
      <c r="L1783" s="413"/>
      <c r="M1783" s="414"/>
      <c r="N1783" s="412"/>
      <c r="O1783" s="415"/>
    </row>
    <row r="1784" spans="1:16" s="436" customFormat="1" ht="11.1" customHeight="1" x14ac:dyDescent="0.15">
      <c r="A1784" s="381">
        <v>0</v>
      </c>
      <c r="B1784" s="359" t="s">
        <v>1523</v>
      </c>
      <c r="C1784" s="241" t="s">
        <v>1033</v>
      </c>
      <c r="D1784" s="386"/>
      <c r="E1784" s="387"/>
      <c r="F1784" s="497"/>
      <c r="G1784" s="498"/>
      <c r="H1784" s="390"/>
      <c r="I1784" s="391"/>
      <c r="J1784" s="397"/>
      <c r="K1784" s="387"/>
      <c r="L1784" s="390"/>
      <c r="M1784" s="398"/>
      <c r="N1784" s="387"/>
      <c r="O1784" s="399"/>
    </row>
    <row r="1785" spans="1:16" s="436" customFormat="1" ht="11.1" customHeight="1" x14ac:dyDescent="0.15">
      <c r="A1785" s="360">
        <v>0</v>
      </c>
      <c r="B1785" s="400" t="s">
        <v>1696</v>
      </c>
      <c r="C1785" s="242" t="s">
        <v>1697</v>
      </c>
      <c r="D1785" s="416">
        <v>4.4000000000000004</v>
      </c>
      <c r="E1785" s="402" t="s">
        <v>641</v>
      </c>
      <c r="F1785" s="500"/>
      <c r="G1785" s="501"/>
      <c r="H1785" s="405"/>
      <c r="I1785" s="406"/>
      <c r="J1785" s="407">
        <v>4.4000000000000004</v>
      </c>
      <c r="K1785" s="408" t="s">
        <v>641</v>
      </c>
      <c r="L1785" s="501">
        <v>0</v>
      </c>
      <c r="M1785" s="409">
        <v>0</v>
      </c>
      <c r="N1785" s="408"/>
      <c r="O1785" s="410">
        <v>0</v>
      </c>
    </row>
    <row r="1786" spans="1:16" s="436" customFormat="1" ht="11.1" customHeight="1" x14ac:dyDescent="0.15">
      <c r="A1786" s="11">
        <v>0</v>
      </c>
      <c r="B1786" s="359">
        <v>0</v>
      </c>
      <c r="C1786" s="241">
        <v>0</v>
      </c>
      <c r="D1786" s="386"/>
      <c r="E1786" s="387"/>
      <c r="F1786" s="497"/>
      <c r="G1786" s="498"/>
      <c r="H1786" s="390"/>
      <c r="I1786" s="391"/>
      <c r="J1786" s="411"/>
      <c r="K1786" s="412"/>
      <c r="L1786" s="413"/>
      <c r="M1786" s="414"/>
      <c r="N1786" s="412"/>
      <c r="O1786" s="415"/>
    </row>
    <row r="1787" spans="1:16" s="436" customFormat="1" ht="11.1" customHeight="1" x14ac:dyDescent="0.15">
      <c r="A1787" s="381">
        <v>0</v>
      </c>
      <c r="B1787" s="359" t="s">
        <v>1523</v>
      </c>
      <c r="C1787" s="241" t="s">
        <v>1033</v>
      </c>
      <c r="D1787" s="386"/>
      <c r="E1787" s="387"/>
      <c r="F1787" s="497"/>
      <c r="G1787" s="498"/>
      <c r="H1787" s="390"/>
      <c r="I1787" s="391"/>
      <c r="J1787" s="397"/>
      <c r="K1787" s="387"/>
      <c r="L1787" s="390"/>
      <c r="M1787" s="398"/>
      <c r="N1787" s="387"/>
      <c r="O1787" s="399"/>
    </row>
    <row r="1788" spans="1:16" s="436" customFormat="1" ht="11.1" customHeight="1" x14ac:dyDescent="0.15">
      <c r="A1788" s="360">
        <v>0</v>
      </c>
      <c r="B1788" s="400" t="s">
        <v>1696</v>
      </c>
      <c r="C1788" s="242" t="s">
        <v>1698</v>
      </c>
      <c r="D1788" s="416">
        <v>8.9</v>
      </c>
      <c r="E1788" s="402" t="s">
        <v>641</v>
      </c>
      <c r="F1788" s="500"/>
      <c r="G1788" s="501"/>
      <c r="H1788" s="405"/>
      <c r="I1788" s="406"/>
      <c r="J1788" s="407">
        <v>8.9</v>
      </c>
      <c r="K1788" s="408" t="s">
        <v>641</v>
      </c>
      <c r="L1788" s="501">
        <v>0</v>
      </c>
      <c r="M1788" s="409">
        <v>0</v>
      </c>
      <c r="N1788" s="408"/>
      <c r="O1788" s="410">
        <v>0</v>
      </c>
    </row>
    <row r="1789" spans="1:16" s="16" customFormat="1" ht="11.1" customHeight="1" x14ac:dyDescent="0.15">
      <c r="A1789" s="380"/>
      <c r="B1789" s="379"/>
      <c r="C1789" s="378"/>
      <c r="D1789" s="377"/>
      <c r="E1789" s="13"/>
      <c r="F1789" s="494"/>
      <c r="G1789" s="483"/>
      <c r="H1789" s="376"/>
      <c r="I1789" s="336"/>
      <c r="J1789" s="328"/>
      <c r="K1789" s="13"/>
      <c r="M1789" s="231"/>
      <c r="N1789" s="12"/>
      <c r="O1789" s="329"/>
    </row>
    <row r="1790" spans="1:16" s="16" customFormat="1" ht="11.1" customHeight="1" x14ac:dyDescent="0.15">
      <c r="A1790" s="11"/>
      <c r="B1790" s="375"/>
      <c r="C1790" s="378"/>
      <c r="D1790" s="377"/>
      <c r="E1790" s="13"/>
      <c r="F1790" s="494"/>
      <c r="G1790" s="483">
        <v>0</v>
      </c>
      <c r="I1790" s="336"/>
      <c r="J1790" s="328"/>
      <c r="K1790" s="13"/>
      <c r="L1790" s="15">
        <v>0</v>
      </c>
      <c r="M1790" s="231"/>
      <c r="N1790" s="12"/>
      <c r="O1790" s="431">
        <v>0</v>
      </c>
      <c r="P1790" s="478">
        <v>0</v>
      </c>
    </row>
    <row r="1791" spans="1:16" s="16" customFormat="1" ht="11.1" customHeight="1" x14ac:dyDescent="0.15">
      <c r="A1791" s="373"/>
      <c r="B1791" s="372"/>
      <c r="C1791" s="371"/>
      <c r="D1791" s="370"/>
      <c r="E1791" s="369"/>
      <c r="F1791" s="502"/>
      <c r="G1791" s="503"/>
      <c r="H1791" s="366"/>
      <c r="I1791" s="365"/>
      <c r="J1791" s="364"/>
      <c r="K1791" s="369"/>
      <c r="L1791" s="366"/>
      <c r="M1791" s="383"/>
      <c r="N1791" s="384"/>
      <c r="O1791" s="385"/>
    </row>
    <row r="1792" spans="1:16" s="3" customFormat="1" ht="13.5" x14ac:dyDescent="0.15">
      <c r="A1792" s="1"/>
      <c r="B1792" s="2"/>
      <c r="C1792" s="240"/>
      <c r="D1792" s="4"/>
      <c r="E1792" s="5"/>
      <c r="F1792" s="489"/>
      <c r="G1792" s="490"/>
      <c r="H1792" s="8"/>
      <c r="I1792" s="9"/>
      <c r="K1792" s="5"/>
      <c r="N1792" s="8" t="s">
        <v>581</v>
      </c>
      <c r="O1792" s="5">
        <v>36</v>
      </c>
    </row>
    <row r="1793" spans="1:15" s="10" customFormat="1" ht="30" customHeight="1" x14ac:dyDescent="0.15">
      <c r="A1793" s="1089" t="s">
        <v>1795</v>
      </c>
      <c r="B1793" s="1090"/>
      <c r="C1793" s="1090"/>
      <c r="D1793" s="1090"/>
      <c r="E1793" s="1090"/>
      <c r="F1793" s="1090"/>
      <c r="G1793" s="1090"/>
      <c r="H1793" s="1090"/>
      <c r="I1793" s="1090"/>
      <c r="J1793" s="1090"/>
      <c r="K1793" s="1090"/>
      <c r="L1793" s="1090"/>
      <c r="M1793" s="1090"/>
      <c r="N1793" s="1090"/>
      <c r="O1793" s="1091"/>
    </row>
    <row r="1794" spans="1:15" s="10" customFormat="1" ht="13.5" customHeight="1" x14ac:dyDescent="0.15">
      <c r="A1794" s="274"/>
      <c r="B1794" s="27" t="s">
        <v>1828</v>
      </c>
      <c r="C1794" s="275"/>
      <c r="D1794" s="275"/>
      <c r="E1794" s="275"/>
      <c r="F1794" s="491"/>
      <c r="G1794" s="491"/>
      <c r="H1794" s="275"/>
      <c r="I1794" s="275"/>
      <c r="J1794" s="275"/>
      <c r="K1794" s="275"/>
      <c r="L1794" s="275"/>
      <c r="M1794" s="275"/>
      <c r="N1794" s="275"/>
      <c r="O1794" s="434"/>
    </row>
    <row r="1795" spans="1:15" s="10" customFormat="1" ht="15.95" customHeight="1" x14ac:dyDescent="0.15">
      <c r="A1795" s="1092" t="s">
        <v>6</v>
      </c>
      <c r="B1795" s="1095" t="s">
        <v>34</v>
      </c>
      <c r="C1795" s="1098" t="s">
        <v>9</v>
      </c>
      <c r="D1795" s="1101" t="s">
        <v>1850</v>
      </c>
      <c r="E1795" s="1102"/>
      <c r="F1795" s="1102"/>
      <c r="G1795" s="1102"/>
      <c r="H1795" s="1102"/>
      <c r="I1795" s="1103"/>
      <c r="J1795" s="1101" t="s">
        <v>1851</v>
      </c>
      <c r="K1795" s="1102"/>
      <c r="L1795" s="1107"/>
      <c r="M1795" s="1109" t="s">
        <v>1852</v>
      </c>
      <c r="N1795" s="1102"/>
      <c r="O1795" s="1103"/>
    </row>
    <row r="1796" spans="1:15" s="10" customFormat="1" ht="15.95" customHeight="1" x14ac:dyDescent="0.15">
      <c r="A1796" s="1093"/>
      <c r="B1796" s="1096"/>
      <c r="C1796" s="1099"/>
      <c r="D1796" s="1104"/>
      <c r="E1796" s="1105"/>
      <c r="F1796" s="1105"/>
      <c r="G1796" s="1105"/>
      <c r="H1796" s="1105"/>
      <c r="I1796" s="1106"/>
      <c r="J1796" s="1104"/>
      <c r="K1796" s="1105"/>
      <c r="L1796" s="1108"/>
      <c r="M1796" s="1110"/>
      <c r="N1796" s="1105"/>
      <c r="O1796" s="1106"/>
    </row>
    <row r="1797" spans="1:15" s="3" customFormat="1" ht="15.95" customHeight="1" x14ac:dyDescent="0.15">
      <c r="A1797" s="1094"/>
      <c r="B1797" s="1097"/>
      <c r="C1797" s="1100"/>
      <c r="D1797" s="334" t="s">
        <v>4</v>
      </c>
      <c r="E1797" s="296" t="s">
        <v>5</v>
      </c>
      <c r="F1797" s="492"/>
      <c r="G1797" s="493"/>
      <c r="H1797" s="1111"/>
      <c r="I1797" s="1112"/>
      <c r="J1797" s="326" t="s">
        <v>4</v>
      </c>
      <c r="K1797" s="296" t="s">
        <v>5</v>
      </c>
      <c r="L1797" s="299"/>
      <c r="M1797" s="300" t="s">
        <v>4</v>
      </c>
      <c r="N1797" s="296" t="s">
        <v>5</v>
      </c>
      <c r="O1797" s="327"/>
    </row>
    <row r="1798" spans="1:15" s="16" customFormat="1" ht="11.1" customHeight="1" x14ac:dyDescent="0.15">
      <c r="A1798" s="11">
        <v>0</v>
      </c>
      <c r="B1798" s="12">
        <v>0</v>
      </c>
      <c r="C1798" s="241">
        <v>0</v>
      </c>
      <c r="D1798" s="335"/>
      <c r="E1798" s="13"/>
      <c r="F1798" s="494"/>
      <c r="G1798" s="483"/>
      <c r="I1798" s="336"/>
      <c r="J1798" s="328"/>
      <c r="K1798" s="13"/>
      <c r="M1798" s="231"/>
      <c r="N1798" s="12"/>
      <c r="O1798" s="329"/>
    </row>
    <row r="1799" spans="1:15" s="16" customFormat="1" ht="11.1" customHeight="1" x14ac:dyDescent="0.15">
      <c r="A1799" s="381">
        <v>0</v>
      </c>
      <c r="B1799" s="12">
        <v>0</v>
      </c>
      <c r="C1799" s="382">
        <v>0</v>
      </c>
      <c r="D1799" s="335"/>
      <c r="E1799" s="13"/>
      <c r="F1799" s="494"/>
      <c r="G1799" s="483"/>
      <c r="I1799" s="336"/>
      <c r="J1799" s="328"/>
      <c r="K1799" s="13"/>
      <c r="M1799" s="231"/>
      <c r="N1799" s="12"/>
      <c r="O1799" s="329"/>
    </row>
    <row r="1800" spans="1:15" s="16" customFormat="1" ht="11.1" customHeight="1" x14ac:dyDescent="0.15">
      <c r="A1800" s="360" t="s">
        <v>2114</v>
      </c>
      <c r="B1800" s="361" t="s">
        <v>1843</v>
      </c>
      <c r="C1800" s="363">
        <v>0</v>
      </c>
      <c r="D1800" s="337">
        <v>0</v>
      </c>
      <c r="E1800" s="362">
        <v>0</v>
      </c>
      <c r="F1800" s="495"/>
      <c r="G1800" s="496"/>
      <c r="H1800" s="20"/>
      <c r="I1800" s="338"/>
      <c r="J1800" s="328"/>
      <c r="K1800" s="13"/>
      <c r="M1800" s="231"/>
      <c r="N1800" s="12"/>
      <c r="O1800" s="329"/>
    </row>
    <row r="1801" spans="1:15" s="436" customFormat="1" ht="11.1" customHeight="1" x14ac:dyDescent="0.15">
      <c r="A1801" s="11">
        <v>0</v>
      </c>
      <c r="B1801" s="359">
        <v>0</v>
      </c>
      <c r="C1801" s="241">
        <v>0</v>
      </c>
      <c r="D1801" s="386"/>
      <c r="E1801" s="387"/>
      <c r="F1801" s="497"/>
      <c r="G1801" s="498"/>
      <c r="H1801" s="390"/>
      <c r="I1801" s="391"/>
      <c r="J1801" s="392"/>
      <c r="K1801" s="412"/>
      <c r="L1801" s="413"/>
      <c r="M1801" s="414"/>
      <c r="N1801" s="412"/>
      <c r="O1801" s="415"/>
    </row>
    <row r="1802" spans="1:15" s="436" customFormat="1" ht="11.1" customHeight="1" x14ac:dyDescent="0.15">
      <c r="A1802" s="381">
        <v>0</v>
      </c>
      <c r="B1802" s="359">
        <v>0</v>
      </c>
      <c r="C1802" s="241" t="s">
        <v>1033</v>
      </c>
      <c r="D1802" s="386"/>
      <c r="E1802" s="387"/>
      <c r="F1802" s="497"/>
      <c r="G1802" s="498"/>
      <c r="H1802" s="430"/>
      <c r="I1802" s="391"/>
      <c r="J1802" s="397"/>
      <c r="K1802" s="387"/>
      <c r="L1802" s="390"/>
      <c r="M1802" s="398"/>
      <c r="N1802" s="387"/>
      <c r="O1802" s="399"/>
    </row>
    <row r="1803" spans="1:15" s="436" customFormat="1" ht="11.1" customHeight="1" x14ac:dyDescent="0.15">
      <c r="A1803" s="360">
        <v>0</v>
      </c>
      <c r="B1803" s="400" t="s">
        <v>1527</v>
      </c>
      <c r="C1803" s="242" t="s">
        <v>1699</v>
      </c>
      <c r="D1803" s="416">
        <v>4</v>
      </c>
      <c r="E1803" s="402" t="s">
        <v>1211</v>
      </c>
      <c r="F1803" s="500"/>
      <c r="G1803" s="501"/>
      <c r="H1803" s="405"/>
      <c r="I1803" s="406"/>
      <c r="J1803" s="407">
        <v>3</v>
      </c>
      <c r="K1803" s="418" t="s">
        <v>1211</v>
      </c>
      <c r="L1803" s="501">
        <v>0</v>
      </c>
      <c r="M1803" s="420">
        <v>1</v>
      </c>
      <c r="N1803" s="418" t="s">
        <v>1211</v>
      </c>
      <c r="O1803" s="410">
        <v>0</v>
      </c>
    </row>
    <row r="1804" spans="1:15" s="436" customFormat="1" ht="11.1" customHeight="1" x14ac:dyDescent="0.15">
      <c r="A1804" s="11">
        <v>0</v>
      </c>
      <c r="B1804" s="359">
        <v>0</v>
      </c>
      <c r="C1804" s="241" t="s">
        <v>1033</v>
      </c>
      <c r="D1804" s="386"/>
      <c r="E1804" s="387"/>
      <c r="F1804" s="497"/>
      <c r="G1804" s="498"/>
      <c r="H1804" s="390"/>
      <c r="I1804" s="391"/>
      <c r="J1804" s="411"/>
      <c r="K1804" s="412"/>
      <c r="L1804" s="413"/>
      <c r="M1804" s="414"/>
      <c r="N1804" s="412"/>
      <c r="O1804" s="415"/>
    </row>
    <row r="1805" spans="1:15" s="436" customFormat="1" ht="11.1" customHeight="1" x14ac:dyDescent="0.15">
      <c r="A1805" s="381">
        <v>0</v>
      </c>
      <c r="B1805" s="359">
        <v>0</v>
      </c>
      <c r="C1805" s="241" t="s">
        <v>1700</v>
      </c>
      <c r="D1805" s="386"/>
      <c r="E1805" s="387"/>
      <c r="F1805" s="497"/>
      <c r="G1805" s="498"/>
      <c r="H1805" s="390"/>
      <c r="I1805" s="391"/>
      <c r="J1805" s="397"/>
      <c r="K1805" s="387"/>
      <c r="L1805" s="390"/>
      <c r="M1805" s="398"/>
      <c r="N1805" s="387"/>
      <c r="O1805" s="399"/>
    </row>
    <row r="1806" spans="1:15" s="436" customFormat="1" ht="11.1" customHeight="1" x14ac:dyDescent="0.15">
      <c r="A1806" s="360">
        <v>0</v>
      </c>
      <c r="B1806" s="400" t="s">
        <v>656</v>
      </c>
      <c r="C1806" s="242" t="s">
        <v>1701</v>
      </c>
      <c r="D1806" s="416">
        <v>8</v>
      </c>
      <c r="E1806" s="402" t="s">
        <v>1211</v>
      </c>
      <c r="F1806" s="500"/>
      <c r="G1806" s="501"/>
      <c r="H1806" s="405"/>
      <c r="I1806" s="406"/>
      <c r="J1806" s="417">
        <v>7</v>
      </c>
      <c r="K1806" s="418" t="s">
        <v>1211</v>
      </c>
      <c r="L1806" s="501">
        <v>0</v>
      </c>
      <c r="M1806" s="420">
        <v>1</v>
      </c>
      <c r="N1806" s="418" t="s">
        <v>1211</v>
      </c>
      <c r="O1806" s="410">
        <v>0</v>
      </c>
    </row>
    <row r="1807" spans="1:15" s="436" customFormat="1" ht="11.1" customHeight="1" x14ac:dyDescent="0.15">
      <c r="A1807" s="11">
        <v>0</v>
      </c>
      <c r="B1807" s="359">
        <v>0</v>
      </c>
      <c r="C1807" s="241" t="s">
        <v>1033</v>
      </c>
      <c r="D1807" s="386"/>
      <c r="E1807" s="387"/>
      <c r="F1807" s="497"/>
      <c r="G1807" s="498"/>
      <c r="H1807" s="390"/>
      <c r="I1807" s="391"/>
      <c r="J1807" s="411"/>
      <c r="K1807" s="412"/>
      <c r="L1807" s="413"/>
      <c r="M1807" s="414"/>
      <c r="N1807" s="412"/>
      <c r="O1807" s="415"/>
    </row>
    <row r="1808" spans="1:15" s="436" customFormat="1" ht="11.1" customHeight="1" x14ac:dyDescent="0.15">
      <c r="A1808" s="381">
        <v>0</v>
      </c>
      <c r="B1808" s="359">
        <v>0</v>
      </c>
      <c r="C1808" s="241" t="s">
        <v>1700</v>
      </c>
      <c r="D1808" s="386"/>
      <c r="E1808" s="387"/>
      <c r="F1808" s="497"/>
      <c r="G1808" s="498"/>
      <c r="H1808" s="390"/>
      <c r="I1808" s="391"/>
      <c r="J1808" s="397"/>
      <c r="K1808" s="387"/>
      <c r="L1808" s="390"/>
      <c r="M1808" s="398"/>
      <c r="N1808" s="387"/>
      <c r="O1808" s="399"/>
    </row>
    <row r="1809" spans="1:15" s="436" customFormat="1" ht="11.1" customHeight="1" x14ac:dyDescent="0.15">
      <c r="A1809" s="360">
        <v>0</v>
      </c>
      <c r="B1809" s="400" t="s">
        <v>656</v>
      </c>
      <c r="C1809" s="242" t="s">
        <v>1702</v>
      </c>
      <c r="D1809" s="416">
        <v>7</v>
      </c>
      <c r="E1809" s="402" t="s">
        <v>1211</v>
      </c>
      <c r="F1809" s="500"/>
      <c r="G1809" s="501"/>
      <c r="H1809" s="405"/>
      <c r="I1809" s="406"/>
      <c r="J1809" s="417">
        <v>7</v>
      </c>
      <c r="K1809" s="418" t="s">
        <v>1211</v>
      </c>
      <c r="L1809" s="501">
        <v>0</v>
      </c>
      <c r="M1809" s="420">
        <v>0</v>
      </c>
      <c r="N1809" s="418"/>
      <c r="O1809" s="410">
        <v>0</v>
      </c>
    </row>
    <row r="1810" spans="1:15" s="436" customFormat="1" ht="11.1" customHeight="1" x14ac:dyDescent="0.15">
      <c r="A1810" s="11">
        <v>0</v>
      </c>
      <c r="B1810" s="359">
        <v>0</v>
      </c>
      <c r="C1810" s="241" t="s">
        <v>1033</v>
      </c>
      <c r="D1810" s="386"/>
      <c r="E1810" s="387"/>
      <c r="F1810" s="497"/>
      <c r="G1810" s="498"/>
      <c r="H1810" s="390"/>
      <c r="I1810" s="391"/>
      <c r="J1810" s="411"/>
      <c r="K1810" s="412"/>
      <c r="L1810" s="413"/>
      <c r="M1810" s="414"/>
      <c r="N1810" s="412"/>
      <c r="O1810" s="415"/>
    </row>
    <row r="1811" spans="1:15" s="436" customFormat="1" ht="11.1" customHeight="1" x14ac:dyDescent="0.15">
      <c r="A1811" s="381">
        <v>0</v>
      </c>
      <c r="B1811" s="359">
        <v>0</v>
      </c>
      <c r="C1811" s="241" t="s">
        <v>1700</v>
      </c>
      <c r="D1811" s="386"/>
      <c r="E1811" s="387"/>
      <c r="F1811" s="497"/>
      <c r="G1811" s="498"/>
      <c r="H1811" s="390"/>
      <c r="I1811" s="391"/>
      <c r="J1811" s="397"/>
      <c r="K1811" s="387"/>
      <c r="L1811" s="390"/>
      <c r="M1811" s="398"/>
      <c r="N1811" s="387"/>
      <c r="O1811" s="399"/>
    </row>
    <row r="1812" spans="1:15" s="436" customFormat="1" ht="11.1" customHeight="1" x14ac:dyDescent="0.15">
      <c r="A1812" s="360">
        <v>0</v>
      </c>
      <c r="B1812" s="400" t="s">
        <v>1530</v>
      </c>
      <c r="C1812" s="242" t="s">
        <v>1703</v>
      </c>
      <c r="D1812" s="416">
        <v>6</v>
      </c>
      <c r="E1812" s="402" t="s">
        <v>1211</v>
      </c>
      <c r="F1812" s="500"/>
      <c r="G1812" s="501"/>
      <c r="H1812" s="405"/>
      <c r="I1812" s="406"/>
      <c r="J1812" s="417">
        <v>6</v>
      </c>
      <c r="K1812" s="418" t="s">
        <v>1211</v>
      </c>
      <c r="L1812" s="501">
        <v>0</v>
      </c>
      <c r="M1812" s="420">
        <v>0</v>
      </c>
      <c r="N1812" s="418"/>
      <c r="O1812" s="410">
        <v>0</v>
      </c>
    </row>
    <row r="1813" spans="1:15" s="16" customFormat="1" ht="11.1" customHeight="1" x14ac:dyDescent="0.15">
      <c r="A1813" s="11">
        <v>0</v>
      </c>
      <c r="B1813" s="359">
        <v>0</v>
      </c>
      <c r="C1813" s="241">
        <v>0</v>
      </c>
      <c r="D1813" s="386"/>
      <c r="E1813" s="387"/>
      <c r="F1813" s="497"/>
      <c r="G1813" s="498"/>
      <c r="H1813" s="390"/>
      <c r="I1813" s="391"/>
      <c r="J1813" s="411"/>
      <c r="K1813" s="412"/>
      <c r="L1813" s="413"/>
      <c r="M1813" s="414"/>
      <c r="N1813" s="412"/>
      <c r="O1813" s="415"/>
    </row>
    <row r="1814" spans="1:15" s="16" customFormat="1" ht="11.1" customHeight="1" x14ac:dyDescent="0.15">
      <c r="A1814" s="381">
        <v>0</v>
      </c>
      <c r="B1814" s="907" t="s">
        <v>2115</v>
      </c>
      <c r="C1814" s="241">
        <v>0</v>
      </c>
      <c r="D1814" s="386"/>
      <c r="E1814" s="387"/>
      <c r="F1814" s="504"/>
      <c r="G1814" s="498"/>
      <c r="H1814" s="390"/>
      <c r="I1814" s="391"/>
      <c r="J1814" s="397"/>
      <c r="K1814" s="387"/>
      <c r="L1814" s="390"/>
      <c r="M1814" s="398"/>
      <c r="N1814" s="387"/>
      <c r="O1814" s="399"/>
    </row>
    <row r="1815" spans="1:15" s="16" customFormat="1" ht="11.1" customHeight="1" x14ac:dyDescent="0.15">
      <c r="A1815" s="360">
        <v>0</v>
      </c>
      <c r="B1815" s="400" t="s">
        <v>658</v>
      </c>
      <c r="C1815" s="242" t="s">
        <v>2116</v>
      </c>
      <c r="D1815" s="416">
        <v>55.9</v>
      </c>
      <c r="E1815" s="402" t="s">
        <v>641</v>
      </c>
      <c r="F1815" s="500"/>
      <c r="G1815" s="501"/>
      <c r="H1815" s="405"/>
      <c r="I1815" s="406"/>
      <c r="J1815" s="417">
        <v>39.4</v>
      </c>
      <c r="K1815" s="418" t="s">
        <v>641</v>
      </c>
      <c r="L1815" s="501">
        <v>0</v>
      </c>
      <c r="M1815" s="420">
        <v>16.5</v>
      </c>
      <c r="N1815" s="418" t="s">
        <v>641</v>
      </c>
      <c r="O1815" s="410">
        <v>0</v>
      </c>
    </row>
    <row r="1816" spans="1:15" s="16" customFormat="1" ht="11.1" customHeight="1" x14ac:dyDescent="0.15">
      <c r="A1816" s="11">
        <v>0</v>
      </c>
      <c r="B1816" s="359">
        <v>0</v>
      </c>
      <c r="C1816" s="241">
        <v>0</v>
      </c>
      <c r="D1816" s="386"/>
      <c r="E1816" s="387"/>
      <c r="F1816" s="497"/>
      <c r="G1816" s="498"/>
      <c r="H1816" s="390"/>
      <c r="I1816" s="391"/>
      <c r="J1816" s="411"/>
      <c r="K1816" s="412"/>
      <c r="L1816" s="413"/>
      <c r="M1816" s="414"/>
      <c r="N1816" s="412"/>
      <c r="O1816" s="415"/>
    </row>
    <row r="1817" spans="1:15" s="16" customFormat="1" ht="11.1" customHeight="1" x14ac:dyDescent="0.15">
      <c r="A1817" s="381">
        <v>0</v>
      </c>
      <c r="B1817" s="359">
        <v>0</v>
      </c>
      <c r="C1817" s="241">
        <v>0</v>
      </c>
      <c r="D1817" s="386"/>
      <c r="E1817" s="387"/>
      <c r="F1817" s="504"/>
      <c r="G1817" s="498"/>
      <c r="H1817" s="430"/>
      <c r="I1817" s="391"/>
      <c r="J1817" s="397"/>
      <c r="K1817" s="387"/>
      <c r="L1817" s="390"/>
      <c r="M1817" s="398"/>
      <c r="N1817" s="387"/>
      <c r="O1817" s="399"/>
    </row>
    <row r="1818" spans="1:15" s="16" customFormat="1" ht="11.1" customHeight="1" x14ac:dyDescent="0.15">
      <c r="A1818" s="360">
        <v>0</v>
      </c>
      <c r="B1818" s="400" t="s">
        <v>658</v>
      </c>
      <c r="C1818" s="242" t="s">
        <v>2117</v>
      </c>
      <c r="D1818" s="416">
        <v>42</v>
      </c>
      <c r="E1818" s="402" t="s">
        <v>641</v>
      </c>
      <c r="F1818" s="500"/>
      <c r="G1818" s="501"/>
      <c r="H1818" s="405"/>
      <c r="I1818" s="406"/>
      <c r="J1818" s="417">
        <v>42</v>
      </c>
      <c r="K1818" s="418" t="s">
        <v>641</v>
      </c>
      <c r="L1818" s="501">
        <v>0</v>
      </c>
      <c r="M1818" s="420">
        <v>0</v>
      </c>
      <c r="N1818" s="418"/>
      <c r="O1818" s="410">
        <v>0</v>
      </c>
    </row>
    <row r="1819" spans="1:15" s="16" customFormat="1" ht="11.1" customHeight="1" x14ac:dyDescent="0.15">
      <c r="A1819" s="11">
        <v>0</v>
      </c>
      <c r="B1819" s="359">
        <v>0</v>
      </c>
      <c r="C1819" s="241">
        <v>0</v>
      </c>
      <c r="D1819" s="386"/>
      <c r="E1819" s="387"/>
      <c r="F1819" s="497"/>
      <c r="G1819" s="498"/>
      <c r="H1819" s="390"/>
      <c r="I1819" s="391"/>
      <c r="J1819" s="411"/>
      <c r="K1819" s="412"/>
      <c r="L1819" s="413"/>
      <c r="M1819" s="414"/>
      <c r="N1819" s="412"/>
      <c r="O1819" s="415"/>
    </row>
    <row r="1820" spans="1:15" s="16" customFormat="1" ht="11.1" customHeight="1" x14ac:dyDescent="0.15">
      <c r="A1820" s="381">
        <v>0</v>
      </c>
      <c r="B1820" s="907" t="s">
        <v>2115</v>
      </c>
      <c r="C1820" s="241" t="s">
        <v>2118</v>
      </c>
      <c r="D1820" s="386"/>
      <c r="E1820" s="387"/>
      <c r="F1820" s="499"/>
      <c r="G1820" s="498"/>
      <c r="H1820" s="390"/>
      <c r="I1820" s="391"/>
      <c r="J1820" s="397"/>
      <c r="K1820" s="387"/>
      <c r="L1820" s="390"/>
      <c r="M1820" s="398"/>
      <c r="N1820" s="387"/>
      <c r="O1820" s="399"/>
    </row>
    <row r="1821" spans="1:15" s="16" customFormat="1" ht="11.1" customHeight="1" x14ac:dyDescent="0.15">
      <c r="A1821" s="360">
        <v>0</v>
      </c>
      <c r="B1821" s="400" t="s">
        <v>2119</v>
      </c>
      <c r="C1821" s="242" t="s">
        <v>2120</v>
      </c>
      <c r="D1821" s="416">
        <v>37</v>
      </c>
      <c r="E1821" s="402" t="s">
        <v>466</v>
      </c>
      <c r="F1821" s="500"/>
      <c r="G1821" s="501"/>
      <c r="H1821" s="405"/>
      <c r="I1821" s="406"/>
      <c r="J1821" s="417">
        <v>4</v>
      </c>
      <c r="K1821" s="418" t="s">
        <v>466</v>
      </c>
      <c r="L1821" s="501">
        <v>0</v>
      </c>
      <c r="M1821" s="420">
        <v>33</v>
      </c>
      <c r="N1821" s="418" t="s">
        <v>466</v>
      </c>
      <c r="O1821" s="410">
        <v>0</v>
      </c>
    </row>
    <row r="1822" spans="1:15" s="436" customFormat="1" ht="11.1" customHeight="1" x14ac:dyDescent="0.15">
      <c r="A1822" s="11">
        <v>0</v>
      </c>
      <c r="B1822" s="359">
        <v>0</v>
      </c>
      <c r="C1822" s="241" t="s">
        <v>1033</v>
      </c>
      <c r="D1822" s="386"/>
      <c r="E1822" s="387"/>
      <c r="F1822" s="497"/>
      <c r="G1822" s="498"/>
      <c r="H1822" s="390"/>
      <c r="I1822" s="391"/>
      <c r="J1822" s="411"/>
      <c r="K1822" s="412"/>
      <c r="L1822" s="413"/>
      <c r="M1822" s="414"/>
      <c r="N1822" s="412"/>
      <c r="O1822" s="415"/>
    </row>
    <row r="1823" spans="1:15" s="436" customFormat="1" ht="11.1" customHeight="1" x14ac:dyDescent="0.15">
      <c r="A1823" s="381">
        <v>0</v>
      </c>
      <c r="B1823" s="359" t="s">
        <v>1575</v>
      </c>
      <c r="C1823" s="241" t="s">
        <v>1704</v>
      </c>
      <c r="D1823" s="386"/>
      <c r="E1823" s="387"/>
      <c r="F1823" s="504"/>
      <c r="G1823" s="498"/>
      <c r="H1823" s="390"/>
      <c r="I1823" s="391"/>
      <c r="J1823" s="397"/>
      <c r="K1823" s="387"/>
      <c r="L1823" s="390"/>
      <c r="M1823" s="398"/>
      <c r="N1823" s="387"/>
      <c r="O1823" s="399"/>
    </row>
    <row r="1824" spans="1:15" s="436" customFormat="1" ht="11.1" customHeight="1" x14ac:dyDescent="0.15">
      <c r="A1824" s="360">
        <v>0</v>
      </c>
      <c r="B1824" s="400" t="s">
        <v>1576</v>
      </c>
      <c r="C1824" s="242" t="s">
        <v>1705</v>
      </c>
      <c r="D1824" s="416">
        <v>4</v>
      </c>
      <c r="E1824" s="402" t="s">
        <v>1211</v>
      </c>
      <c r="F1824" s="500"/>
      <c r="G1824" s="501"/>
      <c r="H1824" s="405"/>
      <c r="I1824" s="406"/>
      <c r="J1824" s="417">
        <v>0</v>
      </c>
      <c r="K1824" s="418"/>
      <c r="L1824" s="501">
        <v>0</v>
      </c>
      <c r="M1824" s="420">
        <v>4</v>
      </c>
      <c r="N1824" s="418" t="s">
        <v>1211</v>
      </c>
      <c r="O1824" s="410">
        <v>0</v>
      </c>
    </row>
    <row r="1825" spans="1:15" s="16" customFormat="1" ht="11.1" customHeight="1" x14ac:dyDescent="0.15">
      <c r="A1825" s="11">
        <v>0</v>
      </c>
      <c r="B1825" s="359">
        <v>0</v>
      </c>
      <c r="C1825" s="241">
        <v>0</v>
      </c>
      <c r="D1825" s="386"/>
      <c r="E1825" s="387"/>
      <c r="F1825" s="497"/>
      <c r="G1825" s="498"/>
      <c r="H1825" s="390"/>
      <c r="I1825" s="391"/>
      <c r="J1825" s="411"/>
      <c r="K1825" s="412"/>
      <c r="L1825" s="413"/>
      <c r="M1825" s="414"/>
      <c r="N1825" s="412"/>
      <c r="O1825" s="415"/>
    </row>
    <row r="1826" spans="1:15" s="16" customFormat="1" ht="11.1" customHeight="1" x14ac:dyDescent="0.15">
      <c r="A1826" s="381">
        <v>0</v>
      </c>
      <c r="B1826" s="359" t="s">
        <v>1533</v>
      </c>
      <c r="C1826" s="241" t="s">
        <v>2121</v>
      </c>
      <c r="D1826" s="386"/>
      <c r="E1826" s="387"/>
      <c r="F1826" s="504"/>
      <c r="G1826" s="498"/>
      <c r="H1826" s="430"/>
      <c r="I1826" s="391"/>
      <c r="J1826" s="397"/>
      <c r="K1826" s="387"/>
      <c r="L1826" s="390"/>
      <c r="M1826" s="398"/>
      <c r="N1826" s="387"/>
      <c r="O1826" s="399"/>
    </row>
    <row r="1827" spans="1:15" s="16" customFormat="1" ht="11.1" customHeight="1" x14ac:dyDescent="0.15">
      <c r="A1827" s="360">
        <v>0</v>
      </c>
      <c r="B1827" s="400" t="s">
        <v>1534</v>
      </c>
      <c r="C1827" s="242" t="s">
        <v>2122</v>
      </c>
      <c r="D1827" s="416">
        <v>2.5</v>
      </c>
      <c r="E1827" s="402" t="s">
        <v>54</v>
      </c>
      <c r="F1827" s="500"/>
      <c r="G1827" s="501"/>
      <c r="H1827" s="405"/>
      <c r="I1827" s="406"/>
      <c r="J1827" s="417">
        <v>1.4</v>
      </c>
      <c r="K1827" s="418" t="s">
        <v>54</v>
      </c>
      <c r="L1827" s="501">
        <v>0</v>
      </c>
      <c r="M1827" s="420">
        <v>1.1000000000000001</v>
      </c>
      <c r="N1827" s="418" t="s">
        <v>54</v>
      </c>
      <c r="O1827" s="410">
        <v>0</v>
      </c>
    </row>
    <row r="1828" spans="1:15" s="436" customFormat="1" ht="11.1" customHeight="1" x14ac:dyDescent="0.15">
      <c r="A1828" s="11">
        <v>0</v>
      </c>
      <c r="B1828" s="359">
        <v>0</v>
      </c>
      <c r="C1828" s="241">
        <v>0</v>
      </c>
      <c r="D1828" s="386"/>
      <c r="E1828" s="387"/>
      <c r="F1828" s="497"/>
      <c r="G1828" s="498"/>
      <c r="H1828" s="390"/>
      <c r="I1828" s="391"/>
      <c r="J1828" s="411"/>
      <c r="K1828" s="412"/>
      <c r="L1828" s="413"/>
      <c r="M1828" s="414"/>
      <c r="N1828" s="412"/>
      <c r="O1828" s="415"/>
    </row>
    <row r="1829" spans="1:15" s="436" customFormat="1" ht="11.1" customHeight="1" x14ac:dyDescent="0.15">
      <c r="A1829" s="381">
        <v>0</v>
      </c>
      <c r="B1829" s="359">
        <v>0</v>
      </c>
      <c r="C1829" s="443" t="s">
        <v>2123</v>
      </c>
      <c r="D1829" s="386"/>
      <c r="E1829" s="387"/>
      <c r="F1829" s="497"/>
      <c r="G1829" s="498"/>
      <c r="H1829" s="390"/>
      <c r="I1829" s="391"/>
      <c r="J1829" s="397"/>
      <c r="K1829" s="387"/>
      <c r="L1829" s="390"/>
      <c r="M1829" s="398"/>
      <c r="N1829" s="387"/>
      <c r="O1829" s="399"/>
    </row>
    <row r="1830" spans="1:15" s="436" customFormat="1" ht="11.1" customHeight="1" x14ac:dyDescent="0.15">
      <c r="A1830" s="360">
        <v>0</v>
      </c>
      <c r="B1830" s="400" t="s">
        <v>2124</v>
      </c>
      <c r="C1830" s="242" t="s">
        <v>2125</v>
      </c>
      <c r="D1830" s="401">
        <v>288</v>
      </c>
      <c r="E1830" s="402" t="s">
        <v>54</v>
      </c>
      <c r="F1830" s="500"/>
      <c r="G1830" s="501"/>
      <c r="H1830" s="405"/>
      <c r="I1830" s="406"/>
      <c r="J1830" s="848">
        <v>288</v>
      </c>
      <c r="K1830" s="418" t="s">
        <v>54</v>
      </c>
      <c r="L1830" s="501">
        <v>0</v>
      </c>
      <c r="M1830" s="420">
        <v>0</v>
      </c>
      <c r="N1830" s="418"/>
      <c r="O1830" s="410">
        <v>0</v>
      </c>
    </row>
    <row r="1831" spans="1:15" s="436" customFormat="1" ht="11.1" customHeight="1" x14ac:dyDescent="0.15">
      <c r="A1831" s="11">
        <v>0</v>
      </c>
      <c r="B1831" s="359">
        <v>0</v>
      </c>
      <c r="C1831" s="241">
        <v>0</v>
      </c>
      <c r="D1831" s="386"/>
      <c r="E1831" s="387"/>
      <c r="F1831" s="497"/>
      <c r="G1831" s="498"/>
      <c r="H1831" s="390"/>
      <c r="I1831" s="391"/>
      <c r="J1831" s="411"/>
      <c r="K1831" s="412"/>
      <c r="L1831" s="413"/>
      <c r="M1831" s="414"/>
      <c r="N1831" s="412"/>
      <c r="O1831" s="415"/>
    </row>
    <row r="1832" spans="1:15" s="436" customFormat="1" ht="11.1" customHeight="1" x14ac:dyDescent="0.15">
      <c r="A1832" s="381">
        <v>0</v>
      </c>
      <c r="B1832" s="359" t="s">
        <v>2126</v>
      </c>
      <c r="C1832" s="443" t="s">
        <v>1033</v>
      </c>
      <c r="D1832" s="386"/>
      <c r="E1832" s="387"/>
      <c r="F1832" s="497"/>
      <c r="G1832" s="498"/>
      <c r="H1832" s="430"/>
      <c r="I1832" s="391"/>
      <c r="J1832" s="397"/>
      <c r="K1832" s="387"/>
      <c r="L1832" s="390"/>
      <c r="M1832" s="398"/>
      <c r="N1832" s="387"/>
      <c r="O1832" s="399"/>
    </row>
    <row r="1833" spans="1:15" s="436" customFormat="1" ht="11.1" customHeight="1" x14ac:dyDescent="0.15">
      <c r="A1833" s="360">
        <v>0</v>
      </c>
      <c r="B1833" s="400" t="s">
        <v>1538</v>
      </c>
      <c r="C1833" s="242" t="s">
        <v>2127</v>
      </c>
      <c r="D1833" s="416">
        <v>1</v>
      </c>
      <c r="E1833" s="402" t="s">
        <v>1211</v>
      </c>
      <c r="F1833" s="500"/>
      <c r="G1833" s="501"/>
      <c r="H1833" s="405"/>
      <c r="I1833" s="406"/>
      <c r="J1833" s="417">
        <v>1</v>
      </c>
      <c r="K1833" s="418" t="s">
        <v>1211</v>
      </c>
      <c r="L1833" s="501">
        <v>0</v>
      </c>
      <c r="M1833" s="420">
        <v>0</v>
      </c>
      <c r="N1833" s="418"/>
      <c r="O1833" s="410">
        <v>0</v>
      </c>
    </row>
    <row r="1834" spans="1:15" s="16" customFormat="1" ht="11.1" customHeight="1" x14ac:dyDescent="0.15">
      <c r="A1834" s="11">
        <v>0</v>
      </c>
      <c r="B1834" s="359">
        <v>0</v>
      </c>
      <c r="C1834" s="241" t="s">
        <v>1033</v>
      </c>
      <c r="D1834" s="386"/>
      <c r="E1834" s="387"/>
      <c r="F1834" s="497"/>
      <c r="G1834" s="498"/>
      <c r="H1834" s="390"/>
      <c r="I1834" s="391"/>
      <c r="J1834" s="411"/>
      <c r="K1834" s="412"/>
      <c r="L1834" s="413"/>
      <c r="M1834" s="414"/>
      <c r="N1834" s="412"/>
      <c r="O1834" s="415"/>
    </row>
    <row r="1835" spans="1:15" s="16" customFormat="1" ht="11.1" customHeight="1" x14ac:dyDescent="0.15">
      <c r="A1835" s="381">
        <v>0</v>
      </c>
      <c r="B1835" s="359">
        <v>0</v>
      </c>
      <c r="C1835" s="443" t="s">
        <v>2128</v>
      </c>
      <c r="D1835" s="386"/>
      <c r="E1835" s="387"/>
      <c r="F1835" s="497"/>
      <c r="G1835" s="498"/>
      <c r="H1835" s="390"/>
      <c r="I1835" s="391"/>
      <c r="J1835" s="397"/>
      <c r="K1835" s="387"/>
      <c r="L1835" s="390"/>
      <c r="M1835" s="398"/>
      <c r="N1835" s="387"/>
      <c r="O1835" s="399"/>
    </row>
    <row r="1836" spans="1:15" s="16" customFormat="1" ht="11.1" customHeight="1" x14ac:dyDescent="0.15">
      <c r="A1836" s="360">
        <v>0</v>
      </c>
      <c r="B1836" s="400" t="s">
        <v>1539</v>
      </c>
      <c r="C1836" s="242" t="s">
        <v>1706</v>
      </c>
      <c r="D1836" s="416">
        <v>13.3</v>
      </c>
      <c r="E1836" s="402" t="s">
        <v>641</v>
      </c>
      <c r="F1836" s="500"/>
      <c r="G1836" s="501"/>
      <c r="H1836" s="405"/>
      <c r="I1836" s="406"/>
      <c r="J1836" s="417">
        <v>13.3</v>
      </c>
      <c r="K1836" s="418" t="s">
        <v>641</v>
      </c>
      <c r="L1836" s="501">
        <v>0</v>
      </c>
      <c r="M1836" s="420">
        <v>0</v>
      </c>
      <c r="N1836" s="418"/>
      <c r="O1836" s="410">
        <v>0</v>
      </c>
    </row>
    <row r="1837" spans="1:15" s="16" customFormat="1" ht="11.1" customHeight="1" x14ac:dyDescent="0.15">
      <c r="A1837" s="11">
        <v>0</v>
      </c>
      <c r="B1837" s="359">
        <v>0</v>
      </c>
      <c r="C1837" s="241" t="s">
        <v>1694</v>
      </c>
      <c r="D1837" s="386"/>
      <c r="E1837" s="387"/>
      <c r="F1837" s="497"/>
      <c r="G1837" s="498"/>
      <c r="H1837" s="390"/>
      <c r="I1837" s="391"/>
      <c r="J1837" s="411"/>
      <c r="K1837" s="412"/>
      <c r="L1837" s="413"/>
      <c r="M1837" s="414"/>
      <c r="N1837" s="412"/>
      <c r="O1837" s="415"/>
    </row>
    <row r="1838" spans="1:15" s="16" customFormat="1" ht="11.1" customHeight="1" x14ac:dyDescent="0.15">
      <c r="A1838" s="381">
        <v>0</v>
      </c>
      <c r="B1838" s="359" t="s">
        <v>2129</v>
      </c>
      <c r="C1838" s="241" t="s">
        <v>2130</v>
      </c>
      <c r="D1838" s="386"/>
      <c r="E1838" s="387"/>
      <c r="F1838" s="497"/>
      <c r="G1838" s="498"/>
      <c r="H1838" s="390"/>
      <c r="I1838" s="391"/>
      <c r="J1838" s="397"/>
      <c r="K1838" s="387"/>
      <c r="L1838" s="390"/>
      <c r="M1838" s="398"/>
      <c r="N1838" s="387"/>
      <c r="O1838" s="399"/>
    </row>
    <row r="1839" spans="1:15" s="16" customFormat="1" ht="11.1" customHeight="1" x14ac:dyDescent="0.15">
      <c r="A1839" s="360">
        <v>0</v>
      </c>
      <c r="B1839" s="400" t="s">
        <v>1735</v>
      </c>
      <c r="C1839" s="242" t="s">
        <v>2131</v>
      </c>
      <c r="D1839" s="416">
        <v>1</v>
      </c>
      <c r="E1839" s="402" t="s">
        <v>1211</v>
      </c>
      <c r="F1839" s="500"/>
      <c r="G1839" s="501"/>
      <c r="H1839" s="405"/>
      <c r="I1839" s="406"/>
      <c r="J1839" s="417">
        <v>1</v>
      </c>
      <c r="K1839" s="418" t="s">
        <v>1211</v>
      </c>
      <c r="L1839" s="501">
        <v>0</v>
      </c>
      <c r="M1839" s="420">
        <v>0</v>
      </c>
      <c r="N1839" s="418"/>
      <c r="O1839" s="410">
        <v>0</v>
      </c>
    </row>
    <row r="1840" spans="1:15" s="16" customFormat="1" ht="11.1" customHeight="1" x14ac:dyDescent="0.15">
      <c r="A1840" s="380"/>
      <c r="B1840" s="379"/>
      <c r="C1840" s="378"/>
      <c r="D1840" s="377"/>
      <c r="E1840" s="13"/>
      <c r="F1840" s="494"/>
      <c r="G1840" s="483"/>
      <c r="H1840" s="376"/>
      <c r="I1840" s="336"/>
      <c r="J1840" s="328"/>
      <c r="K1840" s="13"/>
      <c r="M1840" s="231"/>
      <c r="N1840" s="12"/>
      <c r="O1840" s="329"/>
    </row>
    <row r="1841" spans="1:16" s="16" customFormat="1" ht="11.1" customHeight="1" x14ac:dyDescent="0.15">
      <c r="A1841" s="11"/>
      <c r="B1841" s="375"/>
      <c r="C1841" s="378"/>
      <c r="D1841" s="377"/>
      <c r="E1841" s="13"/>
      <c r="F1841" s="494"/>
      <c r="G1841" s="483">
        <v>0</v>
      </c>
      <c r="I1841" s="336"/>
      <c r="J1841" s="328"/>
      <c r="K1841" s="13"/>
      <c r="L1841" s="15">
        <v>0</v>
      </c>
      <c r="M1841" s="231"/>
      <c r="N1841" s="12"/>
      <c r="O1841" s="431">
        <v>0</v>
      </c>
      <c r="P1841" s="478">
        <v>0</v>
      </c>
    </row>
    <row r="1842" spans="1:16" s="16" customFormat="1" ht="11.1" customHeight="1" x14ac:dyDescent="0.15">
      <c r="A1842" s="373"/>
      <c r="B1842" s="372"/>
      <c r="C1842" s="371"/>
      <c r="D1842" s="370"/>
      <c r="E1842" s="369"/>
      <c r="F1842" s="502"/>
      <c r="G1842" s="503"/>
      <c r="H1842" s="366"/>
      <c r="I1842" s="365"/>
      <c r="J1842" s="364"/>
      <c r="K1842" s="369"/>
      <c r="L1842" s="366"/>
      <c r="M1842" s="383"/>
      <c r="N1842" s="384"/>
      <c r="O1842" s="385"/>
    </row>
    <row r="1843" spans="1:16" s="3" customFormat="1" ht="13.5" x14ac:dyDescent="0.15">
      <c r="A1843" s="1"/>
      <c r="B1843" s="2"/>
      <c r="C1843" s="240"/>
      <c r="D1843" s="4"/>
      <c r="E1843" s="5"/>
      <c r="F1843" s="489"/>
      <c r="G1843" s="490"/>
      <c r="H1843" s="8"/>
      <c r="I1843" s="9"/>
      <c r="K1843" s="5"/>
      <c r="N1843" s="8" t="s">
        <v>581</v>
      </c>
      <c r="O1843" s="5">
        <v>37</v>
      </c>
    </row>
    <row r="1844" spans="1:16" s="10" customFormat="1" ht="30" customHeight="1" x14ac:dyDescent="0.15">
      <c r="A1844" s="1089" t="s">
        <v>1795</v>
      </c>
      <c r="B1844" s="1090"/>
      <c r="C1844" s="1090"/>
      <c r="D1844" s="1090"/>
      <c r="E1844" s="1090"/>
      <c r="F1844" s="1090"/>
      <c r="G1844" s="1090"/>
      <c r="H1844" s="1090"/>
      <c r="I1844" s="1090"/>
      <c r="J1844" s="1090"/>
      <c r="K1844" s="1090"/>
      <c r="L1844" s="1090"/>
      <c r="M1844" s="1090"/>
      <c r="N1844" s="1090"/>
      <c r="O1844" s="1091"/>
    </row>
    <row r="1845" spans="1:16" s="10" customFormat="1" ht="13.5" customHeight="1" x14ac:dyDescent="0.15">
      <c r="A1845" s="274"/>
      <c r="B1845" s="27" t="s">
        <v>1828</v>
      </c>
      <c r="C1845" s="275"/>
      <c r="D1845" s="275"/>
      <c r="E1845" s="275"/>
      <c r="F1845" s="491"/>
      <c r="G1845" s="491"/>
      <c r="H1845" s="275"/>
      <c r="I1845" s="275"/>
      <c r="J1845" s="275"/>
      <c r="K1845" s="275"/>
      <c r="L1845" s="275"/>
      <c r="M1845" s="275"/>
      <c r="N1845" s="275"/>
      <c r="O1845" s="434"/>
    </row>
    <row r="1846" spans="1:16" s="10" customFormat="1" ht="15.95" customHeight="1" x14ac:dyDescent="0.15">
      <c r="A1846" s="1092" t="s">
        <v>6</v>
      </c>
      <c r="B1846" s="1095" t="s">
        <v>34</v>
      </c>
      <c r="C1846" s="1098" t="s">
        <v>9</v>
      </c>
      <c r="D1846" s="1101" t="s">
        <v>1850</v>
      </c>
      <c r="E1846" s="1102"/>
      <c r="F1846" s="1102"/>
      <c r="G1846" s="1102"/>
      <c r="H1846" s="1102"/>
      <c r="I1846" s="1103"/>
      <c r="J1846" s="1101" t="s">
        <v>1851</v>
      </c>
      <c r="K1846" s="1102"/>
      <c r="L1846" s="1107"/>
      <c r="M1846" s="1109" t="s">
        <v>1852</v>
      </c>
      <c r="N1846" s="1102"/>
      <c r="O1846" s="1103"/>
    </row>
    <row r="1847" spans="1:16" s="10" customFormat="1" ht="15.95" customHeight="1" x14ac:dyDescent="0.15">
      <c r="A1847" s="1093"/>
      <c r="B1847" s="1096"/>
      <c r="C1847" s="1099"/>
      <c r="D1847" s="1104"/>
      <c r="E1847" s="1105"/>
      <c r="F1847" s="1105"/>
      <c r="G1847" s="1105"/>
      <c r="H1847" s="1105"/>
      <c r="I1847" s="1106"/>
      <c r="J1847" s="1104"/>
      <c r="K1847" s="1105"/>
      <c r="L1847" s="1108"/>
      <c r="M1847" s="1110"/>
      <c r="N1847" s="1105"/>
      <c r="O1847" s="1106"/>
    </row>
    <row r="1848" spans="1:16" s="3" customFormat="1" ht="15.95" customHeight="1" x14ac:dyDescent="0.15">
      <c r="A1848" s="1094"/>
      <c r="B1848" s="1097"/>
      <c r="C1848" s="1100"/>
      <c r="D1848" s="334" t="s">
        <v>4</v>
      </c>
      <c r="E1848" s="296" t="s">
        <v>5</v>
      </c>
      <c r="F1848" s="492"/>
      <c r="G1848" s="493"/>
      <c r="H1848" s="1111"/>
      <c r="I1848" s="1112"/>
      <c r="J1848" s="326" t="s">
        <v>4</v>
      </c>
      <c r="K1848" s="296" t="s">
        <v>5</v>
      </c>
      <c r="L1848" s="299"/>
      <c r="M1848" s="300" t="s">
        <v>4</v>
      </c>
      <c r="N1848" s="296" t="s">
        <v>5</v>
      </c>
      <c r="O1848" s="327"/>
    </row>
    <row r="1849" spans="1:16" s="16" customFormat="1" ht="11.1" customHeight="1" x14ac:dyDescent="0.15">
      <c r="A1849" s="11">
        <v>0</v>
      </c>
      <c r="B1849" s="12">
        <v>0</v>
      </c>
      <c r="C1849" s="241">
        <v>0</v>
      </c>
      <c r="D1849" s="335"/>
      <c r="E1849" s="13"/>
      <c r="F1849" s="494"/>
      <c r="G1849" s="483"/>
      <c r="I1849" s="336"/>
      <c r="J1849" s="328"/>
      <c r="K1849" s="13"/>
      <c r="M1849" s="231"/>
      <c r="N1849" s="12"/>
      <c r="O1849" s="329"/>
    </row>
    <row r="1850" spans="1:16" s="16" customFormat="1" ht="11.1" customHeight="1" x14ac:dyDescent="0.15">
      <c r="A1850" s="381" t="s">
        <v>2132</v>
      </c>
      <c r="B1850" s="12" t="s">
        <v>1843</v>
      </c>
      <c r="C1850" s="382">
        <v>0</v>
      </c>
      <c r="D1850" s="335"/>
      <c r="E1850" s="13"/>
      <c r="F1850" s="494"/>
      <c r="G1850" s="483"/>
      <c r="I1850" s="336"/>
      <c r="J1850" s="328"/>
      <c r="K1850" s="13"/>
      <c r="M1850" s="231"/>
      <c r="N1850" s="12"/>
      <c r="O1850" s="329"/>
    </row>
    <row r="1851" spans="1:16" s="16" customFormat="1" ht="11.1" customHeight="1" x14ac:dyDescent="0.15">
      <c r="A1851" s="360">
        <v>0</v>
      </c>
      <c r="B1851" s="361">
        <v>0</v>
      </c>
      <c r="C1851" s="363">
        <v>0</v>
      </c>
      <c r="D1851" s="337">
        <v>0</v>
      </c>
      <c r="E1851" s="362">
        <v>0</v>
      </c>
      <c r="F1851" s="495">
        <v>0</v>
      </c>
      <c r="G1851" s="496">
        <v>0</v>
      </c>
      <c r="H1851" s="20">
        <v>0</v>
      </c>
      <c r="I1851" s="338"/>
      <c r="J1851" s="328"/>
      <c r="K1851" s="13"/>
      <c r="M1851" s="231"/>
      <c r="N1851" s="12"/>
      <c r="O1851" s="329"/>
    </row>
    <row r="1852" spans="1:16" s="436" customFormat="1" ht="11.1" customHeight="1" x14ac:dyDescent="0.15">
      <c r="A1852" s="11">
        <v>0</v>
      </c>
      <c r="B1852" s="359">
        <v>0</v>
      </c>
      <c r="C1852" s="241">
        <v>0</v>
      </c>
      <c r="D1852" s="386"/>
      <c r="E1852" s="387"/>
      <c r="F1852" s="497"/>
      <c r="G1852" s="498"/>
      <c r="H1852" s="390"/>
      <c r="I1852" s="391"/>
      <c r="J1852" s="411"/>
      <c r="K1852" s="412"/>
      <c r="L1852" s="413"/>
      <c r="M1852" s="414"/>
      <c r="N1852" s="412"/>
      <c r="O1852" s="415"/>
    </row>
    <row r="1853" spans="1:16" s="436" customFormat="1" ht="11.1" customHeight="1" x14ac:dyDescent="0.15">
      <c r="A1853" s="381">
        <v>0</v>
      </c>
      <c r="B1853" s="359">
        <v>0</v>
      </c>
      <c r="C1853" s="241">
        <v>0</v>
      </c>
      <c r="D1853" s="386"/>
      <c r="E1853" s="387"/>
      <c r="F1853" s="497"/>
      <c r="G1853" s="498"/>
      <c r="H1853" s="390"/>
      <c r="I1853" s="391"/>
      <c r="J1853" s="397"/>
      <c r="K1853" s="387"/>
      <c r="L1853" s="390"/>
      <c r="M1853" s="398"/>
      <c r="N1853" s="387"/>
      <c r="O1853" s="399"/>
    </row>
    <row r="1854" spans="1:16" s="436" customFormat="1" ht="11.1" customHeight="1" x14ac:dyDescent="0.15">
      <c r="A1854" s="360">
        <v>0</v>
      </c>
      <c r="B1854" s="400" t="s">
        <v>2133</v>
      </c>
      <c r="C1854" s="242">
        <v>0</v>
      </c>
      <c r="D1854" s="416">
        <v>16</v>
      </c>
      <c r="E1854" s="402" t="s">
        <v>1211</v>
      </c>
      <c r="F1854" s="500"/>
      <c r="G1854" s="501"/>
      <c r="H1854" s="405"/>
      <c r="I1854" s="406"/>
      <c r="J1854" s="417">
        <v>16</v>
      </c>
      <c r="K1854" s="418" t="s">
        <v>1211</v>
      </c>
      <c r="L1854" s="501">
        <v>0</v>
      </c>
      <c r="M1854" s="420">
        <v>0</v>
      </c>
      <c r="N1854" s="418"/>
      <c r="O1854" s="410">
        <v>0</v>
      </c>
    </row>
    <row r="1855" spans="1:16" s="436" customFormat="1" ht="11.1" customHeight="1" x14ac:dyDescent="0.15">
      <c r="A1855" s="11">
        <v>0</v>
      </c>
      <c r="B1855" s="359">
        <v>0</v>
      </c>
      <c r="C1855" s="241">
        <v>0</v>
      </c>
      <c r="D1855" s="386"/>
      <c r="E1855" s="387"/>
      <c r="F1855" s="497"/>
      <c r="G1855" s="498"/>
      <c r="H1855" s="390"/>
      <c r="I1855" s="391"/>
      <c r="J1855" s="411"/>
      <c r="K1855" s="412"/>
      <c r="L1855" s="413"/>
      <c r="M1855" s="414"/>
      <c r="N1855" s="412"/>
      <c r="O1855" s="415"/>
    </row>
    <row r="1856" spans="1:16" s="436" customFormat="1" ht="11.1" customHeight="1" x14ac:dyDescent="0.15">
      <c r="A1856" s="381">
        <v>0</v>
      </c>
      <c r="B1856" s="359">
        <v>0</v>
      </c>
      <c r="C1856" s="241" t="s">
        <v>1234</v>
      </c>
      <c r="D1856" s="386"/>
      <c r="E1856" s="387"/>
      <c r="F1856" s="497"/>
      <c r="G1856" s="498"/>
      <c r="H1856" s="390"/>
      <c r="I1856" s="391"/>
      <c r="J1856" s="397"/>
      <c r="K1856" s="387"/>
      <c r="L1856" s="390"/>
      <c r="M1856" s="398"/>
      <c r="N1856" s="387"/>
      <c r="O1856" s="399"/>
    </row>
    <row r="1857" spans="1:15" s="436" customFormat="1" ht="11.1" customHeight="1" x14ac:dyDescent="0.15">
      <c r="A1857" s="360">
        <v>0</v>
      </c>
      <c r="B1857" s="400" t="s">
        <v>1707</v>
      </c>
      <c r="C1857" s="242" t="s">
        <v>1708</v>
      </c>
      <c r="D1857" s="416">
        <v>1</v>
      </c>
      <c r="E1857" s="402" t="s">
        <v>1211</v>
      </c>
      <c r="F1857" s="500"/>
      <c r="G1857" s="501"/>
      <c r="H1857" s="405"/>
      <c r="I1857" s="406"/>
      <c r="J1857" s="417">
        <v>1</v>
      </c>
      <c r="K1857" s="418" t="s">
        <v>1211</v>
      </c>
      <c r="L1857" s="501">
        <v>0</v>
      </c>
      <c r="M1857" s="420">
        <v>0</v>
      </c>
      <c r="N1857" s="418"/>
      <c r="O1857" s="410">
        <v>0</v>
      </c>
    </row>
    <row r="1858" spans="1:15" s="436" customFormat="1" ht="11.1" customHeight="1" x14ac:dyDescent="0.15">
      <c r="A1858" s="11">
        <v>0</v>
      </c>
      <c r="B1858" s="359">
        <v>0</v>
      </c>
      <c r="C1858" s="241" t="s">
        <v>2134</v>
      </c>
      <c r="D1858" s="386"/>
      <c r="E1858" s="387"/>
      <c r="F1858" s="497"/>
      <c r="G1858" s="498"/>
      <c r="H1858" s="390"/>
      <c r="I1858" s="391"/>
      <c r="J1858" s="411"/>
      <c r="K1858" s="412"/>
      <c r="L1858" s="413"/>
      <c r="M1858" s="414"/>
      <c r="N1858" s="412"/>
      <c r="O1858" s="415"/>
    </row>
    <row r="1859" spans="1:15" s="436" customFormat="1" ht="11.1" customHeight="1" x14ac:dyDescent="0.15">
      <c r="A1859" s="381">
        <v>0</v>
      </c>
      <c r="B1859" s="359">
        <v>0</v>
      </c>
      <c r="C1859" s="241" t="s">
        <v>1709</v>
      </c>
      <c r="D1859" s="386"/>
      <c r="E1859" s="387"/>
      <c r="F1859" s="497"/>
      <c r="G1859" s="498"/>
      <c r="H1859" s="390"/>
      <c r="I1859" s="391"/>
      <c r="J1859" s="397"/>
      <c r="K1859" s="387"/>
      <c r="L1859" s="390"/>
      <c r="M1859" s="398"/>
      <c r="N1859" s="387"/>
      <c r="O1859" s="399"/>
    </row>
    <row r="1860" spans="1:15" s="436" customFormat="1" ht="11.1" customHeight="1" x14ac:dyDescent="0.15">
      <c r="A1860" s="360">
        <v>0</v>
      </c>
      <c r="B1860" s="400" t="s">
        <v>1710</v>
      </c>
      <c r="C1860" s="242" t="s">
        <v>1711</v>
      </c>
      <c r="D1860" s="416">
        <v>1</v>
      </c>
      <c r="E1860" s="402" t="s">
        <v>1211</v>
      </c>
      <c r="F1860" s="500"/>
      <c r="G1860" s="501"/>
      <c r="H1860" s="405"/>
      <c r="I1860" s="406"/>
      <c r="J1860" s="417">
        <v>1</v>
      </c>
      <c r="K1860" s="418" t="s">
        <v>1211</v>
      </c>
      <c r="L1860" s="501">
        <v>0</v>
      </c>
      <c r="M1860" s="420">
        <v>0</v>
      </c>
      <c r="N1860" s="418"/>
      <c r="O1860" s="410">
        <v>0</v>
      </c>
    </row>
    <row r="1861" spans="1:15" s="436" customFormat="1" ht="11.1" customHeight="1" x14ac:dyDescent="0.15">
      <c r="A1861" s="11">
        <v>0</v>
      </c>
      <c r="B1861" s="359">
        <v>0</v>
      </c>
      <c r="C1861" s="241" t="s">
        <v>2134</v>
      </c>
      <c r="D1861" s="386"/>
      <c r="E1861" s="387"/>
      <c r="F1861" s="497"/>
      <c r="G1861" s="498"/>
      <c r="H1861" s="390"/>
      <c r="I1861" s="391"/>
      <c r="J1861" s="411"/>
      <c r="K1861" s="412"/>
      <c r="L1861" s="413"/>
      <c r="M1861" s="414"/>
      <c r="N1861" s="412"/>
      <c r="O1861" s="415"/>
    </row>
    <row r="1862" spans="1:15" s="436" customFormat="1" ht="11.1" customHeight="1" x14ac:dyDescent="0.15">
      <c r="A1862" s="381">
        <v>0</v>
      </c>
      <c r="B1862" s="359">
        <v>0</v>
      </c>
      <c r="C1862" s="241" t="s">
        <v>1709</v>
      </c>
      <c r="D1862" s="386"/>
      <c r="E1862" s="387"/>
      <c r="F1862" s="497"/>
      <c r="G1862" s="498"/>
      <c r="H1862" s="390"/>
      <c r="I1862" s="391"/>
      <c r="J1862" s="397"/>
      <c r="K1862" s="387"/>
      <c r="L1862" s="390"/>
      <c r="M1862" s="398"/>
      <c r="N1862" s="387"/>
      <c r="O1862" s="399"/>
    </row>
    <row r="1863" spans="1:15" s="436" customFormat="1" ht="11.1" customHeight="1" x14ac:dyDescent="0.15">
      <c r="A1863" s="360">
        <v>0</v>
      </c>
      <c r="B1863" s="400" t="s">
        <v>1710</v>
      </c>
      <c r="C1863" s="242" t="s">
        <v>1712</v>
      </c>
      <c r="D1863" s="416">
        <v>1</v>
      </c>
      <c r="E1863" s="402" t="s">
        <v>1211</v>
      </c>
      <c r="F1863" s="500"/>
      <c r="G1863" s="501"/>
      <c r="H1863" s="405"/>
      <c r="I1863" s="406"/>
      <c r="J1863" s="417">
        <v>1</v>
      </c>
      <c r="K1863" s="418" t="s">
        <v>1211</v>
      </c>
      <c r="L1863" s="501">
        <v>0</v>
      </c>
      <c r="M1863" s="420">
        <v>0</v>
      </c>
      <c r="N1863" s="418"/>
      <c r="O1863" s="410">
        <v>0</v>
      </c>
    </row>
    <row r="1864" spans="1:15" s="436" customFormat="1" ht="11.1" customHeight="1" x14ac:dyDescent="0.15">
      <c r="A1864" s="11">
        <v>0</v>
      </c>
      <c r="B1864" s="359">
        <v>0</v>
      </c>
      <c r="C1864" s="241" t="s">
        <v>1713</v>
      </c>
      <c r="D1864" s="386"/>
      <c r="E1864" s="387"/>
      <c r="F1864" s="497"/>
      <c r="G1864" s="498"/>
      <c r="H1864" s="390"/>
      <c r="I1864" s="391"/>
      <c r="J1864" s="411"/>
      <c r="K1864" s="412"/>
      <c r="L1864" s="413"/>
      <c r="M1864" s="414"/>
      <c r="N1864" s="412"/>
      <c r="O1864" s="415"/>
    </row>
    <row r="1865" spans="1:15" s="436" customFormat="1" ht="11.1" customHeight="1" x14ac:dyDescent="0.15">
      <c r="A1865" s="381">
        <v>0</v>
      </c>
      <c r="B1865" s="359">
        <v>0</v>
      </c>
      <c r="C1865" s="241" t="s">
        <v>1714</v>
      </c>
      <c r="D1865" s="386"/>
      <c r="E1865" s="387"/>
      <c r="F1865" s="497"/>
      <c r="G1865" s="498"/>
      <c r="H1865" s="390"/>
      <c r="I1865" s="391"/>
      <c r="J1865" s="397"/>
      <c r="K1865" s="387"/>
      <c r="L1865" s="390"/>
      <c r="M1865" s="398"/>
      <c r="N1865" s="387"/>
      <c r="O1865" s="399"/>
    </row>
    <row r="1866" spans="1:15" s="436" customFormat="1" ht="11.1" customHeight="1" x14ac:dyDescent="0.15">
      <c r="A1866" s="360">
        <v>0</v>
      </c>
      <c r="B1866" s="400" t="s">
        <v>1715</v>
      </c>
      <c r="C1866" s="242" t="s">
        <v>1716</v>
      </c>
      <c r="D1866" s="416">
        <v>4</v>
      </c>
      <c r="E1866" s="402" t="s">
        <v>1211</v>
      </c>
      <c r="F1866" s="500"/>
      <c r="G1866" s="501"/>
      <c r="H1866" s="405"/>
      <c r="I1866" s="406"/>
      <c r="J1866" s="417">
        <v>4</v>
      </c>
      <c r="K1866" s="418" t="s">
        <v>1211</v>
      </c>
      <c r="L1866" s="501">
        <v>0</v>
      </c>
      <c r="M1866" s="420">
        <v>0</v>
      </c>
      <c r="N1866" s="418"/>
      <c r="O1866" s="410">
        <v>0</v>
      </c>
    </row>
    <row r="1867" spans="1:15" s="436" customFormat="1" ht="11.1" customHeight="1" x14ac:dyDescent="0.15">
      <c r="A1867" s="11">
        <v>0</v>
      </c>
      <c r="B1867" s="359">
        <v>0</v>
      </c>
      <c r="C1867" s="241" t="s">
        <v>2135</v>
      </c>
      <c r="D1867" s="386"/>
      <c r="E1867" s="387"/>
      <c r="F1867" s="497"/>
      <c r="G1867" s="498"/>
      <c r="H1867" s="390"/>
      <c r="I1867" s="391"/>
      <c r="J1867" s="411"/>
      <c r="K1867" s="412"/>
      <c r="L1867" s="413"/>
      <c r="M1867" s="414"/>
      <c r="N1867" s="412"/>
      <c r="O1867" s="415"/>
    </row>
    <row r="1868" spans="1:15" s="436" customFormat="1" ht="11.1" customHeight="1" x14ac:dyDescent="0.15">
      <c r="A1868" s="381">
        <v>0</v>
      </c>
      <c r="B1868" s="359">
        <v>0</v>
      </c>
      <c r="C1868" s="241" t="s">
        <v>2136</v>
      </c>
      <c r="D1868" s="386"/>
      <c r="E1868" s="387"/>
      <c r="F1868" s="497"/>
      <c r="G1868" s="498"/>
      <c r="H1868" s="390"/>
      <c r="I1868" s="391"/>
      <c r="J1868" s="397"/>
      <c r="K1868" s="387"/>
      <c r="L1868" s="390"/>
      <c r="M1868" s="398"/>
      <c r="N1868" s="387"/>
      <c r="O1868" s="399"/>
    </row>
    <row r="1869" spans="1:15" s="436" customFormat="1" ht="11.1" customHeight="1" x14ac:dyDescent="0.15">
      <c r="A1869" s="360"/>
      <c r="B1869" s="400" t="s">
        <v>2137</v>
      </c>
      <c r="C1869" s="242" t="s">
        <v>2138</v>
      </c>
      <c r="D1869" s="416">
        <v>1</v>
      </c>
      <c r="E1869" s="402" t="s">
        <v>44</v>
      </c>
      <c r="F1869" s="500"/>
      <c r="G1869" s="501"/>
      <c r="H1869" s="405"/>
      <c r="I1869" s="406"/>
      <c r="J1869" s="417">
        <v>1</v>
      </c>
      <c r="K1869" s="418" t="s">
        <v>44</v>
      </c>
      <c r="L1869" s="501">
        <v>0</v>
      </c>
      <c r="M1869" s="420">
        <v>0</v>
      </c>
      <c r="N1869" s="418"/>
      <c r="O1869" s="410">
        <v>0</v>
      </c>
    </row>
    <row r="1870" spans="1:15" s="16" customFormat="1" ht="11.1" customHeight="1" x14ac:dyDescent="0.15">
      <c r="A1870" s="11">
        <v>0</v>
      </c>
      <c r="B1870" s="359">
        <v>0</v>
      </c>
      <c r="C1870" s="241" t="s">
        <v>2139</v>
      </c>
      <c r="D1870" s="386"/>
      <c r="E1870" s="387"/>
      <c r="F1870" s="497"/>
      <c r="G1870" s="498"/>
      <c r="H1870" s="390"/>
      <c r="I1870" s="391"/>
      <c r="J1870" s="411"/>
      <c r="K1870" s="412"/>
      <c r="L1870" s="413"/>
      <c r="M1870" s="414"/>
      <c r="N1870" s="412"/>
      <c r="O1870" s="415"/>
    </row>
    <row r="1871" spans="1:15" s="16" customFormat="1" ht="11.1" customHeight="1" x14ac:dyDescent="0.15">
      <c r="A1871" s="381">
        <v>0</v>
      </c>
      <c r="B1871" s="359">
        <v>0</v>
      </c>
      <c r="C1871" s="241" t="s">
        <v>2140</v>
      </c>
      <c r="D1871" s="386"/>
      <c r="E1871" s="387"/>
      <c r="F1871" s="497"/>
      <c r="G1871" s="498"/>
      <c r="H1871" s="390"/>
      <c r="I1871" s="391"/>
      <c r="J1871" s="397"/>
      <c r="K1871" s="387"/>
      <c r="L1871" s="390"/>
      <c r="M1871" s="398"/>
      <c r="N1871" s="387"/>
      <c r="O1871" s="399"/>
    </row>
    <row r="1872" spans="1:15" s="16" customFormat="1" ht="11.1" customHeight="1" x14ac:dyDescent="0.15">
      <c r="A1872" s="360">
        <v>0</v>
      </c>
      <c r="B1872" s="400" t="s">
        <v>1989</v>
      </c>
      <c r="C1872" s="242" t="s">
        <v>2141</v>
      </c>
      <c r="D1872" s="416">
        <v>1</v>
      </c>
      <c r="E1872" s="402" t="s">
        <v>44</v>
      </c>
      <c r="F1872" s="500"/>
      <c r="G1872" s="501"/>
      <c r="H1872" s="405"/>
      <c r="I1872" s="406"/>
      <c r="J1872" s="417">
        <v>1</v>
      </c>
      <c r="K1872" s="418" t="s">
        <v>44</v>
      </c>
      <c r="L1872" s="501">
        <v>0</v>
      </c>
      <c r="M1872" s="420">
        <v>0</v>
      </c>
      <c r="N1872" s="418"/>
      <c r="O1872" s="410">
        <v>0</v>
      </c>
    </row>
    <row r="1873" spans="1:15" s="16" customFormat="1" ht="11.1" customHeight="1" x14ac:dyDescent="0.15">
      <c r="A1873" s="11">
        <v>0</v>
      </c>
      <c r="B1873" s="359">
        <v>0</v>
      </c>
      <c r="C1873" s="241" t="s">
        <v>2142</v>
      </c>
      <c r="D1873" s="386"/>
      <c r="E1873" s="387"/>
      <c r="F1873" s="497"/>
      <c r="G1873" s="498"/>
      <c r="H1873" s="390"/>
      <c r="I1873" s="391"/>
      <c r="J1873" s="411"/>
      <c r="K1873" s="412"/>
      <c r="L1873" s="413"/>
      <c r="M1873" s="414"/>
      <c r="N1873" s="412"/>
      <c r="O1873" s="415"/>
    </row>
    <row r="1874" spans="1:15" s="16" customFormat="1" ht="11.1" customHeight="1" x14ac:dyDescent="0.15">
      <c r="A1874" s="381">
        <v>0</v>
      </c>
      <c r="B1874" s="359" t="s">
        <v>1717</v>
      </c>
      <c r="C1874" s="241" t="s">
        <v>1718</v>
      </c>
      <c r="D1874" s="386"/>
      <c r="E1874" s="387"/>
      <c r="F1874" s="497"/>
      <c r="G1874" s="498"/>
      <c r="H1874" s="390"/>
      <c r="I1874" s="391"/>
      <c r="J1874" s="397"/>
      <c r="K1874" s="387"/>
      <c r="L1874" s="390"/>
      <c r="M1874" s="398"/>
      <c r="N1874" s="387"/>
      <c r="O1874" s="399"/>
    </row>
    <row r="1875" spans="1:15" s="16" customFormat="1" ht="11.1" customHeight="1" x14ac:dyDescent="0.15">
      <c r="A1875" s="360">
        <v>0</v>
      </c>
      <c r="B1875" s="400" t="s">
        <v>1719</v>
      </c>
      <c r="C1875" s="242" t="s">
        <v>1694</v>
      </c>
      <c r="D1875" s="416">
        <v>3.5</v>
      </c>
      <c r="E1875" s="402" t="s">
        <v>641</v>
      </c>
      <c r="F1875" s="500"/>
      <c r="G1875" s="501"/>
      <c r="H1875" s="405"/>
      <c r="I1875" s="406"/>
      <c r="J1875" s="417">
        <v>2.5</v>
      </c>
      <c r="K1875" s="418" t="s">
        <v>641</v>
      </c>
      <c r="L1875" s="501">
        <v>0</v>
      </c>
      <c r="M1875" s="420">
        <v>1</v>
      </c>
      <c r="N1875" s="418" t="s">
        <v>641</v>
      </c>
      <c r="O1875" s="410">
        <v>0</v>
      </c>
    </row>
    <row r="1876" spans="1:15" s="16" customFormat="1" ht="11.1" customHeight="1" x14ac:dyDescent="0.15">
      <c r="A1876" s="11">
        <v>0</v>
      </c>
      <c r="B1876" s="359">
        <v>0</v>
      </c>
      <c r="C1876" s="241"/>
      <c r="D1876" s="386"/>
      <c r="E1876" s="387"/>
      <c r="F1876" s="497"/>
      <c r="G1876" s="498"/>
      <c r="H1876" s="390"/>
      <c r="I1876" s="391"/>
      <c r="J1876" s="411"/>
      <c r="K1876" s="412"/>
      <c r="L1876" s="413"/>
      <c r="M1876" s="414"/>
      <c r="N1876" s="422"/>
      <c r="O1876" s="415"/>
    </row>
    <row r="1877" spans="1:15" s="16" customFormat="1" ht="11.1" customHeight="1" x14ac:dyDescent="0.15">
      <c r="A1877" s="381">
        <v>0</v>
      </c>
      <c r="B1877" s="359"/>
      <c r="C1877" s="241" t="s">
        <v>1720</v>
      </c>
      <c r="D1877" s="386"/>
      <c r="E1877" s="387"/>
      <c r="F1877" s="497"/>
      <c r="G1877" s="498"/>
      <c r="H1877" s="390"/>
      <c r="I1877" s="391"/>
      <c r="J1877" s="397"/>
      <c r="K1877" s="387"/>
      <c r="L1877" s="390"/>
      <c r="M1877" s="398"/>
      <c r="N1877" s="359"/>
      <c r="O1877" s="399"/>
    </row>
    <row r="1878" spans="1:15" s="16" customFormat="1" ht="11.1" customHeight="1" x14ac:dyDescent="0.15">
      <c r="A1878" s="360">
        <v>0</v>
      </c>
      <c r="B1878" s="862" t="s">
        <v>1721</v>
      </c>
      <c r="C1878" s="242" t="s">
        <v>1722</v>
      </c>
      <c r="D1878" s="416">
        <v>21.1</v>
      </c>
      <c r="E1878" s="402" t="s">
        <v>641</v>
      </c>
      <c r="F1878" s="500"/>
      <c r="G1878" s="501"/>
      <c r="H1878" s="863"/>
      <c r="I1878" s="406"/>
      <c r="J1878" s="417">
        <v>21.1</v>
      </c>
      <c r="K1878" s="418" t="s">
        <v>641</v>
      </c>
      <c r="L1878" s="501">
        <v>0</v>
      </c>
      <c r="M1878" s="423"/>
      <c r="N1878" s="424"/>
      <c r="O1878" s="425"/>
    </row>
    <row r="1879" spans="1:15" s="16" customFormat="1" ht="11.1" customHeight="1" x14ac:dyDescent="0.15">
      <c r="A1879" s="11">
        <v>0</v>
      </c>
      <c r="B1879" s="359">
        <v>0</v>
      </c>
      <c r="C1879" s="241"/>
      <c r="D1879" s="386"/>
      <c r="E1879" s="387"/>
      <c r="F1879" s="497"/>
      <c r="G1879" s="498"/>
      <c r="H1879" s="390"/>
      <c r="I1879" s="391"/>
      <c r="J1879" s="411"/>
      <c r="K1879" s="412"/>
      <c r="L1879" s="413"/>
      <c r="M1879" s="414"/>
      <c r="N1879" s="412"/>
      <c r="O1879" s="415"/>
    </row>
    <row r="1880" spans="1:15" s="16" customFormat="1" ht="11.1" customHeight="1" x14ac:dyDescent="0.15">
      <c r="A1880" s="381">
        <v>0</v>
      </c>
      <c r="B1880" s="359"/>
      <c r="C1880" s="241" t="s">
        <v>1723</v>
      </c>
      <c r="D1880" s="386"/>
      <c r="E1880" s="387"/>
      <c r="F1880" s="497"/>
      <c r="G1880" s="498"/>
      <c r="H1880" s="390"/>
      <c r="I1880" s="391"/>
      <c r="J1880" s="397"/>
      <c r="K1880" s="387"/>
      <c r="L1880" s="390"/>
      <c r="M1880" s="398"/>
      <c r="N1880" s="387"/>
      <c r="O1880" s="399"/>
    </row>
    <row r="1881" spans="1:15" s="16" customFormat="1" ht="11.1" customHeight="1" x14ac:dyDescent="0.15">
      <c r="A1881" s="360">
        <v>0</v>
      </c>
      <c r="B1881" s="862" t="s">
        <v>1724</v>
      </c>
      <c r="C1881" s="242" t="s">
        <v>1725</v>
      </c>
      <c r="D1881" s="416">
        <v>3</v>
      </c>
      <c r="E1881" s="402" t="s">
        <v>1211</v>
      </c>
      <c r="F1881" s="500"/>
      <c r="G1881" s="501"/>
      <c r="H1881" s="863"/>
      <c r="I1881" s="406"/>
      <c r="J1881" s="417">
        <v>2</v>
      </c>
      <c r="K1881" s="418" t="s">
        <v>1211</v>
      </c>
      <c r="L1881" s="501">
        <v>0</v>
      </c>
      <c r="M1881" s="420">
        <v>1</v>
      </c>
      <c r="N1881" s="418" t="s">
        <v>1211</v>
      </c>
      <c r="O1881" s="410">
        <v>0</v>
      </c>
    </row>
    <row r="1882" spans="1:15" s="16" customFormat="1" ht="11.1" customHeight="1" x14ac:dyDescent="0.15">
      <c r="A1882" s="11">
        <v>0</v>
      </c>
      <c r="B1882" s="359">
        <v>0</v>
      </c>
      <c r="C1882" s="241"/>
      <c r="D1882" s="386"/>
      <c r="E1882" s="387"/>
      <c r="F1882" s="497"/>
      <c r="G1882" s="498"/>
      <c r="H1882" s="390"/>
      <c r="I1882" s="391"/>
      <c r="J1882" s="411"/>
      <c r="K1882" s="412"/>
      <c r="L1882" s="413"/>
      <c r="M1882" s="414"/>
      <c r="N1882" s="412"/>
      <c r="O1882" s="415"/>
    </row>
    <row r="1883" spans="1:15" s="16" customFormat="1" ht="11.1" customHeight="1" x14ac:dyDescent="0.15">
      <c r="A1883" s="381">
        <v>0</v>
      </c>
      <c r="B1883" s="359"/>
      <c r="C1883" s="241" t="s">
        <v>1726</v>
      </c>
      <c r="D1883" s="386"/>
      <c r="E1883" s="387"/>
      <c r="F1883" s="497"/>
      <c r="G1883" s="498"/>
      <c r="H1883" s="390"/>
      <c r="I1883" s="391"/>
      <c r="J1883" s="397"/>
      <c r="K1883" s="387"/>
      <c r="L1883" s="390"/>
      <c r="M1883" s="398"/>
      <c r="N1883" s="387"/>
      <c r="O1883" s="399"/>
    </row>
    <row r="1884" spans="1:15" s="16" customFormat="1" ht="11.1" customHeight="1" x14ac:dyDescent="0.15">
      <c r="A1884" s="360">
        <v>0</v>
      </c>
      <c r="B1884" s="862" t="s">
        <v>1724</v>
      </c>
      <c r="C1884" s="242" t="s">
        <v>1725</v>
      </c>
      <c r="D1884" s="416">
        <v>14</v>
      </c>
      <c r="E1884" s="402" t="s">
        <v>1211</v>
      </c>
      <c r="F1884" s="500"/>
      <c r="G1884" s="501"/>
      <c r="H1884" s="863"/>
      <c r="I1884" s="406"/>
      <c r="J1884" s="417">
        <v>5</v>
      </c>
      <c r="K1884" s="418" t="s">
        <v>1211</v>
      </c>
      <c r="L1884" s="501">
        <v>0</v>
      </c>
      <c r="M1884" s="420">
        <v>9</v>
      </c>
      <c r="N1884" s="418" t="s">
        <v>1211</v>
      </c>
      <c r="O1884" s="410">
        <v>0</v>
      </c>
    </row>
    <row r="1885" spans="1:15" s="16" customFormat="1" ht="11.1" customHeight="1" x14ac:dyDescent="0.15">
      <c r="A1885" s="11">
        <v>0</v>
      </c>
      <c r="B1885" s="359">
        <v>0</v>
      </c>
      <c r="C1885" s="241"/>
      <c r="D1885" s="386"/>
      <c r="E1885" s="387"/>
      <c r="F1885" s="497"/>
      <c r="G1885" s="498"/>
      <c r="H1885" s="390"/>
      <c r="I1885" s="391"/>
      <c r="J1885" s="411"/>
      <c r="K1885" s="412"/>
      <c r="L1885" s="413"/>
      <c r="M1885" s="414"/>
      <c r="N1885" s="412"/>
      <c r="O1885" s="415"/>
    </row>
    <row r="1886" spans="1:15" s="16" customFormat="1" ht="11.1" customHeight="1" x14ac:dyDescent="0.15">
      <c r="A1886" s="381">
        <v>0</v>
      </c>
      <c r="B1886" s="359"/>
      <c r="C1886" s="241" t="s">
        <v>1727</v>
      </c>
      <c r="D1886" s="386"/>
      <c r="E1886" s="387"/>
      <c r="F1886" s="497"/>
      <c r="G1886" s="498"/>
      <c r="H1886" s="390"/>
      <c r="I1886" s="391"/>
      <c r="J1886" s="397"/>
      <c r="K1886" s="387"/>
      <c r="L1886" s="390"/>
      <c r="M1886" s="398"/>
      <c r="N1886" s="387"/>
      <c r="O1886" s="399"/>
    </row>
    <row r="1887" spans="1:15" s="16" customFormat="1" ht="11.1" customHeight="1" x14ac:dyDescent="0.15">
      <c r="A1887" s="360">
        <v>0</v>
      </c>
      <c r="B1887" s="862" t="s">
        <v>1728</v>
      </c>
      <c r="C1887" s="242" t="s">
        <v>1729</v>
      </c>
      <c r="D1887" s="416">
        <v>2</v>
      </c>
      <c r="E1887" s="402" t="s">
        <v>1211</v>
      </c>
      <c r="F1887" s="500"/>
      <c r="G1887" s="501"/>
      <c r="H1887" s="863"/>
      <c r="I1887" s="406"/>
      <c r="J1887" s="417">
        <v>2</v>
      </c>
      <c r="K1887" s="418" t="s">
        <v>1211</v>
      </c>
      <c r="L1887" s="501">
        <v>0</v>
      </c>
      <c r="M1887" s="420">
        <v>0</v>
      </c>
      <c r="N1887" s="418"/>
      <c r="O1887" s="410">
        <v>0</v>
      </c>
    </row>
    <row r="1888" spans="1:15" s="16" customFormat="1" ht="11.1" customHeight="1" x14ac:dyDescent="0.15">
      <c r="A1888" s="11">
        <v>0</v>
      </c>
      <c r="B1888" s="359">
        <v>0</v>
      </c>
      <c r="C1888" s="241"/>
      <c r="D1888" s="386"/>
      <c r="E1888" s="387"/>
      <c r="F1888" s="497"/>
      <c r="G1888" s="498"/>
      <c r="H1888" s="390"/>
      <c r="I1888" s="391"/>
      <c r="J1888" s="411"/>
      <c r="K1888" s="412"/>
      <c r="L1888" s="413"/>
      <c r="M1888" s="414"/>
      <c r="N1888" s="412"/>
      <c r="O1888" s="415"/>
    </row>
    <row r="1889" spans="1:16" s="16" customFormat="1" ht="11.1" customHeight="1" x14ac:dyDescent="0.15">
      <c r="A1889" s="381">
        <v>0</v>
      </c>
      <c r="B1889" s="359"/>
      <c r="C1889" s="241" t="s">
        <v>2143</v>
      </c>
      <c r="D1889" s="386"/>
      <c r="E1889" s="387"/>
      <c r="F1889" s="497"/>
      <c r="G1889" s="498"/>
      <c r="H1889" s="390"/>
      <c r="I1889" s="391"/>
      <c r="J1889" s="397"/>
      <c r="K1889" s="387"/>
      <c r="L1889" s="390"/>
      <c r="M1889" s="398"/>
      <c r="N1889" s="387"/>
      <c r="O1889" s="399"/>
    </row>
    <row r="1890" spans="1:16" s="16" customFormat="1" ht="11.1" customHeight="1" x14ac:dyDescent="0.15">
      <c r="A1890" s="360"/>
      <c r="B1890" s="862" t="s">
        <v>1730</v>
      </c>
      <c r="C1890" s="242" t="s">
        <v>1731</v>
      </c>
      <c r="D1890" s="416">
        <v>2</v>
      </c>
      <c r="E1890" s="402" t="s">
        <v>1211</v>
      </c>
      <c r="F1890" s="500"/>
      <c r="G1890" s="501"/>
      <c r="H1890" s="863"/>
      <c r="I1890" s="406"/>
      <c r="J1890" s="417">
        <v>2</v>
      </c>
      <c r="K1890" s="418" t="s">
        <v>1211</v>
      </c>
      <c r="L1890" s="501">
        <v>0</v>
      </c>
      <c r="M1890" s="420">
        <v>0</v>
      </c>
      <c r="N1890" s="418"/>
      <c r="O1890" s="410">
        <v>0</v>
      </c>
    </row>
    <row r="1891" spans="1:16" s="16" customFormat="1" ht="11.1" customHeight="1" x14ac:dyDescent="0.15">
      <c r="A1891" s="380"/>
      <c r="B1891" s="379"/>
      <c r="C1891" s="378"/>
      <c r="D1891" s="377"/>
      <c r="E1891" s="13"/>
      <c r="F1891" s="494"/>
      <c r="G1891" s="483"/>
      <c r="H1891" s="376"/>
      <c r="I1891" s="336"/>
      <c r="J1891" s="328"/>
      <c r="K1891" s="13"/>
      <c r="M1891" s="231"/>
      <c r="N1891" s="12"/>
      <c r="O1891" s="329"/>
    </row>
    <row r="1892" spans="1:16" s="16" customFormat="1" ht="11.1" customHeight="1" x14ac:dyDescent="0.15">
      <c r="A1892" s="11"/>
      <c r="B1892" s="375"/>
      <c r="C1892" s="378"/>
      <c r="D1892" s="377"/>
      <c r="E1892" s="13"/>
      <c r="F1892" s="494"/>
      <c r="G1892" s="483">
        <v>0</v>
      </c>
      <c r="I1892" s="336"/>
      <c r="J1892" s="328"/>
      <c r="K1892" s="13"/>
      <c r="L1892" s="483">
        <v>0</v>
      </c>
      <c r="M1892" s="231"/>
      <c r="N1892" s="12"/>
      <c r="O1892" s="431">
        <v>0</v>
      </c>
      <c r="P1892" s="478">
        <v>0</v>
      </c>
    </row>
    <row r="1893" spans="1:16" s="16" customFormat="1" ht="11.1" customHeight="1" x14ac:dyDescent="0.15">
      <c r="A1893" s="373"/>
      <c r="B1893" s="372"/>
      <c r="C1893" s="371"/>
      <c r="D1893" s="370"/>
      <c r="E1893" s="369"/>
      <c r="F1893" s="502"/>
      <c r="G1893" s="503"/>
      <c r="H1893" s="366"/>
      <c r="I1893" s="365"/>
      <c r="J1893" s="364"/>
      <c r="K1893" s="369"/>
      <c r="L1893" s="366"/>
      <c r="M1893" s="383"/>
      <c r="N1893" s="384"/>
      <c r="O1893" s="385"/>
    </row>
    <row r="1894" spans="1:16" s="3" customFormat="1" ht="13.5" x14ac:dyDescent="0.15">
      <c r="A1894" s="1"/>
      <c r="B1894" s="2"/>
      <c r="C1894" s="240"/>
      <c r="D1894" s="4"/>
      <c r="E1894" s="5"/>
      <c r="F1894" s="489"/>
      <c r="G1894" s="490"/>
      <c r="H1894" s="8"/>
      <c r="I1894" s="9"/>
      <c r="K1894" s="5"/>
      <c r="N1894" s="8" t="s">
        <v>581</v>
      </c>
      <c r="O1894" s="5">
        <v>38</v>
      </c>
    </row>
    <row r="1895" spans="1:16" s="10" customFormat="1" ht="30" customHeight="1" x14ac:dyDescent="0.15">
      <c r="A1895" s="1089" t="s">
        <v>1795</v>
      </c>
      <c r="B1895" s="1090"/>
      <c r="C1895" s="1090"/>
      <c r="D1895" s="1090"/>
      <c r="E1895" s="1090"/>
      <c r="F1895" s="1090"/>
      <c r="G1895" s="1090"/>
      <c r="H1895" s="1090"/>
      <c r="I1895" s="1090"/>
      <c r="J1895" s="1090"/>
      <c r="K1895" s="1090"/>
      <c r="L1895" s="1090"/>
      <c r="M1895" s="1090"/>
      <c r="N1895" s="1090"/>
      <c r="O1895" s="1091"/>
    </row>
    <row r="1896" spans="1:16" s="10" customFormat="1" ht="13.5" customHeight="1" x14ac:dyDescent="0.15">
      <c r="A1896" s="274"/>
      <c r="B1896" s="27" t="s">
        <v>1828</v>
      </c>
      <c r="C1896" s="275"/>
      <c r="D1896" s="275"/>
      <c r="E1896" s="275"/>
      <c r="F1896" s="491"/>
      <c r="G1896" s="491"/>
      <c r="H1896" s="275"/>
      <c r="I1896" s="275"/>
      <c r="J1896" s="275"/>
      <c r="K1896" s="275"/>
      <c r="L1896" s="275"/>
      <c r="M1896" s="275"/>
      <c r="N1896" s="275"/>
      <c r="O1896" s="434"/>
    </row>
    <row r="1897" spans="1:16" s="10" customFormat="1" ht="15.95" customHeight="1" x14ac:dyDescent="0.15">
      <c r="A1897" s="1092" t="s">
        <v>6</v>
      </c>
      <c r="B1897" s="1095" t="s">
        <v>34</v>
      </c>
      <c r="C1897" s="1098" t="s">
        <v>9</v>
      </c>
      <c r="D1897" s="1101" t="s">
        <v>1850</v>
      </c>
      <c r="E1897" s="1102"/>
      <c r="F1897" s="1102"/>
      <c r="G1897" s="1102"/>
      <c r="H1897" s="1102"/>
      <c r="I1897" s="1103"/>
      <c r="J1897" s="1101" t="s">
        <v>1851</v>
      </c>
      <c r="K1897" s="1102"/>
      <c r="L1897" s="1107"/>
      <c r="M1897" s="1109" t="s">
        <v>1852</v>
      </c>
      <c r="N1897" s="1102"/>
      <c r="O1897" s="1103"/>
    </row>
    <row r="1898" spans="1:16" s="10" customFormat="1" ht="15.95" customHeight="1" x14ac:dyDescent="0.15">
      <c r="A1898" s="1093"/>
      <c r="B1898" s="1096"/>
      <c r="C1898" s="1099"/>
      <c r="D1898" s="1104"/>
      <c r="E1898" s="1105"/>
      <c r="F1898" s="1105"/>
      <c r="G1898" s="1105"/>
      <c r="H1898" s="1105"/>
      <c r="I1898" s="1106"/>
      <c r="J1898" s="1104"/>
      <c r="K1898" s="1105"/>
      <c r="L1898" s="1108"/>
      <c r="M1898" s="1110"/>
      <c r="N1898" s="1105"/>
      <c r="O1898" s="1106"/>
    </row>
    <row r="1899" spans="1:16" s="3" customFormat="1" ht="15.95" customHeight="1" x14ac:dyDescent="0.15">
      <c r="A1899" s="1094"/>
      <c r="B1899" s="1097"/>
      <c r="C1899" s="1100"/>
      <c r="D1899" s="334" t="s">
        <v>4</v>
      </c>
      <c r="E1899" s="296" t="s">
        <v>5</v>
      </c>
      <c r="F1899" s="492"/>
      <c r="G1899" s="493"/>
      <c r="H1899" s="1111"/>
      <c r="I1899" s="1112"/>
      <c r="J1899" s="326" t="s">
        <v>4</v>
      </c>
      <c r="K1899" s="296" t="s">
        <v>5</v>
      </c>
      <c r="L1899" s="299" t="s">
        <v>8</v>
      </c>
      <c r="M1899" s="300" t="s">
        <v>4</v>
      </c>
      <c r="N1899" s="296" t="s">
        <v>5</v>
      </c>
      <c r="O1899" s="327" t="s">
        <v>8</v>
      </c>
    </row>
    <row r="1900" spans="1:16" s="16" customFormat="1" ht="11.1" customHeight="1" x14ac:dyDescent="0.15">
      <c r="A1900" s="11">
        <v>0</v>
      </c>
      <c r="B1900" s="12">
        <v>0</v>
      </c>
      <c r="C1900" s="241">
        <v>0</v>
      </c>
      <c r="D1900" s="335"/>
      <c r="E1900" s="13"/>
      <c r="F1900" s="494"/>
      <c r="G1900" s="483"/>
      <c r="I1900" s="336"/>
      <c r="J1900" s="328"/>
      <c r="K1900" s="13"/>
      <c r="M1900" s="231"/>
      <c r="N1900" s="12"/>
      <c r="O1900" s="329"/>
    </row>
    <row r="1901" spans="1:16" s="16" customFormat="1" ht="11.1" customHeight="1" x14ac:dyDescent="0.15">
      <c r="A1901" s="381">
        <v>0</v>
      </c>
      <c r="B1901" s="12">
        <v>0</v>
      </c>
      <c r="C1901" s="382">
        <v>0</v>
      </c>
      <c r="D1901" s="335"/>
      <c r="E1901" s="13"/>
      <c r="F1901" s="494"/>
      <c r="G1901" s="483"/>
      <c r="I1901" s="336"/>
      <c r="J1901" s="328"/>
      <c r="K1901" s="13"/>
      <c r="M1901" s="231"/>
      <c r="N1901" s="12"/>
      <c r="O1901" s="329"/>
    </row>
    <row r="1902" spans="1:16" s="16" customFormat="1" ht="11.1" customHeight="1" x14ac:dyDescent="0.15">
      <c r="A1902" s="360" t="s">
        <v>1842</v>
      </c>
      <c r="B1902" s="361" t="s">
        <v>1843</v>
      </c>
      <c r="C1902" s="363">
        <v>0</v>
      </c>
      <c r="D1902" s="337">
        <v>0</v>
      </c>
      <c r="E1902" s="362">
        <v>0</v>
      </c>
      <c r="F1902" s="495"/>
      <c r="G1902" s="496"/>
      <c r="H1902" s="20"/>
      <c r="I1902" s="338"/>
      <c r="J1902" s="328"/>
      <c r="K1902" s="13"/>
      <c r="M1902" s="231"/>
      <c r="N1902" s="12"/>
      <c r="O1902" s="329"/>
    </row>
    <row r="1903" spans="1:16" s="436" customFormat="1" ht="11.1" customHeight="1" x14ac:dyDescent="0.15">
      <c r="A1903" s="11">
        <v>0</v>
      </c>
      <c r="B1903" s="359">
        <v>0</v>
      </c>
      <c r="C1903" s="241" t="s">
        <v>1268</v>
      </c>
      <c r="D1903" s="386"/>
      <c r="E1903" s="387"/>
      <c r="F1903" s="497"/>
      <c r="G1903" s="498"/>
      <c r="H1903" s="390"/>
      <c r="I1903" s="391"/>
      <c r="J1903" s="392"/>
      <c r="K1903" s="393"/>
      <c r="L1903" s="394"/>
      <c r="M1903" s="395"/>
      <c r="N1903" s="393"/>
      <c r="O1903" s="396"/>
      <c r="P1903" s="16"/>
    </row>
    <row r="1904" spans="1:16" s="436" customFormat="1" ht="11.1" customHeight="1" x14ac:dyDescent="0.15">
      <c r="A1904" s="381">
        <v>0</v>
      </c>
      <c r="B1904" s="359">
        <v>0</v>
      </c>
      <c r="C1904" s="241" t="s">
        <v>1269</v>
      </c>
      <c r="D1904" s="386"/>
      <c r="E1904" s="387"/>
      <c r="F1904" s="497"/>
      <c r="G1904" s="498"/>
      <c r="H1904" s="430"/>
      <c r="I1904" s="391"/>
      <c r="J1904" s="397"/>
      <c r="K1904" s="387"/>
      <c r="L1904" s="390"/>
      <c r="M1904" s="398"/>
      <c r="N1904" s="387"/>
      <c r="O1904" s="399"/>
      <c r="P1904" s="16"/>
    </row>
    <row r="1905" spans="1:16" s="436" customFormat="1" ht="11.1" customHeight="1" x14ac:dyDescent="0.15">
      <c r="A1905" s="360">
        <v>0</v>
      </c>
      <c r="B1905" s="400" t="s">
        <v>2144</v>
      </c>
      <c r="C1905" s="242" t="s">
        <v>1270</v>
      </c>
      <c r="D1905" s="416">
        <v>1</v>
      </c>
      <c r="E1905" s="402" t="s">
        <v>44</v>
      </c>
      <c r="F1905" s="500"/>
      <c r="G1905" s="501"/>
      <c r="H1905" s="405"/>
      <c r="I1905" s="406"/>
      <c r="J1905" s="407">
        <v>1</v>
      </c>
      <c r="K1905" s="408" t="s">
        <v>44</v>
      </c>
      <c r="L1905" s="501">
        <v>0</v>
      </c>
      <c r="M1905" s="409"/>
      <c r="N1905" s="408"/>
      <c r="O1905" s="410">
        <v>0</v>
      </c>
      <c r="P1905" s="535">
        <v>0</v>
      </c>
    </row>
    <row r="1906" spans="1:16" s="436" customFormat="1" ht="11.1" customHeight="1" x14ac:dyDescent="0.15">
      <c r="A1906" s="11">
        <v>0</v>
      </c>
      <c r="B1906" s="359">
        <v>0</v>
      </c>
      <c r="C1906" s="241" t="s">
        <v>2145</v>
      </c>
      <c r="D1906" s="386"/>
      <c r="E1906" s="387"/>
      <c r="F1906" s="497"/>
      <c r="G1906" s="498"/>
      <c r="H1906" s="390"/>
      <c r="I1906" s="391"/>
      <c r="J1906" s="411"/>
      <c r="K1906" s="412"/>
      <c r="L1906" s="413"/>
      <c r="M1906" s="414"/>
      <c r="N1906" s="412"/>
      <c r="O1906" s="415"/>
      <c r="P1906" s="16"/>
    </row>
    <row r="1907" spans="1:16" s="436" customFormat="1" ht="11.1" customHeight="1" x14ac:dyDescent="0.15">
      <c r="A1907" s="381">
        <v>0</v>
      </c>
      <c r="B1907" s="359">
        <v>0</v>
      </c>
      <c r="C1907" s="241" t="s">
        <v>2146</v>
      </c>
      <c r="D1907" s="386"/>
      <c r="E1907" s="387"/>
      <c r="F1907" s="497"/>
      <c r="G1907" s="498"/>
      <c r="H1907" s="390"/>
      <c r="I1907" s="391"/>
      <c r="J1907" s="397"/>
      <c r="K1907" s="387"/>
      <c r="L1907" s="390"/>
      <c r="M1907" s="398"/>
      <c r="N1907" s="387"/>
      <c r="O1907" s="399"/>
      <c r="P1907" s="16"/>
    </row>
    <row r="1908" spans="1:16" s="436" customFormat="1" ht="11.1" customHeight="1" x14ac:dyDescent="0.15">
      <c r="A1908" s="360">
        <v>0</v>
      </c>
      <c r="B1908" s="400" t="s">
        <v>2147</v>
      </c>
      <c r="C1908" s="242" t="s">
        <v>2148</v>
      </c>
      <c r="D1908" s="416">
        <v>1</v>
      </c>
      <c r="E1908" s="402" t="s">
        <v>44</v>
      </c>
      <c r="F1908" s="500"/>
      <c r="G1908" s="501"/>
      <c r="H1908" s="405"/>
      <c r="I1908" s="406"/>
      <c r="J1908" s="407">
        <v>1</v>
      </c>
      <c r="K1908" s="408" t="s">
        <v>44</v>
      </c>
      <c r="L1908" s="501"/>
      <c r="M1908" s="420"/>
      <c r="N1908" s="418"/>
      <c r="O1908" s="421"/>
      <c r="P1908" s="535">
        <v>0</v>
      </c>
    </row>
    <row r="1909" spans="1:16" s="436" customFormat="1" ht="11.1" customHeight="1" x14ac:dyDescent="0.15">
      <c r="A1909" s="11">
        <v>0</v>
      </c>
      <c r="B1909" s="359">
        <v>0</v>
      </c>
      <c r="C1909" s="241">
        <v>0</v>
      </c>
      <c r="D1909" s="386"/>
      <c r="E1909" s="387"/>
      <c r="F1909" s="497"/>
      <c r="G1909" s="498"/>
      <c r="H1909" s="390"/>
      <c r="I1909" s="391"/>
      <c r="J1909" s="397"/>
      <c r="K1909" s="387"/>
      <c r="L1909" s="390"/>
      <c r="M1909" s="398"/>
      <c r="N1909" s="387"/>
      <c r="O1909" s="399"/>
      <c r="P1909" s="16"/>
    </row>
    <row r="1910" spans="1:16" s="436" customFormat="1" ht="11.1" customHeight="1" x14ac:dyDescent="0.15">
      <c r="A1910" s="381">
        <v>0</v>
      </c>
      <c r="B1910" s="359">
        <v>0</v>
      </c>
      <c r="C1910" s="241">
        <v>0</v>
      </c>
      <c r="D1910" s="386"/>
      <c r="E1910" s="387"/>
      <c r="F1910" s="497"/>
      <c r="G1910" s="498"/>
      <c r="H1910" s="390"/>
      <c r="I1910" s="391"/>
      <c r="J1910" s="397"/>
      <c r="K1910" s="387"/>
      <c r="L1910" s="390"/>
      <c r="M1910" s="398"/>
      <c r="N1910" s="387"/>
      <c r="O1910" s="399"/>
      <c r="P1910" s="16"/>
    </row>
    <row r="1911" spans="1:16" s="436" customFormat="1" ht="11.1" customHeight="1" x14ac:dyDescent="0.15">
      <c r="A1911" s="360">
        <v>0</v>
      </c>
      <c r="B1911" s="400" t="s">
        <v>2149</v>
      </c>
      <c r="C1911" s="242">
        <v>0</v>
      </c>
      <c r="D1911" s="416">
        <v>1</v>
      </c>
      <c r="E1911" s="402" t="s">
        <v>44</v>
      </c>
      <c r="F1911" s="500"/>
      <c r="G1911" s="501"/>
      <c r="H1911" s="405"/>
      <c r="I1911" s="406"/>
      <c r="J1911" s="407">
        <v>1</v>
      </c>
      <c r="K1911" s="408" t="s">
        <v>44</v>
      </c>
      <c r="L1911" s="389"/>
      <c r="M1911" s="409">
        <v>1</v>
      </c>
      <c r="N1911" s="408" t="s">
        <v>44</v>
      </c>
      <c r="O1911" s="410"/>
      <c r="P1911" s="535">
        <v>0</v>
      </c>
    </row>
    <row r="1912" spans="1:16" s="436" customFormat="1" ht="11.1" customHeight="1" x14ac:dyDescent="0.15">
      <c r="A1912" s="11">
        <v>0</v>
      </c>
      <c r="B1912" s="359">
        <v>0</v>
      </c>
      <c r="C1912" s="241">
        <v>0</v>
      </c>
      <c r="D1912" s="386"/>
      <c r="E1912" s="387"/>
      <c r="F1912" s="497"/>
      <c r="G1912" s="498"/>
      <c r="H1912" s="390"/>
      <c r="I1912" s="391"/>
      <c r="J1912" s="397"/>
      <c r="K1912" s="387"/>
      <c r="L1912" s="509"/>
      <c r="M1912" s="398"/>
      <c r="N1912" s="387"/>
      <c r="O1912" s="415"/>
      <c r="P1912" s="16"/>
    </row>
    <row r="1913" spans="1:16" s="436" customFormat="1" ht="11.1" customHeight="1" x14ac:dyDescent="0.15">
      <c r="A1913" s="381">
        <v>0</v>
      </c>
      <c r="B1913" s="359">
        <v>0</v>
      </c>
      <c r="C1913" s="241">
        <v>0</v>
      </c>
      <c r="D1913" s="386"/>
      <c r="E1913" s="387"/>
      <c r="F1913" s="497"/>
      <c r="G1913" s="498"/>
      <c r="H1913" s="430"/>
      <c r="I1913" s="391"/>
      <c r="J1913" s="397"/>
      <c r="K1913" s="387"/>
      <c r="L1913" s="390"/>
      <c r="M1913" s="398"/>
      <c r="N1913" s="387"/>
      <c r="O1913" s="399"/>
      <c r="P1913" s="16"/>
    </row>
    <row r="1914" spans="1:16" s="436" customFormat="1" ht="11.1" customHeight="1" x14ac:dyDescent="0.15">
      <c r="A1914" s="360">
        <v>0</v>
      </c>
      <c r="B1914" s="400" t="s">
        <v>2150</v>
      </c>
      <c r="C1914" s="242">
        <v>0</v>
      </c>
      <c r="D1914" s="416">
        <v>1</v>
      </c>
      <c r="E1914" s="402" t="s">
        <v>44</v>
      </c>
      <c r="F1914" s="500"/>
      <c r="G1914" s="501"/>
      <c r="H1914" s="405"/>
      <c r="I1914" s="406"/>
      <c r="J1914" s="407">
        <v>1</v>
      </c>
      <c r="K1914" s="408" t="s">
        <v>44</v>
      </c>
      <c r="L1914" s="389"/>
      <c r="M1914" s="409">
        <v>1</v>
      </c>
      <c r="N1914" s="408" t="s">
        <v>44</v>
      </c>
      <c r="O1914" s="410"/>
      <c r="P1914" s="535">
        <v>0</v>
      </c>
    </row>
    <row r="1915" spans="1:16" s="436" customFormat="1" ht="11.1" customHeight="1" x14ac:dyDescent="0.15">
      <c r="A1915" s="11">
        <v>0</v>
      </c>
      <c r="B1915" s="359">
        <v>0</v>
      </c>
      <c r="C1915" s="241">
        <v>0</v>
      </c>
      <c r="D1915" s="386"/>
      <c r="E1915" s="387"/>
      <c r="F1915" s="497"/>
      <c r="G1915" s="498"/>
      <c r="H1915" s="390"/>
      <c r="I1915" s="391"/>
      <c r="J1915" s="411"/>
      <c r="K1915" s="412"/>
      <c r="L1915" s="413"/>
      <c r="M1915" s="414"/>
      <c r="N1915" s="412"/>
      <c r="O1915" s="415"/>
      <c r="P1915" s="16"/>
    </row>
    <row r="1916" spans="1:16" s="436" customFormat="1" ht="11.1" customHeight="1" x14ac:dyDescent="0.15">
      <c r="A1916" s="381">
        <v>0</v>
      </c>
      <c r="B1916" s="359">
        <v>0</v>
      </c>
      <c r="C1916" s="241">
        <v>0</v>
      </c>
      <c r="D1916" s="386"/>
      <c r="E1916" s="387"/>
      <c r="F1916" s="497"/>
      <c r="G1916" s="498"/>
      <c r="H1916" s="390"/>
      <c r="I1916" s="391"/>
      <c r="J1916" s="397"/>
      <c r="K1916" s="387"/>
      <c r="L1916" s="390"/>
      <c r="M1916" s="398"/>
      <c r="N1916" s="387"/>
      <c r="O1916" s="399"/>
      <c r="P1916" s="16"/>
    </row>
    <row r="1917" spans="1:16" s="436" customFormat="1" ht="11.1" customHeight="1" x14ac:dyDescent="0.15">
      <c r="A1917" s="360">
        <v>0</v>
      </c>
      <c r="B1917" s="485" t="s">
        <v>2151</v>
      </c>
      <c r="C1917" s="242">
        <v>0</v>
      </c>
      <c r="D1917" s="416">
        <v>1</v>
      </c>
      <c r="E1917" s="402" t="s">
        <v>44</v>
      </c>
      <c r="F1917" s="500"/>
      <c r="G1917" s="501"/>
      <c r="H1917" s="405"/>
      <c r="I1917" s="406"/>
      <c r="J1917" s="407">
        <v>1</v>
      </c>
      <c r="K1917" s="408" t="s">
        <v>44</v>
      </c>
      <c r="L1917" s="501"/>
      <c r="M1917" s="409"/>
      <c r="N1917" s="408"/>
      <c r="O1917" s="410"/>
      <c r="P1917" s="535">
        <v>0</v>
      </c>
    </row>
    <row r="1918" spans="1:16" s="16" customFormat="1" ht="11.1" customHeight="1" x14ac:dyDescent="0.15">
      <c r="A1918" s="11">
        <v>0</v>
      </c>
      <c r="B1918" s="359">
        <v>0</v>
      </c>
      <c r="C1918" s="241">
        <v>0</v>
      </c>
      <c r="D1918" s="386"/>
      <c r="E1918" s="387"/>
      <c r="F1918" s="497"/>
      <c r="G1918" s="498"/>
      <c r="H1918" s="390"/>
      <c r="I1918" s="391"/>
      <c r="J1918" s="411"/>
      <c r="K1918" s="412"/>
      <c r="L1918" s="413"/>
      <c r="M1918" s="398"/>
      <c r="N1918" s="387"/>
      <c r="O1918" s="399"/>
    </row>
    <row r="1919" spans="1:16" s="16" customFormat="1" ht="11.1" customHeight="1" x14ac:dyDescent="0.15">
      <c r="A1919" s="381">
        <v>0</v>
      </c>
      <c r="B1919" s="359">
        <v>0</v>
      </c>
      <c r="C1919" s="241">
        <v>0</v>
      </c>
      <c r="D1919" s="386"/>
      <c r="E1919" s="387"/>
      <c r="F1919" s="497"/>
      <c r="G1919" s="498"/>
      <c r="H1919" s="390"/>
      <c r="I1919" s="391"/>
      <c r="J1919" s="397"/>
      <c r="K1919" s="387"/>
      <c r="L1919" s="390"/>
      <c r="M1919" s="398"/>
      <c r="N1919" s="387"/>
      <c r="O1919" s="399"/>
    </row>
    <row r="1920" spans="1:16" s="16" customFormat="1" ht="11.1" customHeight="1" x14ac:dyDescent="0.15">
      <c r="A1920" s="360">
        <v>0</v>
      </c>
      <c r="B1920" s="400" t="s">
        <v>2152</v>
      </c>
      <c r="C1920" s="242">
        <v>0</v>
      </c>
      <c r="D1920" s="416">
        <v>1</v>
      </c>
      <c r="E1920" s="402" t="s">
        <v>44</v>
      </c>
      <c r="F1920" s="500"/>
      <c r="G1920" s="501"/>
      <c r="H1920" s="405"/>
      <c r="I1920" s="406"/>
      <c r="J1920" s="407">
        <v>0</v>
      </c>
      <c r="K1920" s="408"/>
      <c r="L1920" s="501"/>
      <c r="M1920" s="409">
        <v>1</v>
      </c>
      <c r="N1920" s="408" t="s">
        <v>44</v>
      </c>
      <c r="O1920" s="410"/>
      <c r="P1920" s="535">
        <v>0</v>
      </c>
    </row>
    <row r="1921" spans="1:16" s="16" customFormat="1" ht="11.1" customHeight="1" x14ac:dyDescent="0.15">
      <c r="A1921" s="11">
        <v>0</v>
      </c>
      <c r="B1921" s="359">
        <v>0</v>
      </c>
      <c r="C1921" s="241" t="s">
        <v>2153</v>
      </c>
      <c r="D1921" s="386"/>
      <c r="E1921" s="387"/>
      <c r="F1921" s="497"/>
      <c r="G1921" s="498"/>
      <c r="H1921" s="390"/>
      <c r="I1921" s="391"/>
      <c r="J1921" s="411"/>
      <c r="K1921" s="412"/>
      <c r="L1921" s="413"/>
      <c r="M1921" s="398"/>
      <c r="N1921" s="387"/>
      <c r="O1921" s="399"/>
    </row>
    <row r="1922" spans="1:16" s="16" customFormat="1" ht="11.1" customHeight="1" x14ac:dyDescent="0.15">
      <c r="A1922" s="381">
        <v>0</v>
      </c>
      <c r="B1922" s="359">
        <v>0</v>
      </c>
      <c r="C1922" s="241" t="s">
        <v>2154</v>
      </c>
      <c r="D1922" s="386"/>
      <c r="E1922" s="387"/>
      <c r="F1922" s="497"/>
      <c r="G1922" s="498"/>
      <c r="H1922" s="390"/>
      <c r="I1922" s="391"/>
      <c r="J1922" s="397"/>
      <c r="K1922" s="387"/>
      <c r="L1922" s="390"/>
      <c r="M1922" s="398"/>
      <c r="N1922" s="387"/>
      <c r="O1922" s="399"/>
    </row>
    <row r="1923" spans="1:16" s="16" customFormat="1" ht="11.1" customHeight="1" x14ac:dyDescent="0.15">
      <c r="A1923" s="360">
        <v>0</v>
      </c>
      <c r="B1923" s="400" t="s">
        <v>2155</v>
      </c>
      <c r="C1923" s="242" t="s">
        <v>2156</v>
      </c>
      <c r="D1923" s="416">
        <v>1</v>
      </c>
      <c r="E1923" s="402" t="s">
        <v>44</v>
      </c>
      <c r="F1923" s="500"/>
      <c r="G1923" s="501"/>
      <c r="H1923" s="405"/>
      <c r="I1923" s="406"/>
      <c r="J1923" s="407">
        <v>1</v>
      </c>
      <c r="K1923" s="408" t="s">
        <v>44</v>
      </c>
      <c r="L1923" s="501"/>
      <c r="M1923" s="409">
        <v>0</v>
      </c>
      <c r="N1923" s="408"/>
      <c r="O1923" s="410">
        <v>0</v>
      </c>
      <c r="P1923" s="535">
        <v>0</v>
      </c>
    </row>
    <row r="1924" spans="1:16" s="16" customFormat="1" ht="11.1" customHeight="1" x14ac:dyDescent="0.15">
      <c r="A1924" s="11">
        <v>0</v>
      </c>
      <c r="B1924" s="359">
        <v>0</v>
      </c>
      <c r="C1924" s="241" t="s">
        <v>2157</v>
      </c>
      <c r="D1924" s="386"/>
      <c r="E1924" s="387"/>
      <c r="F1924" s="497"/>
      <c r="G1924" s="498"/>
      <c r="H1924" s="390"/>
      <c r="I1924" s="391"/>
      <c r="J1924" s="411"/>
      <c r="K1924" s="412"/>
      <c r="L1924" s="413"/>
      <c r="M1924" s="398"/>
      <c r="N1924" s="387"/>
      <c r="O1924" s="399"/>
    </row>
    <row r="1925" spans="1:16" s="16" customFormat="1" ht="11.1" customHeight="1" x14ac:dyDescent="0.15">
      <c r="A1925" s="381">
        <v>0</v>
      </c>
      <c r="B1925" s="359">
        <v>0</v>
      </c>
      <c r="C1925" s="241" t="s">
        <v>2158</v>
      </c>
      <c r="D1925" s="386"/>
      <c r="E1925" s="387"/>
      <c r="F1925" s="497"/>
      <c r="G1925" s="498"/>
      <c r="H1925" s="390"/>
      <c r="I1925" s="391"/>
      <c r="J1925" s="397"/>
      <c r="K1925" s="387"/>
      <c r="L1925" s="390"/>
      <c r="M1925" s="398"/>
      <c r="N1925" s="387"/>
      <c r="O1925" s="399"/>
    </row>
    <row r="1926" spans="1:16" s="16" customFormat="1" ht="11.1" customHeight="1" x14ac:dyDescent="0.15">
      <c r="A1926" s="360">
        <v>0</v>
      </c>
      <c r="B1926" s="400" t="s">
        <v>1353</v>
      </c>
      <c r="C1926" s="242" t="s">
        <v>2156</v>
      </c>
      <c r="D1926" s="416">
        <v>1</v>
      </c>
      <c r="E1926" s="402" t="s">
        <v>44</v>
      </c>
      <c r="F1926" s="500"/>
      <c r="G1926" s="501"/>
      <c r="H1926" s="405"/>
      <c r="I1926" s="406"/>
      <c r="J1926" s="407">
        <v>1</v>
      </c>
      <c r="K1926" s="408" t="s">
        <v>44</v>
      </c>
      <c r="L1926" s="501"/>
      <c r="M1926" s="409">
        <v>0</v>
      </c>
      <c r="N1926" s="408"/>
      <c r="O1926" s="410">
        <v>0</v>
      </c>
      <c r="P1926" s="535">
        <v>0</v>
      </c>
    </row>
    <row r="1927" spans="1:16" s="16" customFormat="1" ht="11.1" customHeight="1" x14ac:dyDescent="0.15">
      <c r="A1927" s="11">
        <v>0</v>
      </c>
      <c r="B1927" s="359">
        <v>0</v>
      </c>
      <c r="C1927" s="241" t="s">
        <v>2159</v>
      </c>
      <c r="D1927" s="386"/>
      <c r="E1927" s="387"/>
      <c r="F1927" s="497"/>
      <c r="G1927" s="498"/>
      <c r="H1927" s="390"/>
      <c r="I1927" s="391"/>
      <c r="J1927" s="411"/>
      <c r="K1927" s="412"/>
      <c r="L1927" s="413"/>
      <c r="M1927" s="398"/>
      <c r="N1927" s="387"/>
      <c r="O1927" s="399"/>
    </row>
    <row r="1928" spans="1:16" s="16" customFormat="1" ht="11.1" customHeight="1" x14ac:dyDescent="0.15">
      <c r="A1928" s="381">
        <v>0</v>
      </c>
      <c r="B1928" s="359">
        <v>0</v>
      </c>
      <c r="C1928" s="241" t="s">
        <v>1608</v>
      </c>
      <c r="D1928" s="386"/>
      <c r="E1928" s="387"/>
      <c r="F1928" s="497"/>
      <c r="G1928" s="498"/>
      <c r="H1928" s="390"/>
      <c r="I1928" s="391"/>
      <c r="J1928" s="397"/>
      <c r="K1928" s="387"/>
      <c r="L1928" s="390"/>
      <c r="M1928" s="398"/>
      <c r="N1928" s="387"/>
      <c r="O1928" s="399"/>
    </row>
    <row r="1929" spans="1:16" s="16" customFormat="1" ht="11.1" customHeight="1" x14ac:dyDescent="0.15">
      <c r="A1929" s="360">
        <v>0</v>
      </c>
      <c r="B1929" s="400" t="s">
        <v>2160</v>
      </c>
      <c r="C1929" s="242" t="s">
        <v>2156</v>
      </c>
      <c r="D1929" s="416">
        <v>1</v>
      </c>
      <c r="E1929" s="402" t="s">
        <v>44</v>
      </c>
      <c r="F1929" s="500"/>
      <c r="G1929" s="501"/>
      <c r="H1929" s="405"/>
      <c r="I1929" s="406"/>
      <c r="J1929" s="407">
        <v>1</v>
      </c>
      <c r="K1929" s="408" t="s">
        <v>44</v>
      </c>
      <c r="L1929" s="501">
        <v>0</v>
      </c>
      <c r="M1929" s="409">
        <v>0</v>
      </c>
      <c r="N1929" s="408"/>
      <c r="O1929" s="410">
        <v>0</v>
      </c>
    </row>
    <row r="1930" spans="1:16" s="16" customFormat="1" ht="11.1" customHeight="1" x14ac:dyDescent="0.15">
      <c r="A1930" s="550"/>
      <c r="B1930" s="551"/>
      <c r="C1930" s="241"/>
      <c r="D1930" s="435"/>
      <c r="E1930" s="552"/>
      <c r="F1930" s="497"/>
      <c r="G1930" s="498"/>
      <c r="H1930" s="390"/>
      <c r="I1930" s="391"/>
      <c r="J1930" s="537"/>
      <c r="K1930" s="528"/>
      <c r="L1930" s="529"/>
      <c r="M1930" s="539"/>
      <c r="N1930" s="528"/>
      <c r="O1930" s="561"/>
    </row>
    <row r="1931" spans="1:16" s="16" customFormat="1" ht="11.1" customHeight="1" x14ac:dyDescent="0.15">
      <c r="A1931" s="550"/>
      <c r="B1931" s="551"/>
      <c r="C1931" s="241"/>
      <c r="D1931" s="435"/>
      <c r="E1931" s="552"/>
      <c r="F1931" s="497"/>
      <c r="G1931" s="498"/>
      <c r="H1931" s="390"/>
      <c r="I1931" s="391"/>
      <c r="J1931" s="537"/>
      <c r="K1931" s="528"/>
      <c r="L1931" s="529"/>
      <c r="M1931" s="539"/>
      <c r="N1931" s="528"/>
      <c r="O1931" s="561"/>
    </row>
    <row r="1932" spans="1:16" s="16" customFormat="1" ht="11.1" customHeight="1" x14ac:dyDescent="0.15">
      <c r="A1932" s="550"/>
      <c r="B1932" s="551"/>
      <c r="C1932" s="241"/>
      <c r="D1932" s="435"/>
      <c r="E1932" s="552"/>
      <c r="F1932" s="497"/>
      <c r="G1932" s="498"/>
      <c r="H1932" s="390"/>
      <c r="I1932" s="391"/>
      <c r="J1932" s="537"/>
      <c r="K1932" s="528"/>
      <c r="L1932" s="529"/>
      <c r="M1932" s="539"/>
      <c r="N1932" s="528"/>
      <c r="O1932" s="561"/>
    </row>
    <row r="1933" spans="1:16" s="16" customFormat="1" ht="11.1" customHeight="1" x14ac:dyDescent="0.15">
      <c r="A1933" s="553"/>
      <c r="B1933" s="554"/>
      <c r="C1933" s="555"/>
      <c r="D1933" s="556"/>
      <c r="E1933" s="557"/>
      <c r="F1933" s="531"/>
      <c r="G1933" s="532"/>
      <c r="H1933" s="413"/>
      <c r="I1933" s="558"/>
      <c r="J1933" s="942"/>
      <c r="K1933" s="568"/>
      <c r="L1933" s="533"/>
      <c r="M1933" s="570"/>
      <c r="N1933" s="568"/>
      <c r="O1933" s="571"/>
    </row>
    <row r="1934" spans="1:16" s="16" customFormat="1" ht="11.1" customHeight="1" x14ac:dyDescent="0.15">
      <c r="A1934" s="550"/>
      <c r="B1934" s="551"/>
      <c r="C1934" s="241"/>
      <c r="D1934" s="435"/>
      <c r="E1934" s="552"/>
      <c r="F1934" s="497"/>
      <c r="G1934" s="498"/>
      <c r="H1934" s="390"/>
      <c r="I1934" s="391"/>
      <c r="J1934" s="537"/>
      <c r="K1934" s="528"/>
      <c r="L1934" s="529"/>
      <c r="M1934" s="539"/>
      <c r="N1934" s="528"/>
      <c r="O1934" s="561"/>
    </row>
    <row r="1935" spans="1:16" s="16" customFormat="1" ht="11.1" customHeight="1" x14ac:dyDescent="0.15">
      <c r="A1935" s="360"/>
      <c r="B1935" s="400"/>
      <c r="C1935" s="242"/>
      <c r="D1935" s="416"/>
      <c r="E1935" s="402"/>
      <c r="F1935" s="500"/>
      <c r="G1935" s="501"/>
      <c r="H1935" s="405"/>
      <c r="I1935" s="406"/>
      <c r="J1935" s="407"/>
      <c r="K1935" s="408"/>
      <c r="L1935" s="530"/>
      <c r="M1935" s="409"/>
      <c r="N1935" s="408"/>
      <c r="O1935" s="573"/>
    </row>
    <row r="1936" spans="1:16" s="16" customFormat="1" ht="11.1" customHeight="1" x14ac:dyDescent="0.15">
      <c r="A1936" s="11">
        <v>0</v>
      </c>
      <c r="B1936" s="359">
        <v>0</v>
      </c>
      <c r="C1936" s="241">
        <v>0</v>
      </c>
      <c r="D1936" s="386"/>
      <c r="E1936" s="387"/>
      <c r="F1936" s="497"/>
      <c r="G1936" s="498"/>
      <c r="H1936" s="390"/>
      <c r="I1936" s="391"/>
      <c r="J1936" s="397"/>
      <c r="K1936" s="387"/>
      <c r="L1936" s="390"/>
      <c r="M1936" s="398"/>
      <c r="N1936" s="387"/>
      <c r="O1936" s="399"/>
    </row>
    <row r="1937" spans="1:16" s="16" customFormat="1" ht="11.1" customHeight="1" x14ac:dyDescent="0.15">
      <c r="A1937" s="381">
        <v>0</v>
      </c>
      <c r="B1937" s="359">
        <v>0</v>
      </c>
      <c r="C1937" s="241">
        <v>0</v>
      </c>
      <c r="D1937" s="386"/>
      <c r="E1937" s="387"/>
      <c r="F1937" s="497"/>
      <c r="G1937" s="498"/>
      <c r="H1937" s="390"/>
      <c r="I1937" s="391"/>
      <c r="J1937" s="397"/>
      <c r="K1937" s="387"/>
      <c r="L1937" s="390"/>
      <c r="M1937" s="398"/>
      <c r="N1937" s="387"/>
      <c r="O1937" s="399"/>
    </row>
    <row r="1938" spans="1:16" s="16" customFormat="1" ht="11.1" customHeight="1" x14ac:dyDescent="0.15">
      <c r="A1938" s="360">
        <v>0</v>
      </c>
      <c r="B1938" s="400">
        <v>0</v>
      </c>
      <c r="C1938" s="242">
        <v>0</v>
      </c>
      <c r="D1938" s="416">
        <v>0</v>
      </c>
      <c r="E1938" s="402">
        <v>0</v>
      </c>
      <c r="F1938" s="500"/>
      <c r="G1938" s="501">
        <v>0</v>
      </c>
      <c r="H1938" s="405">
        <v>0</v>
      </c>
      <c r="I1938" s="406"/>
      <c r="J1938" s="407">
        <v>0</v>
      </c>
      <c r="K1938" s="408"/>
      <c r="L1938" s="501">
        <v>0</v>
      </c>
      <c r="M1938" s="409">
        <v>0</v>
      </c>
      <c r="N1938" s="408">
        <v>0</v>
      </c>
      <c r="O1938" s="410">
        <v>0</v>
      </c>
    </row>
    <row r="1939" spans="1:16" s="16" customFormat="1" ht="11.1" customHeight="1" x14ac:dyDescent="0.15">
      <c r="A1939" s="11">
        <v>0</v>
      </c>
      <c r="B1939" s="359">
        <v>0</v>
      </c>
      <c r="C1939" s="241">
        <v>0</v>
      </c>
      <c r="D1939" s="386"/>
      <c r="E1939" s="387"/>
      <c r="F1939" s="497"/>
      <c r="G1939" s="498"/>
      <c r="H1939" s="390"/>
      <c r="I1939" s="391"/>
      <c r="J1939" s="426"/>
      <c r="K1939" s="412"/>
      <c r="L1939" s="413"/>
      <c r="M1939" s="414"/>
      <c r="N1939" s="422"/>
      <c r="O1939" s="415"/>
    </row>
    <row r="1940" spans="1:16" s="16" customFormat="1" ht="11.1" customHeight="1" x14ac:dyDescent="0.15">
      <c r="A1940" s="381">
        <v>0</v>
      </c>
      <c r="B1940" s="375"/>
      <c r="C1940" s="241">
        <v>0</v>
      </c>
      <c r="D1940" s="386"/>
      <c r="E1940" s="387"/>
      <c r="F1940" s="497"/>
      <c r="G1940" s="498">
        <v>0</v>
      </c>
      <c r="H1940" s="390"/>
      <c r="I1940" s="391"/>
      <c r="J1940" s="427"/>
      <c r="K1940" s="387"/>
      <c r="L1940" s="547">
        <v>0</v>
      </c>
      <c r="M1940" s="548"/>
      <c r="N1940" s="549"/>
      <c r="O1940" s="447">
        <v>0</v>
      </c>
      <c r="P1940" s="478">
        <v>0</v>
      </c>
    </row>
    <row r="1941" spans="1:16" s="16" customFormat="1" ht="11.1" customHeight="1" x14ac:dyDescent="0.15">
      <c r="A1941" s="360">
        <v>0</v>
      </c>
      <c r="B1941" s="400"/>
      <c r="C1941" s="242">
        <v>0</v>
      </c>
      <c r="D1941" s="416">
        <v>0</v>
      </c>
      <c r="E1941" s="402">
        <v>0</v>
      </c>
      <c r="F1941" s="500">
        <v>0</v>
      </c>
      <c r="G1941" s="501">
        <v>0</v>
      </c>
      <c r="H1941" s="405">
        <v>0</v>
      </c>
      <c r="I1941" s="406"/>
      <c r="J1941" s="428"/>
      <c r="K1941" s="429"/>
      <c r="L1941" s="405"/>
      <c r="M1941" s="423"/>
      <c r="N1941" s="424"/>
      <c r="O1941" s="425"/>
    </row>
    <row r="1942" spans="1:16" s="16" customFormat="1" ht="11.1" customHeight="1" x14ac:dyDescent="0.15">
      <c r="A1942" s="380"/>
      <c r="B1942" s="379"/>
      <c r="C1942" s="378"/>
      <c r="D1942" s="377"/>
      <c r="E1942" s="13"/>
      <c r="F1942" s="494"/>
      <c r="G1942" s="483"/>
      <c r="H1942" s="376"/>
      <c r="I1942" s="336"/>
      <c r="J1942" s="328"/>
      <c r="K1942" s="13"/>
      <c r="M1942" s="231"/>
      <c r="N1942" s="12"/>
      <c r="O1942" s="329"/>
    </row>
    <row r="1943" spans="1:16" s="16" customFormat="1" ht="11.1" customHeight="1" x14ac:dyDescent="0.15">
      <c r="A1943" s="11"/>
      <c r="B1943" s="375"/>
      <c r="C1943" s="378"/>
      <c r="D1943" s="377"/>
      <c r="E1943" s="13"/>
      <c r="F1943" s="494"/>
      <c r="G1943" s="483">
        <v>0</v>
      </c>
      <c r="I1943" s="336"/>
      <c r="J1943" s="328"/>
      <c r="K1943" s="13"/>
      <c r="L1943" s="483">
        <v>0</v>
      </c>
      <c r="M1943" s="231"/>
      <c r="N1943" s="12"/>
      <c r="O1943" s="431">
        <v>0</v>
      </c>
      <c r="P1943" s="478">
        <v>0</v>
      </c>
    </row>
    <row r="1944" spans="1:16" s="16" customFormat="1" ht="11.1" customHeight="1" x14ac:dyDescent="0.15">
      <c r="A1944" s="373"/>
      <c r="B1944" s="372"/>
      <c r="C1944" s="371"/>
      <c r="D1944" s="370"/>
      <c r="E1944" s="369"/>
      <c r="F1944" s="502"/>
      <c r="G1944" s="503"/>
      <c r="H1944" s="366"/>
      <c r="I1944" s="365"/>
      <c r="J1944" s="364"/>
      <c r="K1944" s="369"/>
      <c r="L1944" s="366"/>
      <c r="M1944" s="383"/>
      <c r="N1944" s="384"/>
      <c r="O1944" s="385"/>
    </row>
    <row r="1945" spans="1:16" s="3" customFormat="1" ht="13.5" x14ac:dyDescent="0.15">
      <c r="A1945" s="1"/>
      <c r="B1945" s="2"/>
      <c r="C1945" s="240"/>
      <c r="D1945" s="4"/>
      <c r="E1945" s="5"/>
      <c r="F1945" s="489"/>
      <c r="G1945" s="490"/>
      <c r="H1945" s="8"/>
      <c r="I1945" s="9"/>
      <c r="K1945" s="5"/>
      <c r="N1945" s="8" t="s">
        <v>581</v>
      </c>
      <c r="O1945" s="5">
        <v>39</v>
      </c>
    </row>
    <row r="1946" spans="1:16" s="10" customFormat="1" ht="30" customHeight="1" x14ac:dyDescent="0.15">
      <c r="A1946" s="1089" t="s">
        <v>1795</v>
      </c>
      <c r="B1946" s="1090"/>
      <c r="C1946" s="1090"/>
      <c r="D1946" s="1090"/>
      <c r="E1946" s="1090"/>
      <c r="F1946" s="1090"/>
      <c r="G1946" s="1090"/>
      <c r="H1946" s="1090"/>
      <c r="I1946" s="1090"/>
      <c r="J1946" s="1090"/>
      <c r="K1946" s="1090"/>
      <c r="L1946" s="1090"/>
      <c r="M1946" s="1090"/>
      <c r="N1946" s="1090"/>
      <c r="O1946" s="1091"/>
    </row>
    <row r="1947" spans="1:16" s="10" customFormat="1" ht="13.5" customHeight="1" x14ac:dyDescent="0.15">
      <c r="A1947" s="274"/>
      <c r="B1947" s="27" t="s">
        <v>1828</v>
      </c>
      <c r="C1947" s="275"/>
      <c r="D1947" s="275"/>
      <c r="E1947" s="275"/>
      <c r="F1947" s="491"/>
      <c r="G1947" s="491"/>
      <c r="H1947" s="275"/>
      <c r="I1947" s="275"/>
      <c r="J1947" s="275"/>
      <c r="K1947" s="275"/>
      <c r="L1947" s="275"/>
      <c r="M1947" s="275"/>
      <c r="N1947" s="275"/>
      <c r="O1947" s="434"/>
    </row>
    <row r="1948" spans="1:16" s="10" customFormat="1" ht="15.95" customHeight="1" x14ac:dyDescent="0.15">
      <c r="A1948" s="1092" t="s">
        <v>6</v>
      </c>
      <c r="B1948" s="1095" t="s">
        <v>34</v>
      </c>
      <c r="C1948" s="1098" t="s">
        <v>9</v>
      </c>
      <c r="D1948" s="1101" t="s">
        <v>1850</v>
      </c>
      <c r="E1948" s="1102"/>
      <c r="F1948" s="1102"/>
      <c r="G1948" s="1102"/>
      <c r="H1948" s="1102"/>
      <c r="I1948" s="1103"/>
      <c r="J1948" s="1101" t="s">
        <v>1851</v>
      </c>
      <c r="K1948" s="1102"/>
      <c r="L1948" s="1107"/>
      <c r="M1948" s="1109" t="s">
        <v>1852</v>
      </c>
      <c r="N1948" s="1102"/>
      <c r="O1948" s="1103"/>
    </row>
    <row r="1949" spans="1:16" s="10" customFormat="1" ht="15.95" customHeight="1" x14ac:dyDescent="0.15">
      <c r="A1949" s="1093"/>
      <c r="B1949" s="1096"/>
      <c r="C1949" s="1099"/>
      <c r="D1949" s="1104"/>
      <c r="E1949" s="1105"/>
      <c r="F1949" s="1105"/>
      <c r="G1949" s="1105"/>
      <c r="H1949" s="1105"/>
      <c r="I1949" s="1106"/>
      <c r="J1949" s="1104"/>
      <c r="K1949" s="1105"/>
      <c r="L1949" s="1108"/>
      <c r="M1949" s="1110"/>
      <c r="N1949" s="1105"/>
      <c r="O1949" s="1106"/>
    </row>
    <row r="1950" spans="1:16" s="3" customFormat="1" ht="15.95" customHeight="1" x14ac:dyDescent="0.15">
      <c r="A1950" s="1094"/>
      <c r="B1950" s="1097"/>
      <c r="C1950" s="1100"/>
      <c r="D1950" s="334" t="s">
        <v>4</v>
      </c>
      <c r="E1950" s="296" t="s">
        <v>5</v>
      </c>
      <c r="F1950" s="492"/>
      <c r="G1950" s="493"/>
      <c r="H1950" s="1111"/>
      <c r="I1950" s="1112"/>
      <c r="J1950" s="326" t="s">
        <v>4</v>
      </c>
      <c r="K1950" s="296" t="s">
        <v>5</v>
      </c>
      <c r="L1950" s="299"/>
      <c r="M1950" s="300" t="s">
        <v>4</v>
      </c>
      <c r="N1950" s="296" t="s">
        <v>5</v>
      </c>
      <c r="O1950" s="327"/>
    </row>
    <row r="1951" spans="1:16" s="16" customFormat="1" ht="11.1" customHeight="1" x14ac:dyDescent="0.15">
      <c r="A1951" s="11">
        <v>0</v>
      </c>
      <c r="B1951" s="12">
        <v>0</v>
      </c>
      <c r="C1951" s="241">
        <v>0</v>
      </c>
      <c r="D1951" s="335"/>
      <c r="E1951" s="13"/>
      <c r="F1951" s="494"/>
      <c r="G1951" s="483"/>
      <c r="I1951" s="336"/>
      <c r="J1951" s="328"/>
      <c r="K1951" s="13"/>
      <c r="M1951" s="231"/>
      <c r="N1951" s="12"/>
      <c r="O1951" s="329"/>
    </row>
    <row r="1952" spans="1:16" s="16" customFormat="1" ht="11.1" customHeight="1" x14ac:dyDescent="0.15">
      <c r="A1952" s="381">
        <v>0</v>
      </c>
      <c r="B1952" s="12">
        <v>0</v>
      </c>
      <c r="C1952" s="382">
        <v>0</v>
      </c>
      <c r="D1952" s="335"/>
      <c r="E1952" s="13"/>
      <c r="F1952" s="494"/>
      <c r="G1952" s="483"/>
      <c r="I1952" s="336"/>
      <c r="J1952" s="328"/>
      <c r="K1952" s="13"/>
      <c r="M1952" s="231"/>
      <c r="N1952" s="12"/>
      <c r="O1952" s="329"/>
    </row>
    <row r="1953" spans="1:15" s="16" customFormat="1" ht="11.1" customHeight="1" x14ac:dyDescent="0.15">
      <c r="A1953" s="360" t="s">
        <v>1844</v>
      </c>
      <c r="B1953" s="361" t="s">
        <v>1845</v>
      </c>
      <c r="C1953" s="363">
        <v>0</v>
      </c>
      <c r="D1953" s="337">
        <v>0</v>
      </c>
      <c r="E1953" s="362">
        <v>0</v>
      </c>
      <c r="F1953" s="495"/>
      <c r="G1953" s="496"/>
      <c r="H1953" s="20"/>
      <c r="I1953" s="338"/>
      <c r="J1953" s="328"/>
      <c r="K1953" s="13"/>
      <c r="M1953" s="231"/>
      <c r="N1953" s="12"/>
      <c r="O1953" s="329"/>
    </row>
    <row r="1954" spans="1:15" s="436" customFormat="1" ht="11.1" customHeight="1" x14ac:dyDescent="0.15">
      <c r="A1954" s="11">
        <v>0</v>
      </c>
      <c r="B1954" s="359">
        <v>0</v>
      </c>
      <c r="C1954" s="241" t="s">
        <v>2161</v>
      </c>
      <c r="D1954" s="386"/>
      <c r="E1954" s="387"/>
      <c r="F1954" s="497"/>
      <c r="G1954" s="498"/>
      <c r="H1954" s="390"/>
      <c r="I1954" s="391"/>
      <c r="J1954" s="411"/>
      <c r="K1954" s="412"/>
      <c r="L1954" s="413"/>
      <c r="M1954" s="395"/>
      <c r="N1954" s="393"/>
      <c r="O1954" s="396"/>
    </row>
    <row r="1955" spans="1:15" s="436" customFormat="1" ht="11.1" customHeight="1" x14ac:dyDescent="0.15">
      <c r="A1955" s="381">
        <v>0</v>
      </c>
      <c r="B1955" s="359">
        <v>0</v>
      </c>
      <c r="C1955" s="241" t="s">
        <v>2162</v>
      </c>
      <c r="D1955" s="386"/>
      <c r="E1955" s="387"/>
      <c r="F1955" s="497"/>
      <c r="G1955" s="498"/>
      <c r="H1955" s="430"/>
      <c r="I1955" s="391"/>
      <c r="J1955" s="397"/>
      <c r="K1955" s="387"/>
      <c r="L1955" s="390"/>
      <c r="M1955" s="398"/>
      <c r="N1955" s="387"/>
      <c r="O1955" s="399"/>
    </row>
    <row r="1956" spans="1:15" s="436" customFormat="1" ht="11.1" customHeight="1" x14ac:dyDescent="0.15">
      <c r="A1956" s="360">
        <v>0</v>
      </c>
      <c r="B1956" s="400" t="s">
        <v>730</v>
      </c>
      <c r="C1956" s="242" t="s">
        <v>2163</v>
      </c>
      <c r="D1956" s="401">
        <v>1</v>
      </c>
      <c r="E1956" s="402" t="s">
        <v>44</v>
      </c>
      <c r="F1956" s="500"/>
      <c r="G1956" s="501"/>
      <c r="H1956" s="405"/>
      <c r="I1956" s="406"/>
      <c r="J1956" s="407">
        <v>1</v>
      </c>
      <c r="K1956" s="408" t="s">
        <v>44</v>
      </c>
      <c r="L1956" s="501">
        <v>0</v>
      </c>
      <c r="M1956" s="409"/>
      <c r="N1956" s="408"/>
      <c r="O1956" s="410">
        <v>0</v>
      </c>
    </row>
    <row r="1957" spans="1:15" s="16" customFormat="1" ht="11.1" customHeight="1" x14ac:dyDescent="0.15">
      <c r="A1957" s="11">
        <v>0</v>
      </c>
      <c r="B1957" s="359">
        <v>0</v>
      </c>
      <c r="C1957" s="241">
        <v>0</v>
      </c>
      <c r="D1957" s="386"/>
      <c r="E1957" s="387"/>
      <c r="F1957" s="497"/>
      <c r="G1957" s="498"/>
      <c r="H1957" s="390"/>
      <c r="I1957" s="391"/>
      <c r="J1957" s="411"/>
      <c r="K1957" s="412"/>
      <c r="L1957" s="413"/>
      <c r="M1957" s="414"/>
      <c r="N1957" s="412"/>
      <c r="O1957" s="415"/>
    </row>
    <row r="1958" spans="1:15" s="16" customFormat="1" ht="11.1" customHeight="1" x14ac:dyDescent="0.15">
      <c r="A1958" s="381">
        <v>0</v>
      </c>
      <c r="B1958" s="359">
        <v>0</v>
      </c>
      <c r="C1958" s="241">
        <v>0</v>
      </c>
      <c r="D1958" s="386"/>
      <c r="E1958" s="387"/>
      <c r="F1958" s="497"/>
      <c r="G1958" s="498"/>
      <c r="H1958" s="390"/>
      <c r="I1958" s="391"/>
      <c r="J1958" s="397"/>
      <c r="K1958" s="387"/>
      <c r="L1958" s="390"/>
      <c r="M1958" s="398"/>
      <c r="N1958" s="387"/>
      <c r="O1958" s="399"/>
    </row>
    <row r="1959" spans="1:15" s="16" customFormat="1" ht="11.1" customHeight="1" x14ac:dyDescent="0.15">
      <c r="A1959" s="360">
        <v>0</v>
      </c>
      <c r="B1959" s="400">
        <v>0</v>
      </c>
      <c r="C1959" s="242">
        <v>0</v>
      </c>
      <c r="D1959" s="416">
        <v>0</v>
      </c>
      <c r="E1959" s="402">
        <v>0</v>
      </c>
      <c r="F1959" s="500">
        <v>0</v>
      </c>
      <c r="G1959" s="501">
        <v>0</v>
      </c>
      <c r="H1959" s="405">
        <v>0</v>
      </c>
      <c r="I1959" s="406"/>
      <c r="J1959" s="417"/>
      <c r="K1959" s="418"/>
      <c r="L1959" s="419"/>
      <c r="M1959" s="420"/>
      <c r="N1959" s="418"/>
      <c r="O1959" s="421"/>
    </row>
    <row r="1960" spans="1:15" s="16" customFormat="1" ht="11.1" customHeight="1" x14ac:dyDescent="0.15">
      <c r="A1960" s="11">
        <v>0</v>
      </c>
      <c r="B1960" s="359">
        <v>0</v>
      </c>
      <c r="C1960" s="241">
        <v>0</v>
      </c>
      <c r="D1960" s="386"/>
      <c r="E1960" s="387"/>
      <c r="F1960" s="497"/>
      <c r="G1960" s="498"/>
      <c r="H1960" s="390"/>
      <c r="I1960" s="391"/>
      <c r="J1960" s="397"/>
      <c r="K1960" s="387"/>
      <c r="L1960" s="390"/>
      <c r="M1960" s="398"/>
      <c r="N1960" s="387"/>
      <c r="O1960" s="399"/>
    </row>
    <row r="1961" spans="1:15" s="16" customFormat="1" ht="11.1" customHeight="1" x14ac:dyDescent="0.15">
      <c r="A1961" s="381">
        <v>0</v>
      </c>
      <c r="B1961" s="359">
        <v>0</v>
      </c>
      <c r="C1961" s="241">
        <v>0</v>
      </c>
      <c r="D1961" s="386"/>
      <c r="E1961" s="387"/>
      <c r="F1961" s="497"/>
      <c r="G1961" s="498"/>
      <c r="H1961" s="390"/>
      <c r="I1961" s="391"/>
      <c r="J1961" s="397"/>
      <c r="K1961" s="387"/>
      <c r="L1961" s="390"/>
      <c r="M1961" s="398"/>
      <c r="N1961" s="387"/>
      <c r="O1961" s="399"/>
    </row>
    <row r="1962" spans="1:15" s="16" customFormat="1" ht="11.1" customHeight="1" x14ac:dyDescent="0.15">
      <c r="A1962" s="360">
        <v>0</v>
      </c>
      <c r="B1962" s="400">
        <v>0</v>
      </c>
      <c r="C1962" s="242">
        <v>0</v>
      </c>
      <c r="D1962" s="416">
        <v>0</v>
      </c>
      <c r="E1962" s="402">
        <v>0</v>
      </c>
      <c r="F1962" s="500">
        <v>0</v>
      </c>
      <c r="G1962" s="501">
        <v>0</v>
      </c>
      <c r="H1962" s="405">
        <v>0</v>
      </c>
      <c r="I1962" s="406"/>
      <c r="J1962" s="407"/>
      <c r="K1962" s="408"/>
      <c r="L1962" s="389"/>
      <c r="M1962" s="409"/>
      <c r="N1962" s="408"/>
      <c r="O1962" s="410"/>
    </row>
    <row r="1963" spans="1:15" s="16" customFormat="1" ht="11.1" customHeight="1" x14ac:dyDescent="0.15">
      <c r="A1963" s="11">
        <v>0</v>
      </c>
      <c r="B1963" s="359">
        <v>0</v>
      </c>
      <c r="C1963" s="241">
        <v>0</v>
      </c>
      <c r="D1963" s="386"/>
      <c r="E1963" s="387"/>
      <c r="F1963" s="497"/>
      <c r="G1963" s="498"/>
      <c r="H1963" s="390"/>
      <c r="I1963" s="391"/>
      <c r="J1963" s="411"/>
      <c r="K1963" s="412"/>
      <c r="L1963" s="413"/>
      <c r="M1963" s="414"/>
      <c r="N1963" s="412"/>
      <c r="O1963" s="415"/>
    </row>
    <row r="1964" spans="1:15" s="16" customFormat="1" ht="11.1" customHeight="1" x14ac:dyDescent="0.15">
      <c r="A1964" s="381">
        <v>0</v>
      </c>
      <c r="B1964" s="359">
        <v>0</v>
      </c>
      <c r="C1964" s="241">
        <v>0</v>
      </c>
      <c r="D1964" s="386"/>
      <c r="E1964" s="387"/>
      <c r="F1964" s="497"/>
      <c r="G1964" s="498"/>
      <c r="H1964" s="430">
        <v>0</v>
      </c>
      <c r="I1964" s="391"/>
      <c r="J1964" s="397"/>
      <c r="K1964" s="387"/>
      <c r="L1964" s="390"/>
      <c r="M1964" s="398"/>
      <c r="N1964" s="387"/>
      <c r="O1964" s="399"/>
    </row>
    <row r="1965" spans="1:15" s="16" customFormat="1" ht="11.1" customHeight="1" x14ac:dyDescent="0.15">
      <c r="A1965" s="360">
        <v>0</v>
      </c>
      <c r="B1965" s="400">
        <v>0</v>
      </c>
      <c r="C1965" s="242">
        <v>0</v>
      </c>
      <c r="D1965" s="416">
        <v>0</v>
      </c>
      <c r="E1965" s="402">
        <v>0</v>
      </c>
      <c r="F1965" s="500">
        <v>0</v>
      </c>
      <c r="G1965" s="501">
        <v>0</v>
      </c>
      <c r="H1965" s="405">
        <v>0</v>
      </c>
      <c r="I1965" s="406"/>
      <c r="J1965" s="407"/>
      <c r="K1965" s="408"/>
      <c r="L1965" s="389"/>
      <c r="M1965" s="409"/>
      <c r="N1965" s="408"/>
      <c r="O1965" s="410"/>
    </row>
    <row r="1966" spans="1:15" s="16" customFormat="1" ht="11.1" customHeight="1" x14ac:dyDescent="0.15">
      <c r="A1966" s="11">
        <v>0</v>
      </c>
      <c r="B1966" s="359">
        <v>0</v>
      </c>
      <c r="C1966" s="241">
        <v>0</v>
      </c>
      <c r="D1966" s="386"/>
      <c r="E1966" s="387"/>
      <c r="F1966" s="497"/>
      <c r="G1966" s="498"/>
      <c r="H1966" s="390"/>
      <c r="I1966" s="391"/>
      <c r="J1966" s="411"/>
      <c r="K1966" s="412"/>
      <c r="L1966" s="413"/>
      <c r="M1966" s="414"/>
      <c r="N1966" s="412"/>
      <c r="O1966" s="415"/>
    </row>
    <row r="1967" spans="1:15" s="16" customFormat="1" ht="11.1" customHeight="1" x14ac:dyDescent="0.15">
      <c r="A1967" s="381">
        <v>0</v>
      </c>
      <c r="B1967" s="359">
        <v>0</v>
      </c>
      <c r="C1967" s="241">
        <v>0</v>
      </c>
      <c r="D1967" s="386"/>
      <c r="E1967" s="387"/>
      <c r="F1967" s="497"/>
      <c r="G1967" s="498"/>
      <c r="H1967" s="390"/>
      <c r="I1967" s="391"/>
      <c r="J1967" s="397"/>
      <c r="K1967" s="387"/>
      <c r="L1967" s="390"/>
      <c r="M1967" s="398"/>
      <c r="N1967" s="387"/>
      <c r="O1967" s="399"/>
    </row>
    <row r="1968" spans="1:15" s="16" customFormat="1" ht="11.1" customHeight="1" x14ac:dyDescent="0.15">
      <c r="A1968" s="360">
        <v>0</v>
      </c>
      <c r="B1968" s="400">
        <v>0</v>
      </c>
      <c r="C1968" s="242">
        <v>0</v>
      </c>
      <c r="D1968" s="416">
        <v>0</v>
      </c>
      <c r="E1968" s="402">
        <v>0</v>
      </c>
      <c r="F1968" s="500">
        <v>0</v>
      </c>
      <c r="G1968" s="501">
        <v>0</v>
      </c>
      <c r="H1968" s="405">
        <v>0</v>
      </c>
      <c r="I1968" s="406"/>
      <c r="J1968" s="407"/>
      <c r="K1968" s="408"/>
      <c r="L1968" s="389"/>
      <c r="M1968" s="409"/>
      <c r="N1968" s="408"/>
      <c r="O1968" s="410"/>
    </row>
    <row r="1969" spans="1:15" s="16" customFormat="1" ht="11.1" customHeight="1" x14ac:dyDescent="0.15">
      <c r="A1969" s="11">
        <v>0</v>
      </c>
      <c r="B1969" s="359">
        <v>0</v>
      </c>
      <c r="C1969" s="241">
        <v>0</v>
      </c>
      <c r="D1969" s="386"/>
      <c r="E1969" s="387"/>
      <c r="F1969" s="497"/>
      <c r="G1969" s="498"/>
      <c r="H1969" s="390"/>
      <c r="I1969" s="391"/>
      <c r="J1969" s="411"/>
      <c r="K1969" s="412"/>
      <c r="L1969" s="413"/>
      <c r="M1969" s="414"/>
      <c r="N1969" s="412"/>
      <c r="O1969" s="415"/>
    </row>
    <row r="1970" spans="1:15" s="16" customFormat="1" ht="11.1" customHeight="1" x14ac:dyDescent="0.15">
      <c r="A1970" s="381">
        <v>0</v>
      </c>
      <c r="B1970" s="359">
        <v>0</v>
      </c>
      <c r="C1970" s="241">
        <v>0</v>
      </c>
      <c r="D1970" s="386"/>
      <c r="E1970" s="387"/>
      <c r="F1970" s="497"/>
      <c r="G1970" s="498"/>
      <c r="H1970" s="390"/>
      <c r="I1970" s="391"/>
      <c r="J1970" s="397"/>
      <c r="K1970" s="387"/>
      <c r="L1970" s="390"/>
      <c r="M1970" s="398"/>
      <c r="N1970" s="387"/>
      <c r="O1970" s="399"/>
    </row>
    <row r="1971" spans="1:15" s="16" customFormat="1" ht="11.1" customHeight="1" x14ac:dyDescent="0.15">
      <c r="A1971" s="360">
        <v>0</v>
      </c>
      <c r="B1971" s="400">
        <v>0</v>
      </c>
      <c r="C1971" s="242">
        <v>0</v>
      </c>
      <c r="D1971" s="416">
        <v>0</v>
      </c>
      <c r="E1971" s="402">
        <v>0</v>
      </c>
      <c r="F1971" s="500">
        <v>0</v>
      </c>
      <c r="G1971" s="501">
        <v>0</v>
      </c>
      <c r="H1971" s="405">
        <v>0</v>
      </c>
      <c r="I1971" s="406"/>
      <c r="J1971" s="407"/>
      <c r="K1971" s="408"/>
      <c r="L1971" s="389"/>
      <c r="M1971" s="409"/>
      <c r="N1971" s="408"/>
      <c r="O1971" s="410"/>
    </row>
    <row r="1972" spans="1:15" s="16" customFormat="1" ht="11.1" customHeight="1" x14ac:dyDescent="0.15">
      <c r="A1972" s="11">
        <v>0</v>
      </c>
      <c r="B1972" s="359">
        <v>0</v>
      </c>
      <c r="C1972" s="241">
        <v>0</v>
      </c>
      <c r="D1972" s="386"/>
      <c r="E1972" s="387"/>
      <c r="F1972" s="497"/>
      <c r="G1972" s="498"/>
      <c r="H1972" s="390"/>
      <c r="I1972" s="391"/>
      <c r="J1972" s="411"/>
      <c r="K1972" s="412"/>
      <c r="L1972" s="413"/>
      <c r="M1972" s="414"/>
      <c r="N1972" s="422"/>
      <c r="O1972" s="415"/>
    </row>
    <row r="1973" spans="1:15" s="16" customFormat="1" ht="11.1" customHeight="1" x14ac:dyDescent="0.15">
      <c r="A1973" s="381">
        <v>0</v>
      </c>
      <c r="B1973" s="359">
        <v>0</v>
      </c>
      <c r="C1973" s="241">
        <v>0</v>
      </c>
      <c r="D1973" s="386"/>
      <c r="E1973" s="387"/>
      <c r="F1973" s="497"/>
      <c r="G1973" s="498"/>
      <c r="H1973" s="430">
        <v>0</v>
      </c>
      <c r="I1973" s="391"/>
      <c r="J1973" s="397"/>
      <c r="K1973" s="387"/>
      <c r="L1973" s="390"/>
      <c r="M1973" s="398"/>
      <c r="N1973" s="359"/>
      <c r="O1973" s="399"/>
    </row>
    <row r="1974" spans="1:15" s="16" customFormat="1" ht="11.1" customHeight="1" x14ac:dyDescent="0.15">
      <c r="A1974" s="360">
        <v>0</v>
      </c>
      <c r="B1974" s="400">
        <v>0</v>
      </c>
      <c r="C1974" s="242">
        <v>0</v>
      </c>
      <c r="D1974" s="416">
        <v>0</v>
      </c>
      <c r="E1974" s="402">
        <v>0</v>
      </c>
      <c r="F1974" s="500">
        <v>0</v>
      </c>
      <c r="G1974" s="501">
        <v>0</v>
      </c>
      <c r="H1974" s="405">
        <v>0</v>
      </c>
      <c r="I1974" s="406"/>
      <c r="J1974" s="407"/>
      <c r="K1974" s="408"/>
      <c r="L1974" s="389"/>
      <c r="M1974" s="423"/>
      <c r="N1974" s="424"/>
      <c r="O1974" s="425"/>
    </row>
    <row r="1975" spans="1:15" s="16" customFormat="1" ht="11.1" customHeight="1" x14ac:dyDescent="0.15">
      <c r="A1975" s="11">
        <v>0</v>
      </c>
      <c r="B1975" s="359">
        <v>0</v>
      </c>
      <c r="C1975" s="241">
        <v>0</v>
      </c>
      <c r="D1975" s="386"/>
      <c r="E1975" s="387"/>
      <c r="F1975" s="497"/>
      <c r="G1975" s="498"/>
      <c r="H1975" s="390"/>
      <c r="I1975" s="391"/>
      <c r="J1975" s="426"/>
      <c r="K1975" s="412"/>
      <c r="L1975" s="413"/>
      <c r="M1975" s="414"/>
      <c r="N1975" s="422"/>
      <c r="O1975" s="415"/>
    </row>
    <row r="1976" spans="1:15" s="16" customFormat="1" ht="11.1" customHeight="1" x14ac:dyDescent="0.15">
      <c r="A1976" s="381">
        <v>0</v>
      </c>
      <c r="B1976" s="359">
        <v>0</v>
      </c>
      <c r="C1976" s="241">
        <v>0</v>
      </c>
      <c r="D1976" s="386"/>
      <c r="E1976" s="387"/>
      <c r="F1976" s="497"/>
      <c r="G1976" s="498"/>
      <c r="H1976" s="430">
        <v>0</v>
      </c>
      <c r="I1976" s="391"/>
      <c r="J1976" s="427"/>
      <c r="K1976" s="387"/>
      <c r="L1976" s="390"/>
      <c r="M1976" s="398"/>
      <c r="N1976" s="359"/>
      <c r="O1976" s="399"/>
    </row>
    <row r="1977" spans="1:15" s="16" customFormat="1" ht="11.1" customHeight="1" x14ac:dyDescent="0.15">
      <c r="A1977" s="360">
        <v>0</v>
      </c>
      <c r="B1977" s="400">
        <v>0</v>
      </c>
      <c r="C1977" s="242">
        <v>0</v>
      </c>
      <c r="D1977" s="416">
        <v>0</v>
      </c>
      <c r="E1977" s="402">
        <v>0</v>
      </c>
      <c r="F1977" s="500">
        <v>0</v>
      </c>
      <c r="G1977" s="501">
        <v>0</v>
      </c>
      <c r="H1977" s="405">
        <v>0</v>
      </c>
      <c r="I1977" s="406"/>
      <c r="J1977" s="428"/>
      <c r="K1977" s="429"/>
      <c r="L1977" s="405"/>
      <c r="M1977" s="423"/>
      <c r="N1977" s="424"/>
      <c r="O1977" s="425"/>
    </row>
    <row r="1978" spans="1:15" s="16" customFormat="1" ht="11.1" customHeight="1" x14ac:dyDescent="0.15">
      <c r="A1978" s="11">
        <v>0</v>
      </c>
      <c r="B1978" s="359">
        <v>0</v>
      </c>
      <c r="C1978" s="241">
        <v>0</v>
      </c>
      <c r="D1978" s="386"/>
      <c r="E1978" s="387"/>
      <c r="F1978" s="497"/>
      <c r="G1978" s="498"/>
      <c r="H1978" s="390"/>
      <c r="I1978" s="391"/>
      <c r="J1978" s="426"/>
      <c r="K1978" s="412"/>
      <c r="L1978" s="413"/>
      <c r="M1978" s="414"/>
      <c r="N1978" s="422"/>
      <c r="O1978" s="415"/>
    </row>
    <row r="1979" spans="1:15" s="16" customFormat="1" ht="11.1" customHeight="1" x14ac:dyDescent="0.15">
      <c r="A1979" s="381">
        <v>0</v>
      </c>
      <c r="B1979" s="359">
        <v>0</v>
      </c>
      <c r="C1979" s="241">
        <v>0</v>
      </c>
      <c r="D1979" s="386"/>
      <c r="E1979" s="387"/>
      <c r="F1979" s="497"/>
      <c r="G1979" s="498"/>
      <c r="H1979" s="390"/>
      <c r="I1979" s="391"/>
      <c r="J1979" s="427"/>
      <c r="K1979" s="387"/>
      <c r="L1979" s="390"/>
      <c r="M1979" s="398"/>
      <c r="N1979" s="359"/>
      <c r="O1979" s="399"/>
    </row>
    <row r="1980" spans="1:15" s="16" customFormat="1" ht="11.1" customHeight="1" x14ac:dyDescent="0.15">
      <c r="A1980" s="360">
        <v>0</v>
      </c>
      <c r="B1980" s="400">
        <v>0</v>
      </c>
      <c r="C1980" s="242">
        <v>0</v>
      </c>
      <c r="D1980" s="416">
        <v>0</v>
      </c>
      <c r="E1980" s="402">
        <v>0</v>
      </c>
      <c r="F1980" s="500">
        <v>0</v>
      </c>
      <c r="G1980" s="501">
        <v>0</v>
      </c>
      <c r="H1980" s="405">
        <v>0</v>
      </c>
      <c r="I1980" s="406"/>
      <c r="J1980" s="428"/>
      <c r="K1980" s="429"/>
      <c r="L1980" s="405"/>
      <c r="M1980" s="423"/>
      <c r="N1980" s="424"/>
      <c r="O1980" s="425"/>
    </row>
    <row r="1981" spans="1:15" s="16" customFormat="1" ht="11.1" customHeight="1" x14ac:dyDescent="0.15">
      <c r="A1981" s="11">
        <v>0</v>
      </c>
      <c r="B1981" s="359">
        <v>0</v>
      </c>
      <c r="C1981" s="241">
        <v>0</v>
      </c>
      <c r="D1981" s="386"/>
      <c r="E1981" s="387"/>
      <c r="F1981" s="497"/>
      <c r="G1981" s="498"/>
      <c r="H1981" s="390"/>
      <c r="I1981" s="391"/>
      <c r="J1981" s="426"/>
      <c r="K1981" s="412"/>
      <c r="L1981" s="413"/>
      <c r="M1981" s="414"/>
      <c r="N1981" s="422"/>
      <c r="O1981" s="415"/>
    </row>
    <row r="1982" spans="1:15" s="16" customFormat="1" ht="11.1" customHeight="1" x14ac:dyDescent="0.15">
      <c r="A1982" s="381">
        <v>0</v>
      </c>
      <c r="B1982" s="359">
        <v>0</v>
      </c>
      <c r="C1982" s="241">
        <v>0</v>
      </c>
      <c r="D1982" s="386"/>
      <c r="E1982" s="387"/>
      <c r="F1982" s="497"/>
      <c r="G1982" s="498"/>
      <c r="H1982" s="390"/>
      <c r="I1982" s="391"/>
      <c r="J1982" s="427"/>
      <c r="K1982" s="387"/>
      <c r="L1982" s="390"/>
      <c r="M1982" s="398"/>
      <c r="N1982" s="359"/>
      <c r="O1982" s="399"/>
    </row>
    <row r="1983" spans="1:15" s="16" customFormat="1" ht="11.1" customHeight="1" x14ac:dyDescent="0.15">
      <c r="A1983" s="360">
        <v>0</v>
      </c>
      <c r="B1983" s="400">
        <v>0</v>
      </c>
      <c r="C1983" s="242">
        <v>0</v>
      </c>
      <c r="D1983" s="416">
        <v>0</v>
      </c>
      <c r="E1983" s="402">
        <v>0</v>
      </c>
      <c r="F1983" s="500">
        <v>0</v>
      </c>
      <c r="G1983" s="501">
        <v>0</v>
      </c>
      <c r="H1983" s="405">
        <v>0</v>
      </c>
      <c r="I1983" s="406"/>
      <c r="J1983" s="428"/>
      <c r="K1983" s="429"/>
      <c r="L1983" s="405"/>
      <c r="M1983" s="423"/>
      <c r="N1983" s="424"/>
      <c r="O1983" s="425"/>
    </row>
    <row r="1984" spans="1:15" s="16" customFormat="1" ht="11.1" customHeight="1" x14ac:dyDescent="0.15">
      <c r="A1984" s="11">
        <v>0</v>
      </c>
      <c r="B1984" s="359">
        <v>0</v>
      </c>
      <c r="C1984" s="241">
        <v>0</v>
      </c>
      <c r="D1984" s="386"/>
      <c r="E1984" s="387"/>
      <c r="F1984" s="497"/>
      <c r="G1984" s="498"/>
      <c r="H1984" s="390"/>
      <c r="I1984" s="391"/>
      <c r="J1984" s="426"/>
      <c r="K1984" s="412"/>
      <c r="L1984" s="413"/>
      <c r="M1984" s="414"/>
      <c r="N1984" s="422"/>
      <c r="O1984" s="415"/>
    </row>
    <row r="1985" spans="1:15" s="16" customFormat="1" ht="11.1" customHeight="1" x14ac:dyDescent="0.15">
      <c r="A1985" s="381">
        <v>0</v>
      </c>
      <c r="B1985" s="359">
        <v>0</v>
      </c>
      <c r="C1985" s="241">
        <v>0</v>
      </c>
      <c r="D1985" s="386"/>
      <c r="E1985" s="387"/>
      <c r="F1985" s="497"/>
      <c r="G1985" s="498"/>
      <c r="H1985" s="430">
        <v>0</v>
      </c>
      <c r="I1985" s="391"/>
      <c r="J1985" s="427"/>
      <c r="K1985" s="387"/>
      <c r="L1985" s="390"/>
      <c r="M1985" s="398"/>
      <c r="N1985" s="359"/>
      <c r="O1985" s="399"/>
    </row>
    <row r="1986" spans="1:15" s="16" customFormat="1" ht="11.1" customHeight="1" x14ac:dyDescent="0.15">
      <c r="A1986" s="360">
        <v>0</v>
      </c>
      <c r="B1986" s="400">
        <v>0</v>
      </c>
      <c r="C1986" s="242">
        <v>0</v>
      </c>
      <c r="D1986" s="416">
        <v>0</v>
      </c>
      <c r="E1986" s="402">
        <v>0</v>
      </c>
      <c r="F1986" s="500">
        <v>0</v>
      </c>
      <c r="G1986" s="501">
        <v>0</v>
      </c>
      <c r="H1986" s="405">
        <v>0</v>
      </c>
      <c r="I1986" s="406"/>
      <c r="J1986" s="428"/>
      <c r="K1986" s="429"/>
      <c r="L1986" s="405"/>
      <c r="M1986" s="423"/>
      <c r="N1986" s="424"/>
      <c r="O1986" s="425"/>
    </row>
    <row r="1987" spans="1:15" s="16" customFormat="1" ht="11.1" customHeight="1" x14ac:dyDescent="0.15">
      <c r="A1987" s="11">
        <v>0</v>
      </c>
      <c r="B1987" s="359">
        <v>0</v>
      </c>
      <c r="C1987" s="241">
        <v>0</v>
      </c>
      <c r="D1987" s="386"/>
      <c r="E1987" s="387"/>
      <c r="F1987" s="497"/>
      <c r="G1987" s="498"/>
      <c r="H1987" s="390"/>
      <c r="I1987" s="391"/>
      <c r="J1987" s="426"/>
      <c r="K1987" s="412"/>
      <c r="L1987" s="413"/>
      <c r="M1987" s="414"/>
      <c r="N1987" s="422"/>
      <c r="O1987" s="415"/>
    </row>
    <row r="1988" spans="1:15" s="16" customFormat="1" ht="11.1" customHeight="1" x14ac:dyDescent="0.15">
      <c r="A1988" s="381">
        <v>0</v>
      </c>
      <c r="B1988" s="359">
        <v>0</v>
      </c>
      <c r="C1988" s="241">
        <v>0</v>
      </c>
      <c r="D1988" s="386"/>
      <c r="E1988" s="387"/>
      <c r="F1988" s="497"/>
      <c r="G1988" s="498"/>
      <c r="H1988" s="390"/>
      <c r="I1988" s="391"/>
      <c r="J1988" s="427"/>
      <c r="K1988" s="387"/>
      <c r="L1988" s="390"/>
      <c r="M1988" s="398"/>
      <c r="N1988" s="359"/>
      <c r="O1988" s="399"/>
    </row>
    <row r="1989" spans="1:15" s="16" customFormat="1" ht="11.1" customHeight="1" x14ac:dyDescent="0.15">
      <c r="A1989" s="360">
        <v>0</v>
      </c>
      <c r="B1989" s="400">
        <v>0</v>
      </c>
      <c r="C1989" s="242">
        <v>0</v>
      </c>
      <c r="D1989" s="416">
        <v>0</v>
      </c>
      <c r="E1989" s="402">
        <v>0</v>
      </c>
      <c r="F1989" s="500">
        <v>0</v>
      </c>
      <c r="G1989" s="501">
        <v>0</v>
      </c>
      <c r="H1989" s="405">
        <v>0</v>
      </c>
      <c r="I1989" s="406"/>
      <c r="J1989" s="428"/>
      <c r="K1989" s="429"/>
      <c r="L1989" s="405"/>
      <c r="M1989" s="423"/>
      <c r="N1989" s="424"/>
      <c r="O1989" s="425"/>
    </row>
    <row r="1990" spans="1:15" s="16" customFormat="1" ht="11.1" customHeight="1" x14ac:dyDescent="0.15">
      <c r="A1990" s="11">
        <v>0</v>
      </c>
      <c r="B1990" s="359"/>
      <c r="C1990" s="241"/>
      <c r="D1990" s="386"/>
      <c r="E1990" s="387"/>
      <c r="F1990" s="497"/>
      <c r="G1990" s="498"/>
      <c r="H1990" s="390"/>
      <c r="I1990" s="391"/>
      <c r="J1990" s="426"/>
      <c r="K1990" s="412"/>
      <c r="L1990" s="413"/>
      <c r="M1990" s="414"/>
      <c r="N1990" s="422"/>
      <c r="O1990" s="415"/>
    </row>
    <row r="1991" spans="1:15" s="16" customFormat="1" ht="11.1" customHeight="1" x14ac:dyDescent="0.15">
      <c r="A1991" s="381">
        <v>0</v>
      </c>
      <c r="B1991" s="375"/>
      <c r="C1991" s="241"/>
      <c r="D1991" s="386"/>
      <c r="E1991" s="387"/>
      <c r="F1991" s="497"/>
      <c r="G1991" s="498"/>
      <c r="H1991" s="390"/>
      <c r="I1991" s="391"/>
      <c r="J1991" s="427"/>
      <c r="K1991" s="387"/>
      <c r="L1991" s="390"/>
      <c r="M1991" s="398"/>
      <c r="N1991" s="359"/>
      <c r="O1991" s="399"/>
    </row>
    <row r="1992" spans="1:15" s="16" customFormat="1" ht="11.1" customHeight="1" x14ac:dyDescent="0.15">
      <c r="A1992" s="360">
        <v>0</v>
      </c>
      <c r="B1992" s="400"/>
      <c r="C1992" s="242"/>
      <c r="D1992" s="416"/>
      <c r="E1992" s="402"/>
      <c r="F1992" s="500"/>
      <c r="G1992" s="501"/>
      <c r="H1992" s="405"/>
      <c r="I1992" s="406"/>
      <c r="J1992" s="428"/>
      <c r="K1992" s="429"/>
      <c r="L1992" s="405"/>
      <c r="M1992" s="423"/>
      <c r="N1992" s="424"/>
      <c r="O1992" s="425"/>
    </row>
    <row r="1993" spans="1:15" s="16" customFormat="1" ht="11.1" customHeight="1" x14ac:dyDescent="0.15">
      <c r="A1993" s="380"/>
      <c r="B1993" s="379"/>
      <c r="C1993" s="378"/>
      <c r="D1993" s="377"/>
      <c r="E1993" s="13"/>
      <c r="F1993" s="494"/>
      <c r="G1993" s="483"/>
      <c r="H1993" s="376"/>
      <c r="I1993" s="336"/>
      <c r="J1993" s="328"/>
      <c r="K1993" s="13"/>
      <c r="M1993" s="231"/>
      <c r="N1993" s="12"/>
      <c r="O1993" s="329"/>
    </row>
    <row r="1994" spans="1:15" s="16" customFormat="1" ht="11.1" customHeight="1" x14ac:dyDescent="0.15">
      <c r="A1994" s="11"/>
      <c r="B1994" s="375"/>
      <c r="C1994" s="378"/>
      <c r="D1994" s="377"/>
      <c r="E1994" s="13"/>
      <c r="F1994" s="494"/>
      <c r="G1994" s="483">
        <v>0</v>
      </c>
      <c r="I1994" s="336"/>
      <c r="J1994" s="328"/>
      <c r="K1994" s="13"/>
      <c r="L1994" s="15">
        <v>0</v>
      </c>
      <c r="M1994" s="231"/>
      <c r="N1994" s="12"/>
      <c r="O1994" s="431">
        <v>0</v>
      </c>
    </row>
    <row r="1995" spans="1:15" s="16" customFormat="1" ht="11.1" customHeight="1" x14ac:dyDescent="0.15">
      <c r="A1995" s="373"/>
      <c r="B1995" s="372"/>
      <c r="C1995" s="371"/>
      <c r="D1995" s="370"/>
      <c r="E1995" s="369"/>
      <c r="F1995" s="502"/>
      <c r="G1995" s="503"/>
      <c r="H1995" s="366"/>
      <c r="I1995" s="365"/>
      <c r="J1995" s="364"/>
      <c r="K1995" s="369"/>
      <c r="L1995" s="366"/>
      <c r="M1995" s="383"/>
      <c r="N1995" s="384"/>
      <c r="O1995" s="385"/>
    </row>
  </sheetData>
  <mergeCells count="312">
    <mergeCell ref="A1946:O1946"/>
    <mergeCell ref="A1948:A1950"/>
    <mergeCell ref="B1948:B1950"/>
    <mergeCell ref="C1948:C1950"/>
    <mergeCell ref="D1948:I1949"/>
    <mergeCell ref="J1948:L1949"/>
    <mergeCell ref="M1948:O1949"/>
    <mergeCell ref="H1950:I1950"/>
    <mergeCell ref="A1282:A1284"/>
    <mergeCell ref="B1282:B1284"/>
    <mergeCell ref="C1282:C1284"/>
    <mergeCell ref="D1282:I1283"/>
    <mergeCell ref="J1282:L1283"/>
    <mergeCell ref="M1282:O1283"/>
    <mergeCell ref="H1284:I1284"/>
    <mergeCell ref="A1331:O1331"/>
    <mergeCell ref="A1333:A1335"/>
    <mergeCell ref="B1333:B1335"/>
    <mergeCell ref="C1333:C1335"/>
    <mergeCell ref="D1333:I1334"/>
    <mergeCell ref="J1333:L1334"/>
    <mergeCell ref="M1333:O1334"/>
    <mergeCell ref="H1335:I1335"/>
    <mergeCell ref="A1382:O1382"/>
    <mergeCell ref="A1229:O1229"/>
    <mergeCell ref="A1231:A1233"/>
    <mergeCell ref="B1231:B1233"/>
    <mergeCell ref="C1231:C1233"/>
    <mergeCell ref="D1231:I1232"/>
    <mergeCell ref="J1231:L1232"/>
    <mergeCell ref="M1231:O1232"/>
    <mergeCell ref="H1233:I1233"/>
    <mergeCell ref="A1280:O1280"/>
    <mergeCell ref="C157:C159"/>
    <mergeCell ref="D157:I158"/>
    <mergeCell ref="J157:L158"/>
    <mergeCell ref="M157:O158"/>
    <mergeCell ref="H159:I159"/>
    <mergeCell ref="A668:O668"/>
    <mergeCell ref="A670:A672"/>
    <mergeCell ref="B670:B672"/>
    <mergeCell ref="C670:C672"/>
    <mergeCell ref="D670:I671"/>
    <mergeCell ref="J670:L671"/>
    <mergeCell ref="M670:O671"/>
    <mergeCell ref="H672:I672"/>
    <mergeCell ref="A206:O206"/>
    <mergeCell ref="A415:A417"/>
    <mergeCell ref="A466:A468"/>
    <mergeCell ref="B466:B468"/>
    <mergeCell ref="C466:C468"/>
    <mergeCell ref="D466:I467"/>
    <mergeCell ref="J466:L467"/>
    <mergeCell ref="M466:O467"/>
    <mergeCell ref="H468:I468"/>
    <mergeCell ref="A310:A312"/>
    <mergeCell ref="B310:B312"/>
    <mergeCell ref="C310:C312"/>
    <mergeCell ref="D310:I311"/>
    <mergeCell ref="J310:L311"/>
    <mergeCell ref="M310:O311"/>
    <mergeCell ref="H312:I312"/>
    <mergeCell ref="A413:O413"/>
    <mergeCell ref="B415:B417"/>
    <mergeCell ref="C415:C417"/>
    <mergeCell ref="D415:I416"/>
    <mergeCell ref="J415:L416"/>
    <mergeCell ref="M415:O416"/>
    <mergeCell ref="H417:I417"/>
    <mergeCell ref="A362:O362"/>
    <mergeCell ref="A55:A57"/>
    <mergeCell ref="B55:B57"/>
    <mergeCell ref="C55:C57"/>
    <mergeCell ref="D55:I56"/>
    <mergeCell ref="J55:L56"/>
    <mergeCell ref="M55:O56"/>
    <mergeCell ref="H57:I57"/>
    <mergeCell ref="A104:O104"/>
    <mergeCell ref="A155:O155"/>
    <mergeCell ref="A2:O2"/>
    <mergeCell ref="D4:I5"/>
    <mergeCell ref="J4:L5"/>
    <mergeCell ref="M4:O5"/>
    <mergeCell ref="A4:A6"/>
    <mergeCell ref="B4:B6"/>
    <mergeCell ref="C4:C6"/>
    <mergeCell ref="H6:I6"/>
    <mergeCell ref="A53:O53"/>
    <mergeCell ref="A257:O257"/>
    <mergeCell ref="A259:A261"/>
    <mergeCell ref="B259:B261"/>
    <mergeCell ref="C259:C261"/>
    <mergeCell ref="D259:I260"/>
    <mergeCell ref="J259:L260"/>
    <mergeCell ref="M259:O260"/>
    <mergeCell ref="H261:I261"/>
    <mergeCell ref="A106:A108"/>
    <mergeCell ref="B106:B108"/>
    <mergeCell ref="C106:C108"/>
    <mergeCell ref="D106:I107"/>
    <mergeCell ref="J106:L107"/>
    <mergeCell ref="M106:O107"/>
    <mergeCell ref="H108:I108"/>
    <mergeCell ref="A208:A210"/>
    <mergeCell ref="B208:B210"/>
    <mergeCell ref="C208:C210"/>
    <mergeCell ref="D208:I209"/>
    <mergeCell ref="J208:L209"/>
    <mergeCell ref="M208:O209"/>
    <mergeCell ref="H210:I210"/>
    <mergeCell ref="A157:A159"/>
    <mergeCell ref="B157:B159"/>
    <mergeCell ref="A566:O566"/>
    <mergeCell ref="A568:A570"/>
    <mergeCell ref="B568:B570"/>
    <mergeCell ref="C568:C570"/>
    <mergeCell ref="D568:I569"/>
    <mergeCell ref="J568:L569"/>
    <mergeCell ref="M568:O569"/>
    <mergeCell ref="H570:I570"/>
    <mergeCell ref="A364:A366"/>
    <mergeCell ref="B364:B366"/>
    <mergeCell ref="C364:C366"/>
    <mergeCell ref="D364:I365"/>
    <mergeCell ref="J364:L365"/>
    <mergeCell ref="M364:O365"/>
    <mergeCell ref="H366:I366"/>
    <mergeCell ref="A515:O515"/>
    <mergeCell ref="A517:A519"/>
    <mergeCell ref="B517:B519"/>
    <mergeCell ref="C517:C519"/>
    <mergeCell ref="D517:I518"/>
    <mergeCell ref="J517:L518"/>
    <mergeCell ref="M517:O518"/>
    <mergeCell ref="H519:I519"/>
    <mergeCell ref="A464:O464"/>
    <mergeCell ref="A821:O821"/>
    <mergeCell ref="A617:O617"/>
    <mergeCell ref="A619:A621"/>
    <mergeCell ref="B619:B621"/>
    <mergeCell ref="C619:C621"/>
    <mergeCell ref="D619:I620"/>
    <mergeCell ref="J619:L620"/>
    <mergeCell ref="M619:O620"/>
    <mergeCell ref="H621:I621"/>
    <mergeCell ref="A721:A723"/>
    <mergeCell ref="B721:B723"/>
    <mergeCell ref="C721:C723"/>
    <mergeCell ref="D721:I722"/>
    <mergeCell ref="J721:L722"/>
    <mergeCell ref="M721:O722"/>
    <mergeCell ref="H723:I723"/>
    <mergeCell ref="A719:O719"/>
    <mergeCell ref="A923:O923"/>
    <mergeCell ref="A925:A927"/>
    <mergeCell ref="B925:B927"/>
    <mergeCell ref="C925:C927"/>
    <mergeCell ref="D925:I926"/>
    <mergeCell ref="J925:L926"/>
    <mergeCell ref="M925:O926"/>
    <mergeCell ref="H927:I927"/>
    <mergeCell ref="A974:O974"/>
    <mergeCell ref="A1076:O1076"/>
    <mergeCell ref="A1078:A1080"/>
    <mergeCell ref="B1078:B1080"/>
    <mergeCell ref="C1078:C1080"/>
    <mergeCell ref="D1078:I1079"/>
    <mergeCell ref="J1078:L1079"/>
    <mergeCell ref="M1078:O1079"/>
    <mergeCell ref="H1080:I1080"/>
    <mergeCell ref="A976:A978"/>
    <mergeCell ref="B976:B978"/>
    <mergeCell ref="C976:C978"/>
    <mergeCell ref="D976:I977"/>
    <mergeCell ref="J976:L977"/>
    <mergeCell ref="M976:O977"/>
    <mergeCell ref="H978:I978"/>
    <mergeCell ref="A1025:O1025"/>
    <mergeCell ref="A1027:A1029"/>
    <mergeCell ref="B1027:B1029"/>
    <mergeCell ref="C1027:C1029"/>
    <mergeCell ref="D1027:I1028"/>
    <mergeCell ref="J1027:L1028"/>
    <mergeCell ref="M1027:O1028"/>
    <mergeCell ref="H1029:I1029"/>
    <mergeCell ref="A1178:O1178"/>
    <mergeCell ref="A1180:A1182"/>
    <mergeCell ref="B1180:B1182"/>
    <mergeCell ref="C1180:C1182"/>
    <mergeCell ref="D1180:I1181"/>
    <mergeCell ref="J1180:L1181"/>
    <mergeCell ref="M1180:O1181"/>
    <mergeCell ref="H1182:I1182"/>
    <mergeCell ref="A1127:O1127"/>
    <mergeCell ref="A1129:A1131"/>
    <mergeCell ref="B1129:B1131"/>
    <mergeCell ref="C1129:C1131"/>
    <mergeCell ref="D1129:I1130"/>
    <mergeCell ref="J1129:L1130"/>
    <mergeCell ref="M1129:O1130"/>
    <mergeCell ref="H1131:I1131"/>
    <mergeCell ref="A1384:A1386"/>
    <mergeCell ref="B1384:B1386"/>
    <mergeCell ref="C1384:C1386"/>
    <mergeCell ref="D1384:I1385"/>
    <mergeCell ref="J1384:L1385"/>
    <mergeCell ref="M1384:O1385"/>
    <mergeCell ref="H1386:I1386"/>
    <mergeCell ref="A1433:O1433"/>
    <mergeCell ref="A1435:A1437"/>
    <mergeCell ref="B1435:B1437"/>
    <mergeCell ref="C1435:C1437"/>
    <mergeCell ref="D1435:I1436"/>
    <mergeCell ref="J1435:L1436"/>
    <mergeCell ref="M1435:O1436"/>
    <mergeCell ref="H1437:I1437"/>
    <mergeCell ref="A1484:O1484"/>
    <mergeCell ref="A1486:A1488"/>
    <mergeCell ref="B1486:B1488"/>
    <mergeCell ref="C1486:C1488"/>
    <mergeCell ref="D1486:I1487"/>
    <mergeCell ref="J1486:L1487"/>
    <mergeCell ref="M1486:O1487"/>
    <mergeCell ref="H1488:I1488"/>
    <mergeCell ref="A1535:O1535"/>
    <mergeCell ref="A1537:A1539"/>
    <mergeCell ref="B1537:B1539"/>
    <mergeCell ref="C1537:C1539"/>
    <mergeCell ref="D1537:I1538"/>
    <mergeCell ref="J1537:L1538"/>
    <mergeCell ref="M1537:O1538"/>
    <mergeCell ref="H1539:I1539"/>
    <mergeCell ref="A1586:O1586"/>
    <mergeCell ref="A1588:A1590"/>
    <mergeCell ref="B1588:B1590"/>
    <mergeCell ref="C1588:C1590"/>
    <mergeCell ref="D1588:I1589"/>
    <mergeCell ref="J1588:L1589"/>
    <mergeCell ref="M1588:O1589"/>
    <mergeCell ref="H1590:I1590"/>
    <mergeCell ref="A1637:O1637"/>
    <mergeCell ref="A1639:A1641"/>
    <mergeCell ref="B1639:B1641"/>
    <mergeCell ref="C1639:C1641"/>
    <mergeCell ref="D1639:I1640"/>
    <mergeCell ref="J1639:L1640"/>
    <mergeCell ref="M1639:O1640"/>
    <mergeCell ref="H1641:I1641"/>
    <mergeCell ref="A1688:O1688"/>
    <mergeCell ref="A1690:A1692"/>
    <mergeCell ref="B1690:B1692"/>
    <mergeCell ref="C1690:C1692"/>
    <mergeCell ref="D1690:I1691"/>
    <mergeCell ref="J1690:L1691"/>
    <mergeCell ref="M1690:O1691"/>
    <mergeCell ref="H1692:I1692"/>
    <mergeCell ref="A1742:O1742"/>
    <mergeCell ref="A1895:O1895"/>
    <mergeCell ref="A1844:O1844"/>
    <mergeCell ref="A1846:A1848"/>
    <mergeCell ref="B1846:B1848"/>
    <mergeCell ref="C1846:C1848"/>
    <mergeCell ref="D1846:I1847"/>
    <mergeCell ref="J1846:L1847"/>
    <mergeCell ref="M1846:O1847"/>
    <mergeCell ref="H1848:I1848"/>
    <mergeCell ref="A1897:A1899"/>
    <mergeCell ref="B1897:B1899"/>
    <mergeCell ref="C1897:C1899"/>
    <mergeCell ref="D1897:I1898"/>
    <mergeCell ref="J1897:L1898"/>
    <mergeCell ref="M1897:O1898"/>
    <mergeCell ref="H1899:I1899"/>
    <mergeCell ref="A1744:A1746"/>
    <mergeCell ref="B1744:B1746"/>
    <mergeCell ref="C1744:C1746"/>
    <mergeCell ref="D1744:I1745"/>
    <mergeCell ref="J1744:L1745"/>
    <mergeCell ref="M1744:O1745"/>
    <mergeCell ref="H1746:I1746"/>
    <mergeCell ref="A1793:O1793"/>
    <mergeCell ref="A1795:A1797"/>
    <mergeCell ref="B1795:B1797"/>
    <mergeCell ref="C1795:C1797"/>
    <mergeCell ref="D1795:I1796"/>
    <mergeCell ref="J1795:L1796"/>
    <mergeCell ref="M1795:O1796"/>
    <mergeCell ref="H1797:I1797"/>
    <mergeCell ref="A308:O308"/>
    <mergeCell ref="H876:I876"/>
    <mergeCell ref="M874:O875"/>
    <mergeCell ref="J874:L875"/>
    <mergeCell ref="D874:I875"/>
    <mergeCell ref="C874:C876"/>
    <mergeCell ref="B874:B876"/>
    <mergeCell ref="A874:A876"/>
    <mergeCell ref="A872:O872"/>
    <mergeCell ref="A823:A825"/>
    <mergeCell ref="B823:B825"/>
    <mergeCell ref="C823:C825"/>
    <mergeCell ref="D823:I824"/>
    <mergeCell ref="J823:L824"/>
    <mergeCell ref="M823:O824"/>
    <mergeCell ref="H825:I825"/>
    <mergeCell ref="A770:O770"/>
    <mergeCell ref="A772:A774"/>
    <mergeCell ref="B772:B774"/>
    <mergeCell ref="C772:C774"/>
    <mergeCell ref="D772:I773"/>
    <mergeCell ref="J772:L773"/>
    <mergeCell ref="M772:O773"/>
    <mergeCell ref="H774:I774"/>
  </mergeCells>
  <phoneticPr fontId="13"/>
  <printOptions horizontalCentered="1" verticalCentered="1"/>
  <pageMargins left="0" right="0" top="0.59055118110236227" bottom="0" header="0" footer="0"/>
  <headerFooter alignWithMargins="0"/>
  <rowBreaks count="38" manualBreakCount="38">
    <brk id="51" max="14" man="1"/>
    <brk id="102" max="14" man="1"/>
    <brk id="153" max="14" man="1"/>
    <brk id="204" max="14" man="1"/>
    <brk id="255" max="14" man="1"/>
    <brk id="306" max="14" man="1"/>
    <brk id="360" max="14" man="1"/>
    <brk id="411" max="14" man="1"/>
    <brk id="462" max="14" man="1"/>
    <brk id="513" max="14" man="1"/>
    <brk id="564" max="14" man="1"/>
    <brk id="615" max="14" man="1"/>
    <brk id="666" max="14" man="1"/>
    <brk id="717" max="14" man="1"/>
    <brk id="768" max="14" man="1"/>
    <brk id="819" max="14" man="1"/>
    <brk id="870" max="14" man="1"/>
    <brk id="921" max="14" man="1"/>
    <brk id="972" max="14" man="1"/>
    <brk id="1023" max="14" man="1"/>
    <brk id="1074" max="14" man="1"/>
    <brk id="1125" max="14" man="1"/>
    <brk id="1176" max="14" man="1"/>
    <brk id="1227" max="14" man="1"/>
    <brk id="1278" max="14" man="1"/>
    <brk id="1329" max="14" man="1"/>
    <brk id="1380" max="14" man="1"/>
    <brk id="1431" max="14" man="1"/>
    <brk id="1482" max="14" man="1"/>
    <brk id="1533" max="14" man="1"/>
    <brk id="1584" max="14" man="1"/>
    <brk id="1635" max="14" man="1"/>
    <brk id="1686" max="14" man="1"/>
    <brk id="1740" max="14" man="1"/>
    <brk id="1791" max="14" man="1"/>
    <brk id="1842" max="14" man="1"/>
    <brk id="1893" max="14" man="1"/>
    <brk id="1944" max="14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FB02B2-CE84-4F3E-85C6-32881E97C41A}">
  <sheetPr>
    <tabColor rgb="FF00B0F0"/>
  </sheetPr>
  <dimension ref="A1:U1941"/>
  <sheetViews>
    <sheetView view="pageBreakPreview" topLeftCell="A1885" zoomScale="80" zoomScaleNormal="100" zoomScaleSheetLayoutView="80" workbookViewId="0">
      <selection activeCell="AY35" sqref="AY35"/>
    </sheetView>
  </sheetViews>
  <sheetFormatPr defaultRowHeight="17.25" x14ac:dyDescent="0.2"/>
  <cols>
    <col min="1" max="1" width="3.69921875" style="25" customWidth="1"/>
    <col min="2" max="2" width="20.69921875" style="25" customWidth="1"/>
    <col min="3" max="3" width="19.69921875" style="243" customWidth="1"/>
    <col min="4" max="4" width="4.69921875" style="26" customWidth="1"/>
    <col min="5" max="5" width="3.19921875" style="25" customWidth="1"/>
    <col min="6" max="6" width="6.69921875" style="25" customWidth="1"/>
    <col min="7" max="7" width="8.69921875" style="25" customWidth="1"/>
    <col min="8" max="8" width="9.69921875" style="25" customWidth="1"/>
    <col min="9" max="9" width="4.296875" style="25" customWidth="1"/>
    <col min="10" max="10" width="4.69921875" style="25" customWidth="1"/>
    <col min="11" max="11" width="3.19921875" style="37" customWidth="1"/>
    <col min="12" max="12" width="8.69921875" style="25" customWidth="1"/>
    <col min="13" max="13" width="4.69921875" style="25" customWidth="1"/>
    <col min="14" max="14" width="3.19921875" style="25" customWidth="1"/>
    <col min="15" max="15" width="8.69921875" style="25" customWidth="1"/>
    <col min="16" max="16" width="8.796875" style="25"/>
    <col min="17" max="17" width="8.796875" style="479"/>
    <col min="18" max="19" width="8.796875" style="25"/>
    <col min="20" max="20" width="8.796875" style="479"/>
    <col min="21" max="16384" width="8.796875" style="25"/>
  </cols>
  <sheetData>
    <row r="1" spans="1:21" s="3" customFormat="1" ht="13.5" x14ac:dyDescent="0.15">
      <c r="A1" s="1"/>
      <c r="B1" s="2"/>
      <c r="C1" s="240"/>
      <c r="D1" s="4"/>
      <c r="E1" s="5"/>
      <c r="F1" s="6"/>
      <c r="G1" s="7"/>
      <c r="H1" s="8"/>
      <c r="I1" s="9"/>
      <c r="K1" s="5"/>
      <c r="N1" s="8" t="s">
        <v>581</v>
      </c>
      <c r="O1" s="5">
        <v>1</v>
      </c>
      <c r="Q1" s="476"/>
      <c r="T1" s="476"/>
    </row>
    <row r="2" spans="1:21" s="10" customFormat="1" ht="30" customHeight="1" x14ac:dyDescent="0.15">
      <c r="A2" s="1089" t="s">
        <v>1800</v>
      </c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1"/>
      <c r="Q2" s="477"/>
      <c r="T2" s="477"/>
    </row>
    <row r="3" spans="1:21" s="10" customFormat="1" ht="13.5" customHeight="1" x14ac:dyDescent="0.15">
      <c r="A3" s="274"/>
      <c r="B3" s="27" t="s">
        <v>1828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6"/>
      <c r="Q3" s="477"/>
      <c r="T3" s="477"/>
    </row>
    <row r="4" spans="1:21" s="10" customFormat="1" ht="15.95" customHeight="1" x14ac:dyDescent="0.15">
      <c r="A4" s="1092" t="s">
        <v>6</v>
      </c>
      <c r="B4" s="1095" t="s">
        <v>34</v>
      </c>
      <c r="C4" s="1098" t="s">
        <v>9</v>
      </c>
      <c r="D4" s="1101" t="s">
        <v>1850</v>
      </c>
      <c r="E4" s="1102"/>
      <c r="F4" s="1102"/>
      <c r="G4" s="1102"/>
      <c r="H4" s="1102"/>
      <c r="I4" s="1103"/>
      <c r="J4" s="1101" t="s">
        <v>1851</v>
      </c>
      <c r="K4" s="1102"/>
      <c r="L4" s="1107"/>
      <c r="M4" s="1109" t="s">
        <v>1852</v>
      </c>
      <c r="N4" s="1102"/>
      <c r="O4" s="1103"/>
      <c r="Q4" s="477"/>
      <c r="T4" s="477"/>
    </row>
    <row r="5" spans="1:21" s="10" customFormat="1" ht="15.95" customHeight="1" x14ac:dyDescent="0.15">
      <c r="A5" s="1093"/>
      <c r="B5" s="1096"/>
      <c r="C5" s="1099"/>
      <c r="D5" s="1104"/>
      <c r="E5" s="1105"/>
      <c r="F5" s="1105"/>
      <c r="G5" s="1105"/>
      <c r="H5" s="1105"/>
      <c r="I5" s="1106"/>
      <c r="J5" s="1104"/>
      <c r="K5" s="1105"/>
      <c r="L5" s="1108"/>
      <c r="M5" s="1110"/>
      <c r="N5" s="1105"/>
      <c r="O5" s="1106"/>
      <c r="Q5" s="477"/>
      <c r="T5" s="477"/>
    </row>
    <row r="6" spans="1:21" s="3" customFormat="1" ht="15.95" customHeight="1" x14ac:dyDescent="0.15">
      <c r="A6" s="1094"/>
      <c r="B6" s="1097"/>
      <c r="C6" s="1100"/>
      <c r="D6" s="334" t="s">
        <v>4</v>
      </c>
      <c r="E6" s="296" t="s">
        <v>5</v>
      </c>
      <c r="F6" s="297"/>
      <c r="G6" s="298"/>
      <c r="H6" s="1111"/>
      <c r="I6" s="1112"/>
      <c r="J6" s="326" t="s">
        <v>4</v>
      </c>
      <c r="K6" s="296" t="s">
        <v>5</v>
      </c>
      <c r="L6" s="299"/>
      <c r="M6" s="300" t="s">
        <v>4</v>
      </c>
      <c r="N6" s="296" t="s">
        <v>5</v>
      </c>
      <c r="O6" s="327"/>
      <c r="Q6" s="476"/>
      <c r="T6" s="476" t="s">
        <v>951</v>
      </c>
    </row>
    <row r="7" spans="1:21" s="16" customFormat="1" ht="11.1" customHeight="1" x14ac:dyDescent="0.15">
      <c r="A7" s="11"/>
      <c r="B7" s="12"/>
      <c r="C7" s="241"/>
      <c r="D7" s="335"/>
      <c r="E7" s="13"/>
      <c r="F7" s="14"/>
      <c r="G7" s="15"/>
      <c r="I7" s="336"/>
      <c r="J7" s="328"/>
      <c r="K7" s="13"/>
      <c r="M7" s="231"/>
      <c r="N7" s="12"/>
      <c r="O7" s="329"/>
      <c r="Q7" s="478"/>
      <c r="T7" s="478"/>
    </row>
    <row r="8" spans="1:21" s="16" customFormat="1" ht="11.1" customHeight="1" x14ac:dyDescent="0.15">
      <c r="A8" s="358"/>
      <c r="B8" s="359"/>
      <c r="C8" s="241"/>
      <c r="D8" s="335"/>
      <c r="E8" s="13"/>
      <c r="F8" s="14"/>
      <c r="G8" s="15"/>
      <c r="I8" s="336"/>
      <c r="J8" s="328"/>
      <c r="K8" s="13"/>
      <c r="M8" s="231"/>
      <c r="N8" s="12"/>
      <c r="O8" s="329"/>
      <c r="Q8" s="478"/>
      <c r="T8" s="478"/>
    </row>
    <row r="9" spans="1:21" s="16" customFormat="1" ht="11.1" customHeight="1" x14ac:dyDescent="0.15">
      <c r="A9" s="488" t="s">
        <v>975</v>
      </c>
      <c r="B9" s="487" t="s">
        <v>935</v>
      </c>
      <c r="C9" s="242"/>
      <c r="D9" s="337"/>
      <c r="E9" s="17"/>
      <c r="F9" s="18"/>
      <c r="G9" s="19"/>
      <c r="H9" s="20"/>
      <c r="I9" s="338"/>
      <c r="J9" s="328"/>
      <c r="K9" s="13"/>
      <c r="M9" s="231"/>
      <c r="N9" s="12"/>
      <c r="O9" s="329"/>
      <c r="Q9" s="478"/>
      <c r="T9" s="478"/>
    </row>
    <row r="10" spans="1:21" s="436" customFormat="1" ht="11.1" customHeight="1" x14ac:dyDescent="0.15">
      <c r="A10" s="247"/>
      <c r="B10" s="232"/>
      <c r="C10" s="461" t="s">
        <v>1550</v>
      </c>
      <c r="D10" s="462"/>
      <c r="E10" s="24"/>
      <c r="F10" s="21"/>
      <c r="G10" s="22"/>
      <c r="H10" s="2"/>
      <c r="I10" s="339"/>
      <c r="J10" s="580"/>
      <c r="K10" s="543"/>
      <c r="L10" s="581"/>
      <c r="M10" s="542"/>
      <c r="N10" s="543"/>
      <c r="O10" s="544"/>
      <c r="Q10" s="511"/>
      <c r="T10" s="511"/>
      <c r="U10" s="1128"/>
    </row>
    <row r="11" spans="1:21" s="436" customFormat="1" ht="11.1" customHeight="1" x14ac:dyDescent="0.15">
      <c r="A11" s="358"/>
      <c r="B11" s="232" t="s">
        <v>933</v>
      </c>
      <c r="C11" s="469" t="s">
        <v>937</v>
      </c>
      <c r="D11" s="462"/>
      <c r="E11" s="24"/>
      <c r="F11" s="21"/>
      <c r="G11" s="22"/>
      <c r="H11" s="2"/>
      <c r="I11" s="339"/>
      <c r="J11" s="318"/>
      <c r="K11" s="24"/>
      <c r="L11" s="2"/>
      <c r="M11" s="233"/>
      <c r="N11" s="24"/>
      <c r="O11" s="319"/>
      <c r="Q11" s="511"/>
      <c r="T11" s="511"/>
      <c r="U11" s="1128"/>
    </row>
    <row r="12" spans="1:21" s="436" customFormat="1" ht="11.1" customHeight="1" x14ac:dyDescent="0.15">
      <c r="A12" s="440"/>
      <c r="B12" s="463" t="s">
        <v>934</v>
      </c>
      <c r="C12" s="464" t="s">
        <v>936</v>
      </c>
      <c r="D12" s="465">
        <v>1</v>
      </c>
      <c r="E12" s="246" t="s">
        <v>628</v>
      </c>
      <c r="F12" s="466"/>
      <c r="G12" s="467"/>
      <c r="H12" s="239"/>
      <c r="I12" s="468"/>
      <c r="J12" s="320">
        <v>1</v>
      </c>
      <c r="K12" s="23" t="s">
        <v>1211</v>
      </c>
      <c r="L12" s="22"/>
      <c r="M12" s="244"/>
      <c r="N12" s="23"/>
      <c r="O12" s="321"/>
      <c r="P12" s="513"/>
      <c r="Q12" s="518"/>
      <c r="R12" s="513"/>
      <c r="S12" s="513"/>
      <c r="T12" s="511"/>
      <c r="U12" s="1128"/>
    </row>
    <row r="13" spans="1:21" s="436" customFormat="1" ht="11.1" customHeight="1" x14ac:dyDescent="0.15">
      <c r="A13" s="247"/>
      <c r="B13" s="232"/>
      <c r="C13" s="461" t="s">
        <v>1550</v>
      </c>
      <c r="D13" s="462"/>
      <c r="E13" s="24"/>
      <c r="F13" s="21"/>
      <c r="G13" s="22"/>
      <c r="H13" s="2"/>
      <c r="I13" s="339"/>
      <c r="J13" s="580"/>
      <c r="K13" s="543"/>
      <c r="L13" s="581"/>
      <c r="M13" s="542"/>
      <c r="N13" s="543"/>
      <c r="O13" s="544"/>
      <c r="Q13" s="511"/>
      <c r="T13" s="511"/>
      <c r="U13" s="1128"/>
    </row>
    <row r="14" spans="1:21" s="436" customFormat="1" ht="11.1" customHeight="1" x14ac:dyDescent="0.15">
      <c r="A14" s="358"/>
      <c r="B14" s="232" t="s">
        <v>933</v>
      </c>
      <c r="C14" s="469" t="s">
        <v>937</v>
      </c>
      <c r="D14" s="462"/>
      <c r="E14" s="24"/>
      <c r="F14" s="21"/>
      <c r="G14" s="22"/>
      <c r="H14" s="2"/>
      <c r="I14" s="339"/>
      <c r="J14" s="318"/>
      <c r="K14" s="24"/>
      <c r="L14" s="2"/>
      <c r="M14" s="233"/>
      <c r="N14" s="24"/>
      <c r="O14" s="319"/>
      <c r="Q14" s="511"/>
      <c r="T14" s="511"/>
      <c r="U14" s="1128"/>
    </row>
    <row r="15" spans="1:21" s="436" customFormat="1" ht="11.1" customHeight="1" x14ac:dyDescent="0.15">
      <c r="A15" s="440"/>
      <c r="B15" s="463" t="s">
        <v>934</v>
      </c>
      <c r="C15" s="464" t="s">
        <v>1237</v>
      </c>
      <c r="D15" s="465">
        <v>1</v>
      </c>
      <c r="E15" s="246" t="s">
        <v>628</v>
      </c>
      <c r="F15" s="466"/>
      <c r="G15" s="467"/>
      <c r="H15" s="239"/>
      <c r="I15" s="468"/>
      <c r="J15" s="320">
        <v>1</v>
      </c>
      <c r="K15" s="23" t="s">
        <v>1211</v>
      </c>
      <c r="L15" s="22"/>
      <c r="M15" s="244"/>
      <c r="N15" s="23"/>
      <c r="O15" s="321"/>
      <c r="P15" s="513"/>
      <c r="Q15" s="518"/>
      <c r="R15" s="513"/>
      <c r="S15" s="513"/>
      <c r="T15" s="511"/>
      <c r="U15" s="1128"/>
    </row>
    <row r="16" spans="1:21" s="436" customFormat="1" ht="11.1" customHeight="1" x14ac:dyDescent="0.15">
      <c r="A16" s="247"/>
      <c r="B16" s="232"/>
      <c r="C16" s="461" t="s">
        <v>1550</v>
      </c>
      <c r="D16" s="462"/>
      <c r="E16" s="24"/>
      <c r="F16" s="21"/>
      <c r="G16" s="22"/>
      <c r="H16" s="2"/>
      <c r="I16" s="339"/>
      <c r="J16" s="322"/>
      <c r="K16" s="245"/>
      <c r="L16" s="236"/>
      <c r="M16" s="234"/>
      <c r="N16" s="245"/>
      <c r="O16" s="323"/>
      <c r="Q16" s="511"/>
      <c r="T16" s="511"/>
      <c r="U16" s="1128"/>
    </row>
    <row r="17" spans="1:21" s="436" customFormat="1" ht="11.1" customHeight="1" x14ac:dyDescent="0.15">
      <c r="A17" s="358"/>
      <c r="B17" s="232" t="s">
        <v>933</v>
      </c>
      <c r="C17" s="469" t="s">
        <v>937</v>
      </c>
      <c r="D17" s="462"/>
      <c r="E17" s="24"/>
      <c r="F17" s="21"/>
      <c r="G17" s="22"/>
      <c r="H17" s="2"/>
      <c r="I17" s="339"/>
      <c r="J17" s="318"/>
      <c r="K17" s="24"/>
      <c r="L17" s="2"/>
      <c r="M17" s="233"/>
      <c r="N17" s="24"/>
      <c r="O17" s="319"/>
      <c r="Q17" s="511"/>
      <c r="T17" s="511"/>
      <c r="U17" s="1128"/>
    </row>
    <row r="18" spans="1:21" s="436" customFormat="1" ht="11.1" customHeight="1" x14ac:dyDescent="0.15">
      <c r="A18" s="440"/>
      <c r="B18" s="463" t="s">
        <v>934</v>
      </c>
      <c r="C18" s="464" t="s">
        <v>1240</v>
      </c>
      <c r="D18" s="465">
        <v>1</v>
      </c>
      <c r="E18" s="246" t="s">
        <v>628</v>
      </c>
      <c r="F18" s="466"/>
      <c r="G18" s="467"/>
      <c r="H18" s="239"/>
      <c r="I18" s="468"/>
      <c r="J18" s="320">
        <v>1</v>
      </c>
      <c r="K18" s="23" t="s">
        <v>1211</v>
      </c>
      <c r="L18" s="578"/>
      <c r="M18" s="317"/>
      <c r="N18" s="315"/>
      <c r="O18" s="325"/>
      <c r="P18" s="513"/>
      <c r="Q18" s="518"/>
      <c r="R18" s="513"/>
      <c r="S18" s="513"/>
      <c r="T18" s="511"/>
      <c r="U18" s="1128"/>
    </row>
    <row r="19" spans="1:21" s="436" customFormat="1" ht="11.1" customHeight="1" x14ac:dyDescent="0.15">
      <c r="A19" s="247"/>
      <c r="B19" s="232"/>
      <c r="C19" s="461" t="s">
        <v>1550</v>
      </c>
      <c r="D19" s="462"/>
      <c r="E19" s="24"/>
      <c r="F19" s="21"/>
      <c r="G19" s="22"/>
      <c r="H19" s="2"/>
      <c r="I19" s="339"/>
      <c r="J19" s="318"/>
      <c r="K19" s="24"/>
      <c r="L19" s="2"/>
      <c r="M19" s="234"/>
      <c r="N19" s="235"/>
      <c r="O19" s="323"/>
      <c r="Q19" s="511"/>
      <c r="T19" s="511"/>
      <c r="U19" s="1128"/>
    </row>
    <row r="20" spans="1:21" s="436" customFormat="1" ht="11.1" customHeight="1" x14ac:dyDescent="0.15">
      <c r="A20" s="358"/>
      <c r="B20" s="232" t="s">
        <v>933</v>
      </c>
      <c r="C20" s="469" t="s">
        <v>937</v>
      </c>
      <c r="D20" s="462"/>
      <c r="E20" s="24"/>
      <c r="F20" s="21"/>
      <c r="G20" s="22"/>
      <c r="H20" s="2"/>
      <c r="I20" s="339"/>
      <c r="J20" s="318"/>
      <c r="K20" s="24"/>
      <c r="L20" s="2"/>
      <c r="M20" s="233"/>
      <c r="N20" s="232"/>
      <c r="O20" s="319"/>
      <c r="Q20" s="511"/>
      <c r="T20" s="511"/>
      <c r="U20" s="1128"/>
    </row>
    <row r="21" spans="1:21" s="436" customFormat="1" ht="11.1" customHeight="1" x14ac:dyDescent="0.15">
      <c r="A21" s="440"/>
      <c r="B21" s="463" t="s">
        <v>934</v>
      </c>
      <c r="C21" s="464" t="s">
        <v>948</v>
      </c>
      <c r="D21" s="465">
        <v>5</v>
      </c>
      <c r="E21" s="246" t="s">
        <v>628</v>
      </c>
      <c r="F21" s="466"/>
      <c r="G21" s="467"/>
      <c r="H21" s="239"/>
      <c r="I21" s="468"/>
      <c r="J21" s="320">
        <v>5</v>
      </c>
      <c r="K21" s="23" t="s">
        <v>1211</v>
      </c>
      <c r="L21" s="578"/>
      <c r="M21" s="237"/>
      <c r="N21" s="238"/>
      <c r="O21" s="330"/>
      <c r="P21" s="513"/>
      <c r="Q21" s="518"/>
      <c r="R21" s="513"/>
      <c r="S21" s="513"/>
      <c r="T21" s="511"/>
      <c r="U21" s="1128"/>
    </row>
    <row r="22" spans="1:21" s="436" customFormat="1" ht="11.1" customHeight="1" x14ac:dyDescent="0.15">
      <c r="A22" s="247"/>
      <c r="B22" s="232"/>
      <c r="C22" s="461" t="s">
        <v>1550</v>
      </c>
      <c r="D22" s="462"/>
      <c r="E22" s="24"/>
      <c r="F22" s="21"/>
      <c r="G22" s="22"/>
      <c r="H22" s="2"/>
      <c r="I22" s="339"/>
      <c r="J22" s="318"/>
      <c r="K22" s="24"/>
      <c r="L22" s="2"/>
      <c r="M22" s="234"/>
      <c r="N22" s="235"/>
      <c r="O22" s="323"/>
      <c r="Q22" s="511"/>
      <c r="T22" s="511"/>
      <c r="U22" s="1128"/>
    </row>
    <row r="23" spans="1:21" s="436" customFormat="1" ht="11.1" customHeight="1" x14ac:dyDescent="0.15">
      <c r="A23" s="358"/>
      <c r="B23" s="232" t="s">
        <v>933</v>
      </c>
      <c r="C23" s="469" t="s">
        <v>937</v>
      </c>
      <c r="D23" s="462"/>
      <c r="E23" s="24"/>
      <c r="F23" s="21"/>
      <c r="G23" s="22"/>
      <c r="H23" s="2"/>
      <c r="I23" s="339"/>
      <c r="J23" s="318"/>
      <c r="K23" s="24"/>
      <c r="L23" s="2"/>
      <c r="M23" s="233"/>
      <c r="N23" s="232"/>
      <c r="O23" s="319"/>
      <c r="Q23" s="511"/>
      <c r="T23" s="511"/>
      <c r="U23" s="1128"/>
    </row>
    <row r="24" spans="1:21" s="436" customFormat="1" ht="11.1" customHeight="1" x14ac:dyDescent="0.15">
      <c r="A24" s="440"/>
      <c r="B24" s="463" t="s">
        <v>934</v>
      </c>
      <c r="C24" s="464" t="s">
        <v>1241</v>
      </c>
      <c r="D24" s="465">
        <v>1</v>
      </c>
      <c r="E24" s="246" t="s">
        <v>628</v>
      </c>
      <c r="F24" s="466"/>
      <c r="G24" s="467"/>
      <c r="H24" s="239"/>
      <c r="I24" s="468"/>
      <c r="J24" s="320">
        <v>1</v>
      </c>
      <c r="K24" s="23" t="s">
        <v>1211</v>
      </c>
      <c r="L24" s="578"/>
      <c r="M24" s="237"/>
      <c r="N24" s="238"/>
      <c r="O24" s="330"/>
      <c r="P24" s="513"/>
      <c r="Q24" s="518"/>
      <c r="R24" s="513"/>
      <c r="S24" s="513"/>
      <c r="T24" s="511"/>
      <c r="U24" s="1128"/>
    </row>
    <row r="25" spans="1:21" s="436" customFormat="1" ht="11.1" customHeight="1" x14ac:dyDescent="0.15">
      <c r="A25" s="247"/>
      <c r="B25" s="232"/>
      <c r="C25" s="475" t="s">
        <v>1550</v>
      </c>
      <c r="D25" s="462"/>
      <c r="E25" s="24"/>
      <c r="F25" s="21"/>
      <c r="G25" s="22"/>
      <c r="H25" s="2"/>
      <c r="I25" s="339"/>
      <c r="J25" s="322"/>
      <c r="K25" s="245"/>
      <c r="L25" s="236"/>
      <c r="M25" s="234"/>
      <c r="N25" s="245"/>
      <c r="O25" s="323"/>
      <c r="Q25" s="511"/>
      <c r="T25" s="511"/>
      <c r="U25" s="1128"/>
    </row>
    <row r="26" spans="1:21" s="436" customFormat="1" ht="11.1" customHeight="1" x14ac:dyDescent="0.15">
      <c r="A26" s="358"/>
      <c r="B26" s="232" t="s">
        <v>933</v>
      </c>
      <c r="C26" s="469" t="s">
        <v>939</v>
      </c>
      <c r="D26" s="462"/>
      <c r="E26" s="24"/>
      <c r="F26" s="21"/>
      <c r="G26" s="22"/>
      <c r="H26" s="2"/>
      <c r="I26" s="339"/>
      <c r="J26" s="318"/>
      <c r="K26" s="24"/>
      <c r="L26" s="2"/>
      <c r="M26" s="233"/>
      <c r="N26" s="24"/>
      <c r="O26" s="319"/>
      <c r="Q26" s="511"/>
      <c r="T26" s="511"/>
      <c r="U26" s="1128"/>
    </row>
    <row r="27" spans="1:21" s="436" customFormat="1" ht="11.1" customHeight="1" x14ac:dyDescent="0.15">
      <c r="A27" s="440"/>
      <c r="B27" s="463" t="s">
        <v>934</v>
      </c>
      <c r="C27" s="464" t="s">
        <v>946</v>
      </c>
      <c r="D27" s="465">
        <v>2</v>
      </c>
      <c r="E27" s="246" t="s">
        <v>628</v>
      </c>
      <c r="F27" s="466"/>
      <c r="G27" s="467"/>
      <c r="H27" s="239"/>
      <c r="I27" s="468"/>
      <c r="J27" s="320">
        <v>2</v>
      </c>
      <c r="K27" s="23" t="s">
        <v>1211</v>
      </c>
      <c r="L27" s="578"/>
      <c r="M27" s="244"/>
      <c r="N27" s="23"/>
      <c r="O27" s="321"/>
      <c r="P27" s="513"/>
      <c r="Q27" s="518"/>
      <c r="R27" s="513"/>
      <c r="S27" s="513"/>
      <c r="T27" s="511"/>
      <c r="U27" s="1128"/>
    </row>
    <row r="28" spans="1:21" s="436" customFormat="1" ht="11.1" customHeight="1" x14ac:dyDescent="0.15">
      <c r="A28" s="247"/>
      <c r="B28" s="232"/>
      <c r="C28" s="475" t="s">
        <v>1550</v>
      </c>
      <c r="D28" s="462"/>
      <c r="E28" s="24"/>
      <c r="F28" s="21"/>
      <c r="G28" s="22"/>
      <c r="H28" s="2"/>
      <c r="I28" s="339"/>
      <c r="J28" s="322"/>
      <c r="K28" s="245"/>
      <c r="L28" s="236"/>
      <c r="M28" s="234"/>
      <c r="N28" s="245"/>
      <c r="O28" s="323"/>
      <c r="Q28" s="511"/>
      <c r="T28" s="511"/>
      <c r="U28" s="1128"/>
    </row>
    <row r="29" spans="1:21" s="436" customFormat="1" ht="11.1" customHeight="1" x14ac:dyDescent="0.15">
      <c r="A29" s="358"/>
      <c r="B29" s="232" t="s">
        <v>933</v>
      </c>
      <c r="C29" s="469" t="s">
        <v>939</v>
      </c>
      <c r="D29" s="462"/>
      <c r="E29" s="24"/>
      <c r="F29" s="21"/>
      <c r="G29" s="22"/>
      <c r="H29" s="2"/>
      <c r="I29" s="339"/>
      <c r="J29" s="318"/>
      <c r="K29" s="24"/>
      <c r="L29" s="2"/>
      <c r="M29" s="233"/>
      <c r="N29" s="24"/>
      <c r="O29" s="319"/>
      <c r="Q29" s="511"/>
      <c r="T29" s="511"/>
      <c r="U29" s="1128"/>
    </row>
    <row r="30" spans="1:21" s="436" customFormat="1" ht="11.1" customHeight="1" x14ac:dyDescent="0.15">
      <c r="A30" s="440"/>
      <c r="B30" s="463" t="s">
        <v>934</v>
      </c>
      <c r="C30" s="464" t="s">
        <v>941</v>
      </c>
      <c r="D30" s="465">
        <v>9</v>
      </c>
      <c r="E30" s="246" t="s">
        <v>628</v>
      </c>
      <c r="F30" s="466"/>
      <c r="G30" s="467"/>
      <c r="H30" s="239"/>
      <c r="I30" s="468"/>
      <c r="J30" s="320">
        <v>2</v>
      </c>
      <c r="K30" s="23" t="s">
        <v>1211</v>
      </c>
      <c r="L30" s="578"/>
      <c r="M30" s="244">
        <v>7</v>
      </c>
      <c r="N30" s="23" t="s">
        <v>1211</v>
      </c>
      <c r="O30" s="321"/>
      <c r="P30" s="513"/>
      <c r="Q30" s="518"/>
      <c r="R30" s="513"/>
      <c r="S30" s="513"/>
      <c r="T30" s="511"/>
      <c r="U30" s="1128"/>
    </row>
    <row r="31" spans="1:21" s="436" customFormat="1" ht="11.1" customHeight="1" x14ac:dyDescent="0.15">
      <c r="A31" s="247"/>
      <c r="B31" s="232"/>
      <c r="C31" s="461" t="s">
        <v>1550</v>
      </c>
      <c r="D31" s="462"/>
      <c r="E31" s="24"/>
      <c r="F31" s="21"/>
      <c r="G31" s="22"/>
      <c r="H31" s="2"/>
      <c r="I31" s="339"/>
      <c r="J31" s="331"/>
      <c r="K31" s="245"/>
      <c r="L31" s="236"/>
      <c r="M31" s="234"/>
      <c r="N31" s="235"/>
      <c r="O31" s="323"/>
      <c r="Q31" s="511"/>
      <c r="T31" s="511"/>
      <c r="U31" s="1128"/>
    </row>
    <row r="32" spans="1:21" s="436" customFormat="1" ht="11.1" customHeight="1" x14ac:dyDescent="0.15">
      <c r="A32" s="358"/>
      <c r="B32" s="232" t="s">
        <v>933</v>
      </c>
      <c r="C32" s="469" t="s">
        <v>939</v>
      </c>
      <c r="D32" s="462"/>
      <c r="E32" s="24"/>
      <c r="F32" s="21"/>
      <c r="G32" s="22"/>
      <c r="H32" s="2"/>
      <c r="I32" s="339"/>
      <c r="J32" s="332"/>
      <c r="K32" s="24"/>
      <c r="L32" s="2"/>
      <c r="M32" s="233"/>
      <c r="N32" s="232"/>
      <c r="O32" s="319"/>
      <c r="Q32" s="511"/>
      <c r="T32" s="511"/>
      <c r="U32" s="1128"/>
    </row>
    <row r="33" spans="1:21" s="436" customFormat="1" ht="11.1" customHeight="1" x14ac:dyDescent="0.15">
      <c r="A33" s="440"/>
      <c r="B33" s="463" t="s">
        <v>934</v>
      </c>
      <c r="C33" s="464" t="s">
        <v>949</v>
      </c>
      <c r="D33" s="465">
        <v>1</v>
      </c>
      <c r="E33" s="246" t="s">
        <v>628</v>
      </c>
      <c r="F33" s="466"/>
      <c r="G33" s="467"/>
      <c r="H33" s="239"/>
      <c r="I33" s="468"/>
      <c r="J33" s="320"/>
      <c r="K33" s="23"/>
      <c r="L33" s="578"/>
      <c r="M33" s="244">
        <v>1</v>
      </c>
      <c r="N33" s="23" t="s">
        <v>1211</v>
      </c>
      <c r="O33" s="321"/>
      <c r="P33" s="513"/>
      <c r="Q33" s="518"/>
      <c r="R33" s="513"/>
      <c r="S33" s="513"/>
      <c r="T33" s="511"/>
      <c r="U33" s="1128"/>
    </row>
    <row r="34" spans="1:21" s="436" customFormat="1" ht="11.1" customHeight="1" x14ac:dyDescent="0.15">
      <c r="A34" s="247"/>
      <c r="B34" s="232"/>
      <c r="C34" s="461" t="s">
        <v>1550</v>
      </c>
      <c r="D34" s="462"/>
      <c r="E34" s="24"/>
      <c r="F34" s="21"/>
      <c r="G34" s="22"/>
      <c r="H34" s="2"/>
      <c r="I34" s="339"/>
      <c r="J34" s="318"/>
      <c r="K34" s="24"/>
      <c r="L34" s="817"/>
      <c r="M34" s="234"/>
      <c r="N34" s="235"/>
      <c r="O34" s="323"/>
      <c r="Q34" s="511"/>
      <c r="T34" s="511"/>
      <c r="U34" s="1128"/>
    </row>
    <row r="35" spans="1:21" s="436" customFormat="1" ht="11.1" customHeight="1" x14ac:dyDescent="0.15">
      <c r="A35" s="358"/>
      <c r="B35" s="232" t="s">
        <v>933</v>
      </c>
      <c r="C35" s="469" t="s">
        <v>939</v>
      </c>
      <c r="D35" s="462"/>
      <c r="E35" s="24"/>
      <c r="F35" s="21"/>
      <c r="G35" s="22"/>
      <c r="H35" s="2"/>
      <c r="I35" s="339"/>
      <c r="J35" s="318"/>
      <c r="K35" s="24"/>
      <c r="L35" s="818"/>
      <c r="M35" s="233"/>
      <c r="N35" s="232"/>
      <c r="O35" s="319"/>
      <c r="Q35" s="511"/>
      <c r="T35" s="511"/>
      <c r="U35" s="1128"/>
    </row>
    <row r="36" spans="1:21" s="436" customFormat="1" ht="11.1" customHeight="1" x14ac:dyDescent="0.15">
      <c r="A36" s="440"/>
      <c r="B36" s="463" t="s">
        <v>934</v>
      </c>
      <c r="C36" s="464" t="s">
        <v>942</v>
      </c>
      <c r="D36" s="465">
        <v>14</v>
      </c>
      <c r="E36" s="246" t="s">
        <v>628</v>
      </c>
      <c r="F36" s="466"/>
      <c r="G36" s="467"/>
      <c r="H36" s="239"/>
      <c r="I36" s="468"/>
      <c r="J36" s="320"/>
      <c r="K36" s="23"/>
      <c r="L36" s="578"/>
      <c r="M36" s="244">
        <v>14</v>
      </c>
      <c r="N36" s="23" t="s">
        <v>1211</v>
      </c>
      <c r="O36" s="321"/>
      <c r="P36" s="513"/>
      <c r="Q36" s="518"/>
      <c r="R36" s="513"/>
      <c r="S36" s="513"/>
      <c r="T36" s="511"/>
      <c r="U36" s="1128"/>
    </row>
    <row r="37" spans="1:21" s="436" customFormat="1" ht="11.1" customHeight="1" x14ac:dyDescent="0.15">
      <c r="A37" s="247"/>
      <c r="B37" s="232"/>
      <c r="C37" s="461" t="s">
        <v>1550</v>
      </c>
      <c r="D37" s="462"/>
      <c r="E37" s="24"/>
      <c r="F37" s="21"/>
      <c r="G37" s="22"/>
      <c r="H37" s="2"/>
      <c r="I37" s="339"/>
      <c r="J37" s="331"/>
      <c r="K37" s="245"/>
      <c r="L37" s="236"/>
      <c r="M37" s="234"/>
      <c r="N37" s="235"/>
      <c r="O37" s="323"/>
      <c r="Q37" s="511"/>
      <c r="T37" s="511"/>
      <c r="U37" s="1128"/>
    </row>
    <row r="38" spans="1:21" s="436" customFormat="1" ht="11.1" customHeight="1" x14ac:dyDescent="0.15">
      <c r="A38" s="358"/>
      <c r="B38" s="232" t="s">
        <v>933</v>
      </c>
      <c r="C38" s="469" t="s">
        <v>939</v>
      </c>
      <c r="D38" s="462"/>
      <c r="E38" s="24"/>
      <c r="F38" s="21"/>
      <c r="G38" s="22"/>
      <c r="H38" s="2"/>
      <c r="I38" s="339"/>
      <c r="J38" s="332"/>
      <c r="K38" s="24"/>
      <c r="L38" s="2"/>
      <c r="M38" s="233"/>
      <c r="N38" s="232"/>
      <c r="O38" s="319"/>
      <c r="Q38" s="511"/>
      <c r="T38" s="511"/>
      <c r="U38" s="1128"/>
    </row>
    <row r="39" spans="1:21" s="436" customFormat="1" ht="11.1" customHeight="1" x14ac:dyDescent="0.15">
      <c r="A39" s="440"/>
      <c r="B39" s="463" t="s">
        <v>934</v>
      </c>
      <c r="C39" s="464" t="s">
        <v>938</v>
      </c>
      <c r="D39" s="465">
        <v>1</v>
      </c>
      <c r="E39" s="246" t="s">
        <v>628</v>
      </c>
      <c r="F39" s="466"/>
      <c r="G39" s="467"/>
      <c r="H39" s="239"/>
      <c r="I39" s="468"/>
      <c r="J39" s="320"/>
      <c r="K39" s="23"/>
      <c r="L39" s="578"/>
      <c r="M39" s="244">
        <v>1</v>
      </c>
      <c r="N39" s="23" t="s">
        <v>1211</v>
      </c>
      <c r="O39" s="321"/>
      <c r="P39" s="513"/>
      <c r="Q39" s="518"/>
      <c r="R39" s="513"/>
      <c r="S39" s="513"/>
      <c r="T39" s="511"/>
      <c r="U39" s="1128"/>
    </row>
    <row r="40" spans="1:21" s="436" customFormat="1" ht="11.1" customHeight="1" x14ac:dyDescent="0.15">
      <c r="A40" s="247"/>
      <c r="B40" s="232"/>
      <c r="C40" s="461" t="s">
        <v>1550</v>
      </c>
      <c r="D40" s="462"/>
      <c r="E40" s="24"/>
      <c r="F40" s="21"/>
      <c r="G40" s="22"/>
      <c r="H40" s="2"/>
      <c r="I40" s="339"/>
      <c r="J40" s="331"/>
      <c r="K40" s="245"/>
      <c r="L40" s="236"/>
      <c r="M40" s="234"/>
      <c r="N40" s="235"/>
      <c r="O40" s="323"/>
      <c r="Q40" s="511"/>
      <c r="T40" s="511"/>
      <c r="U40" s="1128"/>
    </row>
    <row r="41" spans="1:21" s="436" customFormat="1" ht="11.1" customHeight="1" x14ac:dyDescent="0.15">
      <c r="A41" s="358"/>
      <c r="B41" s="232" t="s">
        <v>933</v>
      </c>
      <c r="C41" s="469" t="s">
        <v>939</v>
      </c>
      <c r="D41" s="462"/>
      <c r="E41" s="24"/>
      <c r="F41" s="21"/>
      <c r="G41" s="22"/>
      <c r="H41" s="2"/>
      <c r="I41" s="339"/>
      <c r="J41" s="332"/>
      <c r="K41" s="24"/>
      <c r="L41" s="2"/>
      <c r="M41" s="233"/>
      <c r="N41" s="232"/>
      <c r="O41" s="319"/>
      <c r="Q41" s="511"/>
      <c r="T41" s="511"/>
      <c r="U41" s="1128"/>
    </row>
    <row r="42" spans="1:21" s="436" customFormat="1" ht="11.1" customHeight="1" x14ac:dyDescent="0.15">
      <c r="A42" s="440"/>
      <c r="B42" s="463" t="s">
        <v>934</v>
      </c>
      <c r="C42" s="464" t="s">
        <v>943</v>
      </c>
      <c r="D42" s="465">
        <v>16</v>
      </c>
      <c r="E42" s="246" t="s">
        <v>628</v>
      </c>
      <c r="F42" s="466"/>
      <c r="G42" s="467"/>
      <c r="H42" s="239"/>
      <c r="I42" s="468"/>
      <c r="J42" s="320">
        <v>13</v>
      </c>
      <c r="K42" s="23" t="s">
        <v>1211</v>
      </c>
      <c r="L42" s="578"/>
      <c r="M42" s="244">
        <v>3</v>
      </c>
      <c r="N42" s="23" t="s">
        <v>1211</v>
      </c>
      <c r="O42" s="321"/>
      <c r="P42" s="513"/>
      <c r="Q42" s="518"/>
      <c r="R42" s="513"/>
      <c r="S42" s="513"/>
      <c r="T42" s="511"/>
      <c r="U42" s="1128"/>
    </row>
    <row r="43" spans="1:21" s="436" customFormat="1" ht="11.1" customHeight="1" x14ac:dyDescent="0.15">
      <c r="A43" s="247"/>
      <c r="B43" s="232"/>
      <c r="C43" s="461" t="s">
        <v>1550</v>
      </c>
      <c r="D43" s="462"/>
      <c r="E43" s="24"/>
      <c r="F43" s="21"/>
      <c r="G43" s="22"/>
      <c r="H43" s="2"/>
      <c r="I43" s="339"/>
      <c r="J43" s="331"/>
      <c r="K43" s="245"/>
      <c r="L43" s="236"/>
      <c r="M43" s="234"/>
      <c r="N43" s="235"/>
      <c r="O43" s="323"/>
      <c r="Q43" s="511"/>
      <c r="T43" s="511"/>
      <c r="U43" s="1128"/>
    </row>
    <row r="44" spans="1:21" s="436" customFormat="1" ht="11.1" customHeight="1" x14ac:dyDescent="0.15">
      <c r="A44" s="358"/>
      <c r="B44" s="232" t="s">
        <v>933</v>
      </c>
      <c r="C44" s="469" t="s">
        <v>939</v>
      </c>
      <c r="D44" s="462"/>
      <c r="E44" s="24"/>
      <c r="F44" s="21"/>
      <c r="G44" s="22"/>
      <c r="H44" s="2"/>
      <c r="I44" s="339"/>
      <c r="J44" s="332"/>
      <c r="K44" s="24"/>
      <c r="L44" s="2"/>
      <c r="M44" s="233"/>
      <c r="N44" s="232"/>
      <c r="O44" s="319"/>
      <c r="Q44" s="511"/>
      <c r="T44" s="511"/>
      <c r="U44" s="1128"/>
    </row>
    <row r="45" spans="1:21" s="436" customFormat="1" ht="11.1" customHeight="1" x14ac:dyDescent="0.15">
      <c r="A45" s="440"/>
      <c r="B45" s="463" t="s">
        <v>934</v>
      </c>
      <c r="C45" s="464" t="s">
        <v>950</v>
      </c>
      <c r="D45" s="465">
        <v>1</v>
      </c>
      <c r="E45" s="246" t="s">
        <v>628</v>
      </c>
      <c r="F45" s="466"/>
      <c r="G45" s="467"/>
      <c r="H45" s="239"/>
      <c r="I45" s="468"/>
      <c r="J45" s="320"/>
      <c r="K45" s="23"/>
      <c r="L45" s="578"/>
      <c r="M45" s="244">
        <v>1</v>
      </c>
      <c r="N45" s="23" t="s">
        <v>1211</v>
      </c>
      <c r="O45" s="321"/>
      <c r="P45" s="513"/>
      <c r="Q45" s="518"/>
      <c r="R45" s="513"/>
      <c r="S45" s="513"/>
      <c r="T45" s="511"/>
      <c r="U45" s="1128"/>
    </row>
    <row r="46" spans="1:21" s="436" customFormat="1" ht="11.1" customHeight="1" x14ac:dyDescent="0.15">
      <c r="A46" s="247"/>
      <c r="B46" s="232"/>
      <c r="C46" s="461" t="s">
        <v>1550</v>
      </c>
      <c r="D46" s="462"/>
      <c r="E46" s="24"/>
      <c r="F46" s="21"/>
      <c r="G46" s="22"/>
      <c r="H46" s="2"/>
      <c r="I46" s="339"/>
      <c r="J46" s="318"/>
      <c r="K46" s="24"/>
      <c r="L46" s="817"/>
      <c r="M46" s="542"/>
      <c r="N46" s="543"/>
      <c r="O46" s="544"/>
      <c r="Q46" s="511"/>
      <c r="T46" s="511"/>
      <c r="U46" s="1128"/>
    </row>
    <row r="47" spans="1:21" s="436" customFormat="1" ht="11.1" customHeight="1" x14ac:dyDescent="0.15">
      <c r="A47" s="358"/>
      <c r="B47" s="232" t="s">
        <v>933</v>
      </c>
      <c r="C47" s="469" t="s">
        <v>939</v>
      </c>
      <c r="D47" s="462"/>
      <c r="E47" s="24"/>
      <c r="F47" s="21"/>
      <c r="G47" s="22"/>
      <c r="H47" s="2"/>
      <c r="I47" s="339"/>
      <c r="J47" s="318"/>
      <c r="K47" s="24"/>
      <c r="L47" s="818"/>
      <c r="M47" s="233"/>
      <c r="N47" s="24"/>
      <c r="O47" s="319"/>
      <c r="Q47" s="511"/>
      <c r="T47" s="511"/>
      <c r="U47" s="1128"/>
    </row>
    <row r="48" spans="1:21" s="436" customFormat="1" ht="11.1" customHeight="1" x14ac:dyDescent="0.15">
      <c r="A48" s="440"/>
      <c r="B48" s="463" t="s">
        <v>934</v>
      </c>
      <c r="C48" s="464" t="s">
        <v>1238</v>
      </c>
      <c r="D48" s="465">
        <v>1</v>
      </c>
      <c r="E48" s="246" t="s">
        <v>628</v>
      </c>
      <c r="F48" s="466"/>
      <c r="G48" s="467"/>
      <c r="H48" s="239"/>
      <c r="I48" s="468"/>
      <c r="J48" s="320">
        <v>1</v>
      </c>
      <c r="K48" s="23" t="s">
        <v>1211</v>
      </c>
      <c r="L48" s="578"/>
      <c r="M48" s="244"/>
      <c r="N48" s="23"/>
      <c r="O48" s="321"/>
      <c r="P48" s="513"/>
      <c r="Q48" s="518"/>
      <c r="R48" s="513"/>
      <c r="S48" s="513"/>
      <c r="T48" s="511"/>
      <c r="U48" s="1128"/>
    </row>
    <row r="49" spans="1:21" s="16" customFormat="1" ht="11.1" customHeight="1" x14ac:dyDescent="0.15">
      <c r="A49" s="441"/>
      <c r="B49" s="442"/>
      <c r="C49" s="443"/>
      <c r="D49" s="435"/>
      <c r="E49" s="387"/>
      <c r="F49" s="388"/>
      <c r="G49" s="389"/>
      <c r="H49" s="444"/>
      <c r="I49" s="391"/>
      <c r="J49" s="427"/>
      <c r="K49" s="387"/>
      <c r="L49" s="390"/>
      <c r="M49" s="398"/>
      <c r="N49" s="359"/>
      <c r="O49" s="399"/>
      <c r="P49" s="471"/>
      <c r="Q49" s="478"/>
      <c r="T49" s="478"/>
    </row>
    <row r="50" spans="1:21" s="16" customFormat="1" ht="11.1" customHeight="1" x14ac:dyDescent="0.15">
      <c r="A50" s="247"/>
      <c r="B50" s="445"/>
      <c r="C50" s="443"/>
      <c r="D50" s="435"/>
      <c r="E50" s="387"/>
      <c r="F50" s="388"/>
      <c r="G50" s="389"/>
      <c r="H50" s="390"/>
      <c r="I50" s="391"/>
      <c r="J50" s="427"/>
      <c r="K50" s="387"/>
      <c r="L50" s="446"/>
      <c r="M50" s="398"/>
      <c r="N50" s="359"/>
      <c r="O50" s="447"/>
      <c r="P50" s="471"/>
      <c r="Q50" s="478"/>
      <c r="T50" s="478"/>
    </row>
    <row r="51" spans="1:21" s="16" customFormat="1" ht="11.1" customHeight="1" x14ac:dyDescent="0.15">
      <c r="A51" s="448"/>
      <c r="B51" s="449"/>
      <c r="C51" s="450"/>
      <c r="D51" s="451"/>
      <c r="E51" s="452"/>
      <c r="F51" s="453"/>
      <c r="G51" s="454"/>
      <c r="H51" s="455"/>
      <c r="I51" s="456"/>
      <c r="J51" s="457"/>
      <c r="K51" s="452"/>
      <c r="L51" s="455"/>
      <c r="M51" s="458"/>
      <c r="N51" s="459"/>
      <c r="O51" s="460"/>
      <c r="P51" s="471"/>
      <c r="Q51" s="478"/>
      <c r="T51" s="478"/>
    </row>
    <row r="52" spans="1:21" s="3" customFormat="1" ht="13.5" x14ac:dyDescent="0.15">
      <c r="A52" s="1"/>
      <c r="B52" s="2"/>
      <c r="C52" s="240"/>
      <c r="D52" s="4"/>
      <c r="E52" s="5"/>
      <c r="F52" s="6"/>
      <c r="G52" s="7"/>
      <c r="H52" s="8"/>
      <c r="I52" s="9"/>
      <c r="K52" s="5"/>
      <c r="N52" s="8" t="s">
        <v>581</v>
      </c>
      <c r="O52" s="5">
        <v>2</v>
      </c>
      <c r="Q52" s="476"/>
      <c r="T52" s="476"/>
    </row>
    <row r="53" spans="1:21" s="10" customFormat="1" ht="30" customHeight="1" x14ac:dyDescent="0.15">
      <c r="A53" s="1089" t="s">
        <v>1800</v>
      </c>
      <c r="B53" s="1090"/>
      <c r="C53" s="1090"/>
      <c r="D53" s="1090"/>
      <c r="E53" s="1090"/>
      <c r="F53" s="1090"/>
      <c r="G53" s="1090"/>
      <c r="H53" s="1090"/>
      <c r="I53" s="1090"/>
      <c r="J53" s="1090"/>
      <c r="K53" s="1090"/>
      <c r="L53" s="1090"/>
      <c r="M53" s="1090"/>
      <c r="N53" s="1090"/>
      <c r="O53" s="1091"/>
      <c r="Q53" s="477"/>
      <c r="T53" s="477"/>
    </row>
    <row r="54" spans="1:21" s="10" customFormat="1" ht="13.5" customHeight="1" x14ac:dyDescent="0.15">
      <c r="A54" s="274"/>
      <c r="B54" s="27" t="s">
        <v>1828</v>
      </c>
      <c r="C54" s="275"/>
      <c r="D54" s="275"/>
      <c r="E54" s="275"/>
      <c r="F54" s="275"/>
      <c r="G54" s="275"/>
      <c r="H54" s="275"/>
      <c r="I54" s="275"/>
      <c r="J54" s="275"/>
      <c r="K54" s="275"/>
      <c r="L54" s="275"/>
      <c r="M54" s="275"/>
      <c r="N54" s="275"/>
      <c r="O54" s="276"/>
      <c r="Q54" s="477"/>
      <c r="T54" s="477"/>
    </row>
    <row r="55" spans="1:21" s="10" customFormat="1" ht="15.95" customHeight="1" x14ac:dyDescent="0.15">
      <c r="A55" s="1092" t="s">
        <v>6</v>
      </c>
      <c r="B55" s="1095" t="s">
        <v>34</v>
      </c>
      <c r="C55" s="1098" t="s">
        <v>9</v>
      </c>
      <c r="D55" s="1101" t="s">
        <v>1850</v>
      </c>
      <c r="E55" s="1102"/>
      <c r="F55" s="1102"/>
      <c r="G55" s="1102"/>
      <c r="H55" s="1102"/>
      <c r="I55" s="1103"/>
      <c r="J55" s="1101" t="s">
        <v>1851</v>
      </c>
      <c r="K55" s="1102"/>
      <c r="L55" s="1107"/>
      <c r="M55" s="1109" t="s">
        <v>1852</v>
      </c>
      <c r="N55" s="1102"/>
      <c r="O55" s="1103"/>
      <c r="Q55" s="477"/>
      <c r="T55" s="477"/>
    </row>
    <row r="56" spans="1:21" s="10" customFormat="1" ht="15.95" customHeight="1" x14ac:dyDescent="0.15">
      <c r="A56" s="1093"/>
      <c r="B56" s="1096"/>
      <c r="C56" s="1099"/>
      <c r="D56" s="1104"/>
      <c r="E56" s="1105"/>
      <c r="F56" s="1105"/>
      <c r="G56" s="1105"/>
      <c r="H56" s="1105"/>
      <c r="I56" s="1106"/>
      <c r="J56" s="1104"/>
      <c r="K56" s="1105"/>
      <c r="L56" s="1108"/>
      <c r="M56" s="1110"/>
      <c r="N56" s="1105"/>
      <c r="O56" s="1106"/>
      <c r="Q56" s="477"/>
      <c r="T56" s="477"/>
    </row>
    <row r="57" spans="1:21" s="3" customFormat="1" ht="15.95" customHeight="1" x14ac:dyDescent="0.15">
      <c r="A57" s="1094"/>
      <c r="B57" s="1097"/>
      <c r="C57" s="1100"/>
      <c r="D57" s="334" t="s">
        <v>4</v>
      </c>
      <c r="E57" s="296" t="s">
        <v>5</v>
      </c>
      <c r="F57" s="297"/>
      <c r="G57" s="298"/>
      <c r="H57" s="1111"/>
      <c r="I57" s="1112"/>
      <c r="J57" s="326" t="s">
        <v>4</v>
      </c>
      <c r="K57" s="296" t="s">
        <v>5</v>
      </c>
      <c r="L57" s="299"/>
      <c r="M57" s="300" t="s">
        <v>4</v>
      </c>
      <c r="N57" s="296" t="s">
        <v>5</v>
      </c>
      <c r="O57" s="327"/>
      <c r="Q57" s="476"/>
      <c r="T57" s="476"/>
    </row>
    <row r="58" spans="1:21" s="436" customFormat="1" ht="11.1" customHeight="1" x14ac:dyDescent="0.15">
      <c r="A58" s="247"/>
      <c r="B58" s="232"/>
      <c r="C58" s="461" t="s">
        <v>1550</v>
      </c>
      <c r="D58" s="462"/>
      <c r="E58" s="24"/>
      <c r="F58" s="21"/>
      <c r="G58" s="22"/>
      <c r="H58" s="2"/>
      <c r="I58" s="339"/>
      <c r="J58" s="331"/>
      <c r="K58" s="245"/>
      <c r="L58" s="236"/>
      <c r="M58" s="234"/>
      <c r="N58" s="235"/>
      <c r="O58" s="323"/>
      <c r="Q58" s="511"/>
      <c r="T58" s="511"/>
      <c r="U58" s="1128"/>
    </row>
    <row r="59" spans="1:21" s="436" customFormat="1" ht="11.1" customHeight="1" x14ac:dyDescent="0.15">
      <c r="A59" s="358"/>
      <c r="B59" s="232" t="s">
        <v>933</v>
      </c>
      <c r="C59" s="469" t="s">
        <v>939</v>
      </c>
      <c r="D59" s="462"/>
      <c r="E59" s="24"/>
      <c r="F59" s="21"/>
      <c r="G59" s="22"/>
      <c r="H59" s="2"/>
      <c r="I59" s="339"/>
      <c r="J59" s="332"/>
      <c r="K59" s="24"/>
      <c r="L59" s="2"/>
      <c r="M59" s="233"/>
      <c r="N59" s="232"/>
      <c r="O59" s="319"/>
      <c r="Q59" s="511"/>
      <c r="T59" s="511"/>
      <c r="U59" s="1128"/>
    </row>
    <row r="60" spans="1:21" s="436" customFormat="1" ht="11.1" customHeight="1" x14ac:dyDescent="0.15">
      <c r="A60" s="440"/>
      <c r="B60" s="463" t="s">
        <v>934</v>
      </c>
      <c r="C60" s="464" t="s">
        <v>940</v>
      </c>
      <c r="D60" s="465">
        <v>34</v>
      </c>
      <c r="E60" s="246" t="s">
        <v>628</v>
      </c>
      <c r="F60" s="466"/>
      <c r="G60" s="467"/>
      <c r="H60" s="239"/>
      <c r="I60" s="468"/>
      <c r="J60" s="320">
        <v>15</v>
      </c>
      <c r="K60" s="23" t="s">
        <v>1211</v>
      </c>
      <c r="L60" s="578"/>
      <c r="M60" s="244">
        <v>19</v>
      </c>
      <c r="N60" s="23" t="s">
        <v>1211</v>
      </c>
      <c r="O60" s="321"/>
      <c r="P60" s="513"/>
      <c r="Q60" s="518"/>
      <c r="R60" s="513"/>
      <c r="S60" s="513"/>
      <c r="T60" s="511"/>
      <c r="U60" s="1128"/>
    </row>
    <row r="61" spans="1:21" s="436" customFormat="1" ht="11.1" customHeight="1" x14ac:dyDescent="0.15">
      <c r="A61" s="247"/>
      <c r="B61" s="232"/>
      <c r="C61" s="461" t="s">
        <v>1550</v>
      </c>
      <c r="D61" s="462"/>
      <c r="E61" s="24"/>
      <c r="F61" s="21"/>
      <c r="G61" s="22"/>
      <c r="H61" s="2"/>
      <c r="I61" s="336"/>
      <c r="J61" s="328"/>
      <c r="K61" s="13"/>
      <c r="L61" s="16"/>
      <c r="M61" s="231"/>
      <c r="N61" s="12"/>
      <c r="O61" s="329"/>
      <c r="Q61" s="511"/>
      <c r="T61" s="511"/>
      <c r="U61" s="1128"/>
    </row>
    <row r="62" spans="1:21" s="436" customFormat="1" ht="11.1" customHeight="1" x14ac:dyDescent="0.15">
      <c r="A62" s="358"/>
      <c r="B62" s="232" t="s">
        <v>933</v>
      </c>
      <c r="C62" s="469" t="s">
        <v>939</v>
      </c>
      <c r="D62" s="462"/>
      <c r="E62" s="24"/>
      <c r="F62" s="21"/>
      <c r="G62" s="22"/>
      <c r="H62" s="2"/>
      <c r="I62" s="336"/>
      <c r="J62" s="328"/>
      <c r="K62" s="13"/>
      <c r="L62" s="16"/>
      <c r="M62" s="231"/>
      <c r="N62" s="12"/>
      <c r="O62" s="329"/>
      <c r="Q62" s="511"/>
      <c r="T62" s="511"/>
      <c r="U62" s="1128"/>
    </row>
    <row r="63" spans="1:21" s="436" customFormat="1" ht="11.1" customHeight="1" x14ac:dyDescent="0.15">
      <c r="A63" s="440"/>
      <c r="B63" s="463" t="s">
        <v>934</v>
      </c>
      <c r="C63" s="464" t="s">
        <v>944</v>
      </c>
      <c r="D63" s="465">
        <v>3</v>
      </c>
      <c r="E63" s="246" t="s">
        <v>628</v>
      </c>
      <c r="F63" s="466"/>
      <c r="G63" s="467"/>
      <c r="H63" s="239"/>
      <c r="I63" s="338"/>
      <c r="J63" s="320">
        <v>2</v>
      </c>
      <c r="K63" s="23" t="s">
        <v>1211</v>
      </c>
      <c r="L63" s="578"/>
      <c r="M63" s="244">
        <v>1</v>
      </c>
      <c r="N63" s="23" t="s">
        <v>1211</v>
      </c>
      <c r="O63" s="321"/>
      <c r="P63" s="513"/>
      <c r="Q63" s="518"/>
      <c r="R63" s="513"/>
      <c r="S63" s="513"/>
      <c r="T63" s="511"/>
      <c r="U63" s="1128"/>
    </row>
    <row r="64" spans="1:21" s="436" customFormat="1" ht="11.1" customHeight="1" x14ac:dyDescent="0.15">
      <c r="A64" s="247"/>
      <c r="B64" s="232"/>
      <c r="C64" s="461" t="s">
        <v>1550</v>
      </c>
      <c r="D64" s="462"/>
      <c r="E64" s="24"/>
      <c r="F64" s="21"/>
      <c r="G64" s="22"/>
      <c r="H64" s="2"/>
      <c r="I64" s="339"/>
      <c r="J64" s="322"/>
      <c r="K64" s="245"/>
      <c r="L64" s="236"/>
      <c r="M64" s="234"/>
      <c r="N64" s="245"/>
      <c r="O64" s="323"/>
      <c r="Q64" s="511"/>
      <c r="T64" s="511"/>
      <c r="U64" s="1128"/>
    </row>
    <row r="65" spans="1:21" s="436" customFormat="1" ht="11.1" customHeight="1" x14ac:dyDescent="0.15">
      <c r="A65" s="358"/>
      <c r="B65" s="232" t="s">
        <v>933</v>
      </c>
      <c r="C65" s="469" t="s">
        <v>939</v>
      </c>
      <c r="D65" s="462"/>
      <c r="E65" s="24"/>
      <c r="F65" s="21"/>
      <c r="G65" s="22"/>
      <c r="H65" s="2"/>
      <c r="I65" s="339"/>
      <c r="J65" s="318"/>
      <c r="K65" s="24"/>
      <c r="L65" s="2"/>
      <c r="M65" s="233"/>
      <c r="N65" s="24"/>
      <c r="O65" s="319"/>
      <c r="Q65" s="511"/>
      <c r="T65" s="511"/>
      <c r="U65" s="1128"/>
    </row>
    <row r="66" spans="1:21" s="436" customFormat="1" ht="11.1" customHeight="1" x14ac:dyDescent="0.15">
      <c r="A66" s="440"/>
      <c r="B66" s="463" t="s">
        <v>934</v>
      </c>
      <c r="C66" s="464" t="s">
        <v>947</v>
      </c>
      <c r="D66" s="465">
        <v>3</v>
      </c>
      <c r="E66" s="246" t="s">
        <v>628</v>
      </c>
      <c r="F66" s="466"/>
      <c r="G66" s="467"/>
      <c r="H66" s="239"/>
      <c r="I66" s="468"/>
      <c r="J66" s="320">
        <v>3</v>
      </c>
      <c r="K66" s="23" t="s">
        <v>1211</v>
      </c>
      <c r="L66" s="578"/>
      <c r="M66" s="317"/>
      <c r="N66" s="315"/>
      <c r="O66" s="325"/>
      <c r="P66" s="513"/>
      <c r="Q66" s="518"/>
      <c r="R66" s="513"/>
      <c r="S66" s="513"/>
      <c r="T66" s="511"/>
      <c r="U66" s="1128"/>
    </row>
    <row r="67" spans="1:21" s="16" customFormat="1" ht="11.1" customHeight="1" x14ac:dyDescent="0.15">
      <c r="A67" s="247"/>
      <c r="B67" s="232"/>
      <c r="C67" s="461" t="s">
        <v>1550</v>
      </c>
      <c r="D67" s="462"/>
      <c r="E67" s="24"/>
      <c r="F67" s="21"/>
      <c r="G67" s="22"/>
      <c r="H67" s="2"/>
      <c r="I67" s="339"/>
      <c r="J67" s="318"/>
      <c r="K67" s="24"/>
      <c r="L67" s="817"/>
      <c r="M67" s="542"/>
      <c r="N67" s="543"/>
      <c r="O67" s="544"/>
      <c r="P67" s="436"/>
      <c r="Q67" s="511"/>
      <c r="R67" s="436"/>
      <c r="S67" s="436"/>
      <c r="T67" s="511"/>
      <c r="U67" s="1128"/>
    </row>
    <row r="68" spans="1:21" s="16" customFormat="1" ht="11.1" customHeight="1" x14ac:dyDescent="0.15">
      <c r="A68" s="358"/>
      <c r="B68" s="232" t="s">
        <v>933</v>
      </c>
      <c r="C68" s="469" t="s">
        <v>939</v>
      </c>
      <c r="D68" s="462"/>
      <c r="E68" s="24"/>
      <c r="F68" s="21"/>
      <c r="G68" s="22"/>
      <c r="H68" s="2"/>
      <c r="I68" s="339"/>
      <c r="J68" s="318"/>
      <c r="K68" s="24"/>
      <c r="L68" s="818"/>
      <c r="M68" s="233"/>
      <c r="N68" s="24"/>
      <c r="O68" s="319"/>
      <c r="P68" s="436"/>
      <c r="Q68" s="511"/>
      <c r="R68" s="436"/>
      <c r="S68" s="436"/>
      <c r="T68" s="511"/>
      <c r="U68" s="1128"/>
    </row>
    <row r="69" spans="1:21" s="16" customFormat="1" ht="11.1" customHeight="1" x14ac:dyDescent="0.15">
      <c r="A69" s="440"/>
      <c r="B69" s="463" t="s">
        <v>934</v>
      </c>
      <c r="C69" s="464" t="s">
        <v>1235</v>
      </c>
      <c r="D69" s="465">
        <v>10</v>
      </c>
      <c r="E69" s="246" t="s">
        <v>628</v>
      </c>
      <c r="F69" s="466"/>
      <c r="G69" s="467"/>
      <c r="H69" s="239"/>
      <c r="I69" s="468"/>
      <c r="J69" s="320">
        <v>9</v>
      </c>
      <c r="K69" s="23" t="s">
        <v>1211</v>
      </c>
      <c r="L69" s="578"/>
      <c r="M69" s="244">
        <v>1</v>
      </c>
      <c r="N69" s="23" t="s">
        <v>1211</v>
      </c>
      <c r="O69" s="321"/>
      <c r="P69" s="513"/>
      <c r="Q69" s="518"/>
      <c r="R69" s="513"/>
      <c r="S69" s="513"/>
      <c r="T69" s="511"/>
      <c r="U69" s="1128"/>
    </row>
    <row r="70" spans="1:21" s="16" customFormat="1" ht="11.1" customHeight="1" x14ac:dyDescent="0.15">
      <c r="A70" s="247"/>
      <c r="B70" s="232"/>
      <c r="C70" s="461" t="s">
        <v>1550</v>
      </c>
      <c r="D70" s="462"/>
      <c r="E70" s="24"/>
      <c r="F70" s="21"/>
      <c r="G70" s="22"/>
      <c r="H70" s="2"/>
      <c r="I70" s="339"/>
      <c r="J70" s="318"/>
      <c r="K70" s="24"/>
      <c r="L70" s="817"/>
      <c r="M70" s="542"/>
      <c r="N70" s="543"/>
      <c r="O70" s="544"/>
      <c r="P70" s="436"/>
      <c r="Q70" s="511"/>
      <c r="R70" s="436"/>
      <c r="S70" s="436"/>
      <c r="T70" s="511"/>
      <c r="U70" s="1128"/>
    </row>
    <row r="71" spans="1:21" s="16" customFormat="1" ht="11.1" customHeight="1" x14ac:dyDescent="0.15">
      <c r="A71" s="358"/>
      <c r="B71" s="232" t="s">
        <v>933</v>
      </c>
      <c r="C71" s="469" t="s">
        <v>939</v>
      </c>
      <c r="D71" s="462"/>
      <c r="E71" s="24"/>
      <c r="F71" s="21"/>
      <c r="G71" s="22"/>
      <c r="H71" s="2"/>
      <c r="I71" s="339"/>
      <c r="J71" s="318"/>
      <c r="K71" s="24"/>
      <c r="L71" s="818"/>
      <c r="M71" s="233"/>
      <c r="N71" s="24"/>
      <c r="O71" s="319"/>
      <c r="P71" s="436"/>
      <c r="Q71" s="511"/>
      <c r="R71" s="436"/>
      <c r="S71" s="436"/>
      <c r="T71" s="511"/>
      <c r="U71" s="1128"/>
    </row>
    <row r="72" spans="1:21" s="16" customFormat="1" ht="11.1" customHeight="1" x14ac:dyDescent="0.15">
      <c r="A72" s="440"/>
      <c r="B72" s="463" t="s">
        <v>934</v>
      </c>
      <c r="C72" s="464" t="s">
        <v>1236</v>
      </c>
      <c r="D72" s="465">
        <v>2</v>
      </c>
      <c r="E72" s="246" t="s">
        <v>628</v>
      </c>
      <c r="F72" s="466"/>
      <c r="G72" s="467"/>
      <c r="H72" s="239"/>
      <c r="I72" s="468"/>
      <c r="J72" s="320">
        <v>1</v>
      </c>
      <c r="K72" s="23" t="s">
        <v>1211</v>
      </c>
      <c r="L72" s="578"/>
      <c r="M72" s="244">
        <v>1</v>
      </c>
      <c r="N72" s="23" t="s">
        <v>1211</v>
      </c>
      <c r="O72" s="321"/>
      <c r="P72" s="513"/>
      <c r="Q72" s="518"/>
      <c r="R72" s="513"/>
      <c r="S72" s="513"/>
      <c r="T72" s="511"/>
      <c r="U72" s="1128"/>
    </row>
    <row r="73" spans="1:21" s="16" customFormat="1" ht="11.1" customHeight="1" x14ac:dyDescent="0.15">
      <c r="A73" s="247"/>
      <c r="B73" s="232"/>
      <c r="C73" s="461" t="s">
        <v>1550</v>
      </c>
      <c r="D73" s="462"/>
      <c r="E73" s="24"/>
      <c r="F73" s="21"/>
      <c r="G73" s="22"/>
      <c r="H73" s="2"/>
      <c r="I73" s="339"/>
      <c r="J73" s="318"/>
      <c r="K73" s="24"/>
      <c r="L73" s="817"/>
      <c r="M73" s="542"/>
      <c r="N73" s="543"/>
      <c r="O73" s="544"/>
      <c r="P73" s="436"/>
      <c r="Q73" s="511"/>
      <c r="R73" s="436"/>
      <c r="S73" s="436"/>
      <c r="T73" s="511"/>
      <c r="U73" s="1128"/>
    </row>
    <row r="74" spans="1:21" s="16" customFormat="1" ht="11.1" customHeight="1" x14ac:dyDescent="0.15">
      <c r="A74" s="358"/>
      <c r="B74" s="232" t="s">
        <v>933</v>
      </c>
      <c r="C74" s="469" t="s">
        <v>939</v>
      </c>
      <c r="D74" s="462"/>
      <c r="E74" s="24"/>
      <c r="F74" s="21"/>
      <c r="G74" s="22"/>
      <c r="H74" s="2"/>
      <c r="I74" s="339"/>
      <c r="J74" s="318"/>
      <c r="K74" s="24"/>
      <c r="L74" s="818"/>
      <c r="M74" s="233"/>
      <c r="N74" s="24"/>
      <c r="O74" s="319"/>
      <c r="P74" s="436"/>
      <c r="Q74" s="511"/>
      <c r="R74" s="436"/>
      <c r="S74" s="436"/>
      <c r="T74" s="511"/>
      <c r="U74" s="1128"/>
    </row>
    <row r="75" spans="1:21" s="16" customFormat="1" ht="11.1" customHeight="1" x14ac:dyDescent="0.15">
      <c r="A75" s="440"/>
      <c r="B75" s="463" t="s">
        <v>934</v>
      </c>
      <c r="C75" s="464" t="s">
        <v>1239</v>
      </c>
      <c r="D75" s="465">
        <v>1</v>
      </c>
      <c r="E75" s="246" t="s">
        <v>628</v>
      </c>
      <c r="F75" s="466"/>
      <c r="G75" s="467"/>
      <c r="H75" s="239"/>
      <c r="I75" s="468"/>
      <c r="J75" s="320">
        <v>1</v>
      </c>
      <c r="K75" s="23" t="s">
        <v>1211</v>
      </c>
      <c r="L75" s="578"/>
      <c r="M75" s="244"/>
      <c r="N75" s="23"/>
      <c r="O75" s="321"/>
      <c r="P75" s="513"/>
      <c r="Q75" s="518"/>
      <c r="R75" s="513"/>
      <c r="S75" s="513"/>
      <c r="T75" s="511"/>
      <c r="U75" s="1128"/>
    </row>
    <row r="76" spans="1:21" s="16" customFormat="1" ht="11.1" customHeight="1" x14ac:dyDescent="0.15">
      <c r="A76" s="247"/>
      <c r="B76" s="232"/>
      <c r="C76" s="461" t="s">
        <v>1550</v>
      </c>
      <c r="D76" s="462"/>
      <c r="E76" s="24"/>
      <c r="F76" s="21"/>
      <c r="G76" s="22"/>
      <c r="H76" s="2"/>
      <c r="I76" s="339"/>
      <c r="J76" s="318"/>
      <c r="K76" s="24"/>
      <c r="L76" s="2"/>
      <c r="M76" s="234"/>
      <c r="N76" s="235"/>
      <c r="O76" s="323"/>
      <c r="P76" s="436"/>
      <c r="Q76" s="511"/>
      <c r="R76" s="436"/>
      <c r="S76" s="436"/>
      <c r="T76" s="511"/>
      <c r="U76" s="1128"/>
    </row>
    <row r="77" spans="1:21" s="16" customFormat="1" ht="11.1" customHeight="1" x14ac:dyDescent="0.15">
      <c r="A77" s="358"/>
      <c r="B77" s="232" t="s">
        <v>933</v>
      </c>
      <c r="C77" s="469" t="s">
        <v>939</v>
      </c>
      <c r="D77" s="462"/>
      <c r="E77" s="24"/>
      <c r="F77" s="21"/>
      <c r="G77" s="22"/>
      <c r="H77" s="2"/>
      <c r="I77" s="339"/>
      <c r="J77" s="318"/>
      <c r="K77" s="24"/>
      <c r="L77" s="2"/>
      <c r="M77" s="233"/>
      <c r="N77" s="232"/>
      <c r="O77" s="319"/>
      <c r="P77" s="436"/>
      <c r="Q77" s="511"/>
      <c r="R77" s="436"/>
      <c r="S77" s="436"/>
      <c r="T77" s="511"/>
      <c r="U77" s="1128"/>
    </row>
    <row r="78" spans="1:21" s="16" customFormat="1" ht="11.1" customHeight="1" x14ac:dyDescent="0.15">
      <c r="A78" s="440"/>
      <c r="B78" s="463" t="s">
        <v>934</v>
      </c>
      <c r="C78" s="464" t="s">
        <v>1016</v>
      </c>
      <c r="D78" s="465">
        <v>2</v>
      </c>
      <c r="E78" s="246" t="s">
        <v>628</v>
      </c>
      <c r="F78" s="466"/>
      <c r="G78" s="467"/>
      <c r="H78" s="239"/>
      <c r="I78" s="468"/>
      <c r="J78" s="320">
        <v>2</v>
      </c>
      <c r="K78" s="23" t="s">
        <v>1211</v>
      </c>
      <c r="L78" s="578"/>
      <c r="M78" s="237"/>
      <c r="N78" s="238"/>
      <c r="O78" s="330"/>
      <c r="P78" s="513"/>
      <c r="Q78" s="518"/>
      <c r="R78" s="513"/>
      <c r="S78" s="513"/>
      <c r="T78" s="511"/>
      <c r="U78" s="1128"/>
    </row>
    <row r="79" spans="1:21" s="16" customFormat="1" ht="11.1" customHeight="1" x14ac:dyDescent="0.15">
      <c r="A79" s="247"/>
      <c r="B79" s="232"/>
      <c r="C79" s="461" t="s">
        <v>1550</v>
      </c>
      <c r="D79" s="462"/>
      <c r="E79" s="24"/>
      <c r="F79" s="21"/>
      <c r="G79" s="22"/>
      <c r="H79" s="2"/>
      <c r="I79" s="339"/>
      <c r="J79" s="318"/>
      <c r="K79" s="24"/>
      <c r="L79" s="2"/>
      <c r="M79" s="542"/>
      <c r="N79" s="543"/>
      <c r="O79" s="544"/>
      <c r="P79" s="436"/>
      <c r="Q79" s="511"/>
      <c r="R79" s="436"/>
      <c r="S79" s="436"/>
      <c r="T79" s="511"/>
      <c r="U79" s="1128"/>
    </row>
    <row r="80" spans="1:21" s="16" customFormat="1" ht="11.1" customHeight="1" x14ac:dyDescent="0.15">
      <c r="A80" s="358"/>
      <c r="B80" s="232" t="s">
        <v>933</v>
      </c>
      <c r="C80" s="469" t="s">
        <v>939</v>
      </c>
      <c r="D80" s="462"/>
      <c r="E80" s="24"/>
      <c r="F80" s="21"/>
      <c r="G80" s="22"/>
      <c r="H80" s="2"/>
      <c r="I80" s="339"/>
      <c r="J80" s="318"/>
      <c r="K80" s="24"/>
      <c r="L80" s="2"/>
      <c r="M80" s="233"/>
      <c r="N80" s="24"/>
      <c r="O80" s="319"/>
      <c r="P80" s="436"/>
      <c r="Q80" s="511"/>
      <c r="R80" s="436"/>
      <c r="S80" s="436"/>
      <c r="T80" s="511"/>
      <c r="U80" s="1128"/>
    </row>
    <row r="81" spans="1:21" s="16" customFormat="1" ht="11.1" customHeight="1" x14ac:dyDescent="0.15">
      <c r="A81" s="440"/>
      <c r="B81" s="463" t="s">
        <v>934</v>
      </c>
      <c r="C81" s="464" t="s">
        <v>945</v>
      </c>
      <c r="D81" s="465">
        <v>4</v>
      </c>
      <c r="E81" s="246" t="s">
        <v>628</v>
      </c>
      <c r="F81" s="466"/>
      <c r="G81" s="467"/>
      <c r="H81" s="239"/>
      <c r="I81" s="468"/>
      <c r="J81" s="320"/>
      <c r="K81" s="23"/>
      <c r="L81" s="578"/>
      <c r="M81" s="244">
        <v>4</v>
      </c>
      <c r="N81" s="23" t="s">
        <v>1211</v>
      </c>
      <c r="O81" s="321"/>
      <c r="P81" s="513"/>
      <c r="Q81" s="518"/>
      <c r="R81" s="513"/>
      <c r="S81" s="513"/>
      <c r="T81" s="511"/>
      <c r="U81" s="1128"/>
    </row>
    <row r="82" spans="1:21" s="16" customFormat="1" ht="11.1" customHeight="1" x14ac:dyDescent="0.15">
      <c r="A82" s="247"/>
      <c r="B82" s="232"/>
      <c r="C82" s="461" t="s">
        <v>1550</v>
      </c>
      <c r="D82" s="462"/>
      <c r="E82" s="24"/>
      <c r="F82" s="21"/>
      <c r="G82" s="22"/>
      <c r="H82" s="2"/>
      <c r="I82" s="339"/>
      <c r="J82" s="318"/>
      <c r="K82" s="24"/>
      <c r="L82" s="2"/>
      <c r="M82" s="542"/>
      <c r="N82" s="543"/>
      <c r="O82" s="544"/>
      <c r="P82" s="436"/>
      <c r="Q82" s="511"/>
      <c r="R82" s="436"/>
      <c r="S82" s="436"/>
      <c r="T82" s="511"/>
      <c r="U82" s="1128"/>
    </row>
    <row r="83" spans="1:21" s="16" customFormat="1" ht="11.1" customHeight="1" x14ac:dyDescent="0.15">
      <c r="A83" s="358"/>
      <c r="B83" s="232" t="s">
        <v>933</v>
      </c>
      <c r="C83" s="469" t="s">
        <v>939</v>
      </c>
      <c r="D83" s="462"/>
      <c r="E83" s="24"/>
      <c r="F83" s="21"/>
      <c r="G83" s="22"/>
      <c r="H83" s="2"/>
      <c r="I83" s="339"/>
      <c r="J83" s="318"/>
      <c r="K83" s="24"/>
      <c r="L83" s="2"/>
      <c r="M83" s="233"/>
      <c r="N83" s="24"/>
      <c r="O83" s="319"/>
      <c r="P83" s="436"/>
      <c r="Q83" s="511"/>
      <c r="R83" s="436"/>
      <c r="S83" s="436"/>
      <c r="T83" s="511"/>
      <c r="U83" s="1128"/>
    </row>
    <row r="84" spans="1:21" s="16" customFormat="1" ht="11.1" customHeight="1" x14ac:dyDescent="0.15">
      <c r="A84" s="440"/>
      <c r="B84" s="463" t="s">
        <v>934</v>
      </c>
      <c r="C84" s="464" t="s">
        <v>1242</v>
      </c>
      <c r="D84" s="465">
        <v>2</v>
      </c>
      <c r="E84" s="246" t="s">
        <v>628</v>
      </c>
      <c r="F84" s="466"/>
      <c r="G84" s="467"/>
      <c r="H84" s="239"/>
      <c r="I84" s="468"/>
      <c r="J84" s="320">
        <v>2</v>
      </c>
      <c r="K84" s="23" t="s">
        <v>1211</v>
      </c>
      <c r="L84" s="578"/>
      <c r="M84" s="244"/>
      <c r="N84" s="23"/>
      <c r="O84" s="321"/>
      <c r="P84" s="513"/>
      <c r="Q84" s="518"/>
      <c r="R84" s="513"/>
      <c r="S84" s="513"/>
      <c r="T84" s="511"/>
      <c r="U84" s="1128"/>
    </row>
    <row r="85" spans="1:21" s="16" customFormat="1" ht="11.1" customHeight="1" x14ac:dyDescent="0.15">
      <c r="A85" s="247"/>
      <c r="B85" s="232"/>
      <c r="C85" s="461"/>
      <c r="D85" s="462"/>
      <c r="E85" s="24"/>
      <c r="F85" s="21"/>
      <c r="G85" s="22"/>
      <c r="H85" s="2"/>
      <c r="I85" s="339"/>
      <c r="J85" s="580"/>
      <c r="K85" s="543"/>
      <c r="L85" s="581"/>
      <c r="M85" s="542"/>
      <c r="N85" s="543"/>
      <c r="O85" s="544"/>
      <c r="P85" s="436"/>
      <c r="Q85" s="511"/>
      <c r="R85" s="436"/>
      <c r="S85" s="436"/>
      <c r="T85" s="511"/>
      <c r="U85" s="1128"/>
    </row>
    <row r="86" spans="1:21" s="16" customFormat="1" ht="11.1" customHeight="1" x14ac:dyDescent="0.15">
      <c r="A86" s="358"/>
      <c r="B86" s="232"/>
      <c r="C86" s="469"/>
      <c r="D86" s="462"/>
      <c r="E86" s="24"/>
      <c r="F86" s="21"/>
      <c r="G86" s="22"/>
      <c r="H86" s="2"/>
      <c r="I86" s="339"/>
      <c r="J86" s="318"/>
      <c r="K86" s="24"/>
      <c r="L86" s="2"/>
      <c r="M86" s="233"/>
      <c r="N86" s="24"/>
      <c r="O86" s="319"/>
      <c r="P86" s="436"/>
      <c r="Q86" s="511"/>
      <c r="R86" s="436"/>
      <c r="S86" s="436"/>
      <c r="T86" s="511"/>
      <c r="U86" s="1128"/>
    </row>
    <row r="87" spans="1:21" s="16" customFormat="1" ht="11.1" customHeight="1" x14ac:dyDescent="0.15">
      <c r="A87" s="440"/>
      <c r="B87" s="463" t="s">
        <v>1110</v>
      </c>
      <c r="C87" s="464"/>
      <c r="D87" s="465">
        <v>1</v>
      </c>
      <c r="E87" s="246" t="s">
        <v>37</v>
      </c>
      <c r="F87" s="466"/>
      <c r="G87" s="467"/>
      <c r="H87" s="239"/>
      <c r="I87" s="468"/>
      <c r="J87" s="320">
        <v>1</v>
      </c>
      <c r="K87" s="23" t="s">
        <v>44</v>
      </c>
      <c r="L87" s="578"/>
      <c r="M87" s="244">
        <v>1</v>
      </c>
      <c r="N87" s="23" t="s">
        <v>44</v>
      </c>
      <c r="O87" s="321"/>
      <c r="P87" s="513"/>
      <c r="Q87" s="518"/>
      <c r="R87" s="513"/>
      <c r="S87" s="513"/>
      <c r="T87" s="511"/>
      <c r="U87" s="1128"/>
    </row>
    <row r="88" spans="1:21" s="16" customFormat="1" ht="11.1" customHeight="1" x14ac:dyDescent="0.15">
      <c r="A88" s="820"/>
      <c r="B88" s="795"/>
      <c r="C88" s="796"/>
      <c r="D88" s="797"/>
      <c r="E88" s="798"/>
      <c r="F88" s="799"/>
      <c r="G88" s="800"/>
      <c r="H88" s="801"/>
      <c r="I88" s="802"/>
      <c r="J88" s="804"/>
      <c r="K88" s="798"/>
      <c r="L88" s="801"/>
      <c r="M88" s="821"/>
      <c r="N88" s="822"/>
      <c r="O88" s="823"/>
      <c r="P88" s="436"/>
      <c r="Q88" s="511"/>
      <c r="R88" s="436"/>
      <c r="S88" s="436"/>
      <c r="T88" s="511"/>
      <c r="U88" s="1128"/>
    </row>
    <row r="89" spans="1:21" s="16" customFormat="1" ht="11.1" customHeight="1" x14ac:dyDescent="0.15">
      <c r="A89" s="824"/>
      <c r="B89" s="795"/>
      <c r="C89" s="803"/>
      <c r="D89" s="797"/>
      <c r="E89" s="798"/>
      <c r="F89" s="799"/>
      <c r="G89" s="800"/>
      <c r="H89" s="801"/>
      <c r="I89" s="802"/>
      <c r="J89" s="804"/>
      <c r="K89" s="798"/>
      <c r="L89" s="801"/>
      <c r="M89" s="805"/>
      <c r="N89" s="795"/>
      <c r="O89" s="806"/>
      <c r="P89" s="436"/>
      <c r="Q89" s="511"/>
      <c r="R89" s="436"/>
      <c r="S89" s="436"/>
      <c r="T89" s="511"/>
      <c r="U89" s="1128"/>
    </row>
    <row r="90" spans="1:21" s="16" customFormat="1" ht="11.1" customHeight="1" x14ac:dyDescent="0.15">
      <c r="A90" s="825"/>
      <c r="B90" s="807"/>
      <c r="C90" s="808"/>
      <c r="D90" s="809"/>
      <c r="E90" s="810"/>
      <c r="F90" s="811"/>
      <c r="G90" s="812"/>
      <c r="H90" s="813"/>
      <c r="I90" s="814"/>
      <c r="J90" s="815"/>
      <c r="K90" s="816"/>
      <c r="L90" s="819"/>
      <c r="M90" s="826"/>
      <c r="N90" s="827"/>
      <c r="O90" s="828"/>
      <c r="P90" s="513"/>
      <c r="Q90" s="518"/>
      <c r="R90" s="513"/>
      <c r="S90" s="513"/>
      <c r="T90" s="511"/>
      <c r="U90" s="1128"/>
    </row>
    <row r="91" spans="1:21" s="16" customFormat="1" ht="11.1" customHeight="1" x14ac:dyDescent="0.15">
      <c r="A91" s="247"/>
      <c r="B91" s="795"/>
      <c r="C91" s="796"/>
      <c r="D91" s="797"/>
      <c r="E91" s="798"/>
      <c r="F91" s="799"/>
      <c r="G91" s="800"/>
      <c r="H91" s="801"/>
      <c r="I91" s="802"/>
      <c r="J91" s="804"/>
      <c r="K91" s="798"/>
      <c r="L91" s="801"/>
      <c r="M91" s="821"/>
      <c r="N91" s="822"/>
      <c r="O91" s="823"/>
      <c r="P91" s="436"/>
      <c r="Q91" s="511"/>
      <c r="R91" s="436"/>
      <c r="S91" s="436"/>
      <c r="T91" s="511"/>
      <c r="U91" s="1128"/>
    </row>
    <row r="92" spans="1:21" s="16" customFormat="1" ht="11.1" customHeight="1" x14ac:dyDescent="0.15">
      <c r="A92" s="358"/>
      <c r="B92" s="795"/>
      <c r="C92" s="803"/>
      <c r="D92" s="797"/>
      <c r="E92" s="798"/>
      <c r="F92" s="799"/>
      <c r="G92" s="800"/>
      <c r="H92" s="801"/>
      <c r="I92" s="802"/>
      <c r="J92" s="804"/>
      <c r="K92" s="798"/>
      <c r="L92" s="801"/>
      <c r="M92" s="805"/>
      <c r="N92" s="795"/>
      <c r="O92" s="806"/>
      <c r="P92" s="436"/>
      <c r="Q92" s="511"/>
      <c r="R92" s="436"/>
      <c r="S92" s="436"/>
      <c r="T92" s="511"/>
      <c r="U92" s="1128"/>
    </row>
    <row r="93" spans="1:21" s="16" customFormat="1" ht="11.1" customHeight="1" x14ac:dyDescent="0.15">
      <c r="A93" s="440"/>
      <c r="B93" s="807"/>
      <c r="C93" s="808"/>
      <c r="D93" s="809"/>
      <c r="E93" s="810"/>
      <c r="F93" s="811"/>
      <c r="G93" s="812"/>
      <c r="H93" s="813"/>
      <c r="I93" s="814"/>
      <c r="J93" s="815"/>
      <c r="K93" s="816"/>
      <c r="L93" s="819"/>
      <c r="M93" s="826"/>
      <c r="N93" s="827"/>
      <c r="O93" s="828"/>
      <c r="P93" s="513"/>
      <c r="Q93" s="518"/>
      <c r="R93" s="513"/>
      <c r="S93" s="513"/>
      <c r="T93" s="511"/>
      <c r="U93" s="1128"/>
    </row>
    <row r="94" spans="1:21" s="16" customFormat="1" ht="11.1" customHeight="1" x14ac:dyDescent="0.15">
      <c r="A94" s="247"/>
      <c r="B94" s="795"/>
      <c r="C94" s="796"/>
      <c r="D94" s="797"/>
      <c r="E94" s="798"/>
      <c r="F94" s="799"/>
      <c r="G94" s="800"/>
      <c r="H94" s="801"/>
      <c r="I94" s="802"/>
      <c r="J94" s="804"/>
      <c r="K94" s="798"/>
      <c r="L94" s="801"/>
      <c r="M94" s="821"/>
      <c r="N94" s="822"/>
      <c r="O94" s="823"/>
      <c r="P94" s="436"/>
      <c r="Q94" s="511"/>
      <c r="R94" s="436"/>
      <c r="S94" s="436"/>
      <c r="T94" s="511"/>
      <c r="U94" s="1128"/>
    </row>
    <row r="95" spans="1:21" s="16" customFormat="1" ht="11.1" customHeight="1" x14ac:dyDescent="0.15">
      <c r="A95" s="358"/>
      <c r="B95" s="795"/>
      <c r="C95" s="803"/>
      <c r="D95" s="797"/>
      <c r="E95" s="798"/>
      <c r="F95" s="799"/>
      <c r="G95" s="800"/>
      <c r="H95" s="801"/>
      <c r="I95" s="802"/>
      <c r="J95" s="804"/>
      <c r="K95" s="798"/>
      <c r="L95" s="801"/>
      <c r="M95" s="805"/>
      <c r="N95" s="795"/>
      <c r="O95" s="806"/>
      <c r="P95" s="436"/>
      <c r="Q95" s="511"/>
      <c r="R95" s="436"/>
      <c r="S95" s="436"/>
      <c r="T95" s="511"/>
      <c r="U95" s="1128"/>
    </row>
    <row r="96" spans="1:21" s="16" customFormat="1" ht="11.1" customHeight="1" x14ac:dyDescent="0.15">
      <c r="A96" s="440"/>
      <c r="B96" s="807"/>
      <c r="C96" s="808"/>
      <c r="D96" s="809"/>
      <c r="E96" s="810"/>
      <c r="F96" s="811"/>
      <c r="G96" s="812"/>
      <c r="H96" s="813"/>
      <c r="I96" s="814"/>
      <c r="J96" s="815"/>
      <c r="K96" s="816"/>
      <c r="L96" s="819"/>
      <c r="M96" s="826"/>
      <c r="N96" s="827"/>
      <c r="O96" s="828"/>
      <c r="P96" s="513"/>
      <c r="Q96" s="518"/>
      <c r="R96" s="513"/>
      <c r="S96" s="513"/>
      <c r="T96" s="511"/>
      <c r="U96" s="1128"/>
    </row>
    <row r="97" spans="1:21" s="16" customFormat="1" ht="11.1" customHeight="1" x14ac:dyDescent="0.15">
      <c r="A97" s="247"/>
      <c r="B97" s="232"/>
      <c r="C97" s="461"/>
      <c r="D97" s="462"/>
      <c r="E97" s="24"/>
      <c r="F97" s="21"/>
      <c r="G97" s="22"/>
      <c r="H97" s="2"/>
      <c r="I97" s="339"/>
      <c r="J97" s="331"/>
      <c r="K97" s="245"/>
      <c r="L97" s="519"/>
      <c r="M97" s="520"/>
      <c r="N97" s="521"/>
      <c r="O97" s="522"/>
      <c r="P97" s="471"/>
      <c r="Q97" s="478"/>
      <c r="R97" s="471"/>
      <c r="T97" s="478"/>
      <c r="U97" s="1130"/>
    </row>
    <row r="98" spans="1:21" s="16" customFormat="1" ht="11.1" customHeight="1" x14ac:dyDescent="0.15">
      <c r="A98" s="358"/>
      <c r="B98" s="445"/>
      <c r="C98" s="469"/>
      <c r="D98" s="462"/>
      <c r="E98" s="24"/>
      <c r="F98" s="21"/>
      <c r="G98" s="22"/>
      <c r="H98" s="2"/>
      <c r="I98" s="339"/>
      <c r="J98" s="332"/>
      <c r="K98" s="24"/>
      <c r="L98" s="523"/>
      <c r="M98" s="524"/>
      <c r="N98" s="525"/>
      <c r="O98" s="526"/>
      <c r="P98" s="471"/>
      <c r="Q98" s="478"/>
      <c r="R98" s="471"/>
      <c r="T98" s="478"/>
      <c r="U98" s="1129"/>
    </row>
    <row r="99" spans="1:21" s="16" customFormat="1" ht="11.1" customHeight="1" x14ac:dyDescent="0.15">
      <c r="A99" s="440"/>
      <c r="B99" s="463"/>
      <c r="C99" s="464"/>
      <c r="D99" s="465"/>
      <c r="E99" s="246"/>
      <c r="F99" s="466"/>
      <c r="G99" s="467"/>
      <c r="H99" s="239"/>
      <c r="I99" s="468"/>
      <c r="J99" s="333"/>
      <c r="K99" s="246"/>
      <c r="L99" s="239"/>
      <c r="M99" s="237"/>
      <c r="N99" s="238"/>
      <c r="O99" s="330"/>
      <c r="P99" s="471"/>
      <c r="Q99" s="478"/>
      <c r="R99" s="471"/>
      <c r="T99" s="478"/>
      <c r="U99" s="1129"/>
    </row>
    <row r="100" spans="1:21" s="16" customFormat="1" ht="11.1" customHeight="1" x14ac:dyDescent="0.15">
      <c r="A100" s="441"/>
      <c r="B100" s="442"/>
      <c r="C100" s="443"/>
      <c r="D100" s="435"/>
      <c r="E100" s="387"/>
      <c r="F100" s="388"/>
      <c r="G100" s="389"/>
      <c r="H100" s="444"/>
      <c r="I100" s="391"/>
      <c r="J100" s="427"/>
      <c r="K100" s="387"/>
      <c r="L100" s="390"/>
      <c r="M100" s="398"/>
      <c r="N100" s="359"/>
      <c r="O100" s="399"/>
      <c r="P100" s="471"/>
      <c r="Q100" s="478"/>
      <c r="T100" s="478"/>
    </row>
    <row r="101" spans="1:21" s="16" customFormat="1" ht="11.1" customHeight="1" x14ac:dyDescent="0.15">
      <c r="A101" s="247"/>
      <c r="B101" s="445"/>
      <c r="C101" s="443"/>
      <c r="D101" s="435"/>
      <c r="E101" s="387"/>
      <c r="F101" s="388"/>
      <c r="G101" s="549"/>
      <c r="H101" s="390"/>
      <c r="I101" s="391"/>
      <c r="J101" s="427"/>
      <c r="K101" s="387"/>
      <c r="L101" s="446"/>
      <c r="M101" s="398"/>
      <c r="N101" s="359"/>
      <c r="O101" s="447"/>
      <c r="P101" s="478">
        <v>0</v>
      </c>
      <c r="Q101" s="478"/>
      <c r="T101" s="478"/>
    </row>
    <row r="102" spans="1:21" s="16" customFormat="1" ht="11.1" customHeight="1" x14ac:dyDescent="0.15">
      <c r="A102" s="448"/>
      <c r="B102" s="449"/>
      <c r="C102" s="450"/>
      <c r="D102" s="451"/>
      <c r="E102" s="452"/>
      <c r="F102" s="453"/>
      <c r="G102" s="454"/>
      <c r="H102" s="455"/>
      <c r="I102" s="456"/>
      <c r="J102" s="457"/>
      <c r="K102" s="452"/>
      <c r="L102" s="455"/>
      <c r="M102" s="458"/>
      <c r="N102" s="459"/>
      <c r="O102" s="460"/>
      <c r="P102" s="471"/>
      <c r="Q102" s="478"/>
      <c r="T102" s="478"/>
    </row>
    <row r="103" spans="1:21" s="3" customFormat="1" ht="13.5" x14ac:dyDescent="0.15">
      <c r="A103" s="1"/>
      <c r="B103" s="2"/>
      <c r="C103" s="240"/>
      <c r="D103" s="4"/>
      <c r="E103" s="5"/>
      <c r="F103" s="6"/>
      <c r="G103" s="7"/>
      <c r="H103" s="8"/>
      <c r="I103" s="9"/>
      <c r="K103" s="5"/>
      <c r="N103" s="8" t="s">
        <v>581</v>
      </c>
      <c r="O103" s="5">
        <v>3</v>
      </c>
      <c r="Q103" s="476"/>
      <c r="T103" s="476"/>
    </row>
    <row r="104" spans="1:21" s="10" customFormat="1" ht="30" customHeight="1" x14ac:dyDescent="0.15">
      <c r="A104" s="1089" t="s">
        <v>1800</v>
      </c>
      <c r="B104" s="1090"/>
      <c r="C104" s="1090"/>
      <c r="D104" s="1090"/>
      <c r="E104" s="1090"/>
      <c r="F104" s="1090"/>
      <c r="G104" s="1090"/>
      <c r="H104" s="1090"/>
      <c r="I104" s="1090"/>
      <c r="J104" s="1090"/>
      <c r="K104" s="1090"/>
      <c r="L104" s="1090"/>
      <c r="M104" s="1090"/>
      <c r="N104" s="1090"/>
      <c r="O104" s="1091"/>
      <c r="Q104" s="477"/>
      <c r="T104" s="477"/>
    </row>
    <row r="105" spans="1:21" s="10" customFormat="1" ht="13.5" customHeight="1" x14ac:dyDescent="0.15">
      <c r="A105" s="274"/>
      <c r="B105" s="27" t="s">
        <v>1828</v>
      </c>
      <c r="C105" s="275"/>
      <c r="D105" s="275"/>
      <c r="E105" s="275"/>
      <c r="F105" s="275"/>
      <c r="G105" s="275"/>
      <c r="H105" s="275"/>
      <c r="I105" s="275"/>
      <c r="J105" s="275"/>
      <c r="K105" s="275"/>
      <c r="L105" s="275"/>
      <c r="M105" s="275"/>
      <c r="N105" s="275"/>
      <c r="O105" s="276"/>
      <c r="Q105" s="477"/>
      <c r="T105" s="477"/>
    </row>
    <row r="106" spans="1:21" s="10" customFormat="1" ht="15.95" customHeight="1" x14ac:dyDescent="0.15">
      <c r="A106" s="1092" t="s">
        <v>6</v>
      </c>
      <c r="B106" s="1095" t="s">
        <v>34</v>
      </c>
      <c r="C106" s="1098" t="s">
        <v>9</v>
      </c>
      <c r="D106" s="1101" t="s">
        <v>1850</v>
      </c>
      <c r="E106" s="1102"/>
      <c r="F106" s="1102"/>
      <c r="G106" s="1102"/>
      <c r="H106" s="1102"/>
      <c r="I106" s="1103"/>
      <c r="J106" s="1101" t="s">
        <v>1851</v>
      </c>
      <c r="K106" s="1102"/>
      <c r="L106" s="1107"/>
      <c r="M106" s="1109" t="s">
        <v>1852</v>
      </c>
      <c r="N106" s="1102"/>
      <c r="O106" s="1103"/>
      <c r="Q106" s="477"/>
      <c r="T106" s="477"/>
    </row>
    <row r="107" spans="1:21" s="10" customFormat="1" ht="15.95" customHeight="1" x14ac:dyDescent="0.15">
      <c r="A107" s="1093"/>
      <c r="B107" s="1096"/>
      <c r="C107" s="1099"/>
      <c r="D107" s="1104"/>
      <c r="E107" s="1105"/>
      <c r="F107" s="1105"/>
      <c r="G107" s="1105"/>
      <c r="H107" s="1105"/>
      <c r="I107" s="1106"/>
      <c r="J107" s="1104"/>
      <c r="K107" s="1105"/>
      <c r="L107" s="1108"/>
      <c r="M107" s="1110"/>
      <c r="N107" s="1105"/>
      <c r="O107" s="1106"/>
      <c r="Q107" s="477"/>
      <c r="T107" s="477"/>
    </row>
    <row r="108" spans="1:21" s="3" customFormat="1" ht="15.95" customHeight="1" x14ac:dyDescent="0.15">
      <c r="A108" s="1094"/>
      <c r="B108" s="1097"/>
      <c r="C108" s="1100"/>
      <c r="D108" s="334" t="s">
        <v>4</v>
      </c>
      <c r="E108" s="296" t="s">
        <v>5</v>
      </c>
      <c r="F108" s="297"/>
      <c r="G108" s="298"/>
      <c r="H108" s="1111"/>
      <c r="I108" s="1112"/>
      <c r="J108" s="326" t="s">
        <v>4</v>
      </c>
      <c r="K108" s="296" t="s">
        <v>5</v>
      </c>
      <c r="L108" s="299" t="s">
        <v>8</v>
      </c>
      <c r="M108" s="300" t="s">
        <v>4</v>
      </c>
      <c r="N108" s="296" t="s">
        <v>5</v>
      </c>
      <c r="O108" s="327" t="s">
        <v>8</v>
      </c>
      <c r="Q108" s="476"/>
      <c r="T108" s="476"/>
    </row>
    <row r="109" spans="1:21" s="16" customFormat="1" ht="11.1" customHeight="1" x14ac:dyDescent="0.15">
      <c r="A109" s="11"/>
      <c r="B109" s="232"/>
      <c r="C109" s="461"/>
      <c r="D109" s="462"/>
      <c r="E109" s="24"/>
      <c r="F109" s="21"/>
      <c r="G109" s="22"/>
      <c r="H109" s="2"/>
      <c r="I109" s="336"/>
      <c r="J109" s="328"/>
      <c r="K109" s="13"/>
      <c r="M109" s="231"/>
      <c r="N109" s="12"/>
      <c r="O109" s="329"/>
      <c r="Q109" s="478"/>
      <c r="T109" s="478"/>
      <c r="U109" s="1129"/>
    </row>
    <row r="110" spans="1:21" s="16" customFormat="1" ht="11.1" customHeight="1" x14ac:dyDescent="0.15">
      <c r="A110" s="358"/>
      <c r="B110" s="232"/>
      <c r="C110" s="469"/>
      <c r="D110" s="462"/>
      <c r="E110" s="24"/>
      <c r="F110" s="21"/>
      <c r="G110" s="22"/>
      <c r="H110" s="2"/>
      <c r="I110" s="336"/>
      <c r="J110" s="328"/>
      <c r="K110" s="13"/>
      <c r="M110" s="231"/>
      <c r="N110" s="12"/>
      <c r="O110" s="329"/>
      <c r="Q110" s="478"/>
      <c r="T110" s="478"/>
      <c r="U110" s="1129"/>
    </row>
    <row r="111" spans="1:21" s="16" customFormat="1" ht="11.1" customHeight="1" x14ac:dyDescent="0.15">
      <c r="A111" s="488" t="s">
        <v>976</v>
      </c>
      <c r="B111" s="487" t="s">
        <v>973</v>
      </c>
      <c r="C111" s="464"/>
      <c r="D111" s="465"/>
      <c r="E111" s="246"/>
      <c r="F111" s="466"/>
      <c r="G111" s="467"/>
      <c r="H111" s="239"/>
      <c r="I111" s="338"/>
      <c r="J111" s="328"/>
      <c r="K111" s="13"/>
      <c r="M111" s="231"/>
      <c r="N111" s="12"/>
      <c r="O111" s="329"/>
      <c r="P111" s="471"/>
      <c r="Q111" s="486"/>
      <c r="R111" s="471"/>
      <c r="S111" s="471"/>
      <c r="T111" s="478"/>
      <c r="U111" s="1129"/>
    </row>
    <row r="112" spans="1:21" s="436" customFormat="1" ht="11.1" customHeight="1" x14ac:dyDescent="0.15">
      <c r="A112" s="247"/>
      <c r="B112" s="232"/>
      <c r="C112" s="461" t="s">
        <v>954</v>
      </c>
      <c r="D112" s="462"/>
      <c r="E112" s="24"/>
      <c r="F112" s="21"/>
      <c r="G112" s="22"/>
      <c r="H112" s="2"/>
      <c r="I112" s="339"/>
      <c r="J112" s="580"/>
      <c r="K112" s="543"/>
      <c r="L112" s="581"/>
      <c r="M112" s="542"/>
      <c r="N112" s="543"/>
      <c r="O112" s="544"/>
      <c r="Q112" s="511"/>
      <c r="T112" s="511"/>
      <c r="U112" s="1128"/>
    </row>
    <row r="113" spans="1:21" s="436" customFormat="1" ht="11.1" customHeight="1" x14ac:dyDescent="0.15">
      <c r="A113" s="358"/>
      <c r="B113" s="232" t="s">
        <v>959</v>
      </c>
      <c r="C113" s="469" t="s">
        <v>953</v>
      </c>
      <c r="D113" s="462"/>
      <c r="E113" s="24"/>
      <c r="F113" s="21"/>
      <c r="G113" s="22"/>
      <c r="H113" s="2"/>
      <c r="I113" s="339"/>
      <c r="J113" s="318"/>
      <c r="K113" s="24"/>
      <c r="L113" s="2"/>
      <c r="M113" s="233"/>
      <c r="N113" s="24"/>
      <c r="O113" s="319"/>
      <c r="Q113" s="511"/>
      <c r="T113" s="511"/>
      <c r="U113" s="1128"/>
    </row>
    <row r="114" spans="1:21" s="436" customFormat="1" ht="11.1" customHeight="1" x14ac:dyDescent="0.15">
      <c r="A114" s="440"/>
      <c r="B114" s="463" t="s">
        <v>952</v>
      </c>
      <c r="C114" s="464" t="s">
        <v>940</v>
      </c>
      <c r="D114" s="465">
        <v>1</v>
      </c>
      <c r="E114" s="246" t="s">
        <v>628</v>
      </c>
      <c r="F114" s="466"/>
      <c r="G114" s="467"/>
      <c r="H114" s="239"/>
      <c r="I114" s="468"/>
      <c r="J114" s="320"/>
      <c r="K114" s="23"/>
      <c r="L114" s="22"/>
      <c r="M114" s="244">
        <v>1</v>
      </c>
      <c r="N114" s="23" t="s">
        <v>1211</v>
      </c>
      <c r="O114" s="321"/>
      <c r="P114" s="513"/>
      <c r="Q114" s="518"/>
      <c r="R114" s="513"/>
      <c r="S114" s="513"/>
      <c r="T114" s="511"/>
      <c r="U114" s="1128"/>
    </row>
    <row r="115" spans="1:21" s="436" customFormat="1" ht="11.1" customHeight="1" x14ac:dyDescent="0.15">
      <c r="A115" s="247"/>
      <c r="B115" s="232"/>
      <c r="C115" s="461" t="s">
        <v>954</v>
      </c>
      <c r="D115" s="462"/>
      <c r="E115" s="24"/>
      <c r="F115" s="21"/>
      <c r="G115" s="22"/>
      <c r="H115" s="2"/>
      <c r="I115" s="339"/>
      <c r="J115" s="580"/>
      <c r="K115" s="543"/>
      <c r="L115" s="581"/>
      <c r="M115" s="542"/>
      <c r="N115" s="543"/>
      <c r="O115" s="544"/>
      <c r="Q115" s="511"/>
      <c r="T115" s="511"/>
      <c r="U115" s="1128"/>
    </row>
    <row r="116" spans="1:21" s="436" customFormat="1" ht="11.1" customHeight="1" x14ac:dyDescent="0.15">
      <c r="A116" s="358"/>
      <c r="B116" s="232" t="s">
        <v>960</v>
      </c>
      <c r="C116" s="469" t="s">
        <v>955</v>
      </c>
      <c r="D116" s="462"/>
      <c r="E116" s="24"/>
      <c r="F116" s="21"/>
      <c r="G116" s="22"/>
      <c r="H116" s="2"/>
      <c r="I116" s="339"/>
      <c r="J116" s="318"/>
      <c r="K116" s="24"/>
      <c r="L116" s="2"/>
      <c r="M116" s="233"/>
      <c r="N116" s="24"/>
      <c r="O116" s="319"/>
      <c r="Q116" s="511"/>
      <c r="T116" s="511"/>
      <c r="U116" s="1128"/>
    </row>
    <row r="117" spans="1:21" s="436" customFormat="1" ht="11.1" customHeight="1" x14ac:dyDescent="0.15">
      <c r="A117" s="440"/>
      <c r="B117" s="463" t="s">
        <v>952</v>
      </c>
      <c r="C117" s="464" t="s">
        <v>949</v>
      </c>
      <c r="D117" s="465">
        <v>1</v>
      </c>
      <c r="E117" s="246" t="s">
        <v>628</v>
      </c>
      <c r="F117" s="466"/>
      <c r="G117" s="467"/>
      <c r="H117" s="239"/>
      <c r="I117" s="468"/>
      <c r="J117" s="320"/>
      <c r="K117" s="23"/>
      <c r="L117" s="578"/>
      <c r="M117" s="244">
        <v>1</v>
      </c>
      <c r="N117" s="23" t="s">
        <v>1211</v>
      </c>
      <c r="O117" s="321"/>
      <c r="P117" s="513"/>
      <c r="Q117" s="518"/>
      <c r="R117" s="513"/>
      <c r="S117" s="513"/>
      <c r="T117" s="511"/>
      <c r="U117" s="1128"/>
    </row>
    <row r="118" spans="1:21" s="436" customFormat="1" ht="11.1" customHeight="1" x14ac:dyDescent="0.15">
      <c r="A118" s="247"/>
      <c r="B118" s="232"/>
      <c r="C118" s="461" t="s">
        <v>954</v>
      </c>
      <c r="D118" s="462"/>
      <c r="E118" s="24"/>
      <c r="F118" s="21"/>
      <c r="G118" s="22"/>
      <c r="H118" s="2"/>
      <c r="I118" s="339"/>
      <c r="J118" s="580"/>
      <c r="K118" s="543"/>
      <c r="L118" s="581"/>
      <c r="M118" s="542"/>
      <c r="N118" s="543"/>
      <c r="O118" s="544"/>
      <c r="Q118" s="511"/>
      <c r="T118" s="511"/>
      <c r="U118" s="1128"/>
    </row>
    <row r="119" spans="1:21" s="436" customFormat="1" ht="11.1" customHeight="1" x14ac:dyDescent="0.15">
      <c r="A119" s="358"/>
      <c r="B119" s="232" t="s">
        <v>961</v>
      </c>
      <c r="C119" s="469" t="s">
        <v>956</v>
      </c>
      <c r="D119" s="462"/>
      <c r="E119" s="24"/>
      <c r="F119" s="21"/>
      <c r="G119" s="22"/>
      <c r="H119" s="2"/>
      <c r="I119" s="339"/>
      <c r="J119" s="318"/>
      <c r="K119" s="24"/>
      <c r="L119" s="2"/>
      <c r="M119" s="233"/>
      <c r="N119" s="24"/>
      <c r="O119" s="319"/>
      <c r="Q119" s="511"/>
      <c r="T119" s="511"/>
      <c r="U119" s="1128"/>
    </row>
    <row r="120" spans="1:21" s="436" customFormat="1" ht="11.1" customHeight="1" x14ac:dyDescent="0.15">
      <c r="A120" s="440"/>
      <c r="B120" s="463" t="s">
        <v>952</v>
      </c>
      <c r="C120" s="464" t="s">
        <v>940</v>
      </c>
      <c r="D120" s="465">
        <v>1</v>
      </c>
      <c r="E120" s="246" t="s">
        <v>628</v>
      </c>
      <c r="F120" s="466"/>
      <c r="G120" s="467"/>
      <c r="H120" s="239"/>
      <c r="I120" s="468"/>
      <c r="J120" s="320"/>
      <c r="K120" s="23"/>
      <c r="L120" s="22"/>
      <c r="M120" s="244">
        <v>1</v>
      </c>
      <c r="N120" s="23" t="s">
        <v>1211</v>
      </c>
      <c r="O120" s="321"/>
      <c r="P120" s="513"/>
      <c r="Q120" s="518"/>
      <c r="R120" s="513"/>
      <c r="S120" s="513"/>
      <c r="T120" s="511"/>
      <c r="U120" s="1128"/>
    </row>
    <row r="121" spans="1:21" s="436" customFormat="1" ht="11.1" customHeight="1" x14ac:dyDescent="0.15">
      <c r="A121" s="247"/>
      <c r="B121" s="232"/>
      <c r="C121" s="461" t="s">
        <v>954</v>
      </c>
      <c r="D121" s="462"/>
      <c r="E121" s="24"/>
      <c r="F121" s="21"/>
      <c r="G121" s="22"/>
      <c r="H121" s="2"/>
      <c r="I121" s="339"/>
      <c r="J121" s="580"/>
      <c r="K121" s="543"/>
      <c r="L121" s="581"/>
      <c r="M121" s="542"/>
      <c r="N121" s="543"/>
      <c r="O121" s="544"/>
      <c r="Q121" s="511"/>
      <c r="T121" s="511"/>
      <c r="U121" s="1128"/>
    </row>
    <row r="122" spans="1:21" s="436" customFormat="1" ht="11.1" customHeight="1" x14ac:dyDescent="0.15">
      <c r="A122" s="358"/>
      <c r="B122" s="232" t="s">
        <v>962</v>
      </c>
      <c r="C122" s="469" t="s">
        <v>955</v>
      </c>
      <c r="D122" s="462"/>
      <c r="E122" s="24"/>
      <c r="F122" s="21"/>
      <c r="G122" s="22"/>
      <c r="H122" s="2"/>
      <c r="I122" s="339"/>
      <c r="J122" s="318"/>
      <c r="K122" s="24"/>
      <c r="L122" s="2"/>
      <c r="M122" s="233"/>
      <c r="N122" s="24"/>
      <c r="O122" s="319"/>
      <c r="Q122" s="511"/>
      <c r="T122" s="511"/>
      <c r="U122" s="1128"/>
    </row>
    <row r="123" spans="1:21" s="436" customFormat="1" ht="11.1" customHeight="1" x14ac:dyDescent="0.15">
      <c r="A123" s="440"/>
      <c r="B123" s="463" t="s">
        <v>952</v>
      </c>
      <c r="C123" s="464" t="s">
        <v>950</v>
      </c>
      <c r="D123" s="465">
        <v>1</v>
      </c>
      <c r="E123" s="246" t="s">
        <v>628</v>
      </c>
      <c r="F123" s="466"/>
      <c r="G123" s="467"/>
      <c r="H123" s="239"/>
      <c r="I123" s="468"/>
      <c r="J123" s="320"/>
      <c r="K123" s="23"/>
      <c r="L123" s="22"/>
      <c r="M123" s="244">
        <v>1</v>
      </c>
      <c r="N123" s="23" t="s">
        <v>1211</v>
      </c>
      <c r="O123" s="321"/>
      <c r="P123" s="513"/>
      <c r="Q123" s="518"/>
      <c r="R123" s="513"/>
      <c r="S123" s="513"/>
      <c r="T123" s="511"/>
      <c r="U123" s="1128"/>
    </row>
    <row r="124" spans="1:21" s="436" customFormat="1" ht="11.1" customHeight="1" x14ac:dyDescent="0.15">
      <c r="A124" s="247"/>
      <c r="B124" s="232"/>
      <c r="C124" s="461" t="s">
        <v>954</v>
      </c>
      <c r="D124" s="462"/>
      <c r="E124" s="24"/>
      <c r="F124" s="21"/>
      <c r="G124" s="22"/>
      <c r="H124" s="2"/>
      <c r="I124" s="339"/>
      <c r="J124" s="580"/>
      <c r="K124" s="543"/>
      <c r="L124" s="581"/>
      <c r="M124" s="542"/>
      <c r="N124" s="543"/>
      <c r="O124" s="544"/>
      <c r="Q124" s="511"/>
      <c r="T124" s="511"/>
      <c r="U124" s="1128"/>
    </row>
    <row r="125" spans="1:21" s="436" customFormat="1" ht="11.1" customHeight="1" x14ac:dyDescent="0.15">
      <c r="A125" s="358"/>
      <c r="B125" s="232" t="s">
        <v>963</v>
      </c>
      <c r="C125" s="469" t="s">
        <v>953</v>
      </c>
      <c r="D125" s="462"/>
      <c r="E125" s="24"/>
      <c r="F125" s="21"/>
      <c r="G125" s="22"/>
      <c r="H125" s="2"/>
      <c r="I125" s="339"/>
      <c r="J125" s="318"/>
      <c r="K125" s="24"/>
      <c r="L125" s="2"/>
      <c r="M125" s="233"/>
      <c r="N125" s="24"/>
      <c r="O125" s="319"/>
      <c r="Q125" s="511"/>
      <c r="T125" s="511"/>
      <c r="U125" s="1128"/>
    </row>
    <row r="126" spans="1:21" s="436" customFormat="1" ht="11.1" customHeight="1" x14ac:dyDescent="0.15">
      <c r="A126" s="440"/>
      <c r="B126" s="463" t="s">
        <v>952</v>
      </c>
      <c r="C126" s="464" t="s">
        <v>940</v>
      </c>
      <c r="D126" s="465">
        <v>2</v>
      </c>
      <c r="E126" s="246" t="s">
        <v>628</v>
      </c>
      <c r="F126" s="466"/>
      <c r="G126" s="467"/>
      <c r="H126" s="239"/>
      <c r="I126" s="468"/>
      <c r="J126" s="320"/>
      <c r="K126" s="23"/>
      <c r="L126" s="22"/>
      <c r="M126" s="244">
        <v>2</v>
      </c>
      <c r="N126" s="23" t="s">
        <v>1211</v>
      </c>
      <c r="O126" s="321"/>
      <c r="P126" s="513"/>
      <c r="Q126" s="518"/>
      <c r="R126" s="513"/>
      <c r="S126" s="513"/>
      <c r="T126" s="511"/>
      <c r="U126" s="1128"/>
    </row>
    <row r="127" spans="1:21" s="436" customFormat="1" ht="11.1" customHeight="1" x14ac:dyDescent="0.15">
      <c r="A127" s="247"/>
      <c r="B127" s="232"/>
      <c r="C127" s="461" t="s">
        <v>954</v>
      </c>
      <c r="D127" s="462"/>
      <c r="E127" s="24"/>
      <c r="F127" s="21"/>
      <c r="G127" s="22"/>
      <c r="H127" s="2"/>
      <c r="I127" s="339"/>
      <c r="J127" s="580"/>
      <c r="K127" s="543"/>
      <c r="L127" s="581"/>
      <c r="M127" s="542"/>
      <c r="N127" s="543"/>
      <c r="O127" s="544"/>
      <c r="Q127" s="511"/>
      <c r="T127" s="511"/>
      <c r="U127" s="1128"/>
    </row>
    <row r="128" spans="1:21" s="436" customFormat="1" ht="11.1" customHeight="1" x14ac:dyDescent="0.15">
      <c r="A128" s="358"/>
      <c r="B128" s="232" t="s">
        <v>964</v>
      </c>
      <c r="C128" s="469" t="s">
        <v>956</v>
      </c>
      <c r="D128" s="462"/>
      <c r="E128" s="24"/>
      <c r="F128" s="21"/>
      <c r="G128" s="22"/>
      <c r="H128" s="2"/>
      <c r="I128" s="339"/>
      <c r="J128" s="318"/>
      <c r="K128" s="24"/>
      <c r="L128" s="2"/>
      <c r="M128" s="233"/>
      <c r="N128" s="24"/>
      <c r="O128" s="319"/>
      <c r="Q128" s="511"/>
      <c r="T128" s="511"/>
      <c r="U128" s="1128"/>
    </row>
    <row r="129" spans="1:21" s="436" customFormat="1" ht="11.1" customHeight="1" x14ac:dyDescent="0.15">
      <c r="A129" s="440"/>
      <c r="B129" s="463" t="s">
        <v>957</v>
      </c>
      <c r="C129" s="464" t="s">
        <v>958</v>
      </c>
      <c r="D129" s="465">
        <v>1</v>
      </c>
      <c r="E129" s="246" t="s">
        <v>628</v>
      </c>
      <c r="F129" s="466"/>
      <c r="G129" s="467"/>
      <c r="H129" s="239"/>
      <c r="I129" s="468"/>
      <c r="J129" s="320"/>
      <c r="K129" s="23"/>
      <c r="L129" s="22"/>
      <c r="M129" s="244">
        <v>1</v>
      </c>
      <c r="N129" s="23" t="s">
        <v>1211</v>
      </c>
      <c r="O129" s="321"/>
      <c r="P129" s="513"/>
      <c r="Q129" s="518"/>
      <c r="R129" s="513"/>
      <c r="S129" s="513"/>
      <c r="T129" s="511"/>
      <c r="U129" s="1128"/>
    </row>
    <row r="130" spans="1:21" s="436" customFormat="1" ht="11.1" customHeight="1" x14ac:dyDescent="0.15">
      <c r="A130" s="247"/>
      <c r="B130" s="232"/>
      <c r="C130" s="461" t="s">
        <v>954</v>
      </c>
      <c r="D130" s="462"/>
      <c r="E130" s="24"/>
      <c r="F130" s="21"/>
      <c r="G130" s="22"/>
      <c r="H130" s="2"/>
      <c r="I130" s="339"/>
      <c r="J130" s="580"/>
      <c r="K130" s="543"/>
      <c r="L130" s="581"/>
      <c r="M130" s="542"/>
      <c r="N130" s="543"/>
      <c r="O130" s="544"/>
      <c r="Q130" s="511"/>
      <c r="T130" s="511"/>
      <c r="U130" s="1128"/>
    </row>
    <row r="131" spans="1:21" s="436" customFormat="1" ht="11.1" customHeight="1" x14ac:dyDescent="0.15">
      <c r="A131" s="358"/>
      <c r="B131" s="232" t="s">
        <v>965</v>
      </c>
      <c r="C131" s="469" t="s">
        <v>956</v>
      </c>
      <c r="D131" s="462"/>
      <c r="E131" s="24"/>
      <c r="F131" s="21"/>
      <c r="G131" s="22"/>
      <c r="H131" s="2"/>
      <c r="I131" s="339"/>
      <c r="J131" s="318"/>
      <c r="K131" s="24"/>
      <c r="L131" s="2"/>
      <c r="M131" s="233"/>
      <c r="N131" s="24"/>
      <c r="O131" s="319"/>
      <c r="Q131" s="511"/>
      <c r="T131" s="511"/>
      <c r="U131" s="1128"/>
    </row>
    <row r="132" spans="1:21" s="436" customFormat="1" ht="11.1" customHeight="1" x14ac:dyDescent="0.15">
      <c r="A132" s="440"/>
      <c r="B132" s="463" t="s">
        <v>957</v>
      </c>
      <c r="C132" s="464" t="s">
        <v>958</v>
      </c>
      <c r="D132" s="465">
        <v>1</v>
      </c>
      <c r="E132" s="246" t="s">
        <v>628</v>
      </c>
      <c r="F132" s="466"/>
      <c r="G132" s="467"/>
      <c r="H132" s="239"/>
      <c r="I132" s="468"/>
      <c r="J132" s="320"/>
      <c r="K132" s="23"/>
      <c r="L132" s="22"/>
      <c r="M132" s="244">
        <v>1</v>
      </c>
      <c r="N132" s="23" t="s">
        <v>1211</v>
      </c>
      <c r="O132" s="321"/>
      <c r="P132" s="513"/>
      <c r="Q132" s="518"/>
      <c r="R132" s="513"/>
      <c r="S132" s="513"/>
      <c r="T132" s="511"/>
      <c r="U132" s="1128"/>
    </row>
    <row r="133" spans="1:21" s="436" customFormat="1" ht="11.1" customHeight="1" x14ac:dyDescent="0.15">
      <c r="A133" s="247"/>
      <c r="B133" s="232"/>
      <c r="C133" s="461" t="s">
        <v>954</v>
      </c>
      <c r="D133" s="462"/>
      <c r="E133" s="24"/>
      <c r="F133" s="21"/>
      <c r="G133" s="22"/>
      <c r="H133" s="2"/>
      <c r="I133" s="339"/>
      <c r="J133" s="580"/>
      <c r="K133" s="543"/>
      <c r="L133" s="581"/>
      <c r="M133" s="542"/>
      <c r="N133" s="543"/>
      <c r="O133" s="544"/>
      <c r="Q133" s="511"/>
      <c r="T133" s="511"/>
      <c r="U133" s="1128"/>
    </row>
    <row r="134" spans="1:21" s="436" customFormat="1" ht="11.1" customHeight="1" x14ac:dyDescent="0.15">
      <c r="A134" s="358"/>
      <c r="B134" s="232" t="s">
        <v>966</v>
      </c>
      <c r="C134" s="469" t="s">
        <v>955</v>
      </c>
      <c r="D134" s="462"/>
      <c r="E134" s="24"/>
      <c r="F134" s="21"/>
      <c r="G134" s="22"/>
      <c r="H134" s="2"/>
      <c r="I134" s="339"/>
      <c r="J134" s="318"/>
      <c r="K134" s="24"/>
      <c r="L134" s="2"/>
      <c r="M134" s="233"/>
      <c r="N134" s="24"/>
      <c r="O134" s="319"/>
      <c r="Q134" s="511"/>
      <c r="T134" s="511"/>
      <c r="U134" s="1128"/>
    </row>
    <row r="135" spans="1:21" s="436" customFormat="1" ht="11.1" customHeight="1" x14ac:dyDescent="0.15">
      <c r="A135" s="440"/>
      <c r="B135" s="463" t="s">
        <v>952</v>
      </c>
      <c r="C135" s="464" t="s">
        <v>1016</v>
      </c>
      <c r="D135" s="465">
        <v>2</v>
      </c>
      <c r="E135" s="246" t="s">
        <v>628</v>
      </c>
      <c r="F135" s="466"/>
      <c r="G135" s="467"/>
      <c r="H135" s="239"/>
      <c r="I135" s="468"/>
      <c r="J135" s="320">
        <v>2</v>
      </c>
      <c r="K135" s="23" t="s">
        <v>1211</v>
      </c>
      <c r="L135" s="22"/>
      <c r="M135" s="244"/>
      <c r="N135" s="23"/>
      <c r="O135" s="321"/>
      <c r="P135" s="513"/>
      <c r="Q135" s="518"/>
      <c r="R135" s="513"/>
      <c r="S135" s="513"/>
      <c r="T135" s="511"/>
      <c r="U135" s="1128"/>
    </row>
    <row r="136" spans="1:21" s="436" customFormat="1" ht="11.1" customHeight="1" x14ac:dyDescent="0.15">
      <c r="A136" s="247"/>
      <c r="B136" s="232"/>
      <c r="C136" s="461" t="s">
        <v>954</v>
      </c>
      <c r="D136" s="462"/>
      <c r="E136" s="24"/>
      <c r="F136" s="21"/>
      <c r="G136" s="22"/>
      <c r="H136" s="2"/>
      <c r="I136" s="339"/>
      <c r="J136" s="580"/>
      <c r="K136" s="543"/>
      <c r="L136" s="581"/>
      <c r="M136" s="542"/>
      <c r="N136" s="543"/>
      <c r="O136" s="544"/>
      <c r="Q136" s="511"/>
      <c r="T136" s="511"/>
      <c r="U136" s="1128"/>
    </row>
    <row r="137" spans="1:21" s="436" customFormat="1" ht="11.1" customHeight="1" x14ac:dyDescent="0.15">
      <c r="A137" s="358"/>
      <c r="B137" s="232" t="s">
        <v>967</v>
      </c>
      <c r="C137" s="469" t="s">
        <v>953</v>
      </c>
      <c r="D137" s="462"/>
      <c r="E137" s="24"/>
      <c r="F137" s="21"/>
      <c r="G137" s="22"/>
      <c r="H137" s="2"/>
      <c r="I137" s="339"/>
      <c r="J137" s="318"/>
      <c r="K137" s="24"/>
      <c r="L137" s="2"/>
      <c r="M137" s="233"/>
      <c r="N137" s="24"/>
      <c r="O137" s="319"/>
      <c r="Q137" s="511"/>
      <c r="T137" s="511"/>
      <c r="U137" s="1128"/>
    </row>
    <row r="138" spans="1:21" s="436" customFormat="1" ht="11.1" customHeight="1" x14ac:dyDescent="0.15">
      <c r="A138" s="440"/>
      <c r="B138" s="463" t="s">
        <v>952</v>
      </c>
      <c r="C138" s="464" t="s">
        <v>940</v>
      </c>
      <c r="D138" s="465">
        <v>1</v>
      </c>
      <c r="E138" s="246" t="s">
        <v>628</v>
      </c>
      <c r="F138" s="466"/>
      <c r="G138" s="467"/>
      <c r="H138" s="239"/>
      <c r="I138" s="468"/>
      <c r="J138" s="320">
        <v>1</v>
      </c>
      <c r="K138" s="23" t="s">
        <v>1211</v>
      </c>
      <c r="L138" s="22"/>
      <c r="M138" s="244"/>
      <c r="N138" s="23"/>
      <c r="O138" s="321"/>
      <c r="P138" s="513"/>
      <c r="Q138" s="518"/>
      <c r="R138" s="513"/>
      <c r="S138" s="513"/>
      <c r="T138" s="511"/>
      <c r="U138" s="1128"/>
    </row>
    <row r="139" spans="1:21" s="436" customFormat="1" ht="11.1" customHeight="1" x14ac:dyDescent="0.15">
      <c r="A139" s="247"/>
      <c r="B139" s="232"/>
      <c r="C139" s="461" t="s">
        <v>954</v>
      </c>
      <c r="D139" s="462"/>
      <c r="E139" s="24"/>
      <c r="F139" s="21"/>
      <c r="G139" s="22"/>
      <c r="H139" s="2"/>
      <c r="I139" s="339"/>
      <c r="J139" s="580"/>
      <c r="K139" s="543"/>
      <c r="L139" s="581"/>
      <c r="M139" s="542"/>
      <c r="N139" s="543"/>
      <c r="O139" s="544"/>
      <c r="Q139" s="511"/>
      <c r="T139" s="511"/>
      <c r="U139" s="1128"/>
    </row>
    <row r="140" spans="1:21" s="436" customFormat="1" ht="11.1" customHeight="1" x14ac:dyDescent="0.15">
      <c r="A140" s="358"/>
      <c r="B140" s="232" t="s">
        <v>968</v>
      </c>
      <c r="C140" s="469" t="s">
        <v>953</v>
      </c>
      <c r="D140" s="462"/>
      <c r="E140" s="24"/>
      <c r="F140" s="21"/>
      <c r="G140" s="22"/>
      <c r="H140" s="2"/>
      <c r="I140" s="339"/>
      <c r="J140" s="318"/>
      <c r="K140" s="24"/>
      <c r="L140" s="2"/>
      <c r="M140" s="233"/>
      <c r="N140" s="24"/>
      <c r="O140" s="319"/>
      <c r="Q140" s="511"/>
      <c r="T140" s="511"/>
      <c r="U140" s="1128"/>
    </row>
    <row r="141" spans="1:21" s="436" customFormat="1" ht="11.1" customHeight="1" x14ac:dyDescent="0.15">
      <c r="A141" s="440"/>
      <c r="B141" s="463" t="s">
        <v>957</v>
      </c>
      <c r="C141" s="464" t="s">
        <v>969</v>
      </c>
      <c r="D141" s="465">
        <v>1</v>
      </c>
      <c r="E141" s="246" t="s">
        <v>628</v>
      </c>
      <c r="F141" s="466"/>
      <c r="G141" s="467"/>
      <c r="H141" s="239"/>
      <c r="I141" s="468"/>
      <c r="J141" s="320">
        <v>1</v>
      </c>
      <c r="K141" s="23" t="s">
        <v>1211</v>
      </c>
      <c r="L141" s="22"/>
      <c r="M141" s="244"/>
      <c r="N141" s="23"/>
      <c r="O141" s="321"/>
      <c r="P141" s="513"/>
      <c r="Q141" s="518"/>
      <c r="R141" s="513"/>
      <c r="S141" s="513"/>
      <c r="T141" s="511"/>
      <c r="U141" s="1128"/>
    </row>
    <row r="142" spans="1:21" s="436" customFormat="1" ht="11.1" customHeight="1" x14ac:dyDescent="0.15">
      <c r="A142" s="247"/>
      <c r="B142" s="232"/>
      <c r="C142" s="461" t="s">
        <v>954</v>
      </c>
      <c r="D142" s="462"/>
      <c r="E142" s="24"/>
      <c r="F142" s="21"/>
      <c r="G142" s="22"/>
      <c r="H142" s="2"/>
      <c r="I142" s="339"/>
      <c r="J142" s="580"/>
      <c r="K142" s="543"/>
      <c r="L142" s="581"/>
      <c r="M142" s="542"/>
      <c r="N142" s="543"/>
      <c r="O142" s="544"/>
      <c r="Q142" s="511"/>
      <c r="T142" s="511"/>
      <c r="U142" s="1128"/>
    </row>
    <row r="143" spans="1:21" s="436" customFormat="1" ht="11.1" customHeight="1" x14ac:dyDescent="0.15">
      <c r="A143" s="358"/>
      <c r="B143" s="232" t="s">
        <v>970</v>
      </c>
      <c r="C143" s="469" t="s">
        <v>953</v>
      </c>
      <c r="D143" s="462"/>
      <c r="E143" s="24"/>
      <c r="F143" s="21"/>
      <c r="G143" s="22"/>
      <c r="H143" s="2"/>
      <c r="I143" s="339"/>
      <c r="J143" s="318"/>
      <c r="K143" s="24"/>
      <c r="L143" s="2"/>
      <c r="M143" s="233"/>
      <c r="N143" s="24"/>
      <c r="O143" s="319"/>
      <c r="Q143" s="511"/>
      <c r="T143" s="511"/>
      <c r="U143" s="1128"/>
    </row>
    <row r="144" spans="1:21" s="436" customFormat="1" ht="11.1" customHeight="1" x14ac:dyDescent="0.15">
      <c r="A144" s="440"/>
      <c r="B144" s="463" t="s">
        <v>952</v>
      </c>
      <c r="C144" s="464" t="s">
        <v>940</v>
      </c>
      <c r="D144" s="465">
        <v>1</v>
      </c>
      <c r="E144" s="246" t="s">
        <v>628</v>
      </c>
      <c r="F144" s="466"/>
      <c r="G144" s="467"/>
      <c r="H144" s="239"/>
      <c r="I144" s="468"/>
      <c r="J144" s="320">
        <v>1</v>
      </c>
      <c r="K144" s="23" t="s">
        <v>1211</v>
      </c>
      <c r="L144" s="22"/>
      <c r="M144" s="244"/>
      <c r="N144" s="23"/>
      <c r="O144" s="321"/>
      <c r="P144" s="513"/>
      <c r="Q144" s="518"/>
      <c r="R144" s="513"/>
      <c r="S144" s="513"/>
      <c r="T144" s="511"/>
      <c r="U144" s="1128"/>
    </row>
    <row r="145" spans="1:21" s="436" customFormat="1" ht="11.1" customHeight="1" x14ac:dyDescent="0.15">
      <c r="A145" s="247"/>
      <c r="B145" s="232"/>
      <c r="C145" s="461" t="s">
        <v>954</v>
      </c>
      <c r="D145" s="462"/>
      <c r="E145" s="24"/>
      <c r="F145" s="21"/>
      <c r="G145" s="22"/>
      <c r="H145" s="2"/>
      <c r="I145" s="339"/>
      <c r="J145" s="580"/>
      <c r="K145" s="543"/>
      <c r="L145" s="581"/>
      <c r="M145" s="542"/>
      <c r="N145" s="543"/>
      <c r="O145" s="544"/>
      <c r="Q145" s="511"/>
      <c r="T145" s="511"/>
      <c r="U145" s="1128"/>
    </row>
    <row r="146" spans="1:21" s="436" customFormat="1" ht="11.1" customHeight="1" x14ac:dyDescent="0.15">
      <c r="A146" s="358"/>
      <c r="B146" s="232" t="s">
        <v>971</v>
      </c>
      <c r="C146" s="469" t="s">
        <v>955</v>
      </c>
      <c r="D146" s="462"/>
      <c r="E146" s="24"/>
      <c r="F146" s="21"/>
      <c r="G146" s="22"/>
      <c r="H146" s="2"/>
      <c r="I146" s="339"/>
      <c r="J146" s="318"/>
      <c r="K146" s="24"/>
      <c r="L146" s="2"/>
      <c r="M146" s="233"/>
      <c r="N146" s="24"/>
      <c r="O146" s="319"/>
      <c r="Q146" s="511"/>
      <c r="T146" s="511"/>
      <c r="U146" s="1128"/>
    </row>
    <row r="147" spans="1:21" s="436" customFormat="1" ht="11.1" customHeight="1" x14ac:dyDescent="0.15">
      <c r="A147" s="440"/>
      <c r="B147" s="463" t="s">
        <v>952</v>
      </c>
      <c r="C147" s="464" t="s">
        <v>940</v>
      </c>
      <c r="D147" s="465">
        <v>2</v>
      </c>
      <c r="E147" s="246" t="s">
        <v>628</v>
      </c>
      <c r="F147" s="466"/>
      <c r="G147" s="467"/>
      <c r="H147" s="239"/>
      <c r="I147" s="468"/>
      <c r="J147" s="320">
        <v>2</v>
      </c>
      <c r="K147" s="23" t="s">
        <v>1211</v>
      </c>
      <c r="L147" s="22"/>
      <c r="M147" s="244"/>
      <c r="N147" s="23"/>
      <c r="O147" s="321"/>
      <c r="P147" s="513"/>
      <c r="Q147" s="518"/>
      <c r="R147" s="513"/>
      <c r="S147" s="513"/>
      <c r="T147" s="511"/>
      <c r="U147" s="1128"/>
    </row>
    <row r="148" spans="1:21" s="436" customFormat="1" ht="11.1" customHeight="1" x14ac:dyDescent="0.15">
      <c r="A148" s="247"/>
      <c r="B148" s="232"/>
      <c r="C148" s="461" t="s">
        <v>954</v>
      </c>
      <c r="D148" s="462"/>
      <c r="E148" s="24"/>
      <c r="F148" s="21"/>
      <c r="G148" s="22"/>
      <c r="H148" s="2"/>
      <c r="I148" s="339"/>
      <c r="J148" s="580"/>
      <c r="K148" s="543"/>
      <c r="L148" s="581"/>
      <c r="M148" s="542"/>
      <c r="N148" s="543"/>
      <c r="O148" s="544"/>
      <c r="Q148" s="511"/>
      <c r="T148" s="511"/>
      <c r="U148" s="1128"/>
    </row>
    <row r="149" spans="1:21" s="436" customFormat="1" ht="11.1" customHeight="1" x14ac:dyDescent="0.15">
      <c r="A149" s="358"/>
      <c r="B149" s="232" t="s">
        <v>972</v>
      </c>
      <c r="C149" s="469" t="s">
        <v>953</v>
      </c>
      <c r="D149" s="462"/>
      <c r="E149" s="24"/>
      <c r="F149" s="21"/>
      <c r="G149" s="22"/>
      <c r="H149" s="2"/>
      <c r="I149" s="339"/>
      <c r="J149" s="318"/>
      <c r="K149" s="24"/>
      <c r="L149" s="2"/>
      <c r="M149" s="233"/>
      <c r="N149" s="24"/>
      <c r="O149" s="319"/>
      <c r="Q149" s="511"/>
      <c r="T149" s="511"/>
      <c r="U149" s="1128"/>
    </row>
    <row r="150" spans="1:21" s="436" customFormat="1" ht="11.1" customHeight="1" x14ac:dyDescent="0.15">
      <c r="A150" s="440"/>
      <c r="B150" s="463" t="s">
        <v>952</v>
      </c>
      <c r="C150" s="464" t="s">
        <v>943</v>
      </c>
      <c r="D150" s="465">
        <v>1</v>
      </c>
      <c r="E150" s="246" t="s">
        <v>628</v>
      </c>
      <c r="F150" s="466"/>
      <c r="G150" s="467"/>
      <c r="H150" s="239"/>
      <c r="I150" s="468"/>
      <c r="J150" s="320">
        <v>1</v>
      </c>
      <c r="K150" s="23" t="s">
        <v>1211</v>
      </c>
      <c r="L150" s="22"/>
      <c r="M150" s="244"/>
      <c r="N150" s="23"/>
      <c r="O150" s="321"/>
      <c r="P150" s="513"/>
      <c r="Q150" s="518"/>
      <c r="R150" s="513"/>
      <c r="S150" s="513"/>
      <c r="T150" s="511"/>
      <c r="U150" s="1128"/>
    </row>
    <row r="151" spans="1:21" s="16" customFormat="1" ht="11.1" customHeight="1" x14ac:dyDescent="0.15">
      <c r="A151" s="441"/>
      <c r="B151" s="442"/>
      <c r="C151" s="443"/>
      <c r="D151" s="435"/>
      <c r="E151" s="387"/>
      <c r="F151" s="388"/>
      <c r="G151" s="389"/>
      <c r="H151" s="444"/>
      <c r="I151" s="391"/>
      <c r="J151" s="427"/>
      <c r="K151" s="387"/>
      <c r="L151" s="509"/>
      <c r="M151" s="398"/>
      <c r="N151" s="359"/>
      <c r="O151" s="399"/>
      <c r="P151" s="471"/>
      <c r="Q151" s="478"/>
      <c r="T151" s="478"/>
    </row>
    <row r="152" spans="1:21" s="16" customFormat="1" ht="11.1" customHeight="1" x14ac:dyDescent="0.15">
      <c r="A152" s="247"/>
      <c r="B152" s="445"/>
      <c r="C152" s="443"/>
      <c r="D152" s="435"/>
      <c r="E152" s="387"/>
      <c r="F152" s="388"/>
      <c r="G152" s="389"/>
      <c r="H152" s="390"/>
      <c r="I152" s="391"/>
      <c r="J152" s="427"/>
      <c r="K152" s="387"/>
      <c r="L152" s="446"/>
      <c r="M152" s="398"/>
      <c r="N152" s="359"/>
      <c r="O152" s="447"/>
      <c r="P152" s="471"/>
      <c r="Q152" s="478"/>
      <c r="T152" s="478"/>
    </row>
    <row r="153" spans="1:21" s="16" customFormat="1" ht="11.1" customHeight="1" x14ac:dyDescent="0.15">
      <c r="A153" s="448"/>
      <c r="B153" s="449"/>
      <c r="C153" s="450"/>
      <c r="D153" s="451"/>
      <c r="E153" s="452"/>
      <c r="F153" s="453"/>
      <c r="G153" s="454"/>
      <c r="H153" s="455"/>
      <c r="I153" s="456"/>
      <c r="J153" s="457"/>
      <c r="K153" s="452"/>
      <c r="L153" s="455"/>
      <c r="M153" s="458"/>
      <c r="N153" s="459"/>
      <c r="O153" s="460"/>
      <c r="P153" s="471"/>
      <c r="Q153" s="478"/>
      <c r="T153" s="478"/>
    </row>
    <row r="154" spans="1:21" s="3" customFormat="1" ht="13.5" x14ac:dyDescent="0.15">
      <c r="A154" s="1"/>
      <c r="B154" s="2"/>
      <c r="C154" s="240"/>
      <c r="D154" s="4"/>
      <c r="E154" s="5"/>
      <c r="F154" s="6"/>
      <c r="G154" s="7"/>
      <c r="H154" s="8"/>
      <c r="I154" s="9"/>
      <c r="K154" s="5"/>
      <c r="N154" s="8" t="s">
        <v>581</v>
      </c>
      <c r="O154" s="5">
        <v>4</v>
      </c>
      <c r="Q154" s="476"/>
      <c r="T154" s="476"/>
    </row>
    <row r="155" spans="1:21" s="10" customFormat="1" ht="30" customHeight="1" x14ac:dyDescent="0.15">
      <c r="A155" s="1089" t="s">
        <v>1800</v>
      </c>
      <c r="B155" s="1090"/>
      <c r="C155" s="1090"/>
      <c r="D155" s="1090"/>
      <c r="E155" s="1090"/>
      <c r="F155" s="1090"/>
      <c r="G155" s="1090"/>
      <c r="H155" s="1090"/>
      <c r="I155" s="1090"/>
      <c r="J155" s="1090"/>
      <c r="K155" s="1090"/>
      <c r="L155" s="1090"/>
      <c r="M155" s="1090"/>
      <c r="N155" s="1090"/>
      <c r="O155" s="1091"/>
      <c r="Q155" s="477"/>
      <c r="T155" s="477"/>
    </row>
    <row r="156" spans="1:21" s="10" customFormat="1" ht="13.5" customHeight="1" x14ac:dyDescent="0.15">
      <c r="A156" s="274"/>
      <c r="B156" s="27">
        <v>0</v>
      </c>
      <c r="C156" s="275"/>
      <c r="D156" s="275"/>
      <c r="E156" s="275"/>
      <c r="F156" s="275"/>
      <c r="G156" s="275"/>
      <c r="H156" s="275"/>
      <c r="I156" s="275"/>
      <c r="J156" s="275"/>
      <c r="K156" s="275"/>
      <c r="L156" s="275"/>
      <c r="M156" s="275"/>
      <c r="N156" s="275"/>
      <c r="O156" s="276"/>
      <c r="Q156" s="477"/>
      <c r="T156" s="477"/>
    </row>
    <row r="157" spans="1:21" s="10" customFormat="1" ht="15.95" customHeight="1" x14ac:dyDescent="0.15">
      <c r="A157" s="1092" t="s">
        <v>6</v>
      </c>
      <c r="B157" s="1095" t="s">
        <v>34</v>
      </c>
      <c r="C157" s="1098" t="s">
        <v>9</v>
      </c>
      <c r="D157" s="1101" t="s">
        <v>1850</v>
      </c>
      <c r="E157" s="1102"/>
      <c r="F157" s="1102"/>
      <c r="G157" s="1102"/>
      <c r="H157" s="1102"/>
      <c r="I157" s="1103"/>
      <c r="J157" s="1101" t="s">
        <v>1851</v>
      </c>
      <c r="K157" s="1102"/>
      <c r="L157" s="1107"/>
      <c r="M157" s="1109" t="s">
        <v>1852</v>
      </c>
      <c r="N157" s="1102"/>
      <c r="O157" s="1103"/>
      <c r="Q157" s="477"/>
      <c r="T157" s="477"/>
    </row>
    <row r="158" spans="1:21" s="10" customFormat="1" ht="15.95" customHeight="1" x14ac:dyDescent="0.15">
      <c r="A158" s="1093"/>
      <c r="B158" s="1096"/>
      <c r="C158" s="1099"/>
      <c r="D158" s="1104"/>
      <c r="E158" s="1105"/>
      <c r="F158" s="1105"/>
      <c r="G158" s="1105"/>
      <c r="H158" s="1105"/>
      <c r="I158" s="1106"/>
      <c r="J158" s="1104"/>
      <c r="K158" s="1105"/>
      <c r="L158" s="1108"/>
      <c r="M158" s="1110"/>
      <c r="N158" s="1105"/>
      <c r="O158" s="1106"/>
      <c r="Q158" s="477"/>
      <c r="T158" s="477"/>
    </row>
    <row r="159" spans="1:21" s="3" customFormat="1" ht="15.95" customHeight="1" x14ac:dyDescent="0.15">
      <c r="A159" s="1094"/>
      <c r="B159" s="1097"/>
      <c r="C159" s="1100"/>
      <c r="D159" s="334" t="s">
        <v>4</v>
      </c>
      <c r="E159" s="296" t="s">
        <v>5</v>
      </c>
      <c r="F159" s="297"/>
      <c r="G159" s="298"/>
      <c r="H159" s="1111"/>
      <c r="I159" s="1112"/>
      <c r="J159" s="326" t="s">
        <v>4</v>
      </c>
      <c r="K159" s="296" t="s">
        <v>5</v>
      </c>
      <c r="L159" s="299"/>
      <c r="M159" s="300" t="s">
        <v>4</v>
      </c>
      <c r="N159" s="296" t="s">
        <v>5</v>
      </c>
      <c r="O159" s="327"/>
      <c r="Q159" s="476"/>
      <c r="T159" s="476"/>
    </row>
    <row r="160" spans="1:21" s="16" customFormat="1" ht="11.1" customHeight="1" x14ac:dyDescent="0.15">
      <c r="A160" s="11"/>
      <c r="B160" s="232"/>
      <c r="C160" s="461"/>
      <c r="D160" s="462"/>
      <c r="E160" s="24"/>
      <c r="F160" s="21"/>
      <c r="G160" s="22"/>
      <c r="H160" s="2"/>
      <c r="I160" s="336"/>
      <c r="J160" s="328"/>
      <c r="K160" s="13"/>
      <c r="M160" s="231"/>
      <c r="N160" s="12"/>
      <c r="O160" s="329"/>
      <c r="Q160" s="478"/>
      <c r="T160" s="478"/>
      <c r="U160" s="1129"/>
    </row>
    <row r="161" spans="1:21" s="16" customFormat="1" ht="11.1" customHeight="1" x14ac:dyDescent="0.15">
      <c r="A161" s="358"/>
      <c r="B161" s="232"/>
      <c r="C161" s="469"/>
      <c r="D161" s="462"/>
      <c r="E161" s="24"/>
      <c r="F161" s="21"/>
      <c r="G161" s="22"/>
      <c r="H161" s="2"/>
      <c r="I161" s="336"/>
      <c r="J161" s="328"/>
      <c r="K161" s="13"/>
      <c r="M161" s="231"/>
      <c r="N161" s="12"/>
      <c r="O161" s="329"/>
      <c r="Q161" s="478"/>
      <c r="T161" s="478"/>
      <c r="U161" s="1129"/>
    </row>
    <row r="162" spans="1:21" s="16" customFormat="1" ht="11.1" customHeight="1" x14ac:dyDescent="0.15">
      <c r="A162" s="488" t="s">
        <v>976</v>
      </c>
      <c r="B162" s="487" t="s">
        <v>973</v>
      </c>
      <c r="C162" s="464"/>
      <c r="D162" s="465"/>
      <c r="E162" s="246"/>
      <c r="F162" s="466"/>
      <c r="G162" s="467"/>
      <c r="H162" s="239"/>
      <c r="I162" s="338"/>
      <c r="J162" s="328"/>
      <c r="K162" s="13"/>
      <c r="M162" s="231"/>
      <c r="N162" s="12"/>
      <c r="O162" s="329"/>
      <c r="P162" s="471"/>
      <c r="Q162" s="486"/>
      <c r="R162" s="471"/>
      <c r="S162" s="471"/>
      <c r="T162" s="478"/>
      <c r="U162" s="1129"/>
    </row>
    <row r="163" spans="1:21" s="436" customFormat="1" ht="11.1" customHeight="1" x14ac:dyDescent="0.15">
      <c r="A163" s="247"/>
      <c r="B163" s="232"/>
      <c r="C163" s="461" t="s">
        <v>954</v>
      </c>
      <c r="D163" s="462"/>
      <c r="E163" s="24"/>
      <c r="F163" s="21"/>
      <c r="G163" s="22"/>
      <c r="H163" s="2"/>
      <c r="I163" s="339"/>
      <c r="J163" s="580"/>
      <c r="K163" s="543"/>
      <c r="L163" s="581"/>
      <c r="M163" s="542"/>
      <c r="N163" s="543"/>
      <c r="O163" s="544"/>
      <c r="Q163" s="511"/>
      <c r="T163" s="511"/>
      <c r="U163" s="1128"/>
    </row>
    <row r="164" spans="1:21" s="436" customFormat="1" ht="11.1" customHeight="1" x14ac:dyDescent="0.15">
      <c r="A164" s="358"/>
      <c r="B164" s="232" t="s">
        <v>1017</v>
      </c>
      <c r="C164" s="469" t="s">
        <v>953</v>
      </c>
      <c r="D164" s="462"/>
      <c r="E164" s="24"/>
      <c r="F164" s="21"/>
      <c r="G164" s="22"/>
      <c r="H164" s="2"/>
      <c r="I164" s="339"/>
      <c r="J164" s="318"/>
      <c r="K164" s="24"/>
      <c r="L164" s="2"/>
      <c r="M164" s="233"/>
      <c r="N164" s="24"/>
      <c r="O164" s="319"/>
      <c r="Q164" s="511"/>
      <c r="T164" s="511"/>
      <c r="U164" s="1128"/>
    </row>
    <row r="165" spans="1:21" s="436" customFormat="1" ht="11.1" customHeight="1" x14ac:dyDescent="0.15">
      <c r="A165" s="440"/>
      <c r="B165" s="463" t="s">
        <v>952</v>
      </c>
      <c r="C165" s="464" t="s">
        <v>940</v>
      </c>
      <c r="D165" s="465">
        <v>2</v>
      </c>
      <c r="E165" s="246" t="s">
        <v>628</v>
      </c>
      <c r="F165" s="466"/>
      <c r="G165" s="467"/>
      <c r="H165" s="239"/>
      <c r="I165" s="468"/>
      <c r="J165" s="320">
        <v>2</v>
      </c>
      <c r="K165" s="23" t="s">
        <v>1211</v>
      </c>
      <c r="L165" s="578"/>
      <c r="M165" s="244"/>
      <c r="N165" s="23"/>
      <c r="O165" s="321"/>
      <c r="P165" s="513"/>
      <c r="Q165" s="518"/>
      <c r="R165" s="513"/>
      <c r="S165" s="513"/>
      <c r="T165" s="511"/>
      <c r="U165" s="1128"/>
    </row>
    <row r="166" spans="1:21" s="436" customFormat="1" ht="11.1" customHeight="1" x14ac:dyDescent="0.15">
      <c r="A166" s="247"/>
      <c r="B166" s="232"/>
      <c r="C166" s="461"/>
      <c r="D166" s="462"/>
      <c r="E166" s="24"/>
      <c r="F166" s="21"/>
      <c r="G166" s="22"/>
      <c r="H166" s="2"/>
      <c r="I166" s="339"/>
      <c r="J166" s="580"/>
      <c r="K166" s="543"/>
      <c r="L166" s="581"/>
      <c r="M166" s="542"/>
      <c r="N166" s="543"/>
      <c r="O166" s="544"/>
      <c r="Q166" s="511"/>
      <c r="T166" s="511"/>
      <c r="U166" s="1128"/>
    </row>
    <row r="167" spans="1:21" s="436" customFormat="1" ht="11.1" customHeight="1" x14ac:dyDescent="0.15">
      <c r="A167" s="358"/>
      <c r="B167" s="232"/>
      <c r="C167" s="469"/>
      <c r="D167" s="462"/>
      <c r="E167" s="24"/>
      <c r="F167" s="21"/>
      <c r="G167" s="22"/>
      <c r="H167" s="2"/>
      <c r="I167" s="339"/>
      <c r="J167" s="318"/>
      <c r="K167" s="24"/>
      <c r="L167" s="2"/>
      <c r="M167" s="233"/>
      <c r="N167" s="24"/>
      <c r="O167" s="319"/>
      <c r="Q167" s="511"/>
      <c r="T167" s="511"/>
      <c r="U167" s="1128"/>
    </row>
    <row r="168" spans="1:21" s="436" customFormat="1" ht="11.1" customHeight="1" x14ac:dyDescent="0.15">
      <c r="A168" s="440"/>
      <c r="B168" s="463" t="s">
        <v>812</v>
      </c>
      <c r="C168" s="464" t="s">
        <v>728</v>
      </c>
      <c r="D168" s="465">
        <v>1</v>
      </c>
      <c r="E168" s="246" t="s">
        <v>37</v>
      </c>
      <c r="F168" s="466"/>
      <c r="G168" s="467"/>
      <c r="H168" s="239"/>
      <c r="I168" s="468"/>
      <c r="J168" s="320">
        <v>1</v>
      </c>
      <c r="K168" s="23" t="s">
        <v>44</v>
      </c>
      <c r="L168" s="578"/>
      <c r="M168" s="244"/>
      <c r="N168" s="23"/>
      <c r="O168" s="321"/>
      <c r="P168" s="513"/>
      <c r="Q168" s="518"/>
      <c r="R168" s="513"/>
      <c r="S168" s="513"/>
      <c r="T168" s="511"/>
      <c r="U168" s="1128"/>
    </row>
    <row r="169" spans="1:21" s="436" customFormat="1" ht="11.1" customHeight="1" x14ac:dyDescent="0.15">
      <c r="A169" s="247"/>
      <c r="B169" s="232"/>
      <c r="C169" s="461" t="s">
        <v>728</v>
      </c>
      <c r="D169" s="462"/>
      <c r="E169" s="24"/>
      <c r="F169" s="21"/>
      <c r="G169" s="22"/>
      <c r="H169" s="2"/>
      <c r="I169" s="339"/>
      <c r="J169" s="580"/>
      <c r="K169" s="543"/>
      <c r="L169" s="581"/>
      <c r="M169" s="542"/>
      <c r="N169" s="543"/>
      <c r="O169" s="544"/>
      <c r="Q169" s="511"/>
      <c r="T169" s="511"/>
      <c r="U169" s="1128"/>
    </row>
    <row r="170" spans="1:21" s="436" customFormat="1" ht="11.1" customHeight="1" x14ac:dyDescent="0.15">
      <c r="A170" s="358"/>
      <c r="B170" s="232"/>
      <c r="C170" s="469" t="s">
        <v>1105</v>
      </c>
      <c r="D170" s="462"/>
      <c r="E170" s="24"/>
      <c r="F170" s="21"/>
      <c r="G170" s="22"/>
      <c r="H170" s="2"/>
      <c r="I170" s="339"/>
      <c r="J170" s="318"/>
      <c r="K170" s="24"/>
      <c r="L170" s="2"/>
      <c r="M170" s="233"/>
      <c r="N170" s="24"/>
      <c r="O170" s="319"/>
      <c r="Q170" s="511"/>
      <c r="T170" s="511"/>
      <c r="U170" s="1128"/>
    </row>
    <row r="171" spans="1:21" s="436" customFormat="1" ht="11.1" customHeight="1" x14ac:dyDescent="0.15">
      <c r="A171" s="440"/>
      <c r="B171" s="463" t="s">
        <v>814</v>
      </c>
      <c r="C171" s="464" t="s">
        <v>1106</v>
      </c>
      <c r="D171" s="465">
        <v>1</v>
      </c>
      <c r="E171" s="246" t="s">
        <v>37</v>
      </c>
      <c r="F171" s="466"/>
      <c r="G171" s="467"/>
      <c r="H171" s="239"/>
      <c r="I171" s="468"/>
      <c r="J171" s="320">
        <v>1</v>
      </c>
      <c r="K171" s="23" t="s">
        <v>44</v>
      </c>
      <c r="L171" s="578"/>
      <c r="M171" s="244"/>
      <c r="N171" s="23"/>
      <c r="O171" s="321"/>
      <c r="P171" s="513"/>
      <c r="Q171" s="518"/>
      <c r="R171" s="513"/>
      <c r="S171" s="513"/>
      <c r="T171" s="511"/>
      <c r="U171" s="1128"/>
    </row>
    <row r="172" spans="1:21" s="436" customFormat="1" ht="11.1" customHeight="1" x14ac:dyDescent="0.15">
      <c r="A172" s="247"/>
      <c r="B172" s="232"/>
      <c r="C172" s="461"/>
      <c r="D172" s="462"/>
      <c r="E172" s="24"/>
      <c r="F172" s="21"/>
      <c r="G172" s="22"/>
      <c r="H172" s="2"/>
      <c r="I172" s="339"/>
      <c r="J172" s="580"/>
      <c r="K172" s="543"/>
      <c r="L172" s="581"/>
      <c r="M172" s="542"/>
      <c r="N172" s="543"/>
      <c r="O172" s="544"/>
      <c r="Q172" s="511"/>
      <c r="T172" s="511"/>
      <c r="U172" s="1128"/>
    </row>
    <row r="173" spans="1:21" s="436" customFormat="1" ht="11.1" customHeight="1" x14ac:dyDescent="0.15">
      <c r="A173" s="358"/>
      <c r="B173" s="232"/>
      <c r="C173" s="469"/>
      <c r="D173" s="462"/>
      <c r="E173" s="24"/>
      <c r="F173" s="21"/>
      <c r="G173" s="22"/>
      <c r="H173" s="2"/>
      <c r="I173" s="339"/>
      <c r="J173" s="318"/>
      <c r="K173" s="24"/>
      <c r="L173" s="2"/>
      <c r="M173" s="233"/>
      <c r="N173" s="24"/>
      <c r="O173" s="319"/>
      <c r="Q173" s="511"/>
      <c r="T173" s="511"/>
      <c r="U173" s="1128"/>
    </row>
    <row r="174" spans="1:21" s="436" customFormat="1" ht="11.1" customHeight="1" x14ac:dyDescent="0.15">
      <c r="A174" s="440"/>
      <c r="B174" s="463" t="s">
        <v>813</v>
      </c>
      <c r="C174" s="464"/>
      <c r="D174" s="465">
        <v>1</v>
      </c>
      <c r="E174" s="246" t="s">
        <v>37</v>
      </c>
      <c r="F174" s="466"/>
      <c r="G174" s="467"/>
      <c r="H174" s="239"/>
      <c r="I174" s="468"/>
      <c r="J174" s="320">
        <v>1</v>
      </c>
      <c r="K174" s="23" t="s">
        <v>44</v>
      </c>
      <c r="L174" s="578"/>
      <c r="M174" s="317">
        <v>1</v>
      </c>
      <c r="N174" s="315" t="s">
        <v>44</v>
      </c>
      <c r="O174" s="325"/>
      <c r="P174" s="513"/>
      <c r="Q174" s="518"/>
      <c r="R174" s="513"/>
      <c r="S174" s="513"/>
      <c r="T174" s="511"/>
      <c r="U174" s="1128"/>
    </row>
    <row r="175" spans="1:21" s="436" customFormat="1" ht="11.1" customHeight="1" x14ac:dyDescent="0.15">
      <c r="A175" s="247"/>
      <c r="B175" s="232"/>
      <c r="C175" s="461"/>
      <c r="D175" s="462"/>
      <c r="E175" s="24"/>
      <c r="F175" s="21"/>
      <c r="G175" s="22"/>
      <c r="H175" s="2"/>
      <c r="I175" s="339"/>
      <c r="J175" s="580"/>
      <c r="K175" s="543"/>
      <c r="L175" s="581"/>
      <c r="M175" s="542"/>
      <c r="N175" s="543"/>
      <c r="O175" s="544"/>
      <c r="Q175" s="511"/>
      <c r="T175" s="511"/>
      <c r="U175" s="1128"/>
    </row>
    <row r="176" spans="1:21" s="436" customFormat="1" ht="11.1" customHeight="1" x14ac:dyDescent="0.15">
      <c r="A176" s="358"/>
      <c r="B176" s="232"/>
      <c r="C176" s="469"/>
      <c r="D176" s="462"/>
      <c r="E176" s="24"/>
      <c r="F176" s="21"/>
      <c r="G176" s="22"/>
      <c r="H176" s="2"/>
      <c r="I176" s="339"/>
      <c r="J176" s="318"/>
      <c r="K176" s="24"/>
      <c r="L176" s="2"/>
      <c r="M176" s="233"/>
      <c r="N176" s="24"/>
      <c r="O176" s="319"/>
      <c r="Q176" s="511"/>
      <c r="T176" s="511"/>
      <c r="U176" s="1128"/>
    </row>
    <row r="177" spans="1:21" s="436" customFormat="1" ht="11.1" customHeight="1" x14ac:dyDescent="0.15">
      <c r="A177" s="440"/>
      <c r="B177" s="463" t="s">
        <v>1228</v>
      </c>
      <c r="C177" s="464"/>
      <c r="D177" s="465">
        <v>1</v>
      </c>
      <c r="E177" s="246" t="s">
        <v>37</v>
      </c>
      <c r="F177" s="466"/>
      <c r="G177" s="467"/>
      <c r="H177" s="239"/>
      <c r="I177" s="468"/>
      <c r="J177" s="320">
        <v>1</v>
      </c>
      <c r="K177" s="23" t="s">
        <v>44</v>
      </c>
      <c r="L177" s="578"/>
      <c r="M177" s="244"/>
      <c r="N177" s="23"/>
      <c r="O177" s="321"/>
      <c r="P177" s="513"/>
      <c r="Q177" s="518"/>
      <c r="R177" s="513"/>
      <c r="S177" s="513"/>
      <c r="T177" s="511"/>
      <c r="U177" s="1128"/>
    </row>
    <row r="178" spans="1:21" s="436" customFormat="1" ht="11.1" customHeight="1" x14ac:dyDescent="0.15">
      <c r="A178" s="247"/>
      <c r="B178" s="232"/>
      <c r="C178" s="461"/>
      <c r="D178" s="462"/>
      <c r="E178" s="24"/>
      <c r="F178" s="21"/>
      <c r="G178" s="22"/>
      <c r="H178" s="2"/>
      <c r="I178" s="339"/>
      <c r="J178" s="580"/>
      <c r="K178" s="543"/>
      <c r="L178" s="581"/>
      <c r="M178" s="542"/>
      <c r="N178" s="543"/>
      <c r="O178" s="544"/>
      <c r="Q178" s="511"/>
      <c r="T178" s="511"/>
      <c r="U178" s="1128"/>
    </row>
    <row r="179" spans="1:21" s="436" customFormat="1" ht="11.1" customHeight="1" x14ac:dyDescent="0.15">
      <c r="A179" s="358"/>
      <c r="B179" s="232"/>
      <c r="C179" s="469"/>
      <c r="D179" s="462"/>
      <c r="E179" s="24"/>
      <c r="F179" s="21"/>
      <c r="G179" s="22"/>
      <c r="H179" s="2"/>
      <c r="I179" s="339"/>
      <c r="J179" s="318"/>
      <c r="K179" s="24"/>
      <c r="L179" s="2"/>
      <c r="M179" s="233"/>
      <c r="N179" s="24"/>
      <c r="O179" s="319"/>
      <c r="Q179" s="511"/>
      <c r="T179" s="511"/>
      <c r="U179" s="1128"/>
    </row>
    <row r="180" spans="1:21" s="436" customFormat="1" ht="11.1" customHeight="1" x14ac:dyDescent="0.15">
      <c r="A180" s="440"/>
      <c r="B180" s="463"/>
      <c r="C180" s="464"/>
      <c r="D180" s="465"/>
      <c r="E180" s="246"/>
      <c r="F180" s="466"/>
      <c r="G180" s="467"/>
      <c r="H180" s="239"/>
      <c r="I180" s="468"/>
      <c r="J180" s="320"/>
      <c r="K180" s="23"/>
      <c r="L180" s="22"/>
      <c r="M180" s="244"/>
      <c r="N180" s="23"/>
      <c r="O180" s="321"/>
      <c r="P180" s="513"/>
      <c r="Q180" s="518"/>
      <c r="R180" s="513"/>
      <c r="S180" s="513"/>
      <c r="T180" s="511"/>
      <c r="U180" s="1128"/>
    </row>
    <row r="181" spans="1:21" s="436" customFormat="1" ht="11.1" customHeight="1" x14ac:dyDescent="0.15">
      <c r="A181" s="247"/>
      <c r="B181" s="232"/>
      <c r="C181" s="461"/>
      <c r="D181" s="462"/>
      <c r="E181" s="24"/>
      <c r="F181" s="21"/>
      <c r="G181" s="22"/>
      <c r="H181" s="2"/>
      <c r="I181" s="339"/>
      <c r="J181" s="580"/>
      <c r="K181" s="543"/>
      <c r="L181" s="581"/>
      <c r="M181" s="542"/>
      <c r="N181" s="543"/>
      <c r="O181" s="544"/>
      <c r="Q181" s="511"/>
      <c r="T181" s="511"/>
      <c r="U181" s="1128"/>
    </row>
    <row r="182" spans="1:21" s="436" customFormat="1" ht="11.1" customHeight="1" x14ac:dyDescent="0.15">
      <c r="A182" s="358"/>
      <c r="B182" s="232"/>
      <c r="C182" s="469"/>
      <c r="D182" s="462"/>
      <c r="E182" s="24"/>
      <c r="F182" s="21"/>
      <c r="G182" s="22"/>
      <c r="H182" s="2"/>
      <c r="I182" s="339"/>
      <c r="J182" s="318"/>
      <c r="K182" s="24"/>
      <c r="L182" s="2"/>
      <c r="M182" s="233"/>
      <c r="N182" s="24"/>
      <c r="O182" s="319"/>
      <c r="Q182" s="511"/>
      <c r="T182" s="511"/>
      <c r="U182" s="1128"/>
    </row>
    <row r="183" spans="1:21" s="436" customFormat="1" ht="11.1" customHeight="1" x14ac:dyDescent="0.15">
      <c r="A183" s="440"/>
      <c r="B183" s="463"/>
      <c r="C183" s="464"/>
      <c r="D183" s="465"/>
      <c r="E183" s="246"/>
      <c r="F183" s="466"/>
      <c r="G183" s="467"/>
      <c r="H183" s="239"/>
      <c r="I183" s="468"/>
      <c r="J183" s="320"/>
      <c r="K183" s="23"/>
      <c r="L183" s="22"/>
      <c r="M183" s="244"/>
      <c r="N183" s="23"/>
      <c r="O183" s="321"/>
      <c r="P183" s="513"/>
      <c r="Q183" s="518"/>
      <c r="R183" s="513"/>
      <c r="S183" s="513"/>
      <c r="T183" s="511"/>
      <c r="U183" s="1128"/>
    </row>
    <row r="184" spans="1:21" s="436" customFormat="1" ht="11.1" customHeight="1" x14ac:dyDescent="0.15">
      <c r="A184" s="247"/>
      <c r="B184" s="232"/>
      <c r="C184" s="461"/>
      <c r="D184" s="462"/>
      <c r="E184" s="24"/>
      <c r="F184" s="21"/>
      <c r="G184" s="22"/>
      <c r="H184" s="2"/>
      <c r="I184" s="339"/>
      <c r="J184" s="580"/>
      <c r="K184" s="543"/>
      <c r="L184" s="581"/>
      <c r="M184" s="542"/>
      <c r="N184" s="543"/>
      <c r="O184" s="544"/>
      <c r="Q184" s="511"/>
      <c r="T184" s="511"/>
      <c r="U184" s="1128"/>
    </row>
    <row r="185" spans="1:21" s="436" customFormat="1" ht="11.1" customHeight="1" x14ac:dyDescent="0.15">
      <c r="A185" s="358"/>
      <c r="B185" s="232"/>
      <c r="C185" s="469"/>
      <c r="D185" s="462"/>
      <c r="E185" s="24"/>
      <c r="F185" s="21"/>
      <c r="G185" s="22"/>
      <c r="H185" s="2"/>
      <c r="I185" s="339"/>
      <c r="J185" s="318"/>
      <c r="K185" s="24"/>
      <c r="L185" s="2"/>
      <c r="M185" s="233"/>
      <c r="N185" s="24"/>
      <c r="O185" s="319"/>
      <c r="Q185" s="511"/>
      <c r="T185" s="511"/>
      <c r="U185" s="1128"/>
    </row>
    <row r="186" spans="1:21" s="436" customFormat="1" ht="11.1" customHeight="1" x14ac:dyDescent="0.15">
      <c r="A186" s="440"/>
      <c r="B186" s="463"/>
      <c r="C186" s="464"/>
      <c r="D186" s="465"/>
      <c r="E186" s="246"/>
      <c r="F186" s="466"/>
      <c r="G186" s="467"/>
      <c r="H186" s="239"/>
      <c r="I186" s="468"/>
      <c r="J186" s="320"/>
      <c r="K186" s="23"/>
      <c r="L186" s="22"/>
      <c r="M186" s="244"/>
      <c r="N186" s="23"/>
      <c r="O186" s="321"/>
      <c r="P186" s="513"/>
      <c r="Q186" s="518"/>
      <c r="R186" s="513"/>
      <c r="S186" s="513"/>
      <c r="T186" s="511"/>
      <c r="U186" s="1128"/>
    </row>
    <row r="187" spans="1:21" s="436" customFormat="1" ht="11.1" customHeight="1" x14ac:dyDescent="0.15">
      <c r="A187" s="247"/>
      <c r="B187" s="232"/>
      <c r="C187" s="461"/>
      <c r="D187" s="462"/>
      <c r="E187" s="24"/>
      <c r="F187" s="21"/>
      <c r="G187" s="22"/>
      <c r="H187" s="2"/>
      <c r="I187" s="339"/>
      <c r="J187" s="580"/>
      <c r="K187" s="543"/>
      <c r="L187" s="581"/>
      <c r="M187" s="542"/>
      <c r="N187" s="543"/>
      <c r="O187" s="544"/>
      <c r="Q187" s="511"/>
      <c r="T187" s="511"/>
      <c r="U187" s="1128"/>
    </row>
    <row r="188" spans="1:21" s="436" customFormat="1" ht="11.1" customHeight="1" x14ac:dyDescent="0.15">
      <c r="A188" s="358"/>
      <c r="B188" s="232"/>
      <c r="C188" s="469"/>
      <c r="D188" s="462"/>
      <c r="E188" s="24"/>
      <c r="F188" s="21"/>
      <c r="G188" s="22"/>
      <c r="H188" s="2"/>
      <c r="I188" s="339"/>
      <c r="J188" s="318"/>
      <c r="K188" s="24"/>
      <c r="L188" s="2"/>
      <c r="M188" s="233"/>
      <c r="N188" s="24"/>
      <c r="O188" s="319"/>
      <c r="Q188" s="511"/>
      <c r="T188" s="511"/>
      <c r="U188" s="1128"/>
    </row>
    <row r="189" spans="1:21" s="436" customFormat="1" ht="11.1" customHeight="1" x14ac:dyDescent="0.15">
      <c r="A189" s="440"/>
      <c r="B189" s="463"/>
      <c r="C189" s="464"/>
      <c r="D189" s="465"/>
      <c r="E189" s="246"/>
      <c r="F189" s="466"/>
      <c r="G189" s="467"/>
      <c r="H189" s="239"/>
      <c r="I189" s="468"/>
      <c r="J189" s="320"/>
      <c r="K189" s="23"/>
      <c r="L189" s="22"/>
      <c r="M189" s="244"/>
      <c r="N189" s="23"/>
      <c r="O189" s="321"/>
      <c r="P189" s="513"/>
      <c r="Q189" s="518"/>
      <c r="R189" s="513"/>
      <c r="S189" s="513"/>
      <c r="T189" s="511"/>
      <c r="U189" s="1128"/>
    </row>
    <row r="190" spans="1:21" s="436" customFormat="1" ht="11.1" customHeight="1" x14ac:dyDescent="0.15">
      <c r="A190" s="247"/>
      <c r="B190" s="232"/>
      <c r="C190" s="461"/>
      <c r="D190" s="462"/>
      <c r="E190" s="24"/>
      <c r="F190" s="21"/>
      <c r="G190" s="22"/>
      <c r="H190" s="2"/>
      <c r="I190" s="339"/>
      <c r="J190" s="580"/>
      <c r="K190" s="543"/>
      <c r="L190" s="581"/>
      <c r="M190" s="542"/>
      <c r="N190" s="543"/>
      <c r="O190" s="544"/>
      <c r="Q190" s="511"/>
      <c r="T190" s="511"/>
      <c r="U190" s="1128"/>
    </row>
    <row r="191" spans="1:21" s="436" customFormat="1" ht="11.1" customHeight="1" x14ac:dyDescent="0.15">
      <c r="A191" s="358"/>
      <c r="B191" s="232"/>
      <c r="C191" s="469"/>
      <c r="D191" s="462"/>
      <c r="E191" s="24"/>
      <c r="F191" s="21"/>
      <c r="G191" s="22"/>
      <c r="H191" s="2"/>
      <c r="I191" s="339"/>
      <c r="J191" s="318"/>
      <c r="K191" s="24"/>
      <c r="L191" s="2"/>
      <c r="M191" s="233"/>
      <c r="N191" s="24"/>
      <c r="O191" s="319"/>
      <c r="Q191" s="511"/>
      <c r="T191" s="511"/>
      <c r="U191" s="1128"/>
    </row>
    <row r="192" spans="1:21" s="436" customFormat="1" ht="11.1" customHeight="1" x14ac:dyDescent="0.15">
      <c r="A192" s="440"/>
      <c r="B192" s="463"/>
      <c r="C192" s="464"/>
      <c r="D192" s="465"/>
      <c r="E192" s="246"/>
      <c r="F192" s="466"/>
      <c r="G192" s="467"/>
      <c r="H192" s="239"/>
      <c r="I192" s="468"/>
      <c r="J192" s="320"/>
      <c r="K192" s="23"/>
      <c r="L192" s="22"/>
      <c r="M192" s="244"/>
      <c r="N192" s="23"/>
      <c r="O192" s="321"/>
      <c r="P192" s="513"/>
      <c r="Q192" s="518"/>
      <c r="R192" s="513"/>
      <c r="S192" s="513"/>
      <c r="T192" s="511"/>
      <c r="U192" s="1128"/>
    </row>
    <row r="193" spans="1:21" s="436" customFormat="1" ht="11.1" customHeight="1" x14ac:dyDescent="0.15">
      <c r="A193" s="247"/>
      <c r="B193" s="232"/>
      <c r="C193" s="461"/>
      <c r="D193" s="462"/>
      <c r="E193" s="24"/>
      <c r="F193" s="21"/>
      <c r="G193" s="22"/>
      <c r="H193" s="2"/>
      <c r="I193" s="339"/>
      <c r="J193" s="580"/>
      <c r="K193" s="543"/>
      <c r="L193" s="581"/>
      <c r="M193" s="542"/>
      <c r="N193" s="543"/>
      <c r="O193" s="544"/>
      <c r="Q193" s="511"/>
      <c r="T193" s="511"/>
      <c r="U193" s="1128"/>
    </row>
    <row r="194" spans="1:21" s="436" customFormat="1" ht="11.1" customHeight="1" x14ac:dyDescent="0.15">
      <c r="A194" s="358"/>
      <c r="B194" s="232"/>
      <c r="C194" s="469"/>
      <c r="D194" s="462"/>
      <c r="E194" s="24"/>
      <c r="F194" s="21"/>
      <c r="G194" s="22"/>
      <c r="H194" s="2"/>
      <c r="I194" s="339"/>
      <c r="J194" s="318"/>
      <c r="K194" s="24"/>
      <c r="L194" s="2"/>
      <c r="M194" s="233"/>
      <c r="N194" s="24"/>
      <c r="O194" s="319"/>
      <c r="Q194" s="511"/>
      <c r="T194" s="511"/>
      <c r="U194" s="1128"/>
    </row>
    <row r="195" spans="1:21" s="436" customFormat="1" ht="11.1" customHeight="1" x14ac:dyDescent="0.15">
      <c r="A195" s="440"/>
      <c r="B195" s="463"/>
      <c r="C195" s="464"/>
      <c r="D195" s="465"/>
      <c r="E195" s="246"/>
      <c r="F195" s="466"/>
      <c r="G195" s="467"/>
      <c r="H195" s="239"/>
      <c r="I195" s="468"/>
      <c r="J195" s="320"/>
      <c r="K195" s="23"/>
      <c r="L195" s="22"/>
      <c r="M195" s="244"/>
      <c r="N195" s="23"/>
      <c r="O195" s="321"/>
      <c r="P195" s="513"/>
      <c r="Q195" s="518"/>
      <c r="R195" s="513"/>
      <c r="S195" s="513"/>
      <c r="T195" s="511"/>
      <c r="U195" s="1128"/>
    </row>
    <row r="196" spans="1:21" s="436" customFormat="1" ht="11.1" customHeight="1" x14ac:dyDescent="0.15">
      <c r="A196" s="247"/>
      <c r="B196" s="232"/>
      <c r="C196" s="461"/>
      <c r="D196" s="462"/>
      <c r="E196" s="24"/>
      <c r="F196" s="21"/>
      <c r="G196" s="22"/>
      <c r="H196" s="2"/>
      <c r="I196" s="339"/>
      <c r="J196" s="580"/>
      <c r="K196" s="543"/>
      <c r="L196" s="581"/>
      <c r="M196" s="542"/>
      <c r="N196" s="543"/>
      <c r="O196" s="544"/>
      <c r="Q196" s="511"/>
      <c r="T196" s="511"/>
      <c r="U196" s="1128"/>
    </row>
    <row r="197" spans="1:21" s="436" customFormat="1" ht="11.1" customHeight="1" x14ac:dyDescent="0.15">
      <c r="A197" s="358"/>
      <c r="B197" s="232"/>
      <c r="C197" s="469"/>
      <c r="D197" s="462"/>
      <c r="E197" s="24"/>
      <c r="F197" s="21"/>
      <c r="G197" s="22"/>
      <c r="H197" s="2"/>
      <c r="I197" s="339"/>
      <c r="J197" s="318"/>
      <c r="K197" s="24"/>
      <c r="L197" s="2"/>
      <c r="M197" s="233"/>
      <c r="N197" s="24"/>
      <c r="O197" s="319"/>
      <c r="Q197" s="511"/>
      <c r="T197" s="511"/>
      <c r="U197" s="1128"/>
    </row>
    <row r="198" spans="1:21" s="436" customFormat="1" ht="11.1" customHeight="1" x14ac:dyDescent="0.15">
      <c r="A198" s="440"/>
      <c r="B198" s="463"/>
      <c r="C198" s="464"/>
      <c r="D198" s="465"/>
      <c r="E198" s="246"/>
      <c r="F198" s="466"/>
      <c r="G198" s="467"/>
      <c r="H198" s="239"/>
      <c r="I198" s="468"/>
      <c r="J198" s="320"/>
      <c r="K198" s="23"/>
      <c r="L198" s="22"/>
      <c r="M198" s="244"/>
      <c r="N198" s="23"/>
      <c r="O198" s="321"/>
      <c r="P198" s="513"/>
      <c r="Q198" s="518"/>
      <c r="R198" s="513"/>
      <c r="S198" s="513"/>
      <c r="T198" s="511"/>
      <c r="U198" s="1128"/>
    </row>
    <row r="199" spans="1:21" s="436" customFormat="1" ht="11.1" customHeight="1" x14ac:dyDescent="0.15">
      <c r="A199" s="247"/>
      <c r="B199" s="232"/>
      <c r="C199" s="461"/>
      <c r="D199" s="462"/>
      <c r="E199" s="24"/>
      <c r="F199" s="21"/>
      <c r="G199" s="22"/>
      <c r="H199" s="2"/>
      <c r="I199" s="339"/>
      <c r="J199" s="580"/>
      <c r="K199" s="543"/>
      <c r="L199" s="581"/>
      <c r="M199" s="542"/>
      <c r="N199" s="543"/>
      <c r="O199" s="544"/>
      <c r="Q199" s="511"/>
      <c r="T199" s="511"/>
      <c r="U199" s="1128"/>
    </row>
    <row r="200" spans="1:21" s="436" customFormat="1" ht="11.1" customHeight="1" x14ac:dyDescent="0.15">
      <c r="A200" s="358"/>
      <c r="B200" s="232"/>
      <c r="C200" s="469"/>
      <c r="D200" s="462"/>
      <c r="E200" s="24"/>
      <c r="F200" s="21"/>
      <c r="G200" s="22"/>
      <c r="H200" s="2"/>
      <c r="I200" s="339"/>
      <c r="J200" s="318"/>
      <c r="K200" s="24"/>
      <c r="L200" s="2"/>
      <c r="M200" s="233"/>
      <c r="N200" s="24"/>
      <c r="O200" s="319"/>
      <c r="Q200" s="511"/>
      <c r="T200" s="511"/>
      <c r="U200" s="1128"/>
    </row>
    <row r="201" spans="1:21" s="436" customFormat="1" ht="11.1" customHeight="1" x14ac:dyDescent="0.15">
      <c r="A201" s="440"/>
      <c r="B201" s="463"/>
      <c r="C201" s="464"/>
      <c r="D201" s="465"/>
      <c r="E201" s="246"/>
      <c r="F201" s="466"/>
      <c r="G201" s="467"/>
      <c r="H201" s="239"/>
      <c r="I201" s="468"/>
      <c r="J201" s="320"/>
      <c r="K201" s="23"/>
      <c r="L201" s="22"/>
      <c r="M201" s="244"/>
      <c r="N201" s="23"/>
      <c r="O201" s="321"/>
      <c r="P201" s="513"/>
      <c r="Q201" s="518"/>
      <c r="R201" s="513"/>
      <c r="S201" s="513"/>
      <c r="T201" s="511"/>
      <c r="U201" s="1128"/>
    </row>
    <row r="202" spans="1:21" s="436" customFormat="1" ht="11.1" customHeight="1" x14ac:dyDescent="0.15">
      <c r="A202" s="247"/>
      <c r="B202" s="232"/>
      <c r="C202" s="461"/>
      <c r="D202" s="462"/>
      <c r="E202" s="24"/>
      <c r="F202" s="21"/>
      <c r="G202" s="22"/>
      <c r="H202" s="2"/>
      <c r="I202" s="339"/>
      <c r="J202" s="580"/>
      <c r="K202" s="543"/>
      <c r="L202" s="581"/>
      <c r="M202" s="542"/>
      <c r="N202" s="543"/>
      <c r="O202" s="544"/>
      <c r="Q202" s="511"/>
      <c r="T202" s="511"/>
      <c r="U202" s="1128"/>
    </row>
    <row r="203" spans="1:21" s="436" customFormat="1" ht="11.1" customHeight="1" x14ac:dyDescent="0.15">
      <c r="A203" s="358"/>
      <c r="B203" s="445"/>
      <c r="C203" s="443"/>
      <c r="D203" s="435"/>
      <c r="E203" s="387"/>
      <c r="F203" s="388"/>
      <c r="G203" s="389"/>
      <c r="H203" s="390"/>
      <c r="I203" s="391"/>
      <c r="J203" s="427"/>
      <c r="K203" s="387"/>
      <c r="L203" s="446"/>
      <c r="M203" s="398"/>
      <c r="N203" s="359"/>
      <c r="O203" s="447"/>
      <c r="Q203" s="511"/>
      <c r="T203" s="511"/>
      <c r="U203" s="1128"/>
    </row>
    <row r="204" spans="1:21" s="436" customFormat="1" ht="11.1" customHeight="1" x14ac:dyDescent="0.15">
      <c r="A204" s="440"/>
      <c r="B204" s="463"/>
      <c r="C204" s="464"/>
      <c r="D204" s="465"/>
      <c r="E204" s="246"/>
      <c r="F204" s="466"/>
      <c r="G204" s="467"/>
      <c r="H204" s="239"/>
      <c r="I204" s="468"/>
      <c r="J204" s="320"/>
      <c r="K204" s="23"/>
      <c r="L204" s="578"/>
      <c r="M204" s="244"/>
      <c r="N204" s="23"/>
      <c r="O204" s="321"/>
      <c r="P204" s="513"/>
      <c r="Q204" s="518"/>
      <c r="R204" s="513"/>
      <c r="S204" s="513"/>
      <c r="T204" s="511"/>
      <c r="U204" s="1128"/>
    </row>
    <row r="205" spans="1:21" s="16" customFormat="1" ht="11.1" customHeight="1" x14ac:dyDescent="0.15">
      <c r="A205" s="441"/>
      <c r="B205" s="442"/>
      <c r="C205" s="443"/>
      <c r="D205" s="435"/>
      <c r="E205" s="387"/>
      <c r="F205" s="388"/>
      <c r="G205" s="389"/>
      <c r="H205" s="444"/>
      <c r="I205" s="391"/>
      <c r="J205" s="427"/>
      <c r="K205" s="387"/>
      <c r="L205" s="390"/>
      <c r="M205" s="398"/>
      <c r="N205" s="359"/>
      <c r="O205" s="399"/>
      <c r="P205" s="471"/>
      <c r="Q205" s="478"/>
      <c r="T205" s="478"/>
    </row>
    <row r="206" spans="1:21" s="16" customFormat="1" ht="11.1" customHeight="1" x14ac:dyDescent="0.15">
      <c r="A206" s="247"/>
      <c r="B206" s="445"/>
      <c r="C206" s="443"/>
      <c r="D206" s="435"/>
      <c r="E206" s="387"/>
      <c r="F206" s="388"/>
      <c r="G206" s="389"/>
      <c r="H206" s="390"/>
      <c r="I206" s="391"/>
      <c r="J206" s="427"/>
      <c r="K206" s="387"/>
      <c r="L206" s="389"/>
      <c r="M206" s="398"/>
      <c r="N206" s="359"/>
      <c r="O206" s="482"/>
      <c r="P206" s="478">
        <v>0</v>
      </c>
      <c r="Q206" s="478"/>
      <c r="T206" s="478"/>
    </row>
    <row r="207" spans="1:21" s="16" customFormat="1" ht="11.1" customHeight="1" x14ac:dyDescent="0.15">
      <c r="A207" s="448"/>
      <c r="B207" s="449"/>
      <c r="C207" s="450"/>
      <c r="D207" s="451"/>
      <c r="E207" s="452"/>
      <c r="F207" s="453"/>
      <c r="G207" s="454"/>
      <c r="H207" s="455"/>
      <c r="I207" s="456"/>
      <c r="J207" s="457"/>
      <c r="K207" s="452"/>
      <c r="L207" s="455"/>
      <c r="M207" s="458"/>
      <c r="N207" s="459"/>
      <c r="O207" s="460"/>
      <c r="P207" s="471"/>
      <c r="Q207" s="478"/>
      <c r="T207" s="478"/>
    </row>
    <row r="208" spans="1:21" s="3" customFormat="1" ht="13.5" x14ac:dyDescent="0.15">
      <c r="A208" s="1"/>
      <c r="B208" s="2"/>
      <c r="C208" s="240"/>
      <c r="D208" s="4"/>
      <c r="E208" s="5"/>
      <c r="F208" s="6"/>
      <c r="G208" s="7"/>
      <c r="H208" s="8"/>
      <c r="I208" s="9"/>
      <c r="K208" s="5"/>
      <c r="N208" s="8" t="s">
        <v>581</v>
      </c>
      <c r="O208" s="5">
        <v>5</v>
      </c>
      <c r="Q208" s="476"/>
      <c r="T208" s="476"/>
    </row>
    <row r="209" spans="1:21" s="10" customFormat="1" ht="30" customHeight="1" x14ac:dyDescent="0.15">
      <c r="A209" s="1089" t="s">
        <v>1800</v>
      </c>
      <c r="B209" s="1090"/>
      <c r="C209" s="1090"/>
      <c r="D209" s="1090"/>
      <c r="E209" s="1090"/>
      <c r="F209" s="1090"/>
      <c r="G209" s="1090"/>
      <c r="H209" s="1090"/>
      <c r="I209" s="1090"/>
      <c r="J209" s="1090"/>
      <c r="K209" s="1090"/>
      <c r="L209" s="1090"/>
      <c r="M209" s="1090"/>
      <c r="N209" s="1090"/>
      <c r="O209" s="1091"/>
      <c r="Q209" s="477"/>
      <c r="T209" s="477"/>
    </row>
    <row r="210" spans="1:21" s="10" customFormat="1" ht="13.5" customHeight="1" x14ac:dyDescent="0.15">
      <c r="A210" s="274"/>
      <c r="B210" s="27" t="s">
        <v>1828</v>
      </c>
      <c r="C210" s="275"/>
      <c r="D210" s="275"/>
      <c r="E210" s="275"/>
      <c r="F210" s="275"/>
      <c r="G210" s="275"/>
      <c r="H210" s="275"/>
      <c r="I210" s="275"/>
      <c r="J210" s="275"/>
      <c r="K210" s="275"/>
      <c r="L210" s="275"/>
      <c r="M210" s="275"/>
      <c r="N210" s="275"/>
      <c r="O210" s="276"/>
      <c r="Q210" s="477"/>
      <c r="T210" s="477"/>
    </row>
    <row r="211" spans="1:21" s="10" customFormat="1" ht="15.95" customHeight="1" x14ac:dyDescent="0.15">
      <c r="A211" s="1092" t="s">
        <v>6</v>
      </c>
      <c r="B211" s="1095" t="s">
        <v>34</v>
      </c>
      <c r="C211" s="1098" t="s">
        <v>9</v>
      </c>
      <c r="D211" s="1101" t="s">
        <v>1850</v>
      </c>
      <c r="E211" s="1102"/>
      <c r="F211" s="1102"/>
      <c r="G211" s="1102"/>
      <c r="H211" s="1102"/>
      <c r="I211" s="1103"/>
      <c r="J211" s="1101" t="s">
        <v>1851</v>
      </c>
      <c r="K211" s="1102"/>
      <c r="L211" s="1107"/>
      <c r="M211" s="1109" t="s">
        <v>1852</v>
      </c>
      <c r="N211" s="1102"/>
      <c r="O211" s="1103"/>
      <c r="Q211" s="477"/>
      <c r="T211" s="477"/>
    </row>
    <row r="212" spans="1:21" s="10" customFormat="1" ht="15.95" customHeight="1" x14ac:dyDescent="0.15">
      <c r="A212" s="1093"/>
      <c r="B212" s="1096"/>
      <c r="C212" s="1099"/>
      <c r="D212" s="1104"/>
      <c r="E212" s="1105"/>
      <c r="F212" s="1105"/>
      <c r="G212" s="1105"/>
      <c r="H212" s="1105"/>
      <c r="I212" s="1106"/>
      <c r="J212" s="1104"/>
      <c r="K212" s="1105"/>
      <c r="L212" s="1108"/>
      <c r="M212" s="1110"/>
      <c r="N212" s="1105"/>
      <c r="O212" s="1106"/>
      <c r="Q212" s="477"/>
      <c r="T212" s="477"/>
    </row>
    <row r="213" spans="1:21" s="3" customFormat="1" ht="15.95" customHeight="1" x14ac:dyDescent="0.15">
      <c r="A213" s="1094"/>
      <c r="B213" s="1097"/>
      <c r="C213" s="1100"/>
      <c r="D213" s="334" t="s">
        <v>4</v>
      </c>
      <c r="E213" s="296" t="s">
        <v>5</v>
      </c>
      <c r="F213" s="297"/>
      <c r="G213" s="298"/>
      <c r="H213" s="1111"/>
      <c r="I213" s="1112"/>
      <c r="J213" s="326" t="s">
        <v>4</v>
      </c>
      <c r="K213" s="296" t="s">
        <v>5</v>
      </c>
      <c r="L213" s="299"/>
      <c r="M213" s="300" t="s">
        <v>4</v>
      </c>
      <c r="N213" s="296" t="s">
        <v>5</v>
      </c>
      <c r="O213" s="327"/>
      <c r="Q213" s="476"/>
      <c r="T213" s="476"/>
    </row>
    <row r="214" spans="1:21" s="16" customFormat="1" ht="11.1" customHeight="1" x14ac:dyDescent="0.15">
      <c r="A214" s="11"/>
      <c r="B214" s="12"/>
      <c r="C214" s="241"/>
      <c r="D214" s="335"/>
      <c r="E214" s="13"/>
      <c r="F214" s="14"/>
      <c r="G214" s="15"/>
      <c r="I214" s="336"/>
      <c r="J214" s="328"/>
      <c r="K214" s="13"/>
      <c r="M214" s="231"/>
      <c r="N214" s="12"/>
      <c r="O214" s="329"/>
      <c r="Q214" s="478"/>
      <c r="T214" s="478"/>
    </row>
    <row r="215" spans="1:21" s="16" customFormat="1" ht="11.1" customHeight="1" x14ac:dyDescent="0.15">
      <c r="A215" s="358"/>
      <c r="B215" s="359"/>
      <c r="C215" s="241"/>
      <c r="D215" s="335"/>
      <c r="E215" s="13"/>
      <c r="F215" s="14"/>
      <c r="G215" s="15"/>
      <c r="I215" s="336"/>
      <c r="J215" s="328"/>
      <c r="K215" s="13"/>
      <c r="M215" s="231"/>
      <c r="N215" s="12"/>
      <c r="O215" s="329"/>
      <c r="Q215" s="478"/>
      <c r="T215" s="478"/>
    </row>
    <row r="216" spans="1:21" s="16" customFormat="1" ht="11.1" customHeight="1" x14ac:dyDescent="0.15">
      <c r="A216" s="488" t="s">
        <v>988</v>
      </c>
      <c r="B216" s="487" t="s">
        <v>742</v>
      </c>
      <c r="C216" s="242"/>
      <c r="D216" s="337"/>
      <c r="E216" s="17"/>
      <c r="F216" s="18"/>
      <c r="G216" s="19"/>
      <c r="H216" s="20"/>
      <c r="I216" s="338"/>
      <c r="J216" s="328"/>
      <c r="K216" s="13"/>
      <c r="M216" s="231"/>
      <c r="N216" s="12"/>
      <c r="O216" s="329"/>
      <c r="Q216" s="478"/>
      <c r="T216" s="478"/>
    </row>
    <row r="217" spans="1:21" s="436" customFormat="1" ht="11.1" customHeight="1" x14ac:dyDescent="0.15">
      <c r="A217" s="247"/>
      <c r="B217" s="232" t="s">
        <v>743</v>
      </c>
      <c r="C217" s="461"/>
      <c r="D217" s="462"/>
      <c r="E217" s="24"/>
      <c r="F217" s="21"/>
      <c r="G217" s="22"/>
      <c r="H217" s="2"/>
      <c r="I217" s="339"/>
      <c r="J217" s="580"/>
      <c r="K217" s="543"/>
      <c r="L217" s="581"/>
      <c r="M217" s="542"/>
      <c r="N217" s="543"/>
      <c r="O217" s="544"/>
      <c r="Q217" s="511"/>
      <c r="T217" s="511"/>
      <c r="U217" s="1128"/>
    </row>
    <row r="218" spans="1:21" s="436" customFormat="1" ht="11.1" customHeight="1" x14ac:dyDescent="0.15">
      <c r="A218" s="358"/>
      <c r="B218" s="232" t="s">
        <v>745</v>
      </c>
      <c r="C218" s="469"/>
      <c r="D218" s="462"/>
      <c r="E218" s="24"/>
      <c r="F218" s="21"/>
      <c r="G218" s="22"/>
      <c r="H218" s="2"/>
      <c r="I218" s="339"/>
      <c r="J218" s="318"/>
      <c r="K218" s="24"/>
      <c r="L218" s="2"/>
      <c r="M218" s="233"/>
      <c r="N218" s="24"/>
      <c r="O218" s="319"/>
      <c r="Q218" s="511"/>
      <c r="T218" s="511"/>
      <c r="U218" s="1128"/>
    </row>
    <row r="219" spans="1:21" s="436" customFormat="1" ht="11.1" customHeight="1" x14ac:dyDescent="0.15">
      <c r="A219" s="440"/>
      <c r="B219" s="463" t="s">
        <v>744</v>
      </c>
      <c r="C219" s="464" t="s">
        <v>746</v>
      </c>
      <c r="D219" s="465">
        <v>2</v>
      </c>
      <c r="E219" s="246" t="s">
        <v>739</v>
      </c>
      <c r="F219" s="466"/>
      <c r="G219" s="467"/>
      <c r="H219" s="239"/>
      <c r="I219" s="468"/>
      <c r="J219" s="320">
        <v>2</v>
      </c>
      <c r="K219" s="23" t="s">
        <v>1211</v>
      </c>
      <c r="L219" s="22"/>
      <c r="M219" s="244"/>
      <c r="N219" s="23"/>
      <c r="O219" s="321"/>
      <c r="P219" s="513"/>
      <c r="Q219" s="511"/>
      <c r="R219" s="513"/>
      <c r="T219" s="511"/>
      <c r="U219" s="1128"/>
    </row>
    <row r="220" spans="1:21" s="436" customFormat="1" ht="11.1" customHeight="1" x14ac:dyDescent="0.15">
      <c r="A220" s="247"/>
      <c r="B220" s="232" t="s">
        <v>747</v>
      </c>
      <c r="C220" s="461"/>
      <c r="D220" s="462"/>
      <c r="E220" s="24"/>
      <c r="F220" s="21"/>
      <c r="G220" s="22"/>
      <c r="H220" s="2"/>
      <c r="I220" s="339"/>
      <c r="J220" s="580"/>
      <c r="K220" s="543"/>
      <c r="L220" s="581"/>
      <c r="M220" s="234"/>
      <c r="N220" s="245"/>
      <c r="O220" s="323"/>
      <c r="P220" s="513"/>
      <c r="Q220" s="511"/>
      <c r="R220" s="513"/>
      <c r="T220" s="511"/>
      <c r="U220" s="1128"/>
    </row>
    <row r="221" spans="1:21" s="436" customFormat="1" ht="11.1" customHeight="1" x14ac:dyDescent="0.15">
      <c r="A221" s="358"/>
      <c r="B221" s="232" t="s">
        <v>745</v>
      </c>
      <c r="C221" s="469"/>
      <c r="D221" s="462"/>
      <c r="E221" s="24"/>
      <c r="F221" s="21"/>
      <c r="G221" s="22"/>
      <c r="H221" s="2"/>
      <c r="I221" s="339"/>
      <c r="J221" s="318"/>
      <c r="K221" s="24"/>
      <c r="L221" s="2"/>
      <c r="M221" s="233"/>
      <c r="N221" s="24"/>
      <c r="O221" s="319"/>
      <c r="P221" s="513"/>
      <c r="Q221" s="511"/>
      <c r="R221" s="513"/>
      <c r="T221" s="511"/>
      <c r="U221" s="1128"/>
    </row>
    <row r="222" spans="1:21" s="436" customFormat="1" ht="11.1" customHeight="1" x14ac:dyDescent="0.15">
      <c r="A222" s="440"/>
      <c r="B222" s="463" t="s">
        <v>751</v>
      </c>
      <c r="C222" s="464" t="s">
        <v>748</v>
      </c>
      <c r="D222" s="465">
        <v>2</v>
      </c>
      <c r="E222" s="246" t="s">
        <v>739</v>
      </c>
      <c r="F222" s="466"/>
      <c r="G222" s="467"/>
      <c r="H222" s="239"/>
      <c r="I222" s="468"/>
      <c r="J222" s="320">
        <v>2</v>
      </c>
      <c r="K222" s="23" t="s">
        <v>1211</v>
      </c>
      <c r="L222" s="22"/>
      <c r="M222" s="317"/>
      <c r="N222" s="315"/>
      <c r="O222" s="325"/>
      <c r="P222" s="513"/>
      <c r="Q222" s="511"/>
      <c r="R222" s="513"/>
      <c r="T222" s="511"/>
      <c r="U222" s="1128"/>
    </row>
    <row r="223" spans="1:21" s="436" customFormat="1" ht="11.1" customHeight="1" x14ac:dyDescent="0.15">
      <c r="A223" s="247"/>
      <c r="B223" s="232" t="s">
        <v>749</v>
      </c>
      <c r="C223" s="475"/>
      <c r="D223" s="462"/>
      <c r="E223" s="24"/>
      <c r="F223" s="21"/>
      <c r="G223" s="22"/>
      <c r="H223" s="2"/>
      <c r="I223" s="339"/>
      <c r="J223" s="580"/>
      <c r="K223" s="543"/>
      <c r="L223" s="581"/>
      <c r="M223" s="233"/>
      <c r="N223" s="24"/>
      <c r="O223" s="319"/>
      <c r="P223" s="513"/>
      <c r="Q223" s="511"/>
      <c r="R223" s="513"/>
      <c r="T223" s="511"/>
      <c r="U223" s="1131"/>
    </row>
    <row r="224" spans="1:21" s="436" customFormat="1" ht="11.1" customHeight="1" x14ac:dyDescent="0.15">
      <c r="A224" s="358"/>
      <c r="B224" s="232" t="s">
        <v>745</v>
      </c>
      <c r="C224" s="469"/>
      <c r="D224" s="462"/>
      <c r="E224" s="24"/>
      <c r="F224" s="21"/>
      <c r="G224" s="22"/>
      <c r="H224" s="2"/>
      <c r="I224" s="339"/>
      <c r="J224" s="318"/>
      <c r="K224" s="24"/>
      <c r="L224" s="2"/>
      <c r="M224" s="233"/>
      <c r="N224" s="24"/>
      <c r="O224" s="319"/>
      <c r="P224" s="513"/>
      <c r="Q224" s="511"/>
      <c r="R224" s="513"/>
      <c r="T224" s="511"/>
      <c r="U224" s="1128"/>
    </row>
    <row r="225" spans="1:21" s="436" customFormat="1" ht="11.1" customHeight="1" x14ac:dyDescent="0.15">
      <c r="A225" s="440"/>
      <c r="B225" s="463" t="s">
        <v>750</v>
      </c>
      <c r="C225" s="464" t="s">
        <v>766</v>
      </c>
      <c r="D225" s="465">
        <v>1</v>
      </c>
      <c r="E225" s="246" t="s">
        <v>739</v>
      </c>
      <c r="F225" s="466"/>
      <c r="G225" s="467"/>
      <c r="H225" s="239"/>
      <c r="I225" s="468"/>
      <c r="J225" s="320">
        <v>1</v>
      </c>
      <c r="K225" s="23" t="s">
        <v>1211</v>
      </c>
      <c r="L225" s="22"/>
      <c r="M225" s="244"/>
      <c r="N225" s="23"/>
      <c r="O225" s="321"/>
      <c r="P225" s="513"/>
      <c r="Q225" s="511"/>
      <c r="R225" s="513"/>
      <c r="T225" s="511"/>
      <c r="U225" s="1128"/>
    </row>
    <row r="226" spans="1:21" s="436" customFormat="1" ht="11.1" customHeight="1" x14ac:dyDescent="0.15">
      <c r="A226" s="247"/>
      <c r="B226" s="232"/>
      <c r="C226" s="461"/>
      <c r="D226" s="462"/>
      <c r="E226" s="24"/>
      <c r="F226" s="21"/>
      <c r="G226" s="22"/>
      <c r="H226" s="2"/>
      <c r="I226" s="339"/>
      <c r="J226" s="322"/>
      <c r="K226" s="245"/>
      <c r="L226" s="236"/>
      <c r="M226" s="542"/>
      <c r="N226" s="543"/>
      <c r="O226" s="544"/>
      <c r="P226" s="513"/>
      <c r="Q226" s="511"/>
      <c r="T226" s="511"/>
    </row>
    <row r="227" spans="1:21" s="436" customFormat="1" ht="11.1" customHeight="1" x14ac:dyDescent="0.15">
      <c r="A227" s="358"/>
      <c r="B227" s="232" t="s">
        <v>752</v>
      </c>
      <c r="C227" s="469"/>
      <c r="D227" s="462"/>
      <c r="E227" s="24"/>
      <c r="F227" s="21"/>
      <c r="G227" s="22"/>
      <c r="H227" s="2"/>
      <c r="I227" s="339"/>
      <c r="J227" s="318"/>
      <c r="K227" s="24"/>
      <c r="L227" s="2"/>
      <c r="M227" s="233"/>
      <c r="N227" s="24"/>
      <c r="O227" s="319"/>
      <c r="P227" s="513"/>
      <c r="Q227" s="511"/>
      <c r="T227" s="511"/>
    </row>
    <row r="228" spans="1:21" s="436" customFormat="1" ht="11.1" customHeight="1" x14ac:dyDescent="0.15">
      <c r="A228" s="440"/>
      <c r="B228" s="463" t="s">
        <v>753</v>
      </c>
      <c r="C228" s="464" t="s">
        <v>767</v>
      </c>
      <c r="D228" s="465">
        <v>2</v>
      </c>
      <c r="E228" s="246" t="s">
        <v>739</v>
      </c>
      <c r="F228" s="466"/>
      <c r="G228" s="467"/>
      <c r="H228" s="239"/>
      <c r="I228" s="468"/>
      <c r="J228" s="320"/>
      <c r="K228" s="23"/>
      <c r="L228" s="22"/>
      <c r="M228" s="244">
        <v>2</v>
      </c>
      <c r="N228" s="23" t="s">
        <v>1211</v>
      </c>
      <c r="O228" s="321"/>
      <c r="P228" s="513"/>
      <c r="Q228" s="511"/>
      <c r="R228" s="513"/>
      <c r="T228" s="511"/>
    </row>
    <row r="229" spans="1:21" s="436" customFormat="1" ht="11.1" customHeight="1" x14ac:dyDescent="0.15">
      <c r="A229" s="247"/>
      <c r="B229" s="232"/>
      <c r="C229" s="461"/>
      <c r="D229" s="462"/>
      <c r="E229" s="24"/>
      <c r="F229" s="21"/>
      <c r="G229" s="22"/>
      <c r="H229" s="2"/>
      <c r="I229" s="339"/>
      <c r="J229" s="580"/>
      <c r="K229" s="543"/>
      <c r="L229" s="581"/>
      <c r="M229" s="234"/>
      <c r="N229" s="245"/>
      <c r="O229" s="323"/>
      <c r="P229" s="513"/>
      <c r="Q229" s="511"/>
      <c r="T229" s="511"/>
    </row>
    <row r="230" spans="1:21" s="436" customFormat="1" ht="11.1" customHeight="1" x14ac:dyDescent="0.15">
      <c r="A230" s="358"/>
      <c r="B230" s="232" t="s">
        <v>755</v>
      </c>
      <c r="C230" s="469"/>
      <c r="D230" s="462"/>
      <c r="E230" s="24"/>
      <c r="F230" s="21"/>
      <c r="G230" s="22"/>
      <c r="H230" s="2"/>
      <c r="I230" s="339"/>
      <c r="J230" s="318"/>
      <c r="K230" s="24"/>
      <c r="L230" s="2"/>
      <c r="M230" s="233"/>
      <c r="N230" s="24"/>
      <c r="O230" s="319"/>
      <c r="P230" s="513"/>
      <c r="Q230" s="511"/>
      <c r="T230" s="511"/>
    </row>
    <row r="231" spans="1:21" s="436" customFormat="1" ht="11.1" customHeight="1" x14ac:dyDescent="0.15">
      <c r="A231" s="440"/>
      <c r="B231" s="463" t="s">
        <v>754</v>
      </c>
      <c r="C231" s="464" t="s">
        <v>756</v>
      </c>
      <c r="D231" s="465">
        <v>2</v>
      </c>
      <c r="E231" s="246" t="s">
        <v>739</v>
      </c>
      <c r="F231" s="466"/>
      <c r="G231" s="467"/>
      <c r="H231" s="239"/>
      <c r="I231" s="468"/>
      <c r="J231" s="320">
        <v>2</v>
      </c>
      <c r="K231" s="23" t="s">
        <v>1211</v>
      </c>
      <c r="L231" s="22"/>
      <c r="M231" s="244"/>
      <c r="N231" s="23"/>
      <c r="O231" s="321"/>
      <c r="P231" s="513"/>
      <c r="Q231" s="511"/>
      <c r="R231" s="513"/>
      <c r="T231" s="511"/>
    </row>
    <row r="232" spans="1:21" s="436" customFormat="1" ht="11.1" customHeight="1" x14ac:dyDescent="0.15">
      <c r="A232" s="247"/>
      <c r="B232" s="232"/>
      <c r="C232" s="461"/>
      <c r="D232" s="462"/>
      <c r="E232" s="24"/>
      <c r="F232" s="21"/>
      <c r="G232" s="22"/>
      <c r="H232" s="2"/>
      <c r="I232" s="339"/>
      <c r="J232" s="580"/>
      <c r="K232" s="543"/>
      <c r="L232" s="581"/>
      <c r="M232" s="234"/>
      <c r="N232" s="245"/>
      <c r="O232" s="323"/>
      <c r="P232" s="513"/>
      <c r="Q232" s="511"/>
      <c r="T232" s="511"/>
    </row>
    <row r="233" spans="1:21" s="436" customFormat="1" ht="11.1" customHeight="1" x14ac:dyDescent="0.15">
      <c r="A233" s="358"/>
      <c r="B233" s="232" t="s">
        <v>758</v>
      </c>
      <c r="C233" s="469"/>
      <c r="D233" s="462"/>
      <c r="E233" s="24"/>
      <c r="F233" s="21"/>
      <c r="G233" s="22"/>
      <c r="H233" s="2"/>
      <c r="I233" s="339"/>
      <c r="J233" s="318"/>
      <c r="K233" s="24"/>
      <c r="L233" s="2"/>
      <c r="M233" s="233"/>
      <c r="N233" s="24"/>
      <c r="O233" s="319"/>
      <c r="P233" s="513"/>
      <c r="Q233" s="511"/>
      <c r="T233" s="511"/>
    </row>
    <row r="234" spans="1:21" s="436" customFormat="1" ht="11.1" customHeight="1" x14ac:dyDescent="0.15">
      <c r="A234" s="440"/>
      <c r="B234" s="463" t="s">
        <v>754</v>
      </c>
      <c r="C234" s="464" t="s">
        <v>757</v>
      </c>
      <c r="D234" s="465">
        <v>1</v>
      </c>
      <c r="E234" s="246" t="s">
        <v>739</v>
      </c>
      <c r="F234" s="466"/>
      <c r="G234" s="467"/>
      <c r="H234" s="239"/>
      <c r="I234" s="468"/>
      <c r="J234" s="320">
        <v>1</v>
      </c>
      <c r="K234" s="23" t="s">
        <v>1211</v>
      </c>
      <c r="L234" s="22"/>
      <c r="M234" s="244"/>
      <c r="N234" s="23"/>
      <c r="O234" s="321"/>
      <c r="P234" s="513"/>
      <c r="Q234" s="511"/>
      <c r="R234" s="513"/>
      <c r="T234" s="511"/>
    </row>
    <row r="235" spans="1:21" s="436" customFormat="1" ht="11.1" customHeight="1" x14ac:dyDescent="0.15">
      <c r="A235" s="247"/>
      <c r="B235" s="232"/>
      <c r="C235" s="461"/>
      <c r="D235" s="462"/>
      <c r="E235" s="24"/>
      <c r="F235" s="21"/>
      <c r="G235" s="22"/>
      <c r="H235" s="2"/>
      <c r="I235" s="339"/>
      <c r="J235" s="580"/>
      <c r="K235" s="543"/>
      <c r="L235" s="581"/>
      <c r="M235" s="234"/>
      <c r="N235" s="235"/>
      <c r="O235" s="323"/>
      <c r="P235" s="513"/>
      <c r="Q235" s="511"/>
      <c r="T235" s="511"/>
    </row>
    <row r="236" spans="1:21" s="436" customFormat="1" ht="11.1" customHeight="1" x14ac:dyDescent="0.15">
      <c r="A236" s="358"/>
      <c r="B236" s="232" t="s">
        <v>759</v>
      </c>
      <c r="C236" s="469"/>
      <c r="D236" s="462"/>
      <c r="E236" s="24"/>
      <c r="F236" s="21"/>
      <c r="G236" s="22"/>
      <c r="H236" s="2"/>
      <c r="I236" s="339"/>
      <c r="J236" s="318"/>
      <c r="K236" s="24"/>
      <c r="L236" s="2"/>
      <c r="M236" s="233"/>
      <c r="N236" s="232"/>
      <c r="O236" s="319"/>
      <c r="P236" s="513"/>
      <c r="Q236" s="511"/>
      <c r="T236" s="511"/>
    </row>
    <row r="237" spans="1:21" s="436" customFormat="1" ht="11.1" customHeight="1" x14ac:dyDescent="0.15">
      <c r="A237" s="440"/>
      <c r="B237" s="463" t="s">
        <v>760</v>
      </c>
      <c r="C237" s="464" t="s">
        <v>761</v>
      </c>
      <c r="D237" s="465">
        <v>1</v>
      </c>
      <c r="E237" s="246" t="s">
        <v>739</v>
      </c>
      <c r="F237" s="466"/>
      <c r="G237" s="467"/>
      <c r="H237" s="239"/>
      <c r="I237" s="468"/>
      <c r="J237" s="320">
        <v>1</v>
      </c>
      <c r="K237" s="23" t="s">
        <v>1211</v>
      </c>
      <c r="L237" s="22"/>
      <c r="M237" s="237"/>
      <c r="N237" s="238"/>
      <c r="O237" s="330"/>
      <c r="P237" s="513"/>
      <c r="Q237" s="511"/>
      <c r="R237" s="513"/>
      <c r="T237" s="511"/>
    </row>
    <row r="238" spans="1:21" s="436" customFormat="1" ht="11.1" customHeight="1" x14ac:dyDescent="0.15">
      <c r="A238" s="247"/>
      <c r="B238" s="232"/>
      <c r="C238" s="461"/>
      <c r="D238" s="462"/>
      <c r="E238" s="24"/>
      <c r="F238" s="21"/>
      <c r="G238" s="22"/>
      <c r="H238" s="2"/>
      <c r="I238" s="339"/>
      <c r="J238" s="580"/>
      <c r="K238" s="543"/>
      <c r="L238" s="581"/>
      <c r="M238" s="234"/>
      <c r="N238" s="235"/>
      <c r="O238" s="323"/>
      <c r="P238" s="513"/>
      <c r="Q238" s="511"/>
      <c r="T238" s="511"/>
    </row>
    <row r="239" spans="1:21" s="436" customFormat="1" ht="11.1" customHeight="1" x14ac:dyDescent="0.15">
      <c r="A239" s="358"/>
      <c r="B239" s="232" t="s">
        <v>762</v>
      </c>
      <c r="C239" s="469"/>
      <c r="D239" s="462"/>
      <c r="E239" s="24"/>
      <c r="F239" s="21"/>
      <c r="G239" s="22"/>
      <c r="H239" s="2"/>
      <c r="I239" s="339"/>
      <c r="J239" s="318"/>
      <c r="K239" s="24"/>
      <c r="L239" s="2"/>
      <c r="M239" s="233"/>
      <c r="N239" s="232"/>
      <c r="O239" s="319"/>
      <c r="P239" s="513"/>
      <c r="Q239" s="511"/>
      <c r="T239" s="511"/>
    </row>
    <row r="240" spans="1:21" s="436" customFormat="1" ht="11.1" customHeight="1" x14ac:dyDescent="0.15">
      <c r="A240" s="440"/>
      <c r="B240" s="463" t="s">
        <v>760</v>
      </c>
      <c r="C240" s="464" t="s">
        <v>761</v>
      </c>
      <c r="D240" s="465">
        <v>1</v>
      </c>
      <c r="E240" s="246" t="s">
        <v>739</v>
      </c>
      <c r="F240" s="466"/>
      <c r="G240" s="467"/>
      <c r="H240" s="239"/>
      <c r="I240" s="468"/>
      <c r="J240" s="320">
        <v>1</v>
      </c>
      <c r="K240" s="23" t="s">
        <v>1211</v>
      </c>
      <c r="L240" s="22"/>
      <c r="M240" s="237"/>
      <c r="N240" s="238"/>
      <c r="O240" s="330"/>
      <c r="P240" s="513"/>
      <c r="Q240" s="511"/>
      <c r="R240" s="513"/>
      <c r="T240" s="511"/>
    </row>
    <row r="241" spans="1:21" s="16" customFormat="1" ht="11.1" customHeight="1" x14ac:dyDescent="0.15">
      <c r="A241" s="247"/>
      <c r="B241" s="232"/>
      <c r="C241" s="461"/>
      <c r="D241" s="462"/>
      <c r="E241" s="24"/>
      <c r="F241" s="21"/>
      <c r="G241" s="22"/>
      <c r="H241" s="2"/>
      <c r="I241" s="339"/>
      <c r="J241" s="331"/>
      <c r="K241" s="245"/>
      <c r="L241" s="236"/>
      <c r="M241" s="542"/>
      <c r="N241" s="543"/>
      <c r="O241" s="544"/>
      <c r="P241" s="513"/>
      <c r="Q241" s="511"/>
      <c r="R241" s="436"/>
      <c r="S241" s="436"/>
      <c r="T241" s="511"/>
      <c r="U241" s="1130"/>
    </row>
    <row r="242" spans="1:21" s="16" customFormat="1" ht="11.1" customHeight="1" x14ac:dyDescent="0.15">
      <c r="A242" s="358"/>
      <c r="B242" s="232" t="s">
        <v>994</v>
      </c>
      <c r="C242" s="469"/>
      <c r="D242" s="462"/>
      <c r="E242" s="24"/>
      <c r="F242" s="21"/>
      <c r="G242" s="22"/>
      <c r="H242" s="2"/>
      <c r="I242" s="339"/>
      <c r="J242" s="332"/>
      <c r="K242" s="24"/>
      <c r="L242" s="2"/>
      <c r="M242" s="233"/>
      <c r="N242" s="24"/>
      <c r="O242" s="319"/>
      <c r="P242" s="513"/>
      <c r="Q242" s="511"/>
      <c r="R242" s="436"/>
      <c r="S242" s="436"/>
      <c r="T242" s="511"/>
      <c r="U242" s="1129"/>
    </row>
    <row r="243" spans="1:21" s="16" customFormat="1" ht="11.1" customHeight="1" x14ac:dyDescent="0.15">
      <c r="A243" s="440"/>
      <c r="B243" s="463" t="s">
        <v>760</v>
      </c>
      <c r="C243" s="464" t="s">
        <v>995</v>
      </c>
      <c r="D243" s="465">
        <v>1</v>
      </c>
      <c r="E243" s="246" t="s">
        <v>628</v>
      </c>
      <c r="F243" s="466"/>
      <c r="G243" s="467"/>
      <c r="H243" s="239"/>
      <c r="I243" s="468"/>
      <c r="J243" s="333"/>
      <c r="K243" s="246"/>
      <c r="L243" s="239"/>
      <c r="M243" s="244">
        <v>1</v>
      </c>
      <c r="N243" s="23" t="s">
        <v>1211</v>
      </c>
      <c r="O243" s="321"/>
      <c r="P243" s="513"/>
      <c r="Q243" s="511"/>
      <c r="R243" s="513"/>
      <c r="S243" s="436"/>
      <c r="T243" s="511"/>
      <c r="U243" s="1129"/>
    </row>
    <row r="244" spans="1:21" s="16" customFormat="1" ht="11.1" customHeight="1" x14ac:dyDescent="0.15">
      <c r="A244" s="247"/>
      <c r="B244" s="232"/>
      <c r="C244" s="461"/>
      <c r="D244" s="462"/>
      <c r="E244" s="24"/>
      <c r="F244" s="21"/>
      <c r="G244" s="22"/>
      <c r="H244" s="2"/>
      <c r="I244" s="339"/>
      <c r="J244" s="331"/>
      <c r="K244" s="245"/>
      <c r="L244" s="236"/>
      <c r="M244" s="542"/>
      <c r="N244" s="543"/>
      <c r="O244" s="544"/>
      <c r="P244" s="513"/>
      <c r="Q244" s="511"/>
      <c r="R244" s="436"/>
      <c r="S244" s="436"/>
      <c r="T244" s="511"/>
      <c r="U244" s="1130"/>
    </row>
    <row r="245" spans="1:21" s="16" customFormat="1" ht="11.1" customHeight="1" x14ac:dyDescent="0.15">
      <c r="A245" s="358"/>
      <c r="B245" s="232" t="s">
        <v>996</v>
      </c>
      <c r="C245" s="469"/>
      <c r="D245" s="462"/>
      <c r="E245" s="24"/>
      <c r="F245" s="21"/>
      <c r="G245" s="22"/>
      <c r="H245" s="2"/>
      <c r="I245" s="339"/>
      <c r="J245" s="332"/>
      <c r="K245" s="24"/>
      <c r="L245" s="2"/>
      <c r="M245" s="233"/>
      <c r="N245" s="24"/>
      <c r="O245" s="319"/>
      <c r="P245" s="513"/>
      <c r="Q245" s="511"/>
      <c r="R245" s="436"/>
      <c r="S245" s="436"/>
      <c r="T245" s="511"/>
      <c r="U245" s="1129"/>
    </row>
    <row r="246" spans="1:21" s="16" customFormat="1" ht="11.1" customHeight="1" x14ac:dyDescent="0.15">
      <c r="A246" s="440"/>
      <c r="B246" s="463" t="s">
        <v>760</v>
      </c>
      <c r="C246" s="464" t="s">
        <v>995</v>
      </c>
      <c r="D246" s="465">
        <v>1</v>
      </c>
      <c r="E246" s="246" t="s">
        <v>628</v>
      </c>
      <c r="F246" s="466"/>
      <c r="G246" s="467"/>
      <c r="H246" s="239"/>
      <c r="I246" s="468"/>
      <c r="J246" s="333"/>
      <c r="K246" s="246"/>
      <c r="L246" s="239"/>
      <c r="M246" s="244">
        <v>1</v>
      </c>
      <c r="N246" s="23" t="s">
        <v>1211</v>
      </c>
      <c r="O246" s="321"/>
      <c r="P246" s="513"/>
      <c r="Q246" s="511"/>
      <c r="R246" s="513"/>
      <c r="S246" s="436"/>
      <c r="T246" s="511"/>
      <c r="U246" s="1129"/>
    </row>
    <row r="247" spans="1:21" s="436" customFormat="1" ht="11.1" customHeight="1" x14ac:dyDescent="0.15">
      <c r="A247" s="247"/>
      <c r="B247" s="232" t="s">
        <v>763</v>
      </c>
      <c r="C247" s="461"/>
      <c r="D247" s="462"/>
      <c r="E247" s="24"/>
      <c r="F247" s="21"/>
      <c r="G247" s="22"/>
      <c r="H247" s="2"/>
      <c r="I247" s="339"/>
      <c r="J247" s="580"/>
      <c r="K247" s="543"/>
      <c r="L247" s="581"/>
      <c r="M247" s="234"/>
      <c r="N247" s="235"/>
      <c r="O247" s="323"/>
      <c r="P247" s="513"/>
      <c r="Q247" s="511"/>
      <c r="R247" s="513"/>
      <c r="T247" s="511"/>
      <c r="U247" s="1131"/>
    </row>
    <row r="248" spans="1:21" s="436" customFormat="1" ht="11.1" customHeight="1" x14ac:dyDescent="0.15">
      <c r="A248" s="358"/>
      <c r="B248" s="232" t="s">
        <v>745</v>
      </c>
      <c r="C248" s="469"/>
      <c r="D248" s="462"/>
      <c r="E248" s="24"/>
      <c r="F248" s="21"/>
      <c r="G248" s="22"/>
      <c r="H248" s="2"/>
      <c r="I248" s="339"/>
      <c r="J248" s="318"/>
      <c r="K248" s="24"/>
      <c r="L248" s="2"/>
      <c r="M248" s="233"/>
      <c r="N248" s="232"/>
      <c r="O248" s="319"/>
      <c r="P248" s="513"/>
      <c r="Q248" s="511"/>
      <c r="R248" s="513"/>
      <c r="T248" s="511"/>
      <c r="U248" s="1128"/>
    </row>
    <row r="249" spans="1:21" s="436" customFormat="1" ht="11.1" customHeight="1" x14ac:dyDescent="0.15">
      <c r="A249" s="440"/>
      <c r="B249" s="463" t="s">
        <v>764</v>
      </c>
      <c r="C249" s="464" t="s">
        <v>765</v>
      </c>
      <c r="D249" s="465">
        <v>1</v>
      </c>
      <c r="E249" s="246" t="s">
        <v>628</v>
      </c>
      <c r="F249" s="466"/>
      <c r="G249" s="467"/>
      <c r="H249" s="239"/>
      <c r="I249" s="468"/>
      <c r="J249" s="320">
        <v>1</v>
      </c>
      <c r="K249" s="23" t="s">
        <v>1211</v>
      </c>
      <c r="L249" s="22"/>
      <c r="M249" s="237"/>
      <c r="N249" s="238"/>
      <c r="O249" s="330"/>
      <c r="P249" s="513"/>
      <c r="Q249" s="511"/>
      <c r="R249" s="513"/>
      <c r="T249" s="511"/>
      <c r="U249" s="1128"/>
    </row>
    <row r="250" spans="1:21" s="436" customFormat="1" ht="11.1" customHeight="1" x14ac:dyDescent="0.15">
      <c r="A250" s="247"/>
      <c r="B250" s="232" t="s">
        <v>768</v>
      </c>
      <c r="C250" s="461"/>
      <c r="D250" s="462"/>
      <c r="E250" s="24"/>
      <c r="F250" s="21"/>
      <c r="G250" s="22"/>
      <c r="H250" s="2"/>
      <c r="I250" s="339"/>
      <c r="J250" s="580"/>
      <c r="K250" s="543"/>
      <c r="L250" s="581"/>
      <c r="M250" s="234"/>
      <c r="N250" s="235"/>
      <c r="O250" s="323"/>
      <c r="P250" s="513"/>
      <c r="Q250" s="511"/>
      <c r="R250" s="513"/>
      <c r="T250" s="511"/>
      <c r="U250" s="1131"/>
    </row>
    <row r="251" spans="1:21" s="436" customFormat="1" ht="11.1" customHeight="1" x14ac:dyDescent="0.15">
      <c r="A251" s="358"/>
      <c r="B251" s="232" t="s">
        <v>745</v>
      </c>
      <c r="C251" s="469"/>
      <c r="D251" s="462"/>
      <c r="E251" s="24"/>
      <c r="F251" s="21"/>
      <c r="G251" s="22"/>
      <c r="H251" s="2"/>
      <c r="I251" s="339"/>
      <c r="J251" s="318"/>
      <c r="K251" s="24"/>
      <c r="L251" s="2"/>
      <c r="M251" s="233"/>
      <c r="N251" s="232"/>
      <c r="O251" s="319"/>
      <c r="P251" s="513"/>
      <c r="Q251" s="511"/>
      <c r="R251" s="513"/>
      <c r="T251" s="511"/>
      <c r="U251" s="1128"/>
    </row>
    <row r="252" spans="1:21" s="436" customFormat="1" ht="11.1" customHeight="1" x14ac:dyDescent="0.15">
      <c r="A252" s="440"/>
      <c r="B252" s="463" t="s">
        <v>1019</v>
      </c>
      <c r="C252" s="464" t="s">
        <v>765</v>
      </c>
      <c r="D252" s="465">
        <v>1</v>
      </c>
      <c r="E252" s="246" t="s">
        <v>628</v>
      </c>
      <c r="F252" s="466"/>
      <c r="G252" s="467"/>
      <c r="H252" s="239"/>
      <c r="I252" s="468"/>
      <c r="J252" s="320">
        <v>1</v>
      </c>
      <c r="K252" s="23" t="s">
        <v>1211</v>
      </c>
      <c r="L252" s="22"/>
      <c r="M252" s="237"/>
      <c r="N252" s="238"/>
      <c r="O252" s="330"/>
      <c r="P252" s="513"/>
      <c r="Q252" s="511"/>
      <c r="R252" s="513"/>
      <c r="T252" s="511"/>
      <c r="U252" s="1128"/>
    </row>
    <row r="253" spans="1:21" s="436" customFormat="1" ht="11.1" customHeight="1" x14ac:dyDescent="0.15">
      <c r="A253" s="247"/>
      <c r="B253" s="232" t="s">
        <v>769</v>
      </c>
      <c r="C253" s="461"/>
      <c r="D253" s="462"/>
      <c r="E253" s="24"/>
      <c r="F253" s="21"/>
      <c r="G253" s="22"/>
      <c r="H253" s="2"/>
      <c r="I253" s="339"/>
      <c r="J253" s="580"/>
      <c r="K253" s="543"/>
      <c r="L253" s="581"/>
      <c r="M253" s="234"/>
      <c r="N253" s="235"/>
      <c r="O253" s="323"/>
      <c r="P253" s="513"/>
      <c r="Q253" s="511"/>
      <c r="R253" s="513"/>
      <c r="T253" s="511"/>
      <c r="U253" s="514"/>
    </row>
    <row r="254" spans="1:21" s="436" customFormat="1" ht="11.1" customHeight="1" x14ac:dyDescent="0.15">
      <c r="A254" s="358"/>
      <c r="B254" s="232" t="s">
        <v>745</v>
      </c>
      <c r="C254" s="469"/>
      <c r="D254" s="462"/>
      <c r="E254" s="24"/>
      <c r="F254" s="21"/>
      <c r="G254" s="22"/>
      <c r="H254" s="2"/>
      <c r="I254" s="339"/>
      <c r="J254" s="318"/>
      <c r="K254" s="24"/>
      <c r="L254" s="2"/>
      <c r="M254" s="233"/>
      <c r="N254" s="232"/>
      <c r="O254" s="319"/>
      <c r="P254" s="513"/>
      <c r="Q254" s="511"/>
      <c r="R254" s="513"/>
      <c r="T254" s="511"/>
      <c r="U254" s="512"/>
    </row>
    <row r="255" spans="1:21" s="436" customFormat="1" ht="11.1" customHeight="1" x14ac:dyDescent="0.15">
      <c r="A255" s="440"/>
      <c r="B255" s="463" t="s">
        <v>1019</v>
      </c>
      <c r="C255" s="464" t="s">
        <v>765</v>
      </c>
      <c r="D255" s="465">
        <v>1</v>
      </c>
      <c r="E255" s="246" t="s">
        <v>628</v>
      </c>
      <c r="F255" s="466"/>
      <c r="G255" s="467"/>
      <c r="H255" s="239"/>
      <c r="I255" s="468"/>
      <c r="J255" s="320">
        <v>1</v>
      </c>
      <c r="K255" s="23" t="s">
        <v>1211</v>
      </c>
      <c r="L255" s="578"/>
      <c r="M255" s="237"/>
      <c r="N255" s="238"/>
      <c r="O255" s="330"/>
      <c r="P255" s="513"/>
      <c r="Q255" s="511"/>
      <c r="R255" s="513"/>
      <c r="T255" s="511"/>
      <c r="U255" s="512"/>
    </row>
    <row r="256" spans="1:21" s="16" customFormat="1" ht="11.1" customHeight="1" x14ac:dyDescent="0.15">
      <c r="A256" s="441"/>
      <c r="B256" s="442"/>
      <c r="C256" s="443"/>
      <c r="D256" s="435"/>
      <c r="E256" s="387"/>
      <c r="F256" s="388"/>
      <c r="G256" s="389"/>
      <c r="H256" s="444"/>
      <c r="I256" s="391"/>
      <c r="J256" s="427"/>
      <c r="K256" s="387"/>
      <c r="L256" s="390"/>
      <c r="M256" s="398"/>
      <c r="N256" s="359"/>
      <c r="O256" s="399"/>
      <c r="P256" s="471"/>
      <c r="Q256" s="478"/>
      <c r="T256" s="478"/>
    </row>
    <row r="257" spans="1:21" s="16" customFormat="1" ht="11.1" customHeight="1" x14ac:dyDescent="0.15">
      <c r="A257" s="247"/>
      <c r="B257" s="445"/>
      <c r="C257" s="443"/>
      <c r="D257" s="435"/>
      <c r="E257" s="387"/>
      <c r="F257" s="388"/>
      <c r="G257" s="389"/>
      <c r="H257" s="390"/>
      <c r="I257" s="391"/>
      <c r="J257" s="427"/>
      <c r="K257" s="387"/>
      <c r="L257" s="446"/>
      <c r="M257" s="398"/>
      <c r="N257" s="359"/>
      <c r="O257" s="447"/>
      <c r="P257" s="471"/>
      <c r="Q257" s="478"/>
      <c r="T257" s="478"/>
    </row>
    <row r="258" spans="1:21" s="16" customFormat="1" ht="11.1" customHeight="1" x14ac:dyDescent="0.15">
      <c r="A258" s="448"/>
      <c r="B258" s="449"/>
      <c r="C258" s="450"/>
      <c r="D258" s="451"/>
      <c r="E258" s="452"/>
      <c r="F258" s="453"/>
      <c r="G258" s="454"/>
      <c r="H258" s="455"/>
      <c r="I258" s="456"/>
      <c r="J258" s="457"/>
      <c r="K258" s="452"/>
      <c r="L258" s="455"/>
      <c r="M258" s="458"/>
      <c r="N258" s="459"/>
      <c r="O258" s="460"/>
      <c r="P258" s="471"/>
      <c r="Q258" s="478"/>
      <c r="T258" s="478"/>
    </row>
    <row r="259" spans="1:21" s="3" customFormat="1" ht="13.5" x14ac:dyDescent="0.15">
      <c r="A259" s="1"/>
      <c r="B259" s="2"/>
      <c r="C259" s="240"/>
      <c r="D259" s="4"/>
      <c r="E259" s="5"/>
      <c r="F259" s="6"/>
      <c r="G259" s="7"/>
      <c r="H259" s="8"/>
      <c r="I259" s="9"/>
      <c r="K259" s="5"/>
      <c r="N259" s="8" t="s">
        <v>581</v>
      </c>
      <c r="O259" s="5">
        <v>6</v>
      </c>
      <c r="P259" s="472"/>
      <c r="Q259" s="476"/>
      <c r="T259" s="476"/>
    </row>
    <row r="260" spans="1:21" s="10" customFormat="1" ht="30" customHeight="1" x14ac:dyDescent="0.15">
      <c r="A260" s="1089" t="s">
        <v>1800</v>
      </c>
      <c r="B260" s="1090"/>
      <c r="C260" s="1090"/>
      <c r="D260" s="1090"/>
      <c r="E260" s="1090"/>
      <c r="F260" s="1090"/>
      <c r="G260" s="1090"/>
      <c r="H260" s="1090"/>
      <c r="I260" s="1090"/>
      <c r="J260" s="1090"/>
      <c r="K260" s="1090"/>
      <c r="L260" s="1090"/>
      <c r="M260" s="1090"/>
      <c r="N260" s="1090"/>
      <c r="O260" s="1091"/>
      <c r="P260" s="473"/>
      <c r="Q260" s="477"/>
      <c r="T260" s="477"/>
    </row>
    <row r="261" spans="1:21" s="10" customFormat="1" ht="13.5" customHeight="1" x14ac:dyDescent="0.15">
      <c r="A261" s="274"/>
      <c r="B261" s="27" t="s">
        <v>1828</v>
      </c>
      <c r="C261" s="275"/>
      <c r="D261" s="275"/>
      <c r="E261" s="275"/>
      <c r="F261" s="275"/>
      <c r="G261" s="275"/>
      <c r="H261" s="275"/>
      <c r="I261" s="275"/>
      <c r="J261" s="275"/>
      <c r="K261" s="275"/>
      <c r="L261" s="275"/>
      <c r="M261" s="275"/>
      <c r="N261" s="275"/>
      <c r="O261" s="276"/>
      <c r="P261" s="473"/>
      <c r="Q261" s="477"/>
      <c r="T261" s="477"/>
    </row>
    <row r="262" spans="1:21" s="10" customFormat="1" ht="15.95" customHeight="1" x14ac:dyDescent="0.15">
      <c r="A262" s="1092" t="s">
        <v>6</v>
      </c>
      <c r="B262" s="1095" t="s">
        <v>34</v>
      </c>
      <c r="C262" s="1098" t="s">
        <v>9</v>
      </c>
      <c r="D262" s="1101" t="s">
        <v>1850</v>
      </c>
      <c r="E262" s="1102"/>
      <c r="F262" s="1102"/>
      <c r="G262" s="1102"/>
      <c r="H262" s="1102"/>
      <c r="I262" s="1103"/>
      <c r="J262" s="1101" t="s">
        <v>1851</v>
      </c>
      <c r="K262" s="1102"/>
      <c r="L262" s="1107"/>
      <c r="M262" s="1109" t="s">
        <v>1852</v>
      </c>
      <c r="N262" s="1102"/>
      <c r="O262" s="1103"/>
      <c r="P262" s="473"/>
      <c r="Q262" s="477"/>
      <c r="T262" s="477"/>
    </row>
    <row r="263" spans="1:21" s="10" customFormat="1" ht="15.95" customHeight="1" x14ac:dyDescent="0.15">
      <c r="A263" s="1093"/>
      <c r="B263" s="1096"/>
      <c r="C263" s="1099"/>
      <c r="D263" s="1104"/>
      <c r="E263" s="1105"/>
      <c r="F263" s="1105"/>
      <c r="G263" s="1105"/>
      <c r="H263" s="1105"/>
      <c r="I263" s="1106"/>
      <c r="J263" s="1104"/>
      <c r="K263" s="1105"/>
      <c r="L263" s="1108"/>
      <c r="M263" s="1110"/>
      <c r="N263" s="1105"/>
      <c r="O263" s="1106"/>
      <c r="P263" s="473"/>
      <c r="Q263" s="477"/>
      <c r="T263" s="477"/>
    </row>
    <row r="264" spans="1:21" s="3" customFormat="1" ht="15.95" customHeight="1" x14ac:dyDescent="0.15">
      <c r="A264" s="1094"/>
      <c r="B264" s="1097"/>
      <c r="C264" s="1100"/>
      <c r="D264" s="334" t="s">
        <v>4</v>
      </c>
      <c r="E264" s="296" t="s">
        <v>5</v>
      </c>
      <c r="F264" s="297"/>
      <c r="G264" s="298"/>
      <c r="H264" s="1111"/>
      <c r="I264" s="1112"/>
      <c r="J264" s="326" t="s">
        <v>4</v>
      </c>
      <c r="K264" s="296" t="s">
        <v>5</v>
      </c>
      <c r="L264" s="299"/>
      <c r="M264" s="300" t="s">
        <v>4</v>
      </c>
      <c r="N264" s="296" t="s">
        <v>5</v>
      </c>
      <c r="O264" s="327"/>
      <c r="P264" s="472"/>
      <c r="Q264" s="476"/>
      <c r="T264" s="476"/>
    </row>
    <row r="265" spans="1:21" s="436" customFormat="1" ht="11.1" customHeight="1" x14ac:dyDescent="0.15">
      <c r="A265" s="247"/>
      <c r="B265" s="232" t="s">
        <v>770</v>
      </c>
      <c r="C265" s="461"/>
      <c r="D265" s="462"/>
      <c r="E265" s="24"/>
      <c r="F265" s="21"/>
      <c r="G265" s="22"/>
      <c r="H265" s="2"/>
      <c r="I265" s="339"/>
      <c r="J265" s="580"/>
      <c r="K265" s="543"/>
      <c r="L265" s="581"/>
      <c r="M265" s="234"/>
      <c r="N265" s="235"/>
      <c r="O265" s="323"/>
      <c r="P265" s="513"/>
      <c r="Q265" s="511"/>
      <c r="R265" s="513"/>
      <c r="T265" s="511"/>
      <c r="U265" s="1131"/>
    </row>
    <row r="266" spans="1:21" s="436" customFormat="1" ht="11.1" customHeight="1" x14ac:dyDescent="0.15">
      <c r="A266" s="358"/>
      <c r="B266" s="232" t="s">
        <v>745</v>
      </c>
      <c r="C266" s="469">
        <v>7.19</v>
      </c>
      <c r="D266" s="462"/>
      <c r="E266" s="24"/>
      <c r="F266" s="21"/>
      <c r="G266" s="22"/>
      <c r="H266" s="2"/>
      <c r="I266" s="339"/>
      <c r="J266" s="318"/>
      <c r="K266" s="24"/>
      <c r="L266" s="2"/>
      <c r="M266" s="233"/>
      <c r="N266" s="232"/>
      <c r="O266" s="319"/>
      <c r="P266" s="513"/>
      <c r="Q266" s="511"/>
      <c r="R266" s="513"/>
      <c r="T266" s="511"/>
      <c r="U266" s="1128"/>
    </row>
    <row r="267" spans="1:21" s="436" customFormat="1" ht="11.1" customHeight="1" x14ac:dyDescent="0.15">
      <c r="A267" s="440"/>
      <c r="B267" s="463" t="s">
        <v>1020</v>
      </c>
      <c r="C267" s="464" t="s">
        <v>771</v>
      </c>
      <c r="D267" s="465">
        <v>1</v>
      </c>
      <c r="E267" s="246" t="s">
        <v>628</v>
      </c>
      <c r="F267" s="466"/>
      <c r="G267" s="467"/>
      <c r="H267" s="239"/>
      <c r="I267" s="468"/>
      <c r="J267" s="320">
        <v>1</v>
      </c>
      <c r="K267" s="23" t="s">
        <v>1211</v>
      </c>
      <c r="L267" s="578"/>
      <c r="M267" s="237"/>
      <c r="N267" s="238"/>
      <c r="O267" s="330"/>
      <c r="P267" s="513"/>
      <c r="Q267" s="511"/>
      <c r="R267" s="513"/>
      <c r="T267" s="511"/>
      <c r="U267" s="1128"/>
    </row>
    <row r="268" spans="1:21" s="436" customFormat="1" ht="11.1" customHeight="1" x14ac:dyDescent="0.15">
      <c r="A268" s="247"/>
      <c r="B268" s="232" t="s">
        <v>772</v>
      </c>
      <c r="C268" s="461"/>
      <c r="D268" s="462"/>
      <c r="E268" s="24"/>
      <c r="F268" s="21"/>
      <c r="G268" s="22"/>
      <c r="H268" s="2"/>
      <c r="I268" s="339"/>
      <c r="J268" s="580"/>
      <c r="K268" s="543"/>
      <c r="L268" s="581"/>
      <c r="M268" s="234"/>
      <c r="N268" s="235"/>
      <c r="O268" s="323"/>
      <c r="P268" s="513"/>
      <c r="Q268" s="511"/>
      <c r="R268" s="513"/>
      <c r="T268" s="511"/>
      <c r="U268" s="1131"/>
    </row>
    <row r="269" spans="1:21" s="436" customFormat="1" ht="11.1" customHeight="1" x14ac:dyDescent="0.15">
      <c r="A269" s="358"/>
      <c r="B269" s="232" t="s">
        <v>745</v>
      </c>
      <c r="C269" s="469">
        <v>11.42</v>
      </c>
      <c r="D269" s="462"/>
      <c r="E269" s="24"/>
      <c r="F269" s="21"/>
      <c r="G269" s="22"/>
      <c r="H269" s="2"/>
      <c r="I269" s="339"/>
      <c r="J269" s="318"/>
      <c r="K269" s="24"/>
      <c r="L269" s="2"/>
      <c r="M269" s="233"/>
      <c r="N269" s="232"/>
      <c r="O269" s="319"/>
      <c r="P269" s="513"/>
      <c r="Q269" s="511"/>
      <c r="R269" s="513"/>
      <c r="T269" s="511"/>
      <c r="U269" s="1128"/>
    </row>
    <row r="270" spans="1:21" s="436" customFormat="1" ht="11.1" customHeight="1" x14ac:dyDescent="0.15">
      <c r="A270" s="440"/>
      <c r="B270" s="463" t="s">
        <v>1020</v>
      </c>
      <c r="C270" s="464" t="s">
        <v>773</v>
      </c>
      <c r="D270" s="465">
        <v>1</v>
      </c>
      <c r="E270" s="246" t="s">
        <v>628</v>
      </c>
      <c r="F270" s="466"/>
      <c r="G270" s="467"/>
      <c r="H270" s="239"/>
      <c r="I270" s="468"/>
      <c r="J270" s="320">
        <v>1</v>
      </c>
      <c r="K270" s="23" t="s">
        <v>1211</v>
      </c>
      <c r="L270" s="578"/>
      <c r="M270" s="237"/>
      <c r="N270" s="238"/>
      <c r="O270" s="330"/>
      <c r="P270" s="513"/>
      <c r="Q270" s="511"/>
      <c r="R270" s="513"/>
      <c r="T270" s="511"/>
      <c r="U270" s="1128"/>
    </row>
    <row r="271" spans="1:21" s="436" customFormat="1" ht="11.1" customHeight="1" x14ac:dyDescent="0.15">
      <c r="A271" s="247"/>
      <c r="B271" s="232" t="s">
        <v>774</v>
      </c>
      <c r="C271" s="461"/>
      <c r="D271" s="462"/>
      <c r="E271" s="24"/>
      <c r="F271" s="21"/>
      <c r="G271" s="22"/>
      <c r="H271" s="2"/>
      <c r="I271" s="336"/>
      <c r="J271" s="580"/>
      <c r="K271" s="543"/>
      <c r="L271" s="581"/>
      <c r="M271" s="231"/>
      <c r="N271" s="12"/>
      <c r="O271" s="329"/>
      <c r="P271" s="513"/>
      <c r="Q271" s="511"/>
      <c r="R271" s="513"/>
      <c r="T271" s="511"/>
      <c r="U271" s="1131"/>
    </row>
    <row r="272" spans="1:21" s="436" customFormat="1" ht="11.1" customHeight="1" x14ac:dyDescent="0.15">
      <c r="A272" s="358"/>
      <c r="B272" s="232" t="s">
        <v>745</v>
      </c>
      <c r="C272" s="469">
        <v>12</v>
      </c>
      <c r="D272" s="462"/>
      <c r="E272" s="24"/>
      <c r="F272" s="21"/>
      <c r="G272" s="22"/>
      <c r="H272" s="2"/>
      <c r="I272" s="336"/>
      <c r="J272" s="318"/>
      <c r="K272" s="24"/>
      <c r="L272" s="2"/>
      <c r="M272" s="231"/>
      <c r="N272" s="12"/>
      <c r="O272" s="329"/>
      <c r="P272" s="513"/>
      <c r="Q272" s="511"/>
      <c r="R272" s="513"/>
      <c r="T272" s="511"/>
      <c r="U272" s="1128"/>
    </row>
    <row r="273" spans="1:21" s="436" customFormat="1" ht="11.1" customHeight="1" x14ac:dyDescent="0.15">
      <c r="A273" s="440"/>
      <c r="B273" s="463" t="s">
        <v>1021</v>
      </c>
      <c r="C273" s="464" t="s">
        <v>775</v>
      </c>
      <c r="D273" s="465">
        <v>1</v>
      </c>
      <c r="E273" s="246" t="s">
        <v>628</v>
      </c>
      <c r="F273" s="466"/>
      <c r="G273" s="467"/>
      <c r="H273" s="239"/>
      <c r="I273" s="338"/>
      <c r="J273" s="320">
        <v>1</v>
      </c>
      <c r="K273" s="23" t="s">
        <v>1211</v>
      </c>
      <c r="L273" s="578"/>
      <c r="M273" s="231"/>
      <c r="N273" s="12"/>
      <c r="O273" s="329"/>
      <c r="P273" s="513"/>
      <c r="Q273" s="511"/>
      <c r="R273" s="513"/>
      <c r="T273" s="511"/>
      <c r="U273" s="1128"/>
    </row>
    <row r="274" spans="1:21" s="436" customFormat="1" ht="11.1" customHeight="1" x14ac:dyDescent="0.15">
      <c r="A274" s="247"/>
      <c r="B274" s="232" t="s">
        <v>776</v>
      </c>
      <c r="C274" s="461"/>
      <c r="D274" s="462"/>
      <c r="E274" s="24"/>
      <c r="F274" s="21"/>
      <c r="G274" s="22"/>
      <c r="H274" s="2"/>
      <c r="I274" s="339"/>
      <c r="J274" s="580"/>
      <c r="K274" s="543"/>
      <c r="L274" s="581"/>
      <c r="M274" s="542"/>
      <c r="N274" s="543"/>
      <c r="O274" s="544"/>
      <c r="P274" s="513"/>
      <c r="Q274" s="511"/>
      <c r="R274" s="513"/>
      <c r="T274" s="511"/>
      <c r="U274" s="1131"/>
    </row>
    <row r="275" spans="1:21" s="436" customFormat="1" ht="11.1" customHeight="1" x14ac:dyDescent="0.15">
      <c r="A275" s="358"/>
      <c r="B275" s="232" t="s">
        <v>745</v>
      </c>
      <c r="C275" s="469">
        <v>12</v>
      </c>
      <c r="D275" s="462"/>
      <c r="E275" s="24"/>
      <c r="F275" s="21"/>
      <c r="G275" s="22"/>
      <c r="H275" s="2"/>
      <c r="I275" s="339"/>
      <c r="J275" s="318"/>
      <c r="K275" s="24"/>
      <c r="L275" s="2"/>
      <c r="M275" s="233"/>
      <c r="N275" s="24"/>
      <c r="O275" s="319"/>
      <c r="P275" s="513"/>
      <c r="Q275" s="511"/>
      <c r="R275" s="513"/>
      <c r="T275" s="511"/>
      <c r="U275" s="1128"/>
    </row>
    <row r="276" spans="1:21" s="436" customFormat="1" ht="11.1" customHeight="1" x14ac:dyDescent="0.15">
      <c r="A276" s="440"/>
      <c r="B276" s="463" t="s">
        <v>1021</v>
      </c>
      <c r="C276" s="464" t="s">
        <v>775</v>
      </c>
      <c r="D276" s="465">
        <v>1</v>
      </c>
      <c r="E276" s="246" t="s">
        <v>628</v>
      </c>
      <c r="F276" s="466"/>
      <c r="G276" s="467"/>
      <c r="H276" s="239"/>
      <c r="I276" s="468"/>
      <c r="J276" s="320">
        <v>1</v>
      </c>
      <c r="K276" s="23" t="s">
        <v>1211</v>
      </c>
      <c r="L276" s="578"/>
      <c r="M276" s="244"/>
      <c r="N276" s="23"/>
      <c r="O276" s="321"/>
      <c r="P276" s="513"/>
      <c r="Q276" s="511"/>
      <c r="R276" s="513"/>
      <c r="T276" s="511"/>
      <c r="U276" s="1128"/>
    </row>
    <row r="277" spans="1:21" s="436" customFormat="1" ht="11.1" customHeight="1" x14ac:dyDescent="0.15">
      <c r="A277" s="247"/>
      <c r="B277" s="232"/>
      <c r="C277" s="461"/>
      <c r="D277" s="462"/>
      <c r="E277" s="24"/>
      <c r="F277" s="21"/>
      <c r="G277" s="22"/>
      <c r="H277" s="2"/>
      <c r="I277" s="339"/>
      <c r="J277" s="580"/>
      <c r="K277" s="543"/>
      <c r="L277" s="581"/>
      <c r="M277" s="234"/>
      <c r="N277" s="245"/>
      <c r="O277" s="323"/>
      <c r="P277" s="513"/>
      <c r="Q277" s="511"/>
      <c r="T277" s="511"/>
    </row>
    <row r="278" spans="1:21" s="436" customFormat="1" ht="11.1" customHeight="1" x14ac:dyDescent="0.15">
      <c r="A278" s="358"/>
      <c r="B278" s="232" t="s">
        <v>777</v>
      </c>
      <c r="C278" s="469">
        <v>0.89</v>
      </c>
      <c r="D278" s="462"/>
      <c r="E278" s="24"/>
      <c r="F278" s="21"/>
      <c r="G278" s="22"/>
      <c r="H278" s="2"/>
      <c r="I278" s="339"/>
      <c r="J278" s="318"/>
      <c r="K278" s="24"/>
      <c r="L278" s="2"/>
      <c r="M278" s="233"/>
      <c r="N278" s="24"/>
      <c r="O278" s="319"/>
      <c r="P278" s="513"/>
      <c r="Q278" s="511"/>
      <c r="T278" s="511"/>
    </row>
    <row r="279" spans="1:21" s="436" customFormat="1" ht="11.1" customHeight="1" x14ac:dyDescent="0.15">
      <c r="A279" s="440"/>
      <c r="B279" s="463" t="s">
        <v>1022</v>
      </c>
      <c r="C279" s="464" t="s">
        <v>778</v>
      </c>
      <c r="D279" s="465">
        <v>1</v>
      </c>
      <c r="E279" s="246" t="s">
        <v>628</v>
      </c>
      <c r="F279" s="466"/>
      <c r="G279" s="467"/>
      <c r="H279" s="239"/>
      <c r="I279" s="468"/>
      <c r="J279" s="320">
        <v>1</v>
      </c>
      <c r="K279" s="23" t="s">
        <v>1211</v>
      </c>
      <c r="L279" s="578"/>
      <c r="M279" s="317"/>
      <c r="N279" s="315"/>
      <c r="O279" s="325"/>
      <c r="P279" s="513"/>
      <c r="Q279" s="511"/>
      <c r="R279" s="513"/>
      <c r="T279" s="511"/>
    </row>
    <row r="280" spans="1:21" s="436" customFormat="1" ht="11.1" customHeight="1" x14ac:dyDescent="0.15">
      <c r="A280" s="247"/>
      <c r="B280" s="232"/>
      <c r="C280" s="461"/>
      <c r="D280" s="462"/>
      <c r="E280" s="24"/>
      <c r="F280" s="21"/>
      <c r="G280" s="22"/>
      <c r="H280" s="2"/>
      <c r="I280" s="339"/>
      <c r="J280" s="580"/>
      <c r="K280" s="543"/>
      <c r="L280" s="581"/>
      <c r="M280" s="233"/>
      <c r="N280" s="24"/>
      <c r="O280" s="319"/>
      <c r="P280" s="513"/>
      <c r="Q280" s="511"/>
      <c r="T280" s="511"/>
    </row>
    <row r="281" spans="1:21" s="436" customFormat="1" ht="11.1" customHeight="1" x14ac:dyDescent="0.15">
      <c r="A281" s="358"/>
      <c r="B281" s="232" t="s">
        <v>779</v>
      </c>
      <c r="C281" s="469">
        <v>0.89</v>
      </c>
      <c r="D281" s="462"/>
      <c r="E281" s="24"/>
      <c r="F281" s="21"/>
      <c r="G281" s="22"/>
      <c r="H281" s="2"/>
      <c r="I281" s="339"/>
      <c r="J281" s="318"/>
      <c r="K281" s="24"/>
      <c r="L281" s="2"/>
      <c r="M281" s="233"/>
      <c r="N281" s="24"/>
      <c r="O281" s="319"/>
      <c r="P281" s="513"/>
      <c r="Q281" s="511"/>
      <c r="T281" s="511"/>
    </row>
    <row r="282" spans="1:21" s="436" customFormat="1" ht="11.1" customHeight="1" x14ac:dyDescent="0.15">
      <c r="A282" s="440"/>
      <c r="B282" s="463" t="s">
        <v>1022</v>
      </c>
      <c r="C282" s="464" t="s">
        <v>778</v>
      </c>
      <c r="D282" s="465">
        <v>1</v>
      </c>
      <c r="E282" s="246" t="s">
        <v>628</v>
      </c>
      <c r="F282" s="466"/>
      <c r="G282" s="467"/>
      <c r="H282" s="239"/>
      <c r="I282" s="468"/>
      <c r="J282" s="320">
        <v>1</v>
      </c>
      <c r="K282" s="23" t="s">
        <v>1211</v>
      </c>
      <c r="L282" s="578"/>
      <c r="M282" s="244"/>
      <c r="N282" s="23"/>
      <c r="O282" s="321"/>
      <c r="P282" s="513"/>
      <c r="Q282" s="511"/>
      <c r="R282" s="513"/>
      <c r="T282" s="511"/>
    </row>
    <row r="283" spans="1:21" s="436" customFormat="1" ht="11.1" customHeight="1" x14ac:dyDescent="0.15">
      <c r="A283" s="247"/>
      <c r="B283" s="232"/>
      <c r="C283" s="461"/>
      <c r="D283" s="462"/>
      <c r="E283" s="24"/>
      <c r="F283" s="21"/>
      <c r="G283" s="22"/>
      <c r="H283" s="2"/>
      <c r="I283" s="339"/>
      <c r="J283" s="580"/>
      <c r="K283" s="543"/>
      <c r="L283" s="581"/>
      <c r="M283" s="234"/>
      <c r="N283" s="245"/>
      <c r="O283" s="323"/>
      <c r="P283" s="513"/>
      <c r="Q283" s="511"/>
      <c r="T283" s="511"/>
    </row>
    <row r="284" spans="1:21" s="436" customFormat="1" ht="11.1" customHeight="1" x14ac:dyDescent="0.15">
      <c r="A284" s="358"/>
      <c r="B284" s="232" t="s">
        <v>781</v>
      </c>
      <c r="C284" s="469">
        <v>3.67</v>
      </c>
      <c r="D284" s="462"/>
      <c r="E284" s="24"/>
      <c r="F284" s="21"/>
      <c r="G284" s="22"/>
      <c r="H284" s="2"/>
      <c r="I284" s="339"/>
      <c r="J284" s="318"/>
      <c r="K284" s="24"/>
      <c r="L284" s="2"/>
      <c r="M284" s="233"/>
      <c r="N284" s="24"/>
      <c r="O284" s="319"/>
      <c r="P284" s="513"/>
      <c r="Q284" s="511"/>
      <c r="T284" s="511"/>
    </row>
    <row r="285" spans="1:21" s="436" customFormat="1" ht="11.1" customHeight="1" x14ac:dyDescent="0.15">
      <c r="A285" s="440"/>
      <c r="B285" s="463" t="s">
        <v>780</v>
      </c>
      <c r="C285" s="464" t="s">
        <v>782</v>
      </c>
      <c r="D285" s="465">
        <v>1</v>
      </c>
      <c r="E285" s="246" t="s">
        <v>628</v>
      </c>
      <c r="F285" s="466"/>
      <c r="G285" s="467"/>
      <c r="H285" s="239"/>
      <c r="I285" s="468"/>
      <c r="J285" s="320">
        <v>1</v>
      </c>
      <c r="K285" s="23" t="s">
        <v>1211</v>
      </c>
      <c r="L285" s="578"/>
      <c r="M285" s="244"/>
      <c r="N285" s="23"/>
      <c r="O285" s="321"/>
      <c r="P285" s="513"/>
      <c r="Q285" s="511"/>
      <c r="R285" s="513"/>
      <c r="T285" s="511"/>
    </row>
    <row r="286" spans="1:21" s="436" customFormat="1" ht="11.1" customHeight="1" x14ac:dyDescent="0.15">
      <c r="A286" s="247"/>
      <c r="B286" s="232"/>
      <c r="C286" s="461"/>
      <c r="D286" s="462"/>
      <c r="E286" s="24"/>
      <c r="F286" s="21"/>
      <c r="G286" s="22"/>
      <c r="H286" s="2"/>
      <c r="I286" s="339"/>
      <c r="J286" s="580"/>
      <c r="K286" s="543"/>
      <c r="L286" s="581"/>
      <c r="M286" s="234"/>
      <c r="N286" s="245"/>
      <c r="O286" s="323"/>
      <c r="P286" s="513"/>
      <c r="Q286" s="511"/>
      <c r="T286" s="511"/>
    </row>
    <row r="287" spans="1:21" s="436" customFormat="1" ht="11.1" customHeight="1" x14ac:dyDescent="0.15">
      <c r="A287" s="358"/>
      <c r="B287" s="232" t="s">
        <v>783</v>
      </c>
      <c r="C287" s="469">
        <v>2.4</v>
      </c>
      <c r="D287" s="462"/>
      <c r="E287" s="24"/>
      <c r="F287" s="21"/>
      <c r="G287" s="22"/>
      <c r="H287" s="2"/>
      <c r="I287" s="339"/>
      <c r="J287" s="318"/>
      <c r="K287" s="24"/>
      <c r="L287" s="2"/>
      <c r="M287" s="233"/>
      <c r="N287" s="24"/>
      <c r="O287" s="319"/>
      <c r="P287" s="513"/>
      <c r="Q287" s="511"/>
      <c r="T287" s="511"/>
    </row>
    <row r="288" spans="1:21" s="436" customFormat="1" ht="11.1" customHeight="1" x14ac:dyDescent="0.15">
      <c r="A288" s="440"/>
      <c r="B288" s="463" t="s">
        <v>784</v>
      </c>
      <c r="C288" s="464" t="s">
        <v>785</v>
      </c>
      <c r="D288" s="465">
        <v>1</v>
      </c>
      <c r="E288" s="246" t="s">
        <v>628</v>
      </c>
      <c r="F288" s="466"/>
      <c r="G288" s="467"/>
      <c r="H288" s="239"/>
      <c r="I288" s="468"/>
      <c r="J288" s="320">
        <v>1</v>
      </c>
      <c r="K288" s="23" t="s">
        <v>1211</v>
      </c>
      <c r="L288" s="578"/>
      <c r="M288" s="244"/>
      <c r="N288" s="23"/>
      <c r="O288" s="321"/>
      <c r="P288" s="513"/>
      <c r="Q288" s="511"/>
      <c r="R288" s="513"/>
      <c r="T288" s="511"/>
    </row>
    <row r="289" spans="1:21" s="436" customFormat="1" ht="11.1" customHeight="1" x14ac:dyDescent="0.15">
      <c r="A289" s="247"/>
      <c r="B289" s="232"/>
      <c r="C289" s="461"/>
      <c r="D289" s="462"/>
      <c r="E289" s="24"/>
      <c r="F289" s="21"/>
      <c r="G289" s="22"/>
      <c r="H289" s="2"/>
      <c r="I289" s="339"/>
      <c r="J289" s="580"/>
      <c r="K289" s="543"/>
      <c r="L289" s="581"/>
      <c r="M289" s="234"/>
      <c r="N289" s="245"/>
      <c r="O289" s="323"/>
      <c r="P289" s="513"/>
      <c r="Q289" s="511"/>
      <c r="T289" s="511"/>
    </row>
    <row r="290" spans="1:21" s="436" customFormat="1" ht="11.1" customHeight="1" x14ac:dyDescent="0.15">
      <c r="A290" s="358"/>
      <c r="B290" s="232" t="s">
        <v>786</v>
      </c>
      <c r="C290" s="469">
        <v>1.92</v>
      </c>
      <c r="D290" s="462"/>
      <c r="E290" s="24"/>
      <c r="F290" s="21"/>
      <c r="G290" s="22"/>
      <c r="H290" s="2"/>
      <c r="I290" s="339"/>
      <c r="J290" s="318"/>
      <c r="K290" s="24"/>
      <c r="L290" s="2"/>
      <c r="M290" s="233"/>
      <c r="N290" s="24"/>
      <c r="O290" s="319"/>
      <c r="P290" s="513"/>
      <c r="Q290" s="511"/>
      <c r="T290" s="511"/>
    </row>
    <row r="291" spans="1:21" s="436" customFormat="1" ht="11.1" customHeight="1" x14ac:dyDescent="0.15">
      <c r="A291" s="440"/>
      <c r="B291" s="463" t="s">
        <v>784</v>
      </c>
      <c r="C291" s="464" t="s">
        <v>999</v>
      </c>
      <c r="D291" s="465">
        <v>1</v>
      </c>
      <c r="E291" s="246" t="s">
        <v>628</v>
      </c>
      <c r="F291" s="466"/>
      <c r="G291" s="467"/>
      <c r="H291" s="239"/>
      <c r="I291" s="468"/>
      <c r="J291" s="320">
        <v>1</v>
      </c>
      <c r="K291" s="23" t="s">
        <v>1211</v>
      </c>
      <c r="L291" s="578"/>
      <c r="M291" s="244"/>
      <c r="N291" s="23"/>
      <c r="O291" s="321"/>
      <c r="P291" s="513"/>
      <c r="Q291" s="511"/>
      <c r="R291" s="513"/>
      <c r="T291" s="511"/>
    </row>
    <row r="292" spans="1:21" s="436" customFormat="1" ht="11.1" customHeight="1" x14ac:dyDescent="0.15">
      <c r="A292" s="247"/>
      <c r="B292" s="232"/>
      <c r="C292" s="461"/>
      <c r="D292" s="462"/>
      <c r="E292" s="24"/>
      <c r="F292" s="21"/>
      <c r="G292" s="22"/>
      <c r="H292" s="2"/>
      <c r="I292" s="339"/>
      <c r="J292" s="580"/>
      <c r="K292" s="543"/>
      <c r="L292" s="581"/>
      <c r="M292" s="234"/>
      <c r="N292" s="235"/>
      <c r="O292" s="323"/>
      <c r="P292" s="513"/>
      <c r="Q292" s="511"/>
      <c r="T292" s="511"/>
    </row>
    <row r="293" spans="1:21" s="436" customFormat="1" ht="11.1" customHeight="1" x14ac:dyDescent="0.15">
      <c r="A293" s="358"/>
      <c r="B293" s="232" t="s">
        <v>787</v>
      </c>
      <c r="C293" s="469">
        <v>3.38</v>
      </c>
      <c r="D293" s="462"/>
      <c r="E293" s="24"/>
      <c r="F293" s="21"/>
      <c r="G293" s="22"/>
      <c r="H293" s="2"/>
      <c r="I293" s="339"/>
      <c r="J293" s="318"/>
      <c r="K293" s="24"/>
      <c r="L293" s="2"/>
      <c r="M293" s="233"/>
      <c r="N293" s="232"/>
      <c r="O293" s="319"/>
      <c r="P293" s="513"/>
      <c r="Q293" s="511"/>
      <c r="T293" s="511"/>
    </row>
    <row r="294" spans="1:21" s="436" customFormat="1" ht="11.1" customHeight="1" x14ac:dyDescent="0.15">
      <c r="A294" s="440"/>
      <c r="B294" s="463" t="s">
        <v>788</v>
      </c>
      <c r="C294" s="464" t="s">
        <v>1000</v>
      </c>
      <c r="D294" s="465">
        <v>1</v>
      </c>
      <c r="E294" s="246" t="s">
        <v>628</v>
      </c>
      <c r="F294" s="466"/>
      <c r="G294" s="467"/>
      <c r="H294" s="239"/>
      <c r="I294" s="468"/>
      <c r="J294" s="320">
        <v>1</v>
      </c>
      <c r="K294" s="23" t="s">
        <v>1211</v>
      </c>
      <c r="L294" s="578"/>
      <c r="M294" s="237"/>
      <c r="N294" s="238"/>
      <c r="O294" s="330"/>
      <c r="P294" s="513"/>
      <c r="Q294" s="511"/>
      <c r="R294" s="513"/>
      <c r="T294" s="511"/>
    </row>
    <row r="295" spans="1:21" s="436" customFormat="1" ht="11.1" customHeight="1" x14ac:dyDescent="0.15">
      <c r="A295" s="247"/>
      <c r="B295" s="232"/>
      <c r="C295" s="461"/>
      <c r="D295" s="462"/>
      <c r="E295" s="24"/>
      <c r="F295" s="21"/>
      <c r="G295" s="22"/>
      <c r="H295" s="2"/>
      <c r="I295" s="339"/>
      <c r="J295" s="580"/>
      <c r="K295" s="543"/>
      <c r="L295" s="581"/>
      <c r="M295" s="234"/>
      <c r="N295" s="235"/>
      <c r="O295" s="323"/>
      <c r="P295" s="513"/>
      <c r="Q295" s="511"/>
      <c r="R295" s="513"/>
      <c r="T295" s="511"/>
      <c r="U295" s="514"/>
    </row>
    <row r="296" spans="1:21" s="436" customFormat="1" ht="11.1" customHeight="1" x14ac:dyDescent="0.15">
      <c r="A296" s="358"/>
      <c r="B296" s="232" t="s">
        <v>789</v>
      </c>
      <c r="C296" s="469">
        <v>5.81</v>
      </c>
      <c r="D296" s="462"/>
      <c r="E296" s="24"/>
      <c r="F296" s="21"/>
      <c r="G296" s="22"/>
      <c r="H296" s="2"/>
      <c r="I296" s="339"/>
      <c r="J296" s="318"/>
      <c r="K296" s="24"/>
      <c r="L296" s="2"/>
      <c r="M296" s="233"/>
      <c r="N296" s="232"/>
      <c r="O296" s="319"/>
      <c r="P296" s="513"/>
      <c r="Q296" s="511"/>
      <c r="R296" s="513"/>
      <c r="T296" s="511"/>
      <c r="U296" s="512"/>
    </row>
    <row r="297" spans="1:21" s="436" customFormat="1" ht="11.1" customHeight="1" x14ac:dyDescent="0.15">
      <c r="A297" s="440"/>
      <c r="B297" s="463" t="s">
        <v>1023</v>
      </c>
      <c r="C297" s="464" t="s">
        <v>790</v>
      </c>
      <c r="D297" s="465">
        <v>6</v>
      </c>
      <c r="E297" s="246" t="s">
        <v>628</v>
      </c>
      <c r="F297" s="466"/>
      <c r="G297" s="467"/>
      <c r="H297" s="239"/>
      <c r="I297" s="468"/>
      <c r="J297" s="320">
        <v>6</v>
      </c>
      <c r="K297" s="23" t="s">
        <v>1211</v>
      </c>
      <c r="L297" s="578"/>
      <c r="M297" s="237"/>
      <c r="N297" s="238"/>
      <c r="O297" s="330"/>
      <c r="P297" s="513"/>
      <c r="Q297" s="511"/>
      <c r="R297" s="513"/>
      <c r="T297" s="511"/>
      <c r="U297" s="512"/>
    </row>
    <row r="298" spans="1:21" s="436" customFormat="1" ht="11.1" customHeight="1" x14ac:dyDescent="0.15">
      <c r="A298" s="247"/>
      <c r="B298" s="232" t="s">
        <v>791</v>
      </c>
      <c r="C298" s="461"/>
      <c r="D298" s="462"/>
      <c r="E298" s="24"/>
      <c r="F298" s="21"/>
      <c r="G298" s="22"/>
      <c r="H298" s="2"/>
      <c r="I298" s="339"/>
      <c r="J298" s="580"/>
      <c r="K298" s="543"/>
      <c r="L298" s="581"/>
      <c r="M298" s="234"/>
      <c r="N298" s="235"/>
      <c r="O298" s="323"/>
      <c r="P298" s="513"/>
      <c r="Q298" s="511"/>
      <c r="R298" s="513"/>
      <c r="T298" s="511"/>
      <c r="U298" s="514"/>
    </row>
    <row r="299" spans="1:21" s="436" customFormat="1" ht="11.1" customHeight="1" x14ac:dyDescent="0.15">
      <c r="A299" s="358"/>
      <c r="B299" s="232" t="s">
        <v>745</v>
      </c>
      <c r="C299" s="469">
        <v>5.81</v>
      </c>
      <c r="D299" s="462"/>
      <c r="E299" s="24"/>
      <c r="F299" s="21"/>
      <c r="G299" s="22"/>
      <c r="H299" s="2"/>
      <c r="I299" s="339"/>
      <c r="J299" s="318"/>
      <c r="K299" s="24"/>
      <c r="L299" s="2"/>
      <c r="M299" s="233"/>
      <c r="N299" s="232"/>
      <c r="O299" s="319"/>
      <c r="P299" s="513"/>
      <c r="Q299" s="511"/>
      <c r="R299" s="513"/>
      <c r="T299" s="511"/>
      <c r="U299" s="512"/>
    </row>
    <row r="300" spans="1:21" s="436" customFormat="1" ht="11.1" customHeight="1" x14ac:dyDescent="0.15">
      <c r="A300" s="440"/>
      <c r="B300" s="463" t="s">
        <v>1019</v>
      </c>
      <c r="C300" s="464" t="s">
        <v>790</v>
      </c>
      <c r="D300" s="465">
        <v>2</v>
      </c>
      <c r="E300" s="246" t="s">
        <v>628</v>
      </c>
      <c r="F300" s="466"/>
      <c r="G300" s="467"/>
      <c r="H300" s="239"/>
      <c r="I300" s="468"/>
      <c r="J300" s="320">
        <v>2</v>
      </c>
      <c r="K300" s="23" t="s">
        <v>1211</v>
      </c>
      <c r="L300" s="578"/>
      <c r="M300" s="237"/>
      <c r="N300" s="238"/>
      <c r="O300" s="330"/>
      <c r="P300" s="513"/>
      <c r="Q300" s="511"/>
      <c r="R300" s="513"/>
      <c r="T300" s="511"/>
      <c r="U300" s="512"/>
    </row>
    <row r="301" spans="1:21" s="436" customFormat="1" ht="11.1" customHeight="1" x14ac:dyDescent="0.15">
      <c r="A301" s="247"/>
      <c r="B301" s="232" t="s">
        <v>792</v>
      </c>
      <c r="C301" s="461"/>
      <c r="D301" s="462"/>
      <c r="E301" s="24"/>
      <c r="F301" s="21"/>
      <c r="G301" s="22"/>
      <c r="H301" s="2"/>
      <c r="I301" s="339"/>
      <c r="J301" s="580"/>
      <c r="K301" s="543"/>
      <c r="L301" s="581"/>
      <c r="M301" s="234"/>
      <c r="N301" s="235"/>
      <c r="O301" s="323"/>
      <c r="P301" s="513"/>
      <c r="Q301" s="511"/>
      <c r="R301" s="513"/>
      <c r="T301" s="511"/>
      <c r="U301" s="514"/>
    </row>
    <row r="302" spans="1:21" s="436" customFormat="1" ht="11.1" customHeight="1" x14ac:dyDescent="0.15">
      <c r="A302" s="358"/>
      <c r="B302" s="232" t="s">
        <v>745</v>
      </c>
      <c r="C302" s="469">
        <v>5.81</v>
      </c>
      <c r="D302" s="462"/>
      <c r="E302" s="24"/>
      <c r="F302" s="21"/>
      <c r="G302" s="22"/>
      <c r="H302" s="2"/>
      <c r="I302" s="339"/>
      <c r="J302" s="318"/>
      <c r="K302" s="24"/>
      <c r="L302" s="2"/>
      <c r="M302" s="233"/>
      <c r="N302" s="232"/>
      <c r="O302" s="319"/>
      <c r="P302" s="513"/>
      <c r="Q302" s="511"/>
      <c r="R302" s="513"/>
      <c r="T302" s="511"/>
      <c r="U302" s="512"/>
    </row>
    <row r="303" spans="1:21" s="436" customFormat="1" ht="11.1" customHeight="1" x14ac:dyDescent="0.15">
      <c r="A303" s="440"/>
      <c r="B303" s="463" t="s">
        <v>1019</v>
      </c>
      <c r="C303" s="464" t="s">
        <v>790</v>
      </c>
      <c r="D303" s="465">
        <v>2</v>
      </c>
      <c r="E303" s="246" t="s">
        <v>628</v>
      </c>
      <c r="F303" s="466"/>
      <c r="G303" s="467"/>
      <c r="H303" s="239"/>
      <c r="I303" s="468"/>
      <c r="J303" s="320">
        <v>2</v>
      </c>
      <c r="K303" s="23" t="s">
        <v>1211</v>
      </c>
      <c r="L303" s="578"/>
      <c r="M303" s="237"/>
      <c r="N303" s="238"/>
      <c r="O303" s="330"/>
      <c r="P303" s="513"/>
      <c r="Q303" s="511"/>
      <c r="R303" s="513"/>
      <c r="T303" s="511"/>
      <c r="U303" s="512"/>
    </row>
    <row r="304" spans="1:21" s="436" customFormat="1" ht="11.1" customHeight="1" x14ac:dyDescent="0.15">
      <c r="A304" s="247"/>
      <c r="B304" s="232" t="s">
        <v>793</v>
      </c>
      <c r="C304" s="461"/>
      <c r="D304" s="462"/>
      <c r="E304" s="24"/>
      <c r="F304" s="21"/>
      <c r="G304" s="22"/>
      <c r="H304" s="2"/>
      <c r="I304" s="339"/>
      <c r="J304" s="580"/>
      <c r="K304" s="543"/>
      <c r="L304" s="581"/>
      <c r="M304" s="234"/>
      <c r="N304" s="235"/>
      <c r="O304" s="323"/>
      <c r="P304" s="513"/>
      <c r="Q304" s="511"/>
      <c r="R304" s="513"/>
      <c r="T304" s="511"/>
      <c r="U304" s="514"/>
    </row>
    <row r="305" spans="1:21" s="436" customFormat="1" ht="11.1" customHeight="1" x14ac:dyDescent="0.15">
      <c r="A305" s="358"/>
      <c r="B305" s="232" t="s">
        <v>745</v>
      </c>
      <c r="C305" s="469">
        <v>6.66</v>
      </c>
      <c r="D305" s="462"/>
      <c r="E305" s="24"/>
      <c r="F305" s="21"/>
      <c r="G305" s="22"/>
      <c r="H305" s="2"/>
      <c r="I305" s="339"/>
      <c r="J305" s="318"/>
      <c r="K305" s="24"/>
      <c r="L305" s="2"/>
      <c r="M305" s="233"/>
      <c r="N305" s="232"/>
      <c r="O305" s="319"/>
      <c r="P305" s="513"/>
      <c r="Q305" s="511"/>
      <c r="R305" s="513"/>
      <c r="T305" s="511"/>
      <c r="U305" s="512"/>
    </row>
    <row r="306" spans="1:21" s="436" customFormat="1" ht="11.1" customHeight="1" x14ac:dyDescent="0.15">
      <c r="A306" s="440"/>
      <c r="B306" s="463" t="s">
        <v>1019</v>
      </c>
      <c r="C306" s="464" t="s">
        <v>794</v>
      </c>
      <c r="D306" s="465">
        <v>1</v>
      </c>
      <c r="E306" s="246" t="s">
        <v>628</v>
      </c>
      <c r="F306" s="466"/>
      <c r="G306" s="467"/>
      <c r="H306" s="239"/>
      <c r="I306" s="468"/>
      <c r="J306" s="320">
        <v>1</v>
      </c>
      <c r="K306" s="23" t="s">
        <v>1211</v>
      </c>
      <c r="L306" s="578"/>
      <c r="M306" s="237"/>
      <c r="N306" s="238"/>
      <c r="O306" s="330"/>
      <c r="P306" s="513"/>
      <c r="Q306" s="511"/>
      <c r="R306" s="513"/>
      <c r="T306" s="511"/>
      <c r="U306" s="512"/>
    </row>
    <row r="307" spans="1:21" s="16" customFormat="1" ht="11.1" customHeight="1" x14ac:dyDescent="0.15">
      <c r="A307" s="441"/>
      <c r="B307" s="442"/>
      <c r="C307" s="443"/>
      <c r="D307" s="435"/>
      <c r="E307" s="387"/>
      <c r="F307" s="388"/>
      <c r="G307" s="389"/>
      <c r="H307" s="444"/>
      <c r="I307" s="391"/>
      <c r="J307" s="427"/>
      <c r="K307" s="387"/>
      <c r="L307" s="390"/>
      <c r="M307" s="398"/>
      <c r="N307" s="359"/>
      <c r="O307" s="399"/>
      <c r="P307" s="471"/>
      <c r="Q307" s="478"/>
      <c r="T307" s="478"/>
    </row>
    <row r="308" spans="1:21" s="16" customFormat="1" ht="11.1" customHeight="1" x14ac:dyDescent="0.15">
      <c r="A308" s="247"/>
      <c r="B308" s="445"/>
      <c r="C308" s="443"/>
      <c r="D308" s="435"/>
      <c r="E308" s="387"/>
      <c r="F308" s="388"/>
      <c r="G308" s="389"/>
      <c r="H308" s="390"/>
      <c r="I308" s="391"/>
      <c r="J308" s="427"/>
      <c r="K308" s="387"/>
      <c r="L308" s="446"/>
      <c r="M308" s="398"/>
      <c r="N308" s="359"/>
      <c r="O308" s="447"/>
      <c r="P308" s="471"/>
      <c r="Q308" s="478"/>
      <c r="T308" s="478"/>
    </row>
    <row r="309" spans="1:21" s="16" customFormat="1" ht="11.1" customHeight="1" x14ac:dyDescent="0.15">
      <c r="A309" s="448"/>
      <c r="B309" s="449"/>
      <c r="C309" s="450"/>
      <c r="D309" s="451"/>
      <c r="E309" s="452"/>
      <c r="F309" s="453"/>
      <c r="G309" s="454"/>
      <c r="H309" s="455"/>
      <c r="I309" s="456"/>
      <c r="J309" s="457"/>
      <c r="K309" s="452"/>
      <c r="L309" s="455"/>
      <c r="M309" s="458"/>
      <c r="N309" s="459"/>
      <c r="O309" s="460"/>
      <c r="P309" s="471"/>
      <c r="Q309" s="478"/>
      <c r="T309" s="478"/>
    </row>
    <row r="310" spans="1:21" s="3" customFormat="1" ht="13.5" x14ac:dyDescent="0.15">
      <c r="A310" s="1"/>
      <c r="B310" s="2"/>
      <c r="C310" s="240"/>
      <c r="D310" s="4"/>
      <c r="E310" s="5"/>
      <c r="F310" s="6"/>
      <c r="G310" s="7"/>
      <c r="H310" s="8"/>
      <c r="I310" s="9"/>
      <c r="K310" s="5"/>
      <c r="N310" s="8" t="s">
        <v>581</v>
      </c>
      <c r="O310" s="5">
        <v>7</v>
      </c>
      <c r="P310" s="472"/>
      <c r="Q310" s="476"/>
      <c r="T310" s="476"/>
    </row>
    <row r="311" spans="1:21" s="10" customFormat="1" ht="30" customHeight="1" x14ac:dyDescent="0.15">
      <c r="A311" s="1089" t="s">
        <v>1800</v>
      </c>
      <c r="B311" s="1090"/>
      <c r="C311" s="1090"/>
      <c r="D311" s="1090"/>
      <c r="E311" s="1090"/>
      <c r="F311" s="1090"/>
      <c r="G311" s="1090"/>
      <c r="H311" s="1090"/>
      <c r="I311" s="1090"/>
      <c r="J311" s="1090"/>
      <c r="K311" s="1090"/>
      <c r="L311" s="1090"/>
      <c r="M311" s="1090"/>
      <c r="N311" s="1090"/>
      <c r="O311" s="1091"/>
      <c r="P311" s="473"/>
      <c r="Q311" s="477"/>
      <c r="T311" s="477"/>
    </row>
    <row r="312" spans="1:21" s="10" customFormat="1" ht="13.5" customHeight="1" x14ac:dyDescent="0.15">
      <c r="A312" s="274"/>
      <c r="B312" s="27" t="s">
        <v>1828</v>
      </c>
      <c r="C312" s="275"/>
      <c r="D312" s="275"/>
      <c r="E312" s="275"/>
      <c r="F312" s="275"/>
      <c r="G312" s="275"/>
      <c r="H312" s="275"/>
      <c r="I312" s="275"/>
      <c r="J312" s="275"/>
      <c r="K312" s="275"/>
      <c r="L312" s="275"/>
      <c r="M312" s="275"/>
      <c r="N312" s="275"/>
      <c r="O312" s="276"/>
      <c r="P312" s="473"/>
      <c r="Q312" s="477"/>
      <c r="T312" s="477"/>
    </row>
    <row r="313" spans="1:21" s="10" customFormat="1" ht="15.95" customHeight="1" x14ac:dyDescent="0.15">
      <c r="A313" s="1092" t="s">
        <v>6</v>
      </c>
      <c r="B313" s="1095" t="s">
        <v>34</v>
      </c>
      <c r="C313" s="1098" t="s">
        <v>9</v>
      </c>
      <c r="D313" s="1101" t="s">
        <v>1850</v>
      </c>
      <c r="E313" s="1102"/>
      <c r="F313" s="1102"/>
      <c r="G313" s="1102"/>
      <c r="H313" s="1102"/>
      <c r="I313" s="1103"/>
      <c r="J313" s="1101" t="s">
        <v>1851</v>
      </c>
      <c r="K313" s="1102"/>
      <c r="L313" s="1107"/>
      <c r="M313" s="1109" t="s">
        <v>1852</v>
      </c>
      <c r="N313" s="1102"/>
      <c r="O313" s="1103"/>
      <c r="P313" s="473"/>
      <c r="Q313" s="477"/>
      <c r="T313" s="477"/>
    </row>
    <row r="314" spans="1:21" s="10" customFormat="1" ht="15.95" customHeight="1" x14ac:dyDescent="0.15">
      <c r="A314" s="1093"/>
      <c r="B314" s="1096"/>
      <c r="C314" s="1099"/>
      <c r="D314" s="1104"/>
      <c r="E314" s="1105"/>
      <c r="F314" s="1105"/>
      <c r="G314" s="1105"/>
      <c r="H314" s="1105"/>
      <c r="I314" s="1106"/>
      <c r="J314" s="1104"/>
      <c r="K314" s="1105"/>
      <c r="L314" s="1108"/>
      <c r="M314" s="1110"/>
      <c r="N314" s="1105"/>
      <c r="O314" s="1106"/>
      <c r="P314" s="473"/>
      <c r="Q314" s="477"/>
      <c r="T314" s="477"/>
    </row>
    <row r="315" spans="1:21" s="3" customFormat="1" ht="15.95" customHeight="1" x14ac:dyDescent="0.15">
      <c r="A315" s="1094"/>
      <c r="B315" s="1097"/>
      <c r="C315" s="1100"/>
      <c r="D315" s="334" t="s">
        <v>4</v>
      </c>
      <c r="E315" s="296" t="s">
        <v>5</v>
      </c>
      <c r="F315" s="297"/>
      <c r="G315" s="298"/>
      <c r="H315" s="1111"/>
      <c r="I315" s="1112"/>
      <c r="J315" s="326" t="s">
        <v>4</v>
      </c>
      <c r="K315" s="296" t="s">
        <v>5</v>
      </c>
      <c r="L315" s="299"/>
      <c r="M315" s="300" t="s">
        <v>4</v>
      </c>
      <c r="N315" s="296" t="s">
        <v>5</v>
      </c>
      <c r="O315" s="327"/>
      <c r="P315" s="472"/>
      <c r="Q315" s="476"/>
      <c r="T315" s="476"/>
    </row>
    <row r="316" spans="1:21" s="436" customFormat="1" ht="11.1" customHeight="1" x14ac:dyDescent="0.15">
      <c r="A316" s="247"/>
      <c r="B316" s="232" t="s">
        <v>795</v>
      </c>
      <c r="C316" s="461"/>
      <c r="D316" s="462"/>
      <c r="E316" s="24"/>
      <c r="F316" s="21"/>
      <c r="G316" s="22"/>
      <c r="H316" s="2"/>
      <c r="I316" s="339"/>
      <c r="J316" s="331"/>
      <c r="K316" s="245"/>
      <c r="L316" s="236"/>
      <c r="M316" s="234"/>
      <c r="N316" s="235"/>
      <c r="O316" s="323"/>
      <c r="P316" s="513"/>
      <c r="Q316" s="511"/>
      <c r="R316" s="513"/>
      <c r="T316" s="511"/>
      <c r="U316" s="1131"/>
    </row>
    <row r="317" spans="1:21" s="436" customFormat="1" ht="11.1" customHeight="1" x14ac:dyDescent="0.15">
      <c r="A317" s="358"/>
      <c r="B317" s="232" t="s">
        <v>745</v>
      </c>
      <c r="C317" s="469">
        <v>5.81</v>
      </c>
      <c r="D317" s="462"/>
      <c r="E317" s="24"/>
      <c r="F317" s="21"/>
      <c r="G317" s="22"/>
      <c r="H317" s="2"/>
      <c r="I317" s="339"/>
      <c r="J317" s="318"/>
      <c r="K317" s="24"/>
      <c r="L317" s="2"/>
      <c r="M317" s="233"/>
      <c r="N317" s="232"/>
      <c r="O317" s="319"/>
      <c r="P317" s="513"/>
      <c r="Q317" s="511"/>
      <c r="R317" s="513"/>
      <c r="T317" s="511"/>
      <c r="U317" s="1128"/>
    </row>
    <row r="318" spans="1:21" s="436" customFormat="1" ht="11.1" customHeight="1" x14ac:dyDescent="0.15">
      <c r="A318" s="440"/>
      <c r="B318" s="463" t="s">
        <v>1019</v>
      </c>
      <c r="C318" s="464" t="s">
        <v>790</v>
      </c>
      <c r="D318" s="465">
        <v>1</v>
      </c>
      <c r="E318" s="246" t="s">
        <v>628</v>
      </c>
      <c r="F318" s="466"/>
      <c r="G318" s="467"/>
      <c r="H318" s="239"/>
      <c r="I318" s="468"/>
      <c r="J318" s="320">
        <v>1</v>
      </c>
      <c r="K318" s="23" t="s">
        <v>1211</v>
      </c>
      <c r="L318" s="578"/>
      <c r="M318" s="237"/>
      <c r="N318" s="238"/>
      <c r="O318" s="330"/>
      <c r="P318" s="513"/>
      <c r="Q318" s="511"/>
      <c r="R318" s="513"/>
      <c r="T318" s="511"/>
      <c r="U318" s="1128"/>
    </row>
    <row r="319" spans="1:21" s="436" customFormat="1" ht="11.1" customHeight="1" x14ac:dyDescent="0.15">
      <c r="A319" s="247"/>
      <c r="B319" s="232" t="s">
        <v>796</v>
      </c>
      <c r="C319" s="461"/>
      <c r="D319" s="462"/>
      <c r="E319" s="24"/>
      <c r="F319" s="21"/>
      <c r="G319" s="22"/>
      <c r="H319" s="2"/>
      <c r="I319" s="339"/>
      <c r="J319" s="331"/>
      <c r="K319" s="245"/>
      <c r="L319" s="236"/>
      <c r="M319" s="234"/>
      <c r="N319" s="235"/>
      <c r="O319" s="323"/>
      <c r="P319" s="513"/>
      <c r="Q319" s="511"/>
      <c r="R319" s="513"/>
      <c r="T319" s="511"/>
      <c r="U319" s="1131"/>
    </row>
    <row r="320" spans="1:21" s="436" customFormat="1" ht="11.1" customHeight="1" x14ac:dyDescent="0.15">
      <c r="A320" s="358"/>
      <c r="B320" s="232" t="s">
        <v>745</v>
      </c>
      <c r="C320" s="469">
        <v>5.95</v>
      </c>
      <c r="D320" s="462"/>
      <c r="E320" s="24"/>
      <c r="F320" s="21"/>
      <c r="G320" s="22"/>
      <c r="H320" s="2"/>
      <c r="I320" s="339"/>
      <c r="J320" s="318"/>
      <c r="K320" s="24"/>
      <c r="L320" s="2"/>
      <c r="M320" s="233"/>
      <c r="N320" s="232"/>
      <c r="O320" s="319"/>
      <c r="P320" s="513"/>
      <c r="Q320" s="511"/>
      <c r="R320" s="513"/>
      <c r="T320" s="511"/>
      <c r="U320" s="1128"/>
    </row>
    <row r="321" spans="1:21" s="436" customFormat="1" ht="11.1" customHeight="1" x14ac:dyDescent="0.15">
      <c r="A321" s="440"/>
      <c r="B321" s="463" t="s">
        <v>1019</v>
      </c>
      <c r="C321" s="464" t="s">
        <v>797</v>
      </c>
      <c r="D321" s="465">
        <v>1</v>
      </c>
      <c r="E321" s="246" t="s">
        <v>628</v>
      </c>
      <c r="F321" s="466"/>
      <c r="G321" s="467"/>
      <c r="H321" s="239"/>
      <c r="I321" s="468"/>
      <c r="J321" s="320">
        <v>1</v>
      </c>
      <c r="K321" s="23" t="s">
        <v>1211</v>
      </c>
      <c r="L321" s="578"/>
      <c r="M321" s="237"/>
      <c r="N321" s="238"/>
      <c r="O321" s="330"/>
      <c r="P321" s="513"/>
      <c r="Q321" s="511"/>
      <c r="R321" s="513"/>
      <c r="T321" s="511"/>
      <c r="U321" s="1128"/>
    </row>
    <row r="322" spans="1:21" s="436" customFormat="1" ht="11.1" customHeight="1" x14ac:dyDescent="0.15">
      <c r="A322" s="247"/>
      <c r="B322" s="232" t="s">
        <v>798</v>
      </c>
      <c r="C322" s="461"/>
      <c r="D322" s="462"/>
      <c r="E322" s="24"/>
      <c r="F322" s="21"/>
      <c r="G322" s="22"/>
      <c r="H322" s="2"/>
      <c r="I322" s="336"/>
      <c r="J322" s="331"/>
      <c r="K322" s="245"/>
      <c r="L322" s="236"/>
      <c r="M322" s="231"/>
      <c r="N322" s="12"/>
      <c r="O322" s="329"/>
      <c r="P322" s="513"/>
      <c r="Q322" s="511"/>
      <c r="R322" s="513"/>
      <c r="T322" s="511"/>
      <c r="U322" s="1131"/>
    </row>
    <row r="323" spans="1:21" s="436" customFormat="1" ht="11.1" customHeight="1" x14ac:dyDescent="0.15">
      <c r="A323" s="358"/>
      <c r="B323" s="232" t="s">
        <v>745</v>
      </c>
      <c r="C323" s="469">
        <v>5.81</v>
      </c>
      <c r="D323" s="462"/>
      <c r="E323" s="24"/>
      <c r="F323" s="21"/>
      <c r="G323" s="22"/>
      <c r="H323" s="2"/>
      <c r="I323" s="336"/>
      <c r="J323" s="318"/>
      <c r="K323" s="24"/>
      <c r="L323" s="2"/>
      <c r="M323" s="231"/>
      <c r="N323" s="12"/>
      <c r="O323" s="329"/>
      <c r="P323" s="513"/>
      <c r="Q323" s="511"/>
      <c r="R323" s="513"/>
      <c r="T323" s="511"/>
      <c r="U323" s="1128"/>
    </row>
    <row r="324" spans="1:21" s="436" customFormat="1" ht="11.1" customHeight="1" x14ac:dyDescent="0.15">
      <c r="A324" s="440"/>
      <c r="B324" s="463" t="s">
        <v>1019</v>
      </c>
      <c r="C324" s="464" t="s">
        <v>790</v>
      </c>
      <c r="D324" s="465">
        <v>1</v>
      </c>
      <c r="E324" s="246" t="s">
        <v>628</v>
      </c>
      <c r="F324" s="466"/>
      <c r="G324" s="467"/>
      <c r="H324" s="239"/>
      <c r="I324" s="338"/>
      <c r="J324" s="320">
        <v>1</v>
      </c>
      <c r="K324" s="23" t="s">
        <v>1211</v>
      </c>
      <c r="L324" s="578"/>
      <c r="M324" s="231"/>
      <c r="N324" s="12"/>
      <c r="O324" s="329"/>
      <c r="P324" s="513"/>
      <c r="Q324" s="511"/>
      <c r="R324" s="513"/>
      <c r="T324" s="511"/>
      <c r="U324" s="1128"/>
    </row>
    <row r="325" spans="1:21" s="436" customFormat="1" ht="11.1" customHeight="1" x14ac:dyDescent="0.15">
      <c r="A325" s="247"/>
      <c r="B325" s="232" t="s">
        <v>799</v>
      </c>
      <c r="C325" s="461"/>
      <c r="D325" s="462"/>
      <c r="E325" s="24"/>
      <c r="F325" s="21"/>
      <c r="G325" s="22"/>
      <c r="H325" s="2"/>
      <c r="I325" s="339"/>
      <c r="J325" s="331"/>
      <c r="K325" s="245"/>
      <c r="L325" s="236"/>
      <c r="M325" s="542"/>
      <c r="N325" s="543"/>
      <c r="O325" s="544"/>
      <c r="P325" s="513"/>
      <c r="Q325" s="511"/>
      <c r="R325" s="513"/>
      <c r="T325" s="511"/>
      <c r="U325" s="1131"/>
    </row>
    <row r="326" spans="1:21" s="436" customFormat="1" ht="11.1" customHeight="1" x14ac:dyDescent="0.15">
      <c r="A326" s="358"/>
      <c r="B326" s="232" t="s">
        <v>745</v>
      </c>
      <c r="C326" s="469">
        <v>5.81</v>
      </c>
      <c r="D326" s="462"/>
      <c r="E326" s="24"/>
      <c r="F326" s="21"/>
      <c r="G326" s="22"/>
      <c r="H326" s="2"/>
      <c r="I326" s="339"/>
      <c r="J326" s="318"/>
      <c r="K326" s="24"/>
      <c r="L326" s="2"/>
      <c r="M326" s="233"/>
      <c r="N326" s="24"/>
      <c r="O326" s="319"/>
      <c r="P326" s="513"/>
      <c r="Q326" s="511"/>
      <c r="R326" s="513"/>
      <c r="T326" s="511"/>
      <c r="U326" s="1128"/>
    </row>
    <row r="327" spans="1:21" s="436" customFormat="1" ht="11.1" customHeight="1" x14ac:dyDescent="0.15">
      <c r="A327" s="440"/>
      <c r="B327" s="463" t="s">
        <v>1019</v>
      </c>
      <c r="C327" s="464" t="s">
        <v>790</v>
      </c>
      <c r="D327" s="465">
        <v>1</v>
      </c>
      <c r="E327" s="246" t="s">
        <v>628</v>
      </c>
      <c r="F327" s="466"/>
      <c r="G327" s="467"/>
      <c r="H327" s="239"/>
      <c r="I327" s="468"/>
      <c r="J327" s="320">
        <v>1</v>
      </c>
      <c r="K327" s="23" t="s">
        <v>1211</v>
      </c>
      <c r="L327" s="578"/>
      <c r="M327" s="244"/>
      <c r="N327" s="23"/>
      <c r="O327" s="321"/>
      <c r="P327" s="513"/>
      <c r="Q327" s="511"/>
      <c r="R327" s="513"/>
      <c r="T327" s="511"/>
      <c r="U327" s="1128"/>
    </row>
    <row r="328" spans="1:21" s="436" customFormat="1" ht="11.1" customHeight="1" x14ac:dyDescent="0.15">
      <c r="A328" s="247"/>
      <c r="B328" s="232" t="s">
        <v>800</v>
      </c>
      <c r="C328" s="461"/>
      <c r="D328" s="462"/>
      <c r="E328" s="24"/>
      <c r="F328" s="21"/>
      <c r="G328" s="22"/>
      <c r="H328" s="2"/>
      <c r="I328" s="339"/>
      <c r="J328" s="331"/>
      <c r="K328" s="245"/>
      <c r="L328" s="236"/>
      <c r="M328" s="234"/>
      <c r="N328" s="245"/>
      <c r="O328" s="323"/>
      <c r="P328" s="513"/>
      <c r="Q328" s="511"/>
      <c r="R328" s="513"/>
      <c r="T328" s="511"/>
      <c r="U328" s="514"/>
    </row>
    <row r="329" spans="1:21" s="436" customFormat="1" ht="11.1" customHeight="1" x14ac:dyDescent="0.15">
      <c r="A329" s="358"/>
      <c r="B329" s="232" t="s">
        <v>745</v>
      </c>
      <c r="C329" s="469">
        <v>5.81</v>
      </c>
      <c r="D329" s="462"/>
      <c r="E329" s="24"/>
      <c r="F329" s="21"/>
      <c r="G329" s="22"/>
      <c r="H329" s="2"/>
      <c r="I329" s="339"/>
      <c r="J329" s="318"/>
      <c r="K329" s="24"/>
      <c r="L329" s="2"/>
      <c r="M329" s="233"/>
      <c r="N329" s="24"/>
      <c r="O329" s="319"/>
      <c r="P329" s="513"/>
      <c r="Q329" s="511"/>
      <c r="R329" s="513"/>
      <c r="T329" s="511"/>
      <c r="U329" s="514"/>
    </row>
    <row r="330" spans="1:21" s="436" customFormat="1" ht="11.1" customHeight="1" x14ac:dyDescent="0.15">
      <c r="A330" s="440"/>
      <c r="B330" s="463" t="s">
        <v>1019</v>
      </c>
      <c r="C330" s="464" t="s">
        <v>790</v>
      </c>
      <c r="D330" s="465">
        <v>1</v>
      </c>
      <c r="E330" s="246" t="s">
        <v>628</v>
      </c>
      <c r="F330" s="466"/>
      <c r="G330" s="467"/>
      <c r="H330" s="239"/>
      <c r="I330" s="468"/>
      <c r="J330" s="320">
        <v>1</v>
      </c>
      <c r="K330" s="23" t="s">
        <v>1211</v>
      </c>
      <c r="L330" s="578"/>
      <c r="M330" s="317"/>
      <c r="N330" s="315"/>
      <c r="O330" s="325"/>
      <c r="P330" s="513"/>
      <c r="Q330" s="511"/>
      <c r="R330" s="513"/>
      <c r="T330" s="511"/>
      <c r="U330" s="514"/>
    </row>
    <row r="331" spans="1:21" s="436" customFormat="1" ht="11.1" customHeight="1" x14ac:dyDescent="0.15">
      <c r="A331" s="247"/>
      <c r="B331" s="232" t="s">
        <v>801</v>
      </c>
      <c r="C331" s="461"/>
      <c r="D331" s="462"/>
      <c r="E331" s="24"/>
      <c r="F331" s="21"/>
      <c r="G331" s="22"/>
      <c r="H331" s="2"/>
      <c r="I331" s="339"/>
      <c r="J331" s="331"/>
      <c r="K331" s="245"/>
      <c r="L331" s="236"/>
      <c r="M331" s="233"/>
      <c r="N331" s="24"/>
      <c r="O331" s="319"/>
      <c r="P331" s="513"/>
      <c r="Q331" s="511"/>
      <c r="T331" s="511"/>
      <c r="U331" s="514"/>
    </row>
    <row r="332" spans="1:21" s="436" customFormat="1" ht="11.1" customHeight="1" x14ac:dyDescent="0.15">
      <c r="A332" s="358"/>
      <c r="B332" s="232" t="s">
        <v>745</v>
      </c>
      <c r="C332" s="469">
        <v>6.67</v>
      </c>
      <c r="D332" s="462"/>
      <c r="E332" s="24"/>
      <c r="F332" s="21"/>
      <c r="G332" s="22"/>
      <c r="H332" s="2"/>
      <c r="I332" s="339"/>
      <c r="J332" s="318"/>
      <c r="K332" s="24"/>
      <c r="L332" s="2"/>
      <c r="M332" s="233"/>
      <c r="N332" s="24"/>
      <c r="O332" s="319"/>
      <c r="P332" s="513"/>
      <c r="Q332" s="511"/>
      <c r="R332" s="513"/>
      <c r="T332" s="511"/>
      <c r="U332" s="514"/>
    </row>
    <row r="333" spans="1:21" s="436" customFormat="1" ht="11.1" customHeight="1" x14ac:dyDescent="0.15">
      <c r="A333" s="440"/>
      <c r="B333" s="463" t="s">
        <v>1019</v>
      </c>
      <c r="C333" s="464" t="s">
        <v>802</v>
      </c>
      <c r="D333" s="465">
        <v>1</v>
      </c>
      <c r="E333" s="246" t="s">
        <v>628</v>
      </c>
      <c r="F333" s="466"/>
      <c r="G333" s="467"/>
      <c r="H333" s="239"/>
      <c r="I333" s="468"/>
      <c r="J333" s="320">
        <v>1</v>
      </c>
      <c r="K333" s="23" t="s">
        <v>1211</v>
      </c>
      <c r="L333" s="578"/>
      <c r="M333" s="244"/>
      <c r="N333" s="23"/>
      <c r="O333" s="321"/>
      <c r="P333" s="513"/>
      <c r="Q333" s="511"/>
      <c r="R333" s="513"/>
      <c r="T333" s="511"/>
      <c r="U333" s="514"/>
    </row>
    <row r="334" spans="1:21" s="436" customFormat="1" ht="11.1" customHeight="1" x14ac:dyDescent="0.15">
      <c r="A334" s="247"/>
      <c r="B334" s="232" t="s">
        <v>803</v>
      </c>
      <c r="C334" s="461"/>
      <c r="D334" s="462"/>
      <c r="E334" s="24"/>
      <c r="F334" s="21"/>
      <c r="G334" s="22"/>
      <c r="H334" s="2"/>
      <c r="I334" s="339"/>
      <c r="J334" s="331"/>
      <c r="K334" s="245"/>
      <c r="L334" s="236"/>
      <c r="M334" s="234"/>
      <c r="N334" s="245"/>
      <c r="O334" s="323"/>
      <c r="P334" s="513"/>
      <c r="Q334" s="511"/>
      <c r="R334" s="513"/>
      <c r="T334" s="511"/>
      <c r="U334" s="514"/>
    </row>
    <row r="335" spans="1:21" s="436" customFormat="1" ht="11.1" customHeight="1" x14ac:dyDescent="0.15">
      <c r="A335" s="358"/>
      <c r="B335" s="232" t="s">
        <v>745</v>
      </c>
      <c r="C335" s="469">
        <v>5.81</v>
      </c>
      <c r="D335" s="462"/>
      <c r="E335" s="24"/>
      <c r="F335" s="21"/>
      <c r="G335" s="22"/>
      <c r="H335" s="2"/>
      <c r="I335" s="339"/>
      <c r="J335" s="318"/>
      <c r="K335" s="24"/>
      <c r="L335" s="2"/>
      <c r="M335" s="233"/>
      <c r="N335" s="24"/>
      <c r="O335" s="319"/>
      <c r="P335" s="513"/>
      <c r="Q335" s="511"/>
      <c r="R335" s="513"/>
      <c r="T335" s="511"/>
      <c r="U335" s="514"/>
    </row>
    <row r="336" spans="1:21" s="436" customFormat="1" ht="11.1" customHeight="1" x14ac:dyDescent="0.15">
      <c r="A336" s="440"/>
      <c r="B336" s="463" t="s">
        <v>1019</v>
      </c>
      <c r="C336" s="464" t="s">
        <v>790</v>
      </c>
      <c r="D336" s="465">
        <v>3</v>
      </c>
      <c r="E336" s="246" t="s">
        <v>628</v>
      </c>
      <c r="F336" s="466"/>
      <c r="G336" s="467"/>
      <c r="H336" s="239"/>
      <c r="I336" s="468"/>
      <c r="J336" s="320">
        <v>3</v>
      </c>
      <c r="K336" s="23" t="s">
        <v>1211</v>
      </c>
      <c r="L336" s="578"/>
      <c r="M336" s="244"/>
      <c r="N336" s="23"/>
      <c r="O336" s="321"/>
      <c r="P336" s="513"/>
      <c r="Q336" s="511"/>
      <c r="R336" s="513"/>
      <c r="T336" s="511"/>
      <c r="U336" s="514"/>
    </row>
    <row r="337" spans="1:21" s="436" customFormat="1" ht="11.1" customHeight="1" x14ac:dyDescent="0.15">
      <c r="A337" s="247"/>
      <c r="B337" s="232"/>
      <c r="C337" s="461"/>
      <c r="D337" s="462"/>
      <c r="E337" s="24"/>
      <c r="F337" s="21"/>
      <c r="G337" s="22"/>
      <c r="H337" s="2"/>
      <c r="I337" s="339"/>
      <c r="J337" s="331"/>
      <c r="K337" s="245"/>
      <c r="L337" s="236"/>
      <c r="M337" s="234"/>
      <c r="N337" s="245"/>
      <c r="O337" s="323"/>
      <c r="P337" s="513"/>
      <c r="Q337" s="511"/>
      <c r="T337" s="511"/>
    </row>
    <row r="338" spans="1:21" s="436" customFormat="1" ht="11.1" customHeight="1" x14ac:dyDescent="0.15">
      <c r="A338" s="358"/>
      <c r="B338" s="232" t="s">
        <v>804</v>
      </c>
      <c r="C338" s="469">
        <v>0.63</v>
      </c>
      <c r="D338" s="462"/>
      <c r="E338" s="24"/>
      <c r="F338" s="21"/>
      <c r="G338" s="22"/>
      <c r="H338" s="2"/>
      <c r="I338" s="339"/>
      <c r="J338" s="318"/>
      <c r="K338" s="24"/>
      <c r="L338" s="2"/>
      <c r="M338" s="233"/>
      <c r="N338" s="24"/>
      <c r="O338" s="319"/>
      <c r="P338" s="513"/>
      <c r="Q338" s="511"/>
      <c r="T338" s="511"/>
    </row>
    <row r="339" spans="1:21" s="436" customFormat="1" ht="11.1" customHeight="1" x14ac:dyDescent="0.15">
      <c r="A339" s="440"/>
      <c r="B339" s="463" t="s">
        <v>1022</v>
      </c>
      <c r="C339" s="464" t="s">
        <v>805</v>
      </c>
      <c r="D339" s="465">
        <v>1</v>
      </c>
      <c r="E339" s="246" t="s">
        <v>628</v>
      </c>
      <c r="F339" s="466"/>
      <c r="G339" s="467"/>
      <c r="H339" s="239"/>
      <c r="I339" s="468"/>
      <c r="J339" s="320">
        <v>1</v>
      </c>
      <c r="K339" s="23" t="s">
        <v>1211</v>
      </c>
      <c r="L339" s="578"/>
      <c r="M339" s="244"/>
      <c r="N339" s="23"/>
      <c r="O339" s="321"/>
      <c r="P339" s="513"/>
      <c r="Q339" s="511"/>
      <c r="R339" s="513"/>
      <c r="T339" s="511"/>
    </row>
    <row r="340" spans="1:21" s="436" customFormat="1" ht="11.1" customHeight="1" x14ac:dyDescent="0.15">
      <c r="A340" s="247"/>
      <c r="B340" s="232"/>
      <c r="C340" s="461"/>
      <c r="D340" s="462"/>
      <c r="E340" s="24"/>
      <c r="F340" s="21"/>
      <c r="G340" s="22"/>
      <c r="H340" s="2"/>
      <c r="I340" s="339"/>
      <c r="J340" s="331"/>
      <c r="K340" s="245"/>
      <c r="L340" s="236"/>
      <c r="M340" s="234"/>
      <c r="N340" s="245"/>
      <c r="O340" s="323"/>
      <c r="P340" s="513"/>
      <c r="Q340" s="511"/>
      <c r="T340" s="511"/>
    </row>
    <row r="341" spans="1:21" s="436" customFormat="1" ht="11.1" customHeight="1" x14ac:dyDescent="0.15">
      <c r="A341" s="358"/>
      <c r="B341" s="232" t="s">
        <v>806</v>
      </c>
      <c r="C341" s="469">
        <v>0.63</v>
      </c>
      <c r="D341" s="462"/>
      <c r="E341" s="24"/>
      <c r="F341" s="21"/>
      <c r="G341" s="22"/>
      <c r="H341" s="2"/>
      <c r="I341" s="339"/>
      <c r="J341" s="318"/>
      <c r="K341" s="24"/>
      <c r="L341" s="2"/>
      <c r="M341" s="233"/>
      <c r="N341" s="24"/>
      <c r="O341" s="319"/>
      <c r="P341" s="513"/>
      <c r="Q341" s="511"/>
      <c r="T341" s="511"/>
    </row>
    <row r="342" spans="1:21" s="436" customFormat="1" ht="11.1" customHeight="1" x14ac:dyDescent="0.15">
      <c r="A342" s="440"/>
      <c r="B342" s="463" t="s">
        <v>1022</v>
      </c>
      <c r="C342" s="464" t="s">
        <v>805</v>
      </c>
      <c r="D342" s="465">
        <v>1</v>
      </c>
      <c r="E342" s="246" t="s">
        <v>628</v>
      </c>
      <c r="F342" s="466"/>
      <c r="G342" s="467"/>
      <c r="H342" s="239"/>
      <c r="I342" s="468"/>
      <c r="J342" s="320">
        <v>1</v>
      </c>
      <c r="K342" s="23" t="s">
        <v>1211</v>
      </c>
      <c r="L342" s="578"/>
      <c r="M342" s="244"/>
      <c r="N342" s="23"/>
      <c r="O342" s="321"/>
      <c r="P342" s="513"/>
      <c r="Q342" s="511"/>
      <c r="R342" s="513"/>
      <c r="T342" s="511"/>
    </row>
    <row r="343" spans="1:21" s="436" customFormat="1" ht="11.1" customHeight="1" x14ac:dyDescent="0.15">
      <c r="A343" s="247"/>
      <c r="B343" s="232"/>
      <c r="C343" s="461"/>
      <c r="D343" s="462"/>
      <c r="E343" s="24"/>
      <c r="F343" s="21"/>
      <c r="G343" s="22"/>
      <c r="H343" s="2"/>
      <c r="I343" s="339"/>
      <c r="J343" s="331"/>
      <c r="K343" s="245"/>
      <c r="L343" s="236"/>
      <c r="M343" s="234"/>
      <c r="N343" s="235"/>
      <c r="O343" s="323"/>
      <c r="P343" s="513"/>
      <c r="Q343" s="511"/>
      <c r="T343" s="511"/>
      <c r="U343" s="514"/>
    </row>
    <row r="344" spans="1:21" s="436" customFormat="1" ht="11.1" customHeight="1" x14ac:dyDescent="0.15">
      <c r="A344" s="358"/>
      <c r="B344" s="232" t="s">
        <v>807</v>
      </c>
      <c r="C344" s="469">
        <v>5.95</v>
      </c>
      <c r="D344" s="462"/>
      <c r="E344" s="24"/>
      <c r="F344" s="21"/>
      <c r="G344" s="22"/>
      <c r="H344" s="2"/>
      <c r="I344" s="339"/>
      <c r="J344" s="318"/>
      <c r="K344" s="24"/>
      <c r="L344" s="2"/>
      <c r="M344" s="233"/>
      <c r="N344" s="232"/>
      <c r="O344" s="319"/>
      <c r="P344" s="513"/>
      <c r="Q344" s="511"/>
      <c r="R344" s="513"/>
      <c r="T344" s="511"/>
      <c r="U344" s="514"/>
    </row>
    <row r="345" spans="1:21" s="436" customFormat="1" ht="11.1" customHeight="1" x14ac:dyDescent="0.15">
      <c r="A345" s="440"/>
      <c r="B345" s="463" t="s">
        <v>780</v>
      </c>
      <c r="C345" s="464" t="s">
        <v>797</v>
      </c>
      <c r="D345" s="465">
        <v>1</v>
      </c>
      <c r="E345" s="246" t="s">
        <v>628</v>
      </c>
      <c r="F345" s="466"/>
      <c r="G345" s="467"/>
      <c r="H345" s="239"/>
      <c r="I345" s="468"/>
      <c r="J345" s="320">
        <v>1</v>
      </c>
      <c r="K345" s="23" t="s">
        <v>1211</v>
      </c>
      <c r="L345" s="578"/>
      <c r="M345" s="237"/>
      <c r="N345" s="238"/>
      <c r="O345" s="330"/>
      <c r="P345" s="513"/>
      <c r="Q345" s="511"/>
      <c r="R345" s="513"/>
      <c r="T345" s="511"/>
      <c r="U345" s="514"/>
    </row>
    <row r="346" spans="1:21" s="436" customFormat="1" ht="11.1" customHeight="1" x14ac:dyDescent="0.15">
      <c r="A346" s="247"/>
      <c r="B346" s="232"/>
      <c r="C346" s="461"/>
      <c r="D346" s="462"/>
      <c r="E346" s="24"/>
      <c r="F346" s="21"/>
      <c r="G346" s="22"/>
      <c r="H346" s="2"/>
      <c r="I346" s="339"/>
      <c r="J346" s="331"/>
      <c r="K346" s="245"/>
      <c r="L346" s="236"/>
      <c r="M346" s="234"/>
      <c r="N346" s="235"/>
      <c r="O346" s="323"/>
      <c r="P346" s="513"/>
      <c r="Q346" s="511"/>
      <c r="T346" s="511"/>
    </row>
    <row r="347" spans="1:21" s="436" customFormat="1" ht="11.1" customHeight="1" x14ac:dyDescent="0.15">
      <c r="A347" s="358"/>
      <c r="B347" s="232" t="s">
        <v>808</v>
      </c>
      <c r="C347" s="469">
        <v>1.33</v>
      </c>
      <c r="D347" s="462"/>
      <c r="E347" s="24"/>
      <c r="F347" s="21"/>
      <c r="G347" s="22"/>
      <c r="H347" s="2"/>
      <c r="I347" s="339"/>
      <c r="J347" s="318"/>
      <c r="K347" s="24"/>
      <c r="L347" s="2"/>
      <c r="M347" s="233"/>
      <c r="N347" s="232"/>
      <c r="O347" s="319"/>
      <c r="P347" s="513"/>
      <c r="Q347" s="511"/>
      <c r="T347" s="511"/>
    </row>
    <row r="348" spans="1:21" s="436" customFormat="1" ht="11.1" customHeight="1" x14ac:dyDescent="0.15">
      <c r="A348" s="440"/>
      <c r="B348" s="463" t="s">
        <v>788</v>
      </c>
      <c r="C348" s="464" t="s">
        <v>809</v>
      </c>
      <c r="D348" s="465">
        <v>2</v>
      </c>
      <c r="E348" s="246" t="s">
        <v>628</v>
      </c>
      <c r="F348" s="466"/>
      <c r="G348" s="467"/>
      <c r="H348" s="239"/>
      <c r="I348" s="468"/>
      <c r="J348" s="320">
        <v>2</v>
      </c>
      <c r="K348" s="23" t="s">
        <v>1211</v>
      </c>
      <c r="L348" s="578"/>
      <c r="M348" s="237"/>
      <c r="N348" s="238"/>
      <c r="O348" s="330"/>
      <c r="P348" s="513"/>
      <c r="Q348" s="511"/>
      <c r="R348" s="513"/>
      <c r="T348" s="511"/>
    </row>
    <row r="349" spans="1:21" s="436" customFormat="1" ht="11.1" customHeight="1" x14ac:dyDescent="0.15">
      <c r="A349" s="247"/>
      <c r="B349" s="232"/>
      <c r="C349" s="461"/>
      <c r="D349" s="462"/>
      <c r="E349" s="24"/>
      <c r="F349" s="21"/>
      <c r="G349" s="22"/>
      <c r="H349" s="2"/>
      <c r="I349" s="339"/>
      <c r="J349" s="331"/>
      <c r="K349" s="245"/>
      <c r="L349" s="236"/>
      <c r="M349" s="234"/>
      <c r="N349" s="235"/>
      <c r="O349" s="323"/>
      <c r="P349" s="513"/>
      <c r="Q349" s="511"/>
      <c r="T349" s="511"/>
    </row>
    <row r="350" spans="1:21" s="436" customFormat="1" ht="11.1" customHeight="1" x14ac:dyDescent="0.15">
      <c r="A350" s="358"/>
      <c r="B350" s="232" t="s">
        <v>810</v>
      </c>
      <c r="C350" s="469">
        <v>0.88</v>
      </c>
      <c r="D350" s="462"/>
      <c r="E350" s="24"/>
      <c r="F350" s="21"/>
      <c r="G350" s="22"/>
      <c r="H350" s="2"/>
      <c r="I350" s="339"/>
      <c r="J350" s="318"/>
      <c r="K350" s="24"/>
      <c r="L350" s="2"/>
      <c r="M350" s="233"/>
      <c r="N350" s="232"/>
      <c r="O350" s="319"/>
      <c r="P350" s="513"/>
      <c r="Q350" s="511"/>
      <c r="T350" s="511"/>
    </row>
    <row r="351" spans="1:21" s="436" customFormat="1" ht="11.1" customHeight="1" x14ac:dyDescent="0.15">
      <c r="A351" s="440"/>
      <c r="B351" s="463" t="s">
        <v>788</v>
      </c>
      <c r="C351" s="464" t="s">
        <v>811</v>
      </c>
      <c r="D351" s="465">
        <v>2</v>
      </c>
      <c r="E351" s="246" t="s">
        <v>628</v>
      </c>
      <c r="F351" s="466"/>
      <c r="G351" s="467"/>
      <c r="H351" s="239"/>
      <c r="I351" s="468"/>
      <c r="J351" s="320">
        <v>2</v>
      </c>
      <c r="K351" s="23" t="s">
        <v>1211</v>
      </c>
      <c r="L351" s="578"/>
      <c r="M351" s="237"/>
      <c r="N351" s="238"/>
      <c r="O351" s="330"/>
      <c r="P351" s="513"/>
      <c r="Q351" s="511"/>
      <c r="R351" s="513"/>
      <c r="T351" s="511"/>
    </row>
    <row r="352" spans="1:21" s="436" customFormat="1" ht="11.1" customHeight="1" x14ac:dyDescent="0.15">
      <c r="A352" s="247"/>
      <c r="B352" s="232"/>
      <c r="C352" s="461"/>
      <c r="D352" s="462"/>
      <c r="E352" s="24"/>
      <c r="F352" s="21"/>
      <c r="G352" s="22"/>
      <c r="H352" s="2"/>
      <c r="I352" s="339"/>
      <c r="J352" s="331"/>
      <c r="K352" s="245"/>
      <c r="L352" s="236"/>
      <c r="M352" s="234"/>
      <c r="N352" s="235"/>
      <c r="O352" s="323"/>
      <c r="P352" s="513"/>
      <c r="Q352" s="511"/>
      <c r="T352" s="511"/>
    </row>
    <row r="353" spans="1:20" s="436" customFormat="1" ht="11.1" customHeight="1" x14ac:dyDescent="0.15">
      <c r="A353" s="358"/>
      <c r="B353" s="232" t="s">
        <v>1014</v>
      </c>
      <c r="C353" s="469">
        <v>1.02</v>
      </c>
      <c r="D353" s="462"/>
      <c r="E353" s="24"/>
      <c r="F353" s="21"/>
      <c r="G353" s="22"/>
      <c r="H353" s="2"/>
      <c r="I353" s="339"/>
      <c r="J353" s="318"/>
      <c r="K353" s="24"/>
      <c r="L353" s="2"/>
      <c r="M353" s="233"/>
      <c r="N353" s="232"/>
      <c r="O353" s="319"/>
      <c r="P353" s="513"/>
      <c r="Q353" s="511"/>
      <c r="T353" s="511"/>
    </row>
    <row r="354" spans="1:20" s="436" customFormat="1" ht="11.1" customHeight="1" x14ac:dyDescent="0.15">
      <c r="A354" s="440"/>
      <c r="B354" s="463" t="s">
        <v>1011</v>
      </c>
      <c r="C354" s="464" t="s">
        <v>1013</v>
      </c>
      <c r="D354" s="465">
        <v>2</v>
      </c>
      <c r="E354" s="246" t="s">
        <v>628</v>
      </c>
      <c r="F354" s="466"/>
      <c r="G354" s="467"/>
      <c r="H354" s="239"/>
      <c r="I354" s="468"/>
      <c r="J354" s="320"/>
      <c r="K354" s="23"/>
      <c r="L354" s="578"/>
      <c r="M354" s="244">
        <v>2</v>
      </c>
      <c r="N354" s="23" t="s">
        <v>1211</v>
      </c>
      <c r="O354" s="321"/>
      <c r="P354" s="513"/>
      <c r="Q354" s="511"/>
      <c r="R354" s="513"/>
      <c r="T354" s="511"/>
    </row>
    <row r="355" spans="1:20" s="436" customFormat="1" ht="11.1" customHeight="1" x14ac:dyDescent="0.15">
      <c r="A355" s="247"/>
      <c r="B355" s="232"/>
      <c r="C355" s="461"/>
      <c r="D355" s="462"/>
      <c r="E355" s="24"/>
      <c r="F355" s="21"/>
      <c r="G355" s="22"/>
      <c r="H355" s="2"/>
      <c r="I355" s="339"/>
      <c r="J355" s="331"/>
      <c r="K355" s="245"/>
      <c r="L355" s="236"/>
      <c r="M355" s="234"/>
      <c r="N355" s="235"/>
      <c r="O355" s="323"/>
      <c r="P355" s="513"/>
      <c r="Q355" s="511"/>
      <c r="T355" s="511"/>
    </row>
    <row r="356" spans="1:20" s="436" customFormat="1" ht="11.1" customHeight="1" x14ac:dyDescent="0.15">
      <c r="A356" s="358"/>
      <c r="B356" s="232" t="s">
        <v>1015</v>
      </c>
      <c r="C356" s="469">
        <v>1.02</v>
      </c>
      <c r="D356" s="462"/>
      <c r="E356" s="24"/>
      <c r="F356" s="21"/>
      <c r="G356" s="22"/>
      <c r="H356" s="2"/>
      <c r="I356" s="339"/>
      <c r="J356" s="318"/>
      <c r="K356" s="24"/>
      <c r="L356" s="2"/>
      <c r="M356" s="233"/>
      <c r="N356" s="232"/>
      <c r="O356" s="319"/>
      <c r="P356" s="513"/>
      <c r="Q356" s="511"/>
      <c r="T356" s="511"/>
    </row>
    <row r="357" spans="1:20" s="436" customFormat="1" ht="11.1" customHeight="1" x14ac:dyDescent="0.15">
      <c r="A357" s="440"/>
      <c r="B357" s="463" t="s">
        <v>1012</v>
      </c>
      <c r="C357" s="464" t="s">
        <v>1781</v>
      </c>
      <c r="D357" s="465">
        <v>1</v>
      </c>
      <c r="E357" s="246" t="s">
        <v>628</v>
      </c>
      <c r="F357" s="466"/>
      <c r="G357" s="467"/>
      <c r="H357" s="239"/>
      <c r="I357" s="468"/>
      <c r="J357" s="320"/>
      <c r="K357" s="23"/>
      <c r="L357" s="578"/>
      <c r="M357" s="244">
        <v>1</v>
      </c>
      <c r="N357" s="23" t="s">
        <v>1211</v>
      </c>
      <c r="O357" s="321"/>
      <c r="P357" s="513"/>
      <c r="Q357" s="511"/>
      <c r="R357" s="513"/>
      <c r="T357" s="511"/>
    </row>
    <row r="358" spans="1:20" s="16" customFormat="1" ht="11.1" customHeight="1" x14ac:dyDescent="0.15">
      <c r="A358" s="441"/>
      <c r="B358" s="442"/>
      <c r="C358" s="443"/>
      <c r="D358" s="435"/>
      <c r="E358" s="387"/>
      <c r="F358" s="388"/>
      <c r="G358" s="389"/>
      <c r="H358" s="444"/>
      <c r="I358" s="391"/>
      <c r="J358" s="427"/>
      <c r="K358" s="387"/>
      <c r="L358" s="390"/>
      <c r="M358" s="398"/>
      <c r="N358" s="359"/>
      <c r="O358" s="399"/>
      <c r="P358" s="471"/>
      <c r="Q358" s="478"/>
      <c r="T358" s="478"/>
    </row>
    <row r="359" spans="1:20" s="16" customFormat="1" ht="11.1" customHeight="1" x14ac:dyDescent="0.15">
      <c r="A359" s="247"/>
      <c r="B359" s="445"/>
      <c r="C359" s="443"/>
      <c r="D359" s="435"/>
      <c r="E359" s="387"/>
      <c r="F359" s="388"/>
      <c r="G359" s="389"/>
      <c r="H359" s="390"/>
      <c r="I359" s="391"/>
      <c r="J359" s="427"/>
      <c r="K359" s="387"/>
      <c r="L359" s="446"/>
      <c r="M359" s="398"/>
      <c r="N359" s="359"/>
      <c r="O359" s="447"/>
      <c r="P359" s="471"/>
      <c r="Q359" s="478"/>
      <c r="T359" s="478"/>
    </row>
    <row r="360" spans="1:20" s="16" customFormat="1" ht="11.1" customHeight="1" x14ac:dyDescent="0.15">
      <c r="A360" s="448"/>
      <c r="B360" s="449"/>
      <c r="C360" s="450"/>
      <c r="D360" s="451"/>
      <c r="E360" s="452"/>
      <c r="F360" s="453"/>
      <c r="G360" s="454"/>
      <c r="H360" s="455"/>
      <c r="I360" s="456"/>
      <c r="J360" s="457"/>
      <c r="K360" s="452"/>
      <c r="L360" s="455"/>
      <c r="M360" s="458"/>
      <c r="N360" s="459"/>
      <c r="O360" s="460"/>
      <c r="P360" s="471"/>
      <c r="Q360" s="478"/>
      <c r="T360" s="478"/>
    </row>
    <row r="361" spans="1:20" s="3" customFormat="1" ht="13.5" x14ac:dyDescent="0.15">
      <c r="A361" s="1"/>
      <c r="B361" s="2"/>
      <c r="C361" s="240"/>
      <c r="D361" s="4"/>
      <c r="E361" s="5"/>
      <c r="F361" s="6"/>
      <c r="G361" s="7"/>
      <c r="H361" s="8"/>
      <c r="I361" s="9"/>
      <c r="K361" s="5"/>
      <c r="N361" s="8" t="s">
        <v>581</v>
      </c>
      <c r="O361" s="5">
        <v>8</v>
      </c>
      <c r="P361" s="472"/>
      <c r="Q361" s="476"/>
      <c r="T361" s="476"/>
    </row>
    <row r="362" spans="1:20" s="10" customFormat="1" ht="30" customHeight="1" x14ac:dyDescent="0.15">
      <c r="A362" s="1089" t="s">
        <v>1800</v>
      </c>
      <c r="B362" s="1090"/>
      <c r="C362" s="1090"/>
      <c r="D362" s="1090"/>
      <c r="E362" s="1090"/>
      <c r="F362" s="1090"/>
      <c r="G362" s="1090"/>
      <c r="H362" s="1090"/>
      <c r="I362" s="1090"/>
      <c r="J362" s="1090"/>
      <c r="K362" s="1090"/>
      <c r="L362" s="1090"/>
      <c r="M362" s="1090"/>
      <c r="N362" s="1090"/>
      <c r="O362" s="1091"/>
      <c r="P362" s="473"/>
      <c r="Q362" s="477"/>
      <c r="T362" s="477"/>
    </row>
    <row r="363" spans="1:20" s="10" customFormat="1" ht="13.5" customHeight="1" x14ac:dyDescent="0.15">
      <c r="A363" s="274"/>
      <c r="B363" s="27" t="s">
        <v>1828</v>
      </c>
      <c r="C363" s="275"/>
      <c r="D363" s="275"/>
      <c r="E363" s="275"/>
      <c r="F363" s="275"/>
      <c r="G363" s="275"/>
      <c r="H363" s="275"/>
      <c r="I363" s="275"/>
      <c r="J363" s="275"/>
      <c r="K363" s="275"/>
      <c r="L363" s="275"/>
      <c r="M363" s="275"/>
      <c r="N363" s="275"/>
      <c r="O363" s="276"/>
      <c r="P363" s="473"/>
      <c r="Q363" s="477"/>
      <c r="T363" s="477"/>
    </row>
    <row r="364" spans="1:20" s="10" customFormat="1" ht="15.95" customHeight="1" x14ac:dyDescent="0.15">
      <c r="A364" s="1092" t="s">
        <v>6</v>
      </c>
      <c r="B364" s="1095" t="s">
        <v>34</v>
      </c>
      <c r="C364" s="1098" t="s">
        <v>9</v>
      </c>
      <c r="D364" s="1101" t="s">
        <v>1850</v>
      </c>
      <c r="E364" s="1102"/>
      <c r="F364" s="1102"/>
      <c r="G364" s="1102"/>
      <c r="H364" s="1102"/>
      <c r="I364" s="1103"/>
      <c r="J364" s="1101" t="s">
        <v>1851</v>
      </c>
      <c r="K364" s="1102"/>
      <c r="L364" s="1107"/>
      <c r="M364" s="1109" t="s">
        <v>1852</v>
      </c>
      <c r="N364" s="1102"/>
      <c r="O364" s="1103"/>
      <c r="P364" s="473"/>
      <c r="Q364" s="477"/>
      <c r="T364" s="477"/>
    </row>
    <row r="365" spans="1:20" s="10" customFormat="1" ht="15.95" customHeight="1" x14ac:dyDescent="0.15">
      <c r="A365" s="1093"/>
      <c r="B365" s="1096"/>
      <c r="C365" s="1099"/>
      <c r="D365" s="1104"/>
      <c r="E365" s="1105"/>
      <c r="F365" s="1105"/>
      <c r="G365" s="1105"/>
      <c r="H365" s="1105"/>
      <c r="I365" s="1106"/>
      <c r="J365" s="1104"/>
      <c r="K365" s="1105"/>
      <c r="L365" s="1108"/>
      <c r="M365" s="1110"/>
      <c r="N365" s="1105"/>
      <c r="O365" s="1106"/>
      <c r="P365" s="473"/>
      <c r="Q365" s="477"/>
      <c r="T365" s="477"/>
    </row>
    <row r="366" spans="1:20" s="3" customFormat="1" ht="15.95" customHeight="1" x14ac:dyDescent="0.15">
      <c r="A366" s="1094"/>
      <c r="B366" s="1097"/>
      <c r="C366" s="1100"/>
      <c r="D366" s="334" t="s">
        <v>4</v>
      </c>
      <c r="E366" s="296" t="s">
        <v>5</v>
      </c>
      <c r="F366" s="297"/>
      <c r="G366" s="298"/>
      <c r="H366" s="1111"/>
      <c r="I366" s="1112"/>
      <c r="J366" s="326" t="s">
        <v>4</v>
      </c>
      <c r="K366" s="296" t="s">
        <v>5</v>
      </c>
      <c r="L366" s="299"/>
      <c r="M366" s="300" t="s">
        <v>4</v>
      </c>
      <c r="N366" s="296" t="s">
        <v>5</v>
      </c>
      <c r="O366" s="327"/>
      <c r="P366" s="472"/>
      <c r="Q366" s="476"/>
      <c r="T366" s="476"/>
    </row>
    <row r="367" spans="1:20" s="436" customFormat="1" ht="11.1" customHeight="1" x14ac:dyDescent="0.15">
      <c r="A367" s="247"/>
      <c r="B367" s="232"/>
      <c r="C367" s="461"/>
      <c r="D367" s="462"/>
      <c r="E367" s="24"/>
      <c r="F367" s="21"/>
      <c r="G367" s="22"/>
      <c r="H367" s="2"/>
      <c r="I367" s="339"/>
      <c r="J367" s="331"/>
      <c r="K367" s="245"/>
      <c r="L367" s="236"/>
      <c r="M367" s="234"/>
      <c r="N367" s="235"/>
      <c r="O367" s="323"/>
      <c r="P367" s="513"/>
      <c r="Q367" s="511"/>
      <c r="T367" s="511"/>
    </row>
    <row r="368" spans="1:20" s="436" customFormat="1" ht="11.1" customHeight="1" x14ac:dyDescent="0.15">
      <c r="A368" s="358"/>
      <c r="B368" s="232" t="s">
        <v>1777</v>
      </c>
      <c r="C368" s="469"/>
      <c r="D368" s="462"/>
      <c r="E368" s="24"/>
      <c r="F368" s="21"/>
      <c r="G368" s="22"/>
      <c r="H368" s="2"/>
      <c r="I368" s="339"/>
      <c r="J368" s="318"/>
      <c r="K368" s="24"/>
      <c r="L368" s="2"/>
      <c r="M368" s="233"/>
      <c r="N368" s="232"/>
      <c r="O368" s="319"/>
      <c r="P368" s="513"/>
      <c r="Q368" s="511"/>
      <c r="T368" s="511"/>
    </row>
    <row r="369" spans="1:20" s="436" customFormat="1" ht="11.1" customHeight="1" x14ac:dyDescent="0.15">
      <c r="A369" s="440"/>
      <c r="B369" s="463" t="s">
        <v>1012</v>
      </c>
      <c r="C369" s="464" t="s">
        <v>1778</v>
      </c>
      <c r="D369" s="465">
        <v>1</v>
      </c>
      <c r="E369" s="246" t="s">
        <v>628</v>
      </c>
      <c r="F369" s="466"/>
      <c r="G369" s="467"/>
      <c r="H369" s="239"/>
      <c r="I369" s="468"/>
      <c r="J369" s="320">
        <v>1</v>
      </c>
      <c r="K369" s="23" t="s">
        <v>1211</v>
      </c>
      <c r="L369" s="578"/>
      <c r="M369" s="237"/>
      <c r="N369" s="238"/>
      <c r="O369" s="330"/>
      <c r="P369" s="513"/>
      <c r="Q369" s="511"/>
      <c r="R369" s="513"/>
      <c r="T369" s="511"/>
    </row>
    <row r="370" spans="1:20" s="436" customFormat="1" ht="11.1" customHeight="1" x14ac:dyDescent="0.15">
      <c r="A370" s="972"/>
      <c r="B370" s="973"/>
      <c r="C370" s="974"/>
      <c r="D370" s="462"/>
      <c r="E370" s="24"/>
      <c r="F370" s="21"/>
      <c r="G370" s="22"/>
      <c r="H370" s="2"/>
      <c r="I370" s="339"/>
      <c r="J370" s="331"/>
      <c r="K370" s="245"/>
      <c r="L370" s="236"/>
      <c r="M370" s="234"/>
      <c r="N370" s="235"/>
      <c r="O370" s="323"/>
      <c r="P370" s="513"/>
      <c r="Q370" s="511"/>
      <c r="R370" s="513"/>
      <c r="T370" s="511"/>
    </row>
    <row r="371" spans="1:20" s="436" customFormat="1" ht="11.1" customHeight="1" x14ac:dyDescent="0.15">
      <c r="A371" s="971"/>
      <c r="B371" s="791" t="s">
        <v>1775</v>
      </c>
      <c r="C371" s="461"/>
      <c r="D371" s="462"/>
      <c r="E371" s="24"/>
      <c r="F371" s="21"/>
      <c r="G371" s="22"/>
      <c r="H371" s="2"/>
      <c r="I371" s="339"/>
      <c r="J371" s="318"/>
      <c r="K371" s="24"/>
      <c r="L371" s="2"/>
      <c r="M371" s="233"/>
      <c r="N371" s="232"/>
      <c r="O371" s="319"/>
      <c r="P371" s="513"/>
      <c r="Q371" s="511"/>
      <c r="R371" s="513"/>
      <c r="T371" s="511"/>
    </row>
    <row r="372" spans="1:20" s="436" customFormat="1" ht="11.1" customHeight="1" x14ac:dyDescent="0.15">
      <c r="A372" s="440"/>
      <c r="B372" s="463" t="s">
        <v>753</v>
      </c>
      <c r="C372" s="464" t="s">
        <v>1109</v>
      </c>
      <c r="D372" s="465">
        <v>1</v>
      </c>
      <c r="E372" s="246" t="s">
        <v>628</v>
      </c>
      <c r="F372" s="466"/>
      <c r="G372" s="467"/>
      <c r="H372" s="239"/>
      <c r="I372" s="468"/>
      <c r="J372" s="320">
        <v>1</v>
      </c>
      <c r="K372" s="23" t="s">
        <v>1211</v>
      </c>
      <c r="L372" s="578"/>
      <c r="M372" s="237"/>
      <c r="N372" s="238"/>
      <c r="O372" s="330"/>
      <c r="P372" s="513"/>
      <c r="Q372" s="511"/>
      <c r="R372" s="513"/>
      <c r="T372" s="511"/>
    </row>
    <row r="373" spans="1:20" s="436" customFormat="1" ht="11.1" customHeight="1" x14ac:dyDescent="0.15">
      <c r="A373" s="972"/>
      <c r="B373" s="973"/>
      <c r="C373" s="974"/>
      <c r="D373" s="462"/>
      <c r="E373" s="24"/>
      <c r="F373" s="21"/>
      <c r="G373" s="22"/>
      <c r="H373" s="2"/>
      <c r="I373" s="339"/>
      <c r="J373" s="331"/>
      <c r="K373" s="245"/>
      <c r="L373" s="236"/>
      <c r="M373" s="234"/>
      <c r="N373" s="235"/>
      <c r="O373" s="323"/>
      <c r="P373" s="513"/>
      <c r="Q373" s="511"/>
      <c r="R373" s="513"/>
      <c r="T373" s="511"/>
    </row>
    <row r="374" spans="1:20" s="436" customFormat="1" ht="11.1" customHeight="1" x14ac:dyDescent="0.15">
      <c r="A374" s="971"/>
      <c r="B374" s="791" t="s">
        <v>1776</v>
      </c>
      <c r="C374" s="461"/>
      <c r="D374" s="462"/>
      <c r="E374" s="24"/>
      <c r="F374" s="21"/>
      <c r="G374" s="22"/>
      <c r="H374" s="2"/>
      <c r="I374" s="339"/>
      <c r="J374" s="318"/>
      <c r="K374" s="24"/>
      <c r="L374" s="2"/>
      <c r="M374" s="233"/>
      <c r="N374" s="232"/>
      <c r="O374" s="319"/>
      <c r="P374" s="513"/>
      <c r="Q374" s="511"/>
      <c r="R374" s="513"/>
      <c r="T374" s="511"/>
    </row>
    <row r="375" spans="1:20" s="436" customFormat="1" ht="11.1" customHeight="1" x14ac:dyDescent="0.15">
      <c r="A375" s="440"/>
      <c r="B375" s="463" t="s">
        <v>753</v>
      </c>
      <c r="C375" s="464" t="s">
        <v>1108</v>
      </c>
      <c r="D375" s="465">
        <v>1</v>
      </c>
      <c r="E375" s="246" t="s">
        <v>628</v>
      </c>
      <c r="F375" s="466"/>
      <c r="G375" s="467"/>
      <c r="H375" s="239"/>
      <c r="I375" s="468"/>
      <c r="J375" s="320">
        <v>1</v>
      </c>
      <c r="K375" s="23" t="s">
        <v>1211</v>
      </c>
      <c r="L375" s="578"/>
      <c r="M375" s="237"/>
      <c r="N375" s="238"/>
      <c r="O375" s="330"/>
      <c r="P375" s="513"/>
      <c r="Q375" s="511"/>
      <c r="R375" s="513"/>
      <c r="T375" s="511"/>
    </row>
    <row r="376" spans="1:20" s="436" customFormat="1" ht="11.1" customHeight="1" x14ac:dyDescent="0.15">
      <c r="A376" s="247"/>
      <c r="B376" s="232"/>
      <c r="C376" s="461"/>
      <c r="D376" s="462"/>
      <c r="E376" s="24"/>
      <c r="F376" s="21"/>
      <c r="G376" s="22"/>
      <c r="H376" s="2"/>
      <c r="I376" s="339"/>
      <c r="J376" s="318"/>
      <c r="K376" s="24"/>
      <c r="L376" s="2"/>
      <c r="M376" s="233"/>
      <c r="N376" s="24"/>
      <c r="O376" s="319"/>
      <c r="Q376" s="511"/>
      <c r="T376" s="511"/>
    </row>
    <row r="377" spans="1:20" s="436" customFormat="1" ht="11.1" customHeight="1" x14ac:dyDescent="0.15">
      <c r="A377" s="358"/>
      <c r="B377" s="232"/>
      <c r="C377" s="461"/>
      <c r="D377" s="462"/>
      <c r="E377" s="24"/>
      <c r="F377" s="21"/>
      <c r="G377" s="22"/>
      <c r="H377" s="2"/>
      <c r="I377" s="339"/>
      <c r="J377" s="318"/>
      <c r="K377" s="24"/>
      <c r="L377" s="2"/>
      <c r="M377" s="233"/>
      <c r="N377" s="24"/>
      <c r="O377" s="319"/>
      <c r="Q377" s="511"/>
      <c r="T377" s="511"/>
    </row>
    <row r="378" spans="1:20" s="436" customFormat="1" ht="11.1" customHeight="1" x14ac:dyDescent="0.15">
      <c r="A378" s="440"/>
      <c r="B378" s="463" t="s">
        <v>812</v>
      </c>
      <c r="C378" s="474"/>
      <c r="D378" s="465">
        <v>1</v>
      </c>
      <c r="E378" s="246" t="s">
        <v>37</v>
      </c>
      <c r="F378" s="466"/>
      <c r="G378" s="467"/>
      <c r="H378" s="239"/>
      <c r="I378" s="468"/>
      <c r="J378" s="320">
        <v>1</v>
      </c>
      <c r="K378" s="23" t="s">
        <v>44</v>
      </c>
      <c r="L378" s="578"/>
      <c r="M378" s="317">
        <v>1</v>
      </c>
      <c r="N378" s="315" t="s">
        <v>44</v>
      </c>
      <c r="O378" s="325"/>
      <c r="P378" s="565">
        <v>0</v>
      </c>
      <c r="Q378" s="511"/>
      <c r="R378" s="517"/>
      <c r="T378" s="511"/>
    </row>
    <row r="379" spans="1:20" s="436" customFormat="1" ht="11.1" customHeight="1" x14ac:dyDescent="0.15">
      <c r="A379" s="247"/>
      <c r="B379" s="232"/>
      <c r="C379" s="461"/>
      <c r="D379" s="462"/>
      <c r="E379" s="24"/>
      <c r="F379" s="21"/>
      <c r="G379" s="22"/>
      <c r="H379" s="2"/>
      <c r="I379" s="339"/>
      <c r="J379" s="322"/>
      <c r="K379" s="245"/>
      <c r="L379" s="236"/>
      <c r="M379" s="234"/>
      <c r="N379" s="245"/>
      <c r="O379" s="323"/>
      <c r="Q379" s="511"/>
      <c r="T379" s="511"/>
    </row>
    <row r="380" spans="1:20" s="436" customFormat="1" ht="11.1" customHeight="1" x14ac:dyDescent="0.15">
      <c r="A380" s="358"/>
      <c r="B380" s="232"/>
      <c r="C380" s="461"/>
      <c r="D380" s="462"/>
      <c r="E380" s="24"/>
      <c r="F380" s="21"/>
      <c r="G380" s="22"/>
      <c r="H380" s="2"/>
      <c r="I380" s="339"/>
      <c r="J380" s="318"/>
      <c r="K380" s="24"/>
      <c r="L380" s="2"/>
      <c r="M380" s="233"/>
      <c r="N380" s="24"/>
      <c r="O380" s="319"/>
      <c r="Q380" s="511"/>
      <c r="T380" s="511"/>
    </row>
    <row r="381" spans="1:20" s="436" customFormat="1" ht="11.1" customHeight="1" x14ac:dyDescent="0.15">
      <c r="A381" s="440"/>
      <c r="B381" s="463" t="s">
        <v>814</v>
      </c>
      <c r="C381" s="464" t="s">
        <v>815</v>
      </c>
      <c r="D381" s="465">
        <v>1</v>
      </c>
      <c r="E381" s="246" t="s">
        <v>37</v>
      </c>
      <c r="F381" s="466"/>
      <c r="G381" s="467"/>
      <c r="H381" s="239"/>
      <c r="I381" s="468"/>
      <c r="J381" s="320">
        <v>1</v>
      </c>
      <c r="K381" s="23" t="s">
        <v>44</v>
      </c>
      <c r="L381" s="578"/>
      <c r="M381" s="317">
        <v>1</v>
      </c>
      <c r="N381" s="315" t="s">
        <v>44</v>
      </c>
      <c r="O381" s="325"/>
      <c r="P381" s="565">
        <v>0</v>
      </c>
      <c r="Q381" s="511"/>
      <c r="R381" s="517"/>
      <c r="T381" s="511"/>
    </row>
    <row r="382" spans="1:20" s="436" customFormat="1" ht="11.1" customHeight="1" x14ac:dyDescent="0.15">
      <c r="A382" s="247"/>
      <c r="B382" s="232"/>
      <c r="C382" s="461"/>
      <c r="D382" s="462"/>
      <c r="E382" s="24"/>
      <c r="F382" s="21"/>
      <c r="G382" s="22"/>
      <c r="H382" s="2"/>
      <c r="I382" s="339"/>
      <c r="J382" s="322"/>
      <c r="K382" s="245"/>
      <c r="L382" s="236"/>
      <c r="M382" s="234"/>
      <c r="N382" s="245"/>
      <c r="O382" s="323"/>
      <c r="Q382" s="511"/>
      <c r="T382" s="511"/>
    </row>
    <row r="383" spans="1:20" s="436" customFormat="1" ht="11.1" customHeight="1" x14ac:dyDescent="0.15">
      <c r="A383" s="358"/>
      <c r="B383" s="232"/>
      <c r="C383" s="461"/>
      <c r="D383" s="462"/>
      <c r="E383" s="24"/>
      <c r="F383" s="21"/>
      <c r="G383" s="22"/>
      <c r="H383" s="2"/>
      <c r="I383" s="339"/>
      <c r="J383" s="318"/>
      <c r="K383" s="24"/>
      <c r="L383" s="2"/>
      <c r="M383" s="233"/>
      <c r="N383" s="24"/>
      <c r="O383" s="319"/>
      <c r="Q383" s="511"/>
      <c r="T383" s="511"/>
    </row>
    <row r="384" spans="1:20" s="436" customFormat="1" ht="11.1" customHeight="1" x14ac:dyDescent="0.15">
      <c r="A384" s="440"/>
      <c r="B384" s="463" t="s">
        <v>813</v>
      </c>
      <c r="C384" s="464"/>
      <c r="D384" s="465">
        <v>1</v>
      </c>
      <c r="E384" s="246" t="s">
        <v>37</v>
      </c>
      <c r="F384" s="466"/>
      <c r="G384" s="467"/>
      <c r="H384" s="239"/>
      <c r="I384" s="468"/>
      <c r="J384" s="320">
        <v>1</v>
      </c>
      <c r="K384" s="23" t="s">
        <v>44</v>
      </c>
      <c r="L384" s="578"/>
      <c r="M384" s="317">
        <v>1</v>
      </c>
      <c r="N384" s="315" t="s">
        <v>44</v>
      </c>
      <c r="O384" s="325"/>
      <c r="P384" s="565">
        <v>0</v>
      </c>
      <c r="Q384" s="511"/>
      <c r="R384" s="517"/>
      <c r="T384" s="511"/>
    </row>
    <row r="385" spans="1:20" s="16" customFormat="1" ht="11.1" customHeight="1" x14ac:dyDescent="0.15">
      <c r="A385" s="247"/>
      <c r="B385" s="232"/>
      <c r="C385" s="461"/>
      <c r="D385" s="462"/>
      <c r="E385" s="24"/>
      <c r="F385" s="21"/>
      <c r="G385" s="22"/>
      <c r="H385" s="2"/>
      <c r="I385" s="339"/>
      <c r="J385" s="322"/>
      <c r="K385" s="245"/>
      <c r="L385" s="236"/>
      <c r="M385" s="234"/>
      <c r="N385" s="245"/>
      <c r="O385" s="323"/>
      <c r="P385" s="436"/>
      <c r="Q385" s="478"/>
      <c r="R385" s="470"/>
      <c r="T385" s="478"/>
    </row>
    <row r="386" spans="1:20" s="16" customFormat="1" ht="11.1" customHeight="1" x14ac:dyDescent="0.15">
      <c r="A386" s="358"/>
      <c r="B386" s="232"/>
      <c r="C386" s="461"/>
      <c r="D386" s="462"/>
      <c r="E386" s="24"/>
      <c r="F386" s="21"/>
      <c r="G386" s="22"/>
      <c r="H386" s="2"/>
      <c r="I386" s="339"/>
      <c r="J386" s="318"/>
      <c r="K386" s="24"/>
      <c r="L386" s="2"/>
      <c r="M386" s="233"/>
      <c r="N386" s="24"/>
      <c r="O386" s="319"/>
      <c r="P386" s="436"/>
      <c r="Q386" s="478"/>
      <c r="R386" s="470"/>
      <c r="T386" s="478"/>
    </row>
    <row r="387" spans="1:20" s="16" customFormat="1" ht="11.1" customHeight="1" x14ac:dyDescent="0.15">
      <c r="A387" s="440"/>
      <c r="B387" s="463" t="s">
        <v>1110</v>
      </c>
      <c r="C387" s="464"/>
      <c r="D387" s="465">
        <v>1</v>
      </c>
      <c r="E387" s="246" t="s">
        <v>37</v>
      </c>
      <c r="F387" s="466"/>
      <c r="G387" s="467"/>
      <c r="H387" s="239"/>
      <c r="I387" s="468"/>
      <c r="J387" s="320">
        <v>1</v>
      </c>
      <c r="K387" s="23" t="s">
        <v>44</v>
      </c>
      <c r="L387" s="578"/>
      <c r="M387" s="317">
        <v>1</v>
      </c>
      <c r="N387" s="315" t="s">
        <v>44</v>
      </c>
      <c r="O387" s="325"/>
      <c r="P387" s="565">
        <v>0</v>
      </c>
      <c r="Q387" s="478"/>
      <c r="R387" s="470"/>
      <c r="T387" s="478"/>
    </row>
    <row r="388" spans="1:20" s="16" customFormat="1" ht="11.1" customHeight="1" x14ac:dyDescent="0.15">
      <c r="A388" s="247"/>
      <c r="B388" s="232"/>
      <c r="C388" s="461"/>
      <c r="D388" s="462"/>
      <c r="E388" s="24"/>
      <c r="F388" s="21"/>
      <c r="G388" s="22"/>
      <c r="H388" s="2"/>
      <c r="I388" s="339"/>
      <c r="J388" s="322"/>
      <c r="K388" s="245"/>
      <c r="L388" s="236"/>
      <c r="M388" s="234"/>
      <c r="N388" s="245"/>
      <c r="O388" s="323"/>
      <c r="Q388" s="478"/>
      <c r="R388" s="470"/>
      <c r="T388" s="478"/>
    </row>
    <row r="389" spans="1:20" s="16" customFormat="1" ht="11.1" customHeight="1" x14ac:dyDescent="0.15">
      <c r="A389" s="358"/>
      <c r="B389" s="232"/>
      <c r="C389" s="461"/>
      <c r="D389" s="462"/>
      <c r="E389" s="24"/>
      <c r="F389" s="21"/>
      <c r="G389" s="22"/>
      <c r="H389" s="2"/>
      <c r="I389" s="339"/>
      <c r="J389" s="318"/>
      <c r="K389" s="24"/>
      <c r="L389" s="2"/>
      <c r="M389" s="233"/>
      <c r="N389" s="24"/>
      <c r="O389" s="319"/>
      <c r="Q389" s="478"/>
      <c r="R389" s="470"/>
      <c r="T389" s="478"/>
    </row>
    <row r="390" spans="1:20" s="16" customFormat="1" ht="11.1" customHeight="1" x14ac:dyDescent="0.15">
      <c r="A390" s="440"/>
      <c r="B390" s="463"/>
      <c r="C390" s="464"/>
      <c r="D390" s="465"/>
      <c r="E390" s="246"/>
      <c r="F390" s="466"/>
      <c r="G390" s="467"/>
      <c r="H390" s="239"/>
      <c r="I390" s="468"/>
      <c r="J390" s="324"/>
      <c r="K390" s="315"/>
      <c r="L390" s="316"/>
      <c r="M390" s="317"/>
      <c r="N390" s="315"/>
      <c r="O390" s="325"/>
      <c r="Q390" s="478"/>
      <c r="R390" s="470"/>
      <c r="T390" s="478"/>
    </row>
    <row r="391" spans="1:20" s="16" customFormat="1" ht="11.1" customHeight="1" x14ac:dyDescent="0.15">
      <c r="A391" s="247"/>
      <c r="B391" s="232"/>
      <c r="C391" s="461"/>
      <c r="D391" s="462"/>
      <c r="E391" s="24"/>
      <c r="F391" s="21"/>
      <c r="G391" s="22"/>
      <c r="H391" s="2"/>
      <c r="I391" s="339"/>
      <c r="J391" s="331"/>
      <c r="K391" s="245"/>
      <c r="L391" s="236"/>
      <c r="M391" s="234"/>
      <c r="N391" s="235"/>
      <c r="O391" s="323"/>
      <c r="Q391" s="478"/>
      <c r="T391" s="478"/>
    </row>
    <row r="392" spans="1:20" s="16" customFormat="1" ht="11.1" customHeight="1" x14ac:dyDescent="0.15">
      <c r="A392" s="358"/>
      <c r="B392" s="232"/>
      <c r="C392" s="461"/>
      <c r="D392" s="462"/>
      <c r="E392" s="24"/>
      <c r="F392" s="21"/>
      <c r="G392" s="22"/>
      <c r="H392" s="2"/>
      <c r="I392" s="339"/>
      <c r="J392" s="332"/>
      <c r="K392" s="24"/>
      <c r="L392" s="2"/>
      <c r="M392" s="233"/>
      <c r="N392" s="232"/>
      <c r="O392" s="319"/>
      <c r="Q392" s="478"/>
      <c r="T392" s="478"/>
    </row>
    <row r="393" spans="1:20" s="16" customFormat="1" ht="11.1" customHeight="1" x14ac:dyDescent="0.15">
      <c r="A393" s="440"/>
      <c r="B393" s="463"/>
      <c r="C393" s="464"/>
      <c r="D393" s="465"/>
      <c r="E393" s="246"/>
      <c r="F393" s="466"/>
      <c r="G393" s="467"/>
      <c r="H393" s="239"/>
      <c r="I393" s="468"/>
      <c r="J393" s="333"/>
      <c r="K393" s="246"/>
      <c r="L393" s="239"/>
      <c r="M393" s="237"/>
      <c r="N393" s="238"/>
      <c r="O393" s="330"/>
      <c r="Q393" s="478"/>
      <c r="T393" s="478"/>
    </row>
    <row r="394" spans="1:20" s="16" customFormat="1" ht="11.1" customHeight="1" x14ac:dyDescent="0.15">
      <c r="A394" s="247"/>
      <c r="B394" s="232"/>
      <c r="C394" s="461"/>
      <c r="D394" s="462"/>
      <c r="E394" s="24"/>
      <c r="F394" s="21"/>
      <c r="G394" s="22"/>
      <c r="H394" s="2"/>
      <c r="I394" s="339"/>
      <c r="J394" s="331"/>
      <c r="K394" s="245"/>
      <c r="L394" s="236"/>
      <c r="M394" s="234"/>
      <c r="N394" s="235"/>
      <c r="O394" s="323"/>
      <c r="Q394" s="478"/>
      <c r="T394" s="478"/>
    </row>
    <row r="395" spans="1:20" s="16" customFormat="1" ht="11.1" customHeight="1" x14ac:dyDescent="0.15">
      <c r="A395" s="358"/>
      <c r="B395" s="232"/>
      <c r="C395" s="461"/>
      <c r="D395" s="462"/>
      <c r="E395" s="24"/>
      <c r="F395" s="21"/>
      <c r="G395" s="22"/>
      <c r="H395" s="2"/>
      <c r="I395" s="339"/>
      <c r="J395" s="332"/>
      <c r="K395" s="24"/>
      <c r="L395" s="2"/>
      <c r="M395" s="233"/>
      <c r="N395" s="232"/>
      <c r="O395" s="319"/>
      <c r="Q395" s="478"/>
      <c r="T395" s="478"/>
    </row>
    <row r="396" spans="1:20" s="16" customFormat="1" ht="11.1" customHeight="1" x14ac:dyDescent="0.15">
      <c r="A396" s="440"/>
      <c r="B396" s="463"/>
      <c r="C396" s="464"/>
      <c r="D396" s="465"/>
      <c r="E396" s="246"/>
      <c r="F396" s="466"/>
      <c r="G396" s="467"/>
      <c r="H396" s="239"/>
      <c r="I396" s="468"/>
      <c r="J396" s="333"/>
      <c r="K396" s="246"/>
      <c r="L396" s="239"/>
      <c r="M396" s="237"/>
      <c r="N396" s="238"/>
      <c r="O396" s="330"/>
      <c r="Q396" s="478"/>
      <c r="T396" s="478"/>
    </row>
    <row r="397" spans="1:20" s="16" customFormat="1" ht="11.1" customHeight="1" x14ac:dyDescent="0.15">
      <c r="A397" s="247"/>
      <c r="B397" s="232"/>
      <c r="C397" s="461"/>
      <c r="D397" s="462"/>
      <c r="E397" s="24"/>
      <c r="F397" s="21"/>
      <c r="G397" s="22"/>
      <c r="H397" s="2"/>
      <c r="I397" s="339"/>
      <c r="J397" s="331"/>
      <c r="K397" s="245"/>
      <c r="L397" s="236"/>
      <c r="M397" s="234"/>
      <c r="N397" s="235"/>
      <c r="O397" s="323"/>
      <c r="Q397" s="478"/>
      <c r="T397" s="478"/>
    </row>
    <row r="398" spans="1:20" s="16" customFormat="1" ht="11.1" customHeight="1" x14ac:dyDescent="0.15">
      <c r="A398" s="358"/>
      <c r="B398" s="232"/>
      <c r="C398" s="461"/>
      <c r="D398" s="462"/>
      <c r="E398" s="24"/>
      <c r="F398" s="21"/>
      <c r="G398" s="22"/>
      <c r="H398" s="2"/>
      <c r="I398" s="339"/>
      <c r="J398" s="332"/>
      <c r="K398" s="24"/>
      <c r="L398" s="2"/>
      <c r="M398" s="233"/>
      <c r="N398" s="232"/>
      <c r="O398" s="319"/>
      <c r="Q398" s="478"/>
      <c r="T398" s="478"/>
    </row>
    <row r="399" spans="1:20" s="16" customFormat="1" ht="11.1" customHeight="1" x14ac:dyDescent="0.15">
      <c r="A399" s="440"/>
      <c r="B399" s="463"/>
      <c r="C399" s="464"/>
      <c r="D399" s="465"/>
      <c r="E399" s="246"/>
      <c r="F399" s="466"/>
      <c r="G399" s="467"/>
      <c r="H399" s="239"/>
      <c r="I399" s="468"/>
      <c r="J399" s="333"/>
      <c r="K399" s="246"/>
      <c r="L399" s="239"/>
      <c r="M399" s="237"/>
      <c r="N399" s="238"/>
      <c r="O399" s="330"/>
      <c r="Q399" s="478"/>
      <c r="T399" s="478"/>
    </row>
    <row r="400" spans="1:20" s="16" customFormat="1" ht="11.1" customHeight="1" x14ac:dyDescent="0.15">
      <c r="A400" s="247"/>
      <c r="B400" s="232"/>
      <c r="C400" s="461"/>
      <c r="D400" s="462"/>
      <c r="E400" s="24"/>
      <c r="F400" s="21"/>
      <c r="G400" s="22"/>
      <c r="H400" s="2"/>
      <c r="I400" s="339"/>
      <c r="J400" s="331"/>
      <c r="K400" s="245"/>
      <c r="L400" s="236"/>
      <c r="M400" s="234"/>
      <c r="N400" s="235"/>
      <c r="O400" s="323"/>
      <c r="Q400" s="478"/>
      <c r="T400" s="478"/>
    </row>
    <row r="401" spans="1:20" s="16" customFormat="1" ht="11.1" customHeight="1" x14ac:dyDescent="0.15">
      <c r="A401" s="358"/>
      <c r="B401" s="232"/>
      <c r="C401" s="461"/>
      <c r="D401" s="462"/>
      <c r="E401" s="24"/>
      <c r="F401" s="21"/>
      <c r="G401" s="22"/>
      <c r="H401" s="2"/>
      <c r="I401" s="339"/>
      <c r="J401" s="332"/>
      <c r="K401" s="24"/>
      <c r="L401" s="2"/>
      <c r="M401" s="233"/>
      <c r="N401" s="232"/>
      <c r="O401" s="319"/>
      <c r="Q401" s="478"/>
      <c r="T401" s="478"/>
    </row>
    <row r="402" spans="1:20" s="16" customFormat="1" ht="11.1" customHeight="1" x14ac:dyDescent="0.15">
      <c r="A402" s="440"/>
      <c r="B402" s="463"/>
      <c r="C402" s="464"/>
      <c r="D402" s="465"/>
      <c r="E402" s="246"/>
      <c r="F402" s="466"/>
      <c r="G402" s="467"/>
      <c r="H402" s="239"/>
      <c r="I402" s="468"/>
      <c r="J402" s="333"/>
      <c r="K402" s="246"/>
      <c r="L402" s="239"/>
      <c r="M402" s="237"/>
      <c r="N402" s="238"/>
      <c r="O402" s="330"/>
      <c r="Q402" s="478"/>
      <c r="T402" s="478"/>
    </row>
    <row r="403" spans="1:20" s="16" customFormat="1" ht="11.1" customHeight="1" x14ac:dyDescent="0.15">
      <c r="A403" s="247"/>
      <c r="B403" s="232"/>
      <c r="C403" s="461"/>
      <c r="D403" s="462"/>
      <c r="E403" s="24"/>
      <c r="F403" s="21"/>
      <c r="G403" s="22"/>
      <c r="H403" s="2"/>
      <c r="I403" s="339"/>
      <c r="J403" s="331"/>
      <c r="K403" s="245"/>
      <c r="L403" s="236"/>
      <c r="M403" s="234"/>
      <c r="N403" s="235"/>
      <c r="O403" s="323"/>
      <c r="Q403" s="478"/>
      <c r="T403" s="478"/>
    </row>
    <row r="404" spans="1:20" s="16" customFormat="1" ht="11.1" customHeight="1" x14ac:dyDescent="0.15">
      <c r="A404" s="358"/>
      <c r="B404" s="232"/>
      <c r="C404" s="461"/>
      <c r="D404" s="462"/>
      <c r="E404" s="24"/>
      <c r="F404" s="21"/>
      <c r="G404" s="22"/>
      <c r="H404" s="2"/>
      <c r="I404" s="339"/>
      <c r="J404" s="332"/>
      <c r="K404" s="24"/>
      <c r="L404" s="2"/>
      <c r="M404" s="233"/>
      <c r="N404" s="232"/>
      <c r="O404" s="319"/>
      <c r="Q404" s="478"/>
      <c r="T404" s="478"/>
    </row>
    <row r="405" spans="1:20" s="16" customFormat="1" ht="11.1" customHeight="1" x14ac:dyDescent="0.15">
      <c r="A405" s="440"/>
      <c r="B405" s="463"/>
      <c r="C405" s="464"/>
      <c r="D405" s="465"/>
      <c r="E405" s="246"/>
      <c r="F405" s="466"/>
      <c r="G405" s="467"/>
      <c r="H405" s="239"/>
      <c r="I405" s="468"/>
      <c r="J405" s="333"/>
      <c r="K405" s="246"/>
      <c r="L405" s="239"/>
      <c r="M405" s="237"/>
      <c r="N405" s="238"/>
      <c r="O405" s="330"/>
      <c r="Q405" s="478"/>
      <c r="T405" s="478"/>
    </row>
    <row r="406" spans="1:20" s="16" customFormat="1" ht="11.1" customHeight="1" x14ac:dyDescent="0.15">
      <c r="A406" s="247"/>
      <c r="B406" s="232"/>
      <c r="C406" s="461"/>
      <c r="D406" s="462"/>
      <c r="E406" s="24"/>
      <c r="F406" s="21"/>
      <c r="G406" s="22"/>
      <c r="H406" s="2"/>
      <c r="I406" s="339"/>
      <c r="J406" s="331"/>
      <c r="K406" s="245"/>
      <c r="L406" s="236"/>
      <c r="M406" s="234"/>
      <c r="N406" s="235"/>
      <c r="O406" s="323"/>
      <c r="Q406" s="478"/>
      <c r="T406" s="478"/>
    </row>
    <row r="407" spans="1:20" s="16" customFormat="1" ht="11.1" customHeight="1" x14ac:dyDescent="0.15">
      <c r="A407" s="358"/>
      <c r="B407" s="445"/>
      <c r="C407" s="443"/>
      <c r="D407" s="435"/>
      <c r="E407" s="387"/>
      <c r="F407" s="388"/>
      <c r="G407" s="389"/>
      <c r="H407" s="390"/>
      <c r="I407" s="391"/>
      <c r="J407" s="427"/>
      <c r="K407" s="387"/>
      <c r="L407" s="446"/>
      <c r="M407" s="398"/>
      <c r="N407" s="359"/>
      <c r="O407" s="447"/>
      <c r="P407" s="478">
        <v>0</v>
      </c>
      <c r="Q407" s="478"/>
      <c r="T407" s="478"/>
    </row>
    <row r="408" spans="1:20" s="16" customFormat="1" ht="11.1" customHeight="1" x14ac:dyDescent="0.15">
      <c r="A408" s="440"/>
      <c r="B408" s="463"/>
      <c r="C408" s="464"/>
      <c r="D408" s="465"/>
      <c r="E408" s="246"/>
      <c r="F408" s="466"/>
      <c r="G408" s="467"/>
      <c r="H408" s="239"/>
      <c r="I408" s="468"/>
      <c r="J408" s="333"/>
      <c r="K408" s="246"/>
      <c r="L408" s="239"/>
      <c r="M408" s="237"/>
      <c r="N408" s="238"/>
      <c r="O408" s="330"/>
      <c r="Q408" s="478"/>
      <c r="T408" s="478"/>
    </row>
    <row r="409" spans="1:20" s="16" customFormat="1" ht="11.1" customHeight="1" x14ac:dyDescent="0.15">
      <c r="A409" s="441"/>
      <c r="B409" s="442"/>
      <c r="C409" s="443"/>
      <c r="D409" s="435"/>
      <c r="E409" s="387"/>
      <c r="F409" s="388"/>
      <c r="G409" s="389"/>
      <c r="H409" s="444"/>
      <c r="I409" s="391"/>
      <c r="J409" s="427"/>
      <c r="K409" s="387"/>
      <c r="L409" s="390"/>
      <c r="M409" s="398"/>
      <c r="N409" s="359"/>
      <c r="O409" s="399"/>
      <c r="Q409" s="478"/>
      <c r="T409" s="478"/>
    </row>
    <row r="410" spans="1:20" s="16" customFormat="1" ht="11.1" customHeight="1" x14ac:dyDescent="0.15">
      <c r="A410" s="247"/>
      <c r="B410" s="445"/>
      <c r="C410" s="443"/>
      <c r="D410" s="435"/>
      <c r="E410" s="387"/>
      <c r="F410" s="388"/>
      <c r="G410" s="389"/>
      <c r="H410" s="390"/>
      <c r="I410" s="391"/>
      <c r="J410" s="427"/>
      <c r="K410" s="387"/>
      <c r="L410" s="446"/>
      <c r="M410" s="398"/>
      <c r="N410" s="359"/>
      <c r="O410" s="447"/>
      <c r="P410" s="478">
        <v>0</v>
      </c>
      <c r="Q410" s="478"/>
      <c r="T410" s="478"/>
    </row>
    <row r="411" spans="1:20" s="16" customFormat="1" ht="11.1" customHeight="1" x14ac:dyDescent="0.15">
      <c r="A411" s="448"/>
      <c r="B411" s="449"/>
      <c r="C411" s="450"/>
      <c r="D411" s="451"/>
      <c r="E411" s="452"/>
      <c r="F411" s="453"/>
      <c r="G411" s="454"/>
      <c r="H411" s="455"/>
      <c r="I411" s="456"/>
      <c r="J411" s="457"/>
      <c r="K411" s="452"/>
      <c r="L411" s="455"/>
      <c r="M411" s="458"/>
      <c r="N411" s="459"/>
      <c r="O411" s="460"/>
      <c r="Q411" s="478"/>
      <c r="T411" s="478"/>
    </row>
    <row r="412" spans="1:20" s="3" customFormat="1" ht="13.5" x14ac:dyDescent="0.15">
      <c r="A412" s="1"/>
      <c r="B412" s="2"/>
      <c r="C412" s="240"/>
      <c r="D412" s="4"/>
      <c r="E412" s="5"/>
      <c r="F412" s="6"/>
      <c r="G412" s="7"/>
      <c r="H412" s="8"/>
      <c r="I412" s="9"/>
      <c r="K412" s="5"/>
      <c r="N412" s="8" t="s">
        <v>581</v>
      </c>
      <c r="O412" s="5">
        <v>9</v>
      </c>
      <c r="P412" s="472"/>
      <c r="Q412" s="476"/>
      <c r="T412" s="476"/>
    </row>
    <row r="413" spans="1:20" s="10" customFormat="1" ht="30" customHeight="1" x14ac:dyDescent="0.15">
      <c r="A413" s="1089" t="s">
        <v>1800</v>
      </c>
      <c r="B413" s="1090"/>
      <c r="C413" s="1090"/>
      <c r="D413" s="1090"/>
      <c r="E413" s="1090"/>
      <c r="F413" s="1090"/>
      <c r="G413" s="1090"/>
      <c r="H413" s="1090"/>
      <c r="I413" s="1090"/>
      <c r="J413" s="1090"/>
      <c r="K413" s="1090"/>
      <c r="L413" s="1090"/>
      <c r="M413" s="1090"/>
      <c r="N413" s="1090"/>
      <c r="O413" s="1091"/>
      <c r="P413" s="473"/>
      <c r="Q413" s="477"/>
      <c r="T413" s="477"/>
    </row>
    <row r="414" spans="1:20" s="10" customFormat="1" ht="13.5" customHeight="1" x14ac:dyDescent="0.15">
      <c r="A414" s="274"/>
      <c r="B414" s="27" t="s">
        <v>1828</v>
      </c>
      <c r="C414" s="275"/>
      <c r="D414" s="275"/>
      <c r="E414" s="275"/>
      <c r="F414" s="275"/>
      <c r="G414" s="275"/>
      <c r="H414" s="275"/>
      <c r="I414" s="275"/>
      <c r="J414" s="275"/>
      <c r="K414" s="275"/>
      <c r="L414" s="275"/>
      <c r="M414" s="275"/>
      <c r="N414" s="275"/>
      <c r="O414" s="276"/>
      <c r="P414" s="473"/>
      <c r="Q414" s="477"/>
      <c r="T414" s="477"/>
    </row>
    <row r="415" spans="1:20" s="10" customFormat="1" ht="15.95" customHeight="1" x14ac:dyDescent="0.15">
      <c r="A415" s="1092" t="s">
        <v>6</v>
      </c>
      <c r="B415" s="1095" t="s">
        <v>34</v>
      </c>
      <c r="C415" s="1098" t="s">
        <v>9</v>
      </c>
      <c r="D415" s="1101" t="s">
        <v>1850</v>
      </c>
      <c r="E415" s="1102"/>
      <c r="F415" s="1102"/>
      <c r="G415" s="1102"/>
      <c r="H415" s="1102"/>
      <c r="I415" s="1103"/>
      <c r="J415" s="1101" t="s">
        <v>1851</v>
      </c>
      <c r="K415" s="1102"/>
      <c r="L415" s="1107"/>
      <c r="M415" s="1109" t="s">
        <v>1852</v>
      </c>
      <c r="N415" s="1102"/>
      <c r="O415" s="1103"/>
      <c r="P415" s="473"/>
      <c r="Q415" s="477"/>
      <c r="T415" s="477"/>
    </row>
    <row r="416" spans="1:20" s="10" customFormat="1" ht="15.95" customHeight="1" x14ac:dyDescent="0.15">
      <c r="A416" s="1093"/>
      <c r="B416" s="1096"/>
      <c r="C416" s="1099"/>
      <c r="D416" s="1104"/>
      <c r="E416" s="1105"/>
      <c r="F416" s="1105"/>
      <c r="G416" s="1105"/>
      <c r="H416" s="1105"/>
      <c r="I416" s="1106"/>
      <c r="J416" s="1104"/>
      <c r="K416" s="1105"/>
      <c r="L416" s="1108"/>
      <c r="M416" s="1110"/>
      <c r="N416" s="1105"/>
      <c r="O416" s="1106"/>
      <c r="P416" s="473"/>
      <c r="Q416" s="477"/>
      <c r="T416" s="477"/>
    </row>
    <row r="417" spans="1:20" s="3" customFormat="1" ht="15.95" customHeight="1" x14ac:dyDescent="0.15">
      <c r="A417" s="1094"/>
      <c r="B417" s="1097"/>
      <c r="C417" s="1100"/>
      <c r="D417" s="334" t="s">
        <v>4</v>
      </c>
      <c r="E417" s="296" t="s">
        <v>5</v>
      </c>
      <c r="F417" s="297"/>
      <c r="G417" s="298"/>
      <c r="H417" s="1111"/>
      <c r="I417" s="1112"/>
      <c r="J417" s="326" t="s">
        <v>4</v>
      </c>
      <c r="K417" s="296" t="s">
        <v>5</v>
      </c>
      <c r="L417" s="299"/>
      <c r="M417" s="300" t="s">
        <v>4</v>
      </c>
      <c r="N417" s="296" t="s">
        <v>5</v>
      </c>
      <c r="O417" s="327"/>
      <c r="P417" s="472"/>
      <c r="Q417" s="476"/>
      <c r="T417" s="476"/>
    </row>
    <row r="418" spans="1:20" s="16" customFormat="1" ht="11.1" customHeight="1" x14ac:dyDescent="0.15">
      <c r="A418" s="11"/>
      <c r="B418" s="232"/>
      <c r="C418" s="461"/>
      <c r="D418" s="462"/>
      <c r="E418" s="24"/>
      <c r="F418" s="21"/>
      <c r="G418" s="22"/>
      <c r="H418" s="2"/>
      <c r="I418" s="336"/>
      <c r="J418" s="328"/>
      <c r="K418" s="13"/>
      <c r="M418" s="231"/>
      <c r="N418" s="12"/>
      <c r="O418" s="329"/>
      <c r="P418" s="471"/>
      <c r="Q418" s="478"/>
      <c r="T418" s="478"/>
    </row>
    <row r="419" spans="1:20" s="16" customFormat="1" ht="11.1" customHeight="1" x14ac:dyDescent="0.15">
      <c r="A419" s="358"/>
      <c r="B419" s="232"/>
      <c r="C419" s="469"/>
      <c r="D419" s="462"/>
      <c r="E419" s="24"/>
      <c r="F419" s="21"/>
      <c r="G419" s="22"/>
      <c r="H419" s="2"/>
      <c r="I419" s="336"/>
      <c r="J419" s="328"/>
      <c r="K419" s="13"/>
      <c r="M419" s="231"/>
      <c r="N419" s="12"/>
      <c r="O419" s="329"/>
      <c r="P419" s="471"/>
      <c r="Q419" s="478"/>
      <c r="T419" s="478"/>
    </row>
    <row r="420" spans="1:20" s="16" customFormat="1" ht="11.1" customHeight="1" x14ac:dyDescent="0.15">
      <c r="A420" s="360" t="s">
        <v>989</v>
      </c>
      <c r="B420" s="361" t="s">
        <v>678</v>
      </c>
      <c r="C420" s="464"/>
      <c r="D420" s="465"/>
      <c r="E420" s="246"/>
      <c r="F420" s="466"/>
      <c r="G420" s="467"/>
      <c r="H420" s="239"/>
      <c r="I420" s="338"/>
      <c r="J420" s="328"/>
      <c r="K420" s="13"/>
      <c r="M420" s="231"/>
      <c r="N420" s="12"/>
      <c r="O420" s="329"/>
      <c r="P420" s="471"/>
      <c r="Q420" s="478"/>
      <c r="R420" s="471"/>
      <c r="T420" s="478"/>
    </row>
    <row r="421" spans="1:20" s="436" customFormat="1" ht="11.1" customHeight="1" x14ac:dyDescent="0.15">
      <c r="A421" s="247"/>
      <c r="B421" s="232"/>
      <c r="C421" s="461" t="s">
        <v>1018</v>
      </c>
      <c r="D421" s="462"/>
      <c r="E421" s="24"/>
      <c r="F421" s="21"/>
      <c r="G421" s="22"/>
      <c r="H421" s="2"/>
      <c r="I421" s="339"/>
      <c r="J421" s="580"/>
      <c r="K421" s="543"/>
      <c r="L421" s="581"/>
      <c r="M421" s="542"/>
      <c r="N421" s="543"/>
      <c r="O421" s="544"/>
      <c r="P421" s="513"/>
      <c r="Q421" s="511"/>
      <c r="T421" s="511"/>
    </row>
    <row r="422" spans="1:20" s="436" customFormat="1" ht="11.1" customHeight="1" x14ac:dyDescent="0.15">
      <c r="A422" s="358"/>
      <c r="B422" s="232" t="s">
        <v>818</v>
      </c>
      <c r="C422" s="469">
        <v>1.89</v>
      </c>
      <c r="D422" s="462"/>
      <c r="E422" s="24"/>
      <c r="F422" s="21"/>
      <c r="G422" s="22"/>
      <c r="H422" s="2"/>
      <c r="I422" s="339"/>
      <c r="J422" s="318"/>
      <c r="K422" s="24"/>
      <c r="L422" s="2"/>
      <c r="M422" s="233"/>
      <c r="N422" s="24"/>
      <c r="O422" s="319"/>
      <c r="P422" s="513"/>
      <c r="Q422" s="511"/>
      <c r="T422" s="511"/>
    </row>
    <row r="423" spans="1:20" s="436" customFormat="1" ht="11.1" customHeight="1" x14ac:dyDescent="0.15">
      <c r="A423" s="440"/>
      <c r="B423" s="463" t="s">
        <v>819</v>
      </c>
      <c r="C423" s="464" t="s">
        <v>767</v>
      </c>
      <c r="D423" s="465">
        <v>1</v>
      </c>
      <c r="E423" s="246" t="s">
        <v>628</v>
      </c>
      <c r="F423" s="466"/>
      <c r="G423" s="467"/>
      <c r="H423" s="239"/>
      <c r="I423" s="468"/>
      <c r="J423" s="320"/>
      <c r="K423" s="23"/>
      <c r="L423" s="22"/>
      <c r="M423" s="244">
        <v>1</v>
      </c>
      <c r="N423" s="23" t="s">
        <v>1211</v>
      </c>
      <c r="O423" s="321"/>
      <c r="P423" s="513"/>
      <c r="Q423" s="511"/>
      <c r="R423" s="513"/>
      <c r="T423" s="511"/>
    </row>
    <row r="424" spans="1:20" s="436" customFormat="1" ht="11.1" customHeight="1" x14ac:dyDescent="0.15">
      <c r="A424" s="247"/>
      <c r="B424" s="232"/>
      <c r="C424" s="461" t="s">
        <v>1018</v>
      </c>
      <c r="D424" s="462"/>
      <c r="E424" s="24"/>
      <c r="F424" s="21"/>
      <c r="G424" s="22"/>
      <c r="H424" s="2"/>
      <c r="I424" s="339"/>
      <c r="J424" s="322"/>
      <c r="K424" s="245"/>
      <c r="L424" s="236"/>
      <c r="M424" s="542"/>
      <c r="N424" s="543"/>
      <c r="O424" s="544"/>
      <c r="P424" s="513"/>
      <c r="Q424" s="511"/>
      <c r="T424" s="511"/>
    </row>
    <row r="425" spans="1:20" s="436" customFormat="1" ht="11.1" customHeight="1" x14ac:dyDescent="0.15">
      <c r="A425" s="358"/>
      <c r="B425" s="232" t="s">
        <v>821</v>
      </c>
      <c r="C425" s="469">
        <v>3.78</v>
      </c>
      <c r="D425" s="462"/>
      <c r="E425" s="24"/>
      <c r="F425" s="21"/>
      <c r="G425" s="22"/>
      <c r="H425" s="2"/>
      <c r="I425" s="339"/>
      <c r="J425" s="318"/>
      <c r="K425" s="24"/>
      <c r="L425" s="2"/>
      <c r="M425" s="233"/>
      <c r="N425" s="24"/>
      <c r="O425" s="319"/>
      <c r="P425" s="513"/>
      <c r="Q425" s="511"/>
      <c r="T425" s="511"/>
    </row>
    <row r="426" spans="1:20" s="436" customFormat="1" ht="11.1" customHeight="1" x14ac:dyDescent="0.15">
      <c r="A426" s="440"/>
      <c r="B426" s="463" t="s">
        <v>820</v>
      </c>
      <c r="C426" s="464" t="s">
        <v>824</v>
      </c>
      <c r="D426" s="465">
        <v>2</v>
      </c>
      <c r="E426" s="246" t="s">
        <v>628</v>
      </c>
      <c r="F426" s="466"/>
      <c r="G426" s="467"/>
      <c r="H426" s="239"/>
      <c r="I426" s="468"/>
      <c r="J426" s="324"/>
      <c r="K426" s="315"/>
      <c r="L426" s="316"/>
      <c r="M426" s="244">
        <v>2</v>
      </c>
      <c r="N426" s="23" t="s">
        <v>1211</v>
      </c>
      <c r="O426" s="321"/>
      <c r="P426" s="513"/>
      <c r="Q426" s="511"/>
      <c r="R426" s="513"/>
      <c r="T426" s="511"/>
    </row>
    <row r="427" spans="1:20" s="436" customFormat="1" ht="11.1" customHeight="1" x14ac:dyDescent="0.15">
      <c r="A427" s="247"/>
      <c r="B427" s="232"/>
      <c r="C427" s="461" t="s">
        <v>1018</v>
      </c>
      <c r="D427" s="462"/>
      <c r="E427" s="24"/>
      <c r="F427" s="21"/>
      <c r="G427" s="22"/>
      <c r="H427" s="2"/>
      <c r="I427" s="339"/>
      <c r="J427" s="322"/>
      <c r="K427" s="245"/>
      <c r="L427" s="236"/>
      <c r="M427" s="542"/>
      <c r="N427" s="543"/>
      <c r="O427" s="544"/>
      <c r="P427" s="513"/>
      <c r="Q427" s="511"/>
      <c r="T427" s="511"/>
    </row>
    <row r="428" spans="1:20" s="436" customFormat="1" ht="11.1" customHeight="1" x14ac:dyDescent="0.15">
      <c r="A428" s="358"/>
      <c r="B428" s="232" t="s">
        <v>822</v>
      </c>
      <c r="C428" s="469">
        <v>3.78</v>
      </c>
      <c r="D428" s="462"/>
      <c r="E428" s="24"/>
      <c r="F428" s="21"/>
      <c r="G428" s="22"/>
      <c r="H428" s="2"/>
      <c r="I428" s="339"/>
      <c r="J428" s="318"/>
      <c r="K428" s="24"/>
      <c r="L428" s="2"/>
      <c r="M428" s="233"/>
      <c r="N428" s="24"/>
      <c r="O428" s="319"/>
      <c r="P428" s="513"/>
      <c r="Q428" s="511"/>
      <c r="T428" s="511"/>
    </row>
    <row r="429" spans="1:20" s="436" customFormat="1" ht="11.1" customHeight="1" x14ac:dyDescent="0.15">
      <c r="A429" s="440"/>
      <c r="B429" s="463" t="s">
        <v>820</v>
      </c>
      <c r="C429" s="464" t="s">
        <v>824</v>
      </c>
      <c r="D429" s="465">
        <v>1</v>
      </c>
      <c r="E429" s="246" t="s">
        <v>628</v>
      </c>
      <c r="F429" s="466"/>
      <c r="G429" s="467"/>
      <c r="H429" s="239"/>
      <c r="I429" s="468"/>
      <c r="J429" s="324"/>
      <c r="K429" s="315"/>
      <c r="L429" s="316"/>
      <c r="M429" s="244">
        <v>1</v>
      </c>
      <c r="N429" s="23" t="s">
        <v>1211</v>
      </c>
      <c r="O429" s="321"/>
      <c r="P429" s="513"/>
      <c r="Q429" s="511"/>
      <c r="R429" s="513"/>
      <c r="T429" s="511"/>
    </row>
    <row r="430" spans="1:20" s="436" customFormat="1" ht="11.1" customHeight="1" x14ac:dyDescent="0.15">
      <c r="A430" s="247"/>
      <c r="B430" s="232"/>
      <c r="C430" s="461" t="s">
        <v>1018</v>
      </c>
      <c r="D430" s="462"/>
      <c r="E430" s="24"/>
      <c r="F430" s="21"/>
      <c r="G430" s="22"/>
      <c r="H430" s="2"/>
      <c r="I430" s="339"/>
      <c r="J430" s="322"/>
      <c r="K430" s="245"/>
      <c r="L430" s="236"/>
      <c r="M430" s="542"/>
      <c r="N430" s="543"/>
      <c r="O430" s="544"/>
      <c r="P430" s="513"/>
      <c r="Q430" s="511"/>
      <c r="T430" s="511"/>
    </row>
    <row r="431" spans="1:20" s="436" customFormat="1" ht="11.1" customHeight="1" x14ac:dyDescent="0.15">
      <c r="A431" s="358"/>
      <c r="B431" s="232" t="s">
        <v>823</v>
      </c>
      <c r="C431" s="469">
        <v>3.78</v>
      </c>
      <c r="D431" s="462"/>
      <c r="E431" s="24"/>
      <c r="F431" s="21"/>
      <c r="G431" s="22"/>
      <c r="H431" s="2"/>
      <c r="I431" s="339"/>
      <c r="J431" s="318"/>
      <c r="K431" s="24"/>
      <c r="L431" s="2"/>
      <c r="M431" s="233"/>
      <c r="N431" s="24"/>
      <c r="O431" s="319"/>
      <c r="P431" s="513"/>
      <c r="Q431" s="511"/>
      <c r="T431" s="511"/>
    </row>
    <row r="432" spans="1:20" s="436" customFormat="1" ht="11.1" customHeight="1" x14ac:dyDescent="0.15">
      <c r="A432" s="440"/>
      <c r="B432" s="463" t="s">
        <v>820</v>
      </c>
      <c r="C432" s="464" t="s">
        <v>824</v>
      </c>
      <c r="D432" s="465">
        <v>1</v>
      </c>
      <c r="E432" s="246" t="s">
        <v>628</v>
      </c>
      <c r="F432" s="466"/>
      <c r="G432" s="467"/>
      <c r="H432" s="239"/>
      <c r="I432" s="468"/>
      <c r="J432" s="324"/>
      <c r="K432" s="315"/>
      <c r="L432" s="316"/>
      <c r="M432" s="244">
        <v>1</v>
      </c>
      <c r="N432" s="23" t="s">
        <v>1211</v>
      </c>
      <c r="O432" s="321"/>
      <c r="P432" s="513"/>
      <c r="Q432" s="511"/>
      <c r="R432" s="513"/>
      <c r="T432" s="511"/>
    </row>
    <row r="433" spans="1:20" s="436" customFormat="1" ht="11.1" customHeight="1" x14ac:dyDescent="0.15">
      <c r="A433" s="247"/>
      <c r="B433" s="232"/>
      <c r="C433" s="461" t="s">
        <v>1018</v>
      </c>
      <c r="D433" s="462"/>
      <c r="E433" s="24"/>
      <c r="F433" s="21"/>
      <c r="G433" s="22"/>
      <c r="H433" s="2"/>
      <c r="I433" s="339"/>
      <c r="J433" s="322"/>
      <c r="K433" s="245"/>
      <c r="L433" s="236"/>
      <c r="M433" s="542"/>
      <c r="N433" s="543"/>
      <c r="O433" s="544"/>
      <c r="P433" s="513"/>
      <c r="Q433" s="511"/>
      <c r="T433" s="511"/>
    </row>
    <row r="434" spans="1:20" s="436" customFormat="1" ht="11.1" customHeight="1" x14ac:dyDescent="0.15">
      <c r="A434" s="358"/>
      <c r="B434" s="232" t="s">
        <v>825</v>
      </c>
      <c r="C434" s="469">
        <v>3</v>
      </c>
      <c r="D434" s="462"/>
      <c r="E434" s="24"/>
      <c r="F434" s="21"/>
      <c r="G434" s="22"/>
      <c r="H434" s="2"/>
      <c r="I434" s="339"/>
      <c r="J434" s="318"/>
      <c r="K434" s="24"/>
      <c r="L434" s="2"/>
      <c r="M434" s="233"/>
      <c r="N434" s="24"/>
      <c r="O434" s="319"/>
      <c r="P434" s="513"/>
      <c r="Q434" s="511"/>
      <c r="T434" s="511"/>
    </row>
    <row r="435" spans="1:20" s="436" customFormat="1" ht="11.1" customHeight="1" x14ac:dyDescent="0.15">
      <c r="A435" s="440"/>
      <c r="B435" s="463" t="s">
        <v>826</v>
      </c>
      <c r="C435" s="464" t="s">
        <v>827</v>
      </c>
      <c r="D435" s="465">
        <v>1</v>
      </c>
      <c r="E435" s="246" t="s">
        <v>628</v>
      </c>
      <c r="F435" s="466"/>
      <c r="G435" s="467"/>
      <c r="H435" s="239"/>
      <c r="I435" s="468"/>
      <c r="J435" s="320"/>
      <c r="K435" s="23"/>
      <c r="L435" s="22"/>
      <c r="M435" s="244">
        <v>1</v>
      </c>
      <c r="N435" s="23" t="s">
        <v>1211</v>
      </c>
      <c r="O435" s="321"/>
      <c r="P435" s="513"/>
      <c r="Q435" s="511"/>
      <c r="R435" s="513"/>
      <c r="T435" s="511"/>
    </row>
    <row r="436" spans="1:20" s="436" customFormat="1" ht="11.1" customHeight="1" x14ac:dyDescent="0.15">
      <c r="A436" s="247"/>
      <c r="B436" s="232"/>
      <c r="C436" s="461" t="s">
        <v>1018</v>
      </c>
      <c r="D436" s="462"/>
      <c r="E436" s="24"/>
      <c r="F436" s="21"/>
      <c r="G436" s="22"/>
      <c r="H436" s="2"/>
      <c r="I436" s="339"/>
      <c r="J436" s="322"/>
      <c r="K436" s="245"/>
      <c r="L436" s="236"/>
      <c r="M436" s="542"/>
      <c r="N436" s="543"/>
      <c r="O436" s="544"/>
      <c r="P436" s="513"/>
      <c r="Q436" s="511"/>
      <c r="T436" s="511"/>
    </row>
    <row r="437" spans="1:20" s="436" customFormat="1" ht="11.1" customHeight="1" x14ac:dyDescent="0.15">
      <c r="A437" s="358"/>
      <c r="B437" s="232" t="s">
        <v>828</v>
      </c>
      <c r="C437" s="469">
        <v>4.5</v>
      </c>
      <c r="D437" s="462"/>
      <c r="E437" s="24"/>
      <c r="F437" s="21"/>
      <c r="G437" s="22"/>
      <c r="H437" s="2"/>
      <c r="I437" s="339"/>
      <c r="J437" s="318"/>
      <c r="K437" s="24"/>
      <c r="L437" s="2"/>
      <c r="M437" s="233"/>
      <c r="N437" s="24"/>
      <c r="O437" s="319"/>
      <c r="P437" s="513"/>
      <c r="Q437" s="511"/>
      <c r="T437" s="511"/>
    </row>
    <row r="438" spans="1:20" s="436" customFormat="1" ht="11.1" customHeight="1" x14ac:dyDescent="0.15">
      <c r="A438" s="440"/>
      <c r="B438" s="463" t="s">
        <v>820</v>
      </c>
      <c r="C438" s="464" t="s">
        <v>829</v>
      </c>
      <c r="D438" s="465">
        <v>2</v>
      </c>
      <c r="E438" s="246" t="s">
        <v>628</v>
      </c>
      <c r="F438" s="466"/>
      <c r="G438" s="467"/>
      <c r="H438" s="239"/>
      <c r="I438" s="468"/>
      <c r="J438" s="320"/>
      <c r="K438" s="23"/>
      <c r="L438" s="22"/>
      <c r="M438" s="244">
        <v>2</v>
      </c>
      <c r="N438" s="23" t="s">
        <v>1211</v>
      </c>
      <c r="O438" s="321"/>
      <c r="P438" s="513"/>
      <c r="Q438" s="511"/>
      <c r="R438" s="513"/>
      <c r="T438" s="511"/>
    </row>
    <row r="439" spans="1:20" s="436" customFormat="1" ht="11.1" customHeight="1" x14ac:dyDescent="0.15">
      <c r="A439" s="247"/>
      <c r="B439" s="232"/>
      <c r="C439" s="461" t="s">
        <v>1018</v>
      </c>
      <c r="D439" s="462"/>
      <c r="E439" s="24"/>
      <c r="F439" s="21"/>
      <c r="G439" s="22"/>
      <c r="H439" s="2"/>
      <c r="I439" s="339"/>
      <c r="J439" s="322"/>
      <c r="K439" s="245"/>
      <c r="L439" s="236"/>
      <c r="M439" s="542"/>
      <c r="N439" s="543"/>
      <c r="O439" s="544"/>
      <c r="P439" s="513"/>
      <c r="Q439" s="511"/>
      <c r="T439" s="511"/>
    </row>
    <row r="440" spans="1:20" s="436" customFormat="1" ht="11.1" customHeight="1" x14ac:dyDescent="0.15">
      <c r="A440" s="358"/>
      <c r="B440" s="232" t="s">
        <v>830</v>
      </c>
      <c r="C440" s="469">
        <v>2.52</v>
      </c>
      <c r="D440" s="462"/>
      <c r="E440" s="24"/>
      <c r="F440" s="21"/>
      <c r="G440" s="22"/>
      <c r="H440" s="2"/>
      <c r="I440" s="339"/>
      <c r="J440" s="318"/>
      <c r="K440" s="24"/>
      <c r="L440" s="2"/>
      <c r="M440" s="233"/>
      <c r="N440" s="24"/>
      <c r="O440" s="319"/>
      <c r="P440" s="513"/>
      <c r="Q440" s="511"/>
      <c r="T440" s="511"/>
    </row>
    <row r="441" spans="1:20" s="436" customFormat="1" ht="11.1" customHeight="1" x14ac:dyDescent="0.15">
      <c r="A441" s="440"/>
      <c r="B441" s="463" t="s">
        <v>826</v>
      </c>
      <c r="C441" s="464" t="s">
        <v>831</v>
      </c>
      <c r="D441" s="465">
        <v>1</v>
      </c>
      <c r="E441" s="246" t="s">
        <v>628</v>
      </c>
      <c r="F441" s="466"/>
      <c r="G441" s="467"/>
      <c r="H441" s="239"/>
      <c r="I441" s="468"/>
      <c r="J441" s="320"/>
      <c r="K441" s="23"/>
      <c r="L441" s="22"/>
      <c r="M441" s="244">
        <v>1</v>
      </c>
      <c r="N441" s="23" t="s">
        <v>1211</v>
      </c>
      <c r="O441" s="321"/>
      <c r="P441" s="513"/>
      <c r="Q441" s="511"/>
      <c r="R441" s="513"/>
      <c r="T441" s="511"/>
    </row>
    <row r="442" spans="1:20" s="436" customFormat="1" ht="11.1" customHeight="1" x14ac:dyDescent="0.15">
      <c r="A442" s="247"/>
      <c r="B442" s="232"/>
      <c r="C442" s="461" t="s">
        <v>1018</v>
      </c>
      <c r="D442" s="462"/>
      <c r="E442" s="24"/>
      <c r="F442" s="21"/>
      <c r="G442" s="22"/>
      <c r="H442" s="2"/>
      <c r="I442" s="339"/>
      <c r="J442" s="331"/>
      <c r="K442" s="245"/>
      <c r="L442" s="236"/>
      <c r="M442" s="542"/>
      <c r="N442" s="543"/>
      <c r="O442" s="544"/>
      <c r="P442" s="513"/>
      <c r="Q442" s="511"/>
      <c r="T442" s="511"/>
    </row>
    <row r="443" spans="1:20" s="436" customFormat="1" ht="11.1" customHeight="1" x14ac:dyDescent="0.15">
      <c r="A443" s="358"/>
      <c r="B443" s="232" t="s">
        <v>832</v>
      </c>
      <c r="C443" s="469">
        <v>3.78</v>
      </c>
      <c r="D443" s="462"/>
      <c r="E443" s="24"/>
      <c r="F443" s="21"/>
      <c r="G443" s="22"/>
      <c r="H443" s="2"/>
      <c r="I443" s="339"/>
      <c r="J443" s="332"/>
      <c r="K443" s="24"/>
      <c r="L443" s="2"/>
      <c r="M443" s="233"/>
      <c r="N443" s="24"/>
      <c r="O443" s="319"/>
      <c r="P443" s="513"/>
      <c r="Q443" s="511"/>
      <c r="T443" s="511"/>
    </row>
    <row r="444" spans="1:20" s="436" customFormat="1" ht="11.1" customHeight="1" x14ac:dyDescent="0.15">
      <c r="A444" s="440"/>
      <c r="B444" s="463" t="s">
        <v>820</v>
      </c>
      <c r="C444" s="464" t="s">
        <v>824</v>
      </c>
      <c r="D444" s="465">
        <v>1</v>
      </c>
      <c r="E444" s="246" t="s">
        <v>628</v>
      </c>
      <c r="F444" s="466"/>
      <c r="G444" s="467"/>
      <c r="H444" s="239"/>
      <c r="I444" s="468"/>
      <c r="J444" s="333"/>
      <c r="K444" s="246"/>
      <c r="L444" s="239"/>
      <c r="M444" s="244">
        <v>1</v>
      </c>
      <c r="N444" s="23" t="s">
        <v>1211</v>
      </c>
      <c r="O444" s="321"/>
      <c r="P444" s="513"/>
      <c r="Q444" s="511"/>
      <c r="R444" s="513"/>
      <c r="T444" s="511"/>
    </row>
    <row r="445" spans="1:20" s="436" customFormat="1" ht="11.1" customHeight="1" x14ac:dyDescent="0.15">
      <c r="A445" s="247"/>
      <c r="B445" s="232"/>
      <c r="C445" s="461" t="s">
        <v>1018</v>
      </c>
      <c r="D445" s="462"/>
      <c r="E445" s="24"/>
      <c r="F445" s="21"/>
      <c r="G445" s="22"/>
      <c r="H445" s="2"/>
      <c r="I445" s="339"/>
      <c r="J445" s="331"/>
      <c r="K445" s="245"/>
      <c r="L445" s="236"/>
      <c r="M445" s="542"/>
      <c r="N445" s="543"/>
      <c r="O445" s="544"/>
      <c r="P445" s="513"/>
      <c r="Q445" s="511"/>
      <c r="T445" s="511"/>
    </row>
    <row r="446" spans="1:20" s="436" customFormat="1" ht="11.1" customHeight="1" x14ac:dyDescent="0.15">
      <c r="A446" s="358"/>
      <c r="B446" s="232" t="s">
        <v>835</v>
      </c>
      <c r="C446" s="469">
        <v>3.78</v>
      </c>
      <c r="D446" s="462"/>
      <c r="E446" s="24"/>
      <c r="F446" s="21"/>
      <c r="G446" s="22"/>
      <c r="H446" s="2"/>
      <c r="I446" s="339"/>
      <c r="J446" s="332"/>
      <c r="K446" s="24"/>
      <c r="L446" s="2"/>
      <c r="M446" s="233"/>
      <c r="N446" s="24"/>
      <c r="O446" s="319"/>
      <c r="P446" s="513"/>
      <c r="Q446" s="511"/>
      <c r="T446" s="511"/>
    </row>
    <row r="447" spans="1:20" s="436" customFormat="1" ht="11.1" customHeight="1" x14ac:dyDescent="0.15">
      <c r="A447" s="440"/>
      <c r="B447" s="463" t="s">
        <v>820</v>
      </c>
      <c r="C447" s="464" t="s">
        <v>824</v>
      </c>
      <c r="D447" s="465">
        <v>1</v>
      </c>
      <c r="E447" s="246" t="s">
        <v>628</v>
      </c>
      <c r="F447" s="466"/>
      <c r="G447" s="467"/>
      <c r="H447" s="239"/>
      <c r="I447" s="468"/>
      <c r="J447" s="333"/>
      <c r="K447" s="246"/>
      <c r="L447" s="239"/>
      <c r="M447" s="244">
        <v>1</v>
      </c>
      <c r="N447" s="23" t="s">
        <v>1211</v>
      </c>
      <c r="O447" s="321"/>
      <c r="P447" s="513"/>
      <c r="Q447" s="511"/>
      <c r="R447" s="513"/>
      <c r="T447" s="511"/>
    </row>
    <row r="448" spans="1:20" s="436" customFormat="1" ht="11.1" customHeight="1" x14ac:dyDescent="0.15">
      <c r="A448" s="247"/>
      <c r="B448" s="232"/>
      <c r="C448" s="461" t="s">
        <v>1018</v>
      </c>
      <c r="D448" s="462"/>
      <c r="E448" s="24"/>
      <c r="F448" s="21"/>
      <c r="G448" s="22"/>
      <c r="H448" s="2"/>
      <c r="I448" s="339"/>
      <c r="J448" s="331"/>
      <c r="K448" s="245"/>
      <c r="L448" s="236"/>
      <c r="M448" s="542"/>
      <c r="N448" s="543"/>
      <c r="O448" s="544"/>
      <c r="P448" s="513"/>
      <c r="Q448" s="511"/>
      <c r="T448" s="511"/>
    </row>
    <row r="449" spans="1:20" s="436" customFormat="1" ht="11.1" customHeight="1" x14ac:dyDescent="0.15">
      <c r="A449" s="358"/>
      <c r="B449" s="232" t="s">
        <v>1229</v>
      </c>
      <c r="C449" s="469">
        <v>2.73</v>
      </c>
      <c r="D449" s="462"/>
      <c r="E449" s="24"/>
      <c r="F449" s="21"/>
      <c r="G449" s="22"/>
      <c r="H449" s="2"/>
      <c r="I449" s="339"/>
      <c r="J449" s="332"/>
      <c r="K449" s="24"/>
      <c r="L449" s="2"/>
      <c r="M449" s="233"/>
      <c r="N449" s="24"/>
      <c r="O449" s="319"/>
      <c r="P449" s="513"/>
      <c r="Q449" s="511"/>
      <c r="T449" s="511"/>
    </row>
    <row r="450" spans="1:20" s="436" customFormat="1" ht="11.1" customHeight="1" x14ac:dyDescent="0.15">
      <c r="A450" s="440"/>
      <c r="B450" s="463" t="s">
        <v>826</v>
      </c>
      <c r="C450" s="464" t="s">
        <v>836</v>
      </c>
      <c r="D450" s="465">
        <v>14</v>
      </c>
      <c r="E450" s="246" t="s">
        <v>628</v>
      </c>
      <c r="F450" s="466"/>
      <c r="G450" s="467"/>
      <c r="H450" s="239"/>
      <c r="I450" s="468"/>
      <c r="J450" s="333"/>
      <c r="K450" s="246"/>
      <c r="L450" s="239"/>
      <c r="M450" s="244">
        <v>14</v>
      </c>
      <c r="N450" s="23" t="s">
        <v>1211</v>
      </c>
      <c r="O450" s="321"/>
      <c r="P450" s="513"/>
      <c r="Q450" s="511"/>
      <c r="R450" s="513"/>
      <c r="T450" s="511"/>
    </row>
    <row r="451" spans="1:20" s="436" customFormat="1" ht="11.1" customHeight="1" x14ac:dyDescent="0.15">
      <c r="A451" s="247"/>
      <c r="B451" s="232"/>
      <c r="C451" s="461" t="s">
        <v>1018</v>
      </c>
      <c r="D451" s="462"/>
      <c r="E451" s="24"/>
      <c r="F451" s="21"/>
      <c r="G451" s="22"/>
      <c r="H451" s="2"/>
      <c r="I451" s="339"/>
      <c r="J451" s="331"/>
      <c r="K451" s="245"/>
      <c r="L451" s="236"/>
      <c r="M451" s="542"/>
      <c r="N451" s="543"/>
      <c r="O451" s="544"/>
      <c r="P451" s="513"/>
      <c r="Q451" s="511"/>
      <c r="T451" s="511"/>
    </row>
    <row r="452" spans="1:20" s="436" customFormat="1" ht="11.1" customHeight="1" x14ac:dyDescent="0.15">
      <c r="A452" s="358"/>
      <c r="B452" s="232" t="s">
        <v>1230</v>
      </c>
      <c r="C452" s="469">
        <v>1.89</v>
      </c>
      <c r="D452" s="462"/>
      <c r="E452" s="24"/>
      <c r="F452" s="21"/>
      <c r="G452" s="22"/>
      <c r="H452" s="2"/>
      <c r="I452" s="339"/>
      <c r="J452" s="332"/>
      <c r="K452" s="24"/>
      <c r="L452" s="2"/>
      <c r="M452" s="233"/>
      <c r="N452" s="24"/>
      <c r="O452" s="319"/>
      <c r="P452" s="513"/>
      <c r="Q452" s="511"/>
      <c r="T452" s="511"/>
    </row>
    <row r="453" spans="1:20" s="436" customFormat="1" ht="11.1" customHeight="1" x14ac:dyDescent="0.15">
      <c r="A453" s="440"/>
      <c r="B453" s="463" t="s">
        <v>834</v>
      </c>
      <c r="C453" s="464" t="s">
        <v>767</v>
      </c>
      <c r="D453" s="465">
        <v>10</v>
      </c>
      <c r="E453" s="246" t="s">
        <v>628</v>
      </c>
      <c r="F453" s="466"/>
      <c r="G453" s="467"/>
      <c r="H453" s="239"/>
      <c r="I453" s="468"/>
      <c r="J453" s="333"/>
      <c r="K453" s="246"/>
      <c r="L453" s="239"/>
      <c r="M453" s="244">
        <v>10</v>
      </c>
      <c r="N453" s="23" t="s">
        <v>1211</v>
      </c>
      <c r="O453" s="321"/>
      <c r="P453" s="513"/>
      <c r="Q453" s="511"/>
      <c r="R453" s="513"/>
      <c r="T453" s="511"/>
    </row>
    <row r="454" spans="1:20" s="436" customFormat="1" ht="11.1" customHeight="1" x14ac:dyDescent="0.15">
      <c r="A454" s="247"/>
      <c r="B454" s="232"/>
      <c r="C454" s="461" t="s">
        <v>1018</v>
      </c>
      <c r="D454" s="462"/>
      <c r="E454" s="24"/>
      <c r="F454" s="21"/>
      <c r="G454" s="22"/>
      <c r="H454" s="2"/>
      <c r="I454" s="339"/>
      <c r="J454" s="331"/>
      <c r="K454" s="245"/>
      <c r="L454" s="236"/>
      <c r="M454" s="542"/>
      <c r="N454" s="543"/>
      <c r="O454" s="544"/>
      <c r="P454" s="513"/>
      <c r="Q454" s="511"/>
      <c r="T454" s="511"/>
    </row>
    <row r="455" spans="1:20" s="436" customFormat="1" ht="11.1" customHeight="1" x14ac:dyDescent="0.15">
      <c r="A455" s="358"/>
      <c r="B455" s="232" t="s">
        <v>837</v>
      </c>
      <c r="C455" s="469">
        <v>3.78</v>
      </c>
      <c r="D455" s="462"/>
      <c r="E455" s="24"/>
      <c r="F455" s="21"/>
      <c r="G455" s="22"/>
      <c r="H455" s="2"/>
      <c r="I455" s="339"/>
      <c r="J455" s="332"/>
      <c r="K455" s="24"/>
      <c r="L455" s="2"/>
      <c r="M455" s="233"/>
      <c r="N455" s="24"/>
      <c r="O455" s="319"/>
      <c r="P455" s="513"/>
      <c r="Q455" s="511"/>
      <c r="T455" s="511"/>
    </row>
    <row r="456" spans="1:20" s="436" customFormat="1" ht="11.1" customHeight="1" x14ac:dyDescent="0.15">
      <c r="A456" s="440"/>
      <c r="B456" s="463" t="s">
        <v>820</v>
      </c>
      <c r="C456" s="464" t="s">
        <v>824</v>
      </c>
      <c r="D456" s="465">
        <v>2</v>
      </c>
      <c r="E456" s="246" t="s">
        <v>628</v>
      </c>
      <c r="F456" s="466"/>
      <c r="G456" s="467"/>
      <c r="H456" s="239"/>
      <c r="I456" s="468"/>
      <c r="J456" s="333"/>
      <c r="K456" s="246"/>
      <c r="L456" s="239"/>
      <c r="M456" s="244">
        <v>2</v>
      </c>
      <c r="N456" s="23" t="s">
        <v>1211</v>
      </c>
      <c r="O456" s="321"/>
      <c r="P456" s="513"/>
      <c r="Q456" s="511"/>
      <c r="R456" s="513"/>
      <c r="T456" s="511"/>
    </row>
    <row r="457" spans="1:20" s="436" customFormat="1" ht="11.1" customHeight="1" x14ac:dyDescent="0.15">
      <c r="A457" s="247"/>
      <c r="B457" s="232"/>
      <c r="C457" s="461" t="s">
        <v>1018</v>
      </c>
      <c r="D457" s="462"/>
      <c r="E457" s="24"/>
      <c r="F457" s="21"/>
      <c r="G457" s="22"/>
      <c r="H457" s="2"/>
      <c r="I457" s="339"/>
      <c r="J457" s="331"/>
      <c r="K457" s="245"/>
      <c r="L457" s="236"/>
      <c r="M457" s="542"/>
      <c r="N457" s="543"/>
      <c r="O457" s="544"/>
      <c r="P457" s="513"/>
      <c r="Q457" s="511"/>
      <c r="T457" s="511"/>
    </row>
    <row r="458" spans="1:20" s="436" customFormat="1" ht="11.1" customHeight="1" x14ac:dyDescent="0.15">
      <c r="A458" s="358"/>
      <c r="B458" s="232" t="s">
        <v>838</v>
      </c>
      <c r="C458" s="469">
        <v>1.89</v>
      </c>
      <c r="D458" s="462"/>
      <c r="E458" s="24"/>
      <c r="F458" s="21"/>
      <c r="G458" s="22"/>
      <c r="H458" s="2"/>
      <c r="I458" s="391"/>
      <c r="J458" s="427"/>
      <c r="K458" s="387"/>
      <c r="L458" s="446"/>
      <c r="M458" s="233"/>
      <c r="N458" s="24"/>
      <c r="O458" s="319"/>
      <c r="P458" s="513"/>
      <c r="Q458" s="511"/>
      <c r="T458" s="511"/>
    </row>
    <row r="459" spans="1:20" s="436" customFormat="1" ht="11.1" customHeight="1" x14ac:dyDescent="0.15">
      <c r="A459" s="440"/>
      <c r="B459" s="463" t="s">
        <v>834</v>
      </c>
      <c r="C459" s="464" t="s">
        <v>767</v>
      </c>
      <c r="D459" s="465">
        <v>1</v>
      </c>
      <c r="E459" s="246" t="s">
        <v>628</v>
      </c>
      <c r="F459" s="466"/>
      <c r="G459" s="467"/>
      <c r="H459" s="239"/>
      <c r="I459" s="468"/>
      <c r="J459" s="333"/>
      <c r="K459" s="246"/>
      <c r="L459" s="239"/>
      <c r="M459" s="244">
        <v>1</v>
      </c>
      <c r="N459" s="23" t="s">
        <v>1211</v>
      </c>
      <c r="O459" s="321"/>
      <c r="P459" s="513"/>
      <c r="Q459" s="511"/>
      <c r="R459" s="513"/>
      <c r="T459" s="511"/>
    </row>
    <row r="460" spans="1:20" s="16" customFormat="1" ht="11.1" customHeight="1" x14ac:dyDescent="0.15">
      <c r="A460" s="441"/>
      <c r="B460" s="442"/>
      <c r="C460" s="443"/>
      <c r="D460" s="435"/>
      <c r="E460" s="387"/>
      <c r="F460" s="388"/>
      <c r="G460" s="389"/>
      <c r="H460" s="444"/>
      <c r="I460" s="391"/>
      <c r="J460" s="427"/>
      <c r="K460" s="387"/>
      <c r="L460" s="390"/>
      <c r="M460" s="398"/>
      <c r="N460" s="359"/>
      <c r="O460" s="399"/>
      <c r="Q460" s="478"/>
      <c r="T460" s="478"/>
    </row>
    <row r="461" spans="1:20" s="16" customFormat="1" ht="11.1" customHeight="1" x14ac:dyDescent="0.15">
      <c r="A461" s="247"/>
      <c r="B461" s="445"/>
      <c r="C461" s="443"/>
      <c r="D461" s="435"/>
      <c r="E461" s="387"/>
      <c r="F461" s="388"/>
      <c r="G461" s="389"/>
      <c r="H461" s="390"/>
      <c r="I461" s="391"/>
      <c r="J461" s="427"/>
      <c r="K461" s="387"/>
      <c r="L461" s="446"/>
      <c r="M461" s="398"/>
      <c r="N461" s="359"/>
      <c r="O461" s="447"/>
      <c r="Q461" s="478"/>
      <c r="T461" s="478"/>
    </row>
    <row r="462" spans="1:20" s="16" customFormat="1" ht="11.1" customHeight="1" x14ac:dyDescent="0.15">
      <c r="A462" s="448"/>
      <c r="B462" s="449"/>
      <c r="C462" s="450"/>
      <c r="D462" s="451"/>
      <c r="E462" s="452"/>
      <c r="F462" s="453"/>
      <c r="G462" s="454"/>
      <c r="H462" s="455"/>
      <c r="I462" s="456"/>
      <c r="J462" s="457"/>
      <c r="K462" s="452"/>
      <c r="L462" s="455"/>
      <c r="M462" s="458"/>
      <c r="N462" s="459"/>
      <c r="O462" s="460"/>
      <c r="Q462" s="478"/>
      <c r="T462" s="478"/>
    </row>
    <row r="463" spans="1:20" s="3" customFormat="1" ht="13.5" x14ac:dyDescent="0.15">
      <c r="A463" s="1"/>
      <c r="B463" s="2"/>
      <c r="C463" s="240"/>
      <c r="D463" s="4"/>
      <c r="E463" s="5"/>
      <c r="F463" s="6"/>
      <c r="G463" s="7"/>
      <c r="H463" s="8"/>
      <c r="I463" s="9"/>
      <c r="K463" s="5"/>
      <c r="N463" s="8" t="s">
        <v>581</v>
      </c>
      <c r="O463" s="5">
        <v>10</v>
      </c>
      <c r="P463" s="472"/>
      <c r="Q463" s="476"/>
      <c r="T463" s="476"/>
    </row>
    <row r="464" spans="1:20" s="10" customFormat="1" ht="30" customHeight="1" x14ac:dyDescent="0.15">
      <c r="A464" s="1089" t="s">
        <v>1800</v>
      </c>
      <c r="B464" s="1090"/>
      <c r="C464" s="1090"/>
      <c r="D464" s="1090"/>
      <c r="E464" s="1090"/>
      <c r="F464" s="1090"/>
      <c r="G464" s="1090"/>
      <c r="H464" s="1090"/>
      <c r="I464" s="1090"/>
      <c r="J464" s="1090"/>
      <c r="K464" s="1090"/>
      <c r="L464" s="1090"/>
      <c r="M464" s="1090"/>
      <c r="N464" s="1090"/>
      <c r="O464" s="1091"/>
      <c r="P464" s="473"/>
      <c r="Q464" s="477"/>
      <c r="T464" s="477"/>
    </row>
    <row r="465" spans="1:20" s="10" customFormat="1" ht="13.5" customHeight="1" x14ac:dyDescent="0.15">
      <c r="A465" s="274"/>
      <c r="B465" s="27" t="s">
        <v>1828</v>
      </c>
      <c r="C465" s="275"/>
      <c r="D465" s="275"/>
      <c r="E465" s="275"/>
      <c r="F465" s="275"/>
      <c r="G465" s="275"/>
      <c r="H465" s="275"/>
      <c r="I465" s="275"/>
      <c r="J465" s="275"/>
      <c r="K465" s="275"/>
      <c r="L465" s="275"/>
      <c r="M465" s="275"/>
      <c r="N465" s="275"/>
      <c r="O465" s="276"/>
      <c r="P465" s="473"/>
      <c r="Q465" s="477"/>
      <c r="T465" s="477"/>
    </row>
    <row r="466" spans="1:20" s="10" customFormat="1" ht="15.95" customHeight="1" x14ac:dyDescent="0.15">
      <c r="A466" s="1092" t="s">
        <v>6</v>
      </c>
      <c r="B466" s="1095" t="s">
        <v>34</v>
      </c>
      <c r="C466" s="1098" t="s">
        <v>9</v>
      </c>
      <c r="D466" s="1101" t="s">
        <v>1850</v>
      </c>
      <c r="E466" s="1102"/>
      <c r="F466" s="1102"/>
      <c r="G466" s="1102"/>
      <c r="H466" s="1102"/>
      <c r="I466" s="1103"/>
      <c r="J466" s="1101" t="s">
        <v>1851</v>
      </c>
      <c r="K466" s="1102"/>
      <c r="L466" s="1107"/>
      <c r="M466" s="1109" t="s">
        <v>1852</v>
      </c>
      <c r="N466" s="1102"/>
      <c r="O466" s="1103"/>
      <c r="P466" s="473"/>
      <c r="Q466" s="477"/>
      <c r="T466" s="477"/>
    </row>
    <row r="467" spans="1:20" s="10" customFormat="1" ht="15.95" customHeight="1" x14ac:dyDescent="0.15">
      <c r="A467" s="1093"/>
      <c r="B467" s="1096"/>
      <c r="C467" s="1099"/>
      <c r="D467" s="1104"/>
      <c r="E467" s="1105"/>
      <c r="F467" s="1105"/>
      <c r="G467" s="1105"/>
      <c r="H467" s="1105"/>
      <c r="I467" s="1106"/>
      <c r="J467" s="1104"/>
      <c r="K467" s="1105"/>
      <c r="L467" s="1108"/>
      <c r="M467" s="1110"/>
      <c r="N467" s="1105"/>
      <c r="O467" s="1106"/>
      <c r="P467" s="473"/>
      <c r="Q467" s="477"/>
      <c r="T467" s="477"/>
    </row>
    <row r="468" spans="1:20" s="3" customFormat="1" ht="15.95" customHeight="1" x14ac:dyDescent="0.15">
      <c r="A468" s="1094"/>
      <c r="B468" s="1097"/>
      <c r="C468" s="1100"/>
      <c r="D468" s="334" t="s">
        <v>4</v>
      </c>
      <c r="E468" s="296" t="s">
        <v>5</v>
      </c>
      <c r="F468" s="297"/>
      <c r="G468" s="298"/>
      <c r="H468" s="1111"/>
      <c r="I468" s="1112"/>
      <c r="J468" s="326" t="s">
        <v>4</v>
      </c>
      <c r="K468" s="296" t="s">
        <v>5</v>
      </c>
      <c r="L468" s="299" t="s">
        <v>8</v>
      </c>
      <c r="M468" s="300" t="s">
        <v>4</v>
      </c>
      <c r="N468" s="296" t="s">
        <v>5</v>
      </c>
      <c r="O468" s="327" t="s">
        <v>8</v>
      </c>
      <c r="P468" s="472"/>
      <c r="Q468" s="476"/>
      <c r="T468" s="476"/>
    </row>
    <row r="469" spans="1:20" s="436" customFormat="1" ht="11.1" customHeight="1" x14ac:dyDescent="0.15">
      <c r="A469" s="11"/>
      <c r="B469" s="232"/>
      <c r="C469" s="461" t="s">
        <v>1018</v>
      </c>
      <c r="D469" s="462"/>
      <c r="E469" s="24"/>
      <c r="F469" s="21"/>
      <c r="G469" s="22"/>
      <c r="H469" s="2"/>
      <c r="I469" s="336"/>
      <c r="J469" s="328"/>
      <c r="K469" s="13"/>
      <c r="L469" s="16"/>
      <c r="M469" s="231"/>
      <c r="N469" s="12"/>
      <c r="O469" s="329"/>
      <c r="P469" s="513"/>
      <c r="Q469" s="511"/>
      <c r="T469" s="511"/>
    </row>
    <row r="470" spans="1:20" s="436" customFormat="1" ht="11.1" customHeight="1" x14ac:dyDescent="0.15">
      <c r="A470" s="358"/>
      <c r="B470" s="232" t="s">
        <v>839</v>
      </c>
      <c r="C470" s="469">
        <v>2.52</v>
      </c>
      <c r="D470" s="462"/>
      <c r="E470" s="24"/>
      <c r="F470" s="21"/>
      <c r="G470" s="22"/>
      <c r="H470" s="2"/>
      <c r="I470" s="336"/>
      <c r="J470" s="328"/>
      <c r="K470" s="13"/>
      <c r="L470" s="16"/>
      <c r="M470" s="233"/>
      <c r="N470" s="24"/>
      <c r="O470" s="319"/>
      <c r="P470" s="513"/>
      <c r="Q470" s="511"/>
      <c r="T470" s="511"/>
    </row>
    <row r="471" spans="1:20" s="436" customFormat="1" ht="11.1" customHeight="1" x14ac:dyDescent="0.15">
      <c r="A471" s="360"/>
      <c r="B471" s="463" t="s">
        <v>826</v>
      </c>
      <c r="C471" s="464" t="s">
        <v>1779</v>
      </c>
      <c r="D471" s="465">
        <v>1</v>
      </c>
      <c r="E471" s="246" t="s">
        <v>628</v>
      </c>
      <c r="F471" s="466"/>
      <c r="G471" s="467"/>
      <c r="H471" s="239"/>
      <c r="I471" s="338"/>
      <c r="J471" s="328"/>
      <c r="K471" s="13"/>
      <c r="L471" s="16"/>
      <c r="M471" s="244">
        <v>1</v>
      </c>
      <c r="N471" s="23" t="s">
        <v>1211</v>
      </c>
      <c r="O471" s="321"/>
      <c r="P471" s="513"/>
      <c r="Q471" s="511"/>
      <c r="R471" s="513"/>
      <c r="T471" s="511"/>
    </row>
    <row r="472" spans="1:20" s="436" customFormat="1" ht="11.1" customHeight="1" x14ac:dyDescent="0.15">
      <c r="A472" s="247"/>
      <c r="B472" s="232"/>
      <c r="C472" s="461" t="s">
        <v>1018</v>
      </c>
      <c r="D472" s="462"/>
      <c r="E472" s="24"/>
      <c r="F472" s="21"/>
      <c r="G472" s="22"/>
      <c r="H472" s="2"/>
      <c r="I472" s="339"/>
      <c r="J472" s="580"/>
      <c r="K472" s="543"/>
      <c r="L472" s="581"/>
      <c r="M472" s="542"/>
      <c r="N472" s="543"/>
      <c r="O472" s="544"/>
      <c r="P472" s="513"/>
      <c r="Q472" s="511"/>
      <c r="T472" s="511"/>
    </row>
    <row r="473" spans="1:20" s="436" customFormat="1" ht="11.1" customHeight="1" x14ac:dyDescent="0.15">
      <c r="A473" s="358"/>
      <c r="B473" s="232" t="s">
        <v>840</v>
      </c>
      <c r="C473" s="469">
        <v>1.89</v>
      </c>
      <c r="D473" s="462"/>
      <c r="E473" s="24"/>
      <c r="F473" s="21"/>
      <c r="G473" s="22"/>
      <c r="H473" s="2"/>
      <c r="I473" s="339"/>
      <c r="J473" s="318"/>
      <c r="K473" s="24"/>
      <c r="L473" s="2"/>
      <c r="M473" s="233"/>
      <c r="N473" s="24"/>
      <c r="O473" s="319"/>
      <c r="P473" s="513"/>
      <c r="Q473" s="511"/>
      <c r="T473" s="511"/>
    </row>
    <row r="474" spans="1:20" s="436" customFormat="1" ht="11.1" customHeight="1" x14ac:dyDescent="0.15">
      <c r="A474" s="440"/>
      <c r="B474" s="463" t="s">
        <v>834</v>
      </c>
      <c r="C474" s="464" t="s">
        <v>767</v>
      </c>
      <c r="D474" s="465">
        <v>1</v>
      </c>
      <c r="E474" s="246" t="s">
        <v>628</v>
      </c>
      <c r="F474" s="466"/>
      <c r="G474" s="467"/>
      <c r="H474" s="239"/>
      <c r="I474" s="468"/>
      <c r="J474" s="320"/>
      <c r="K474" s="23"/>
      <c r="L474" s="22"/>
      <c r="M474" s="244">
        <v>1</v>
      </c>
      <c r="N474" s="23" t="s">
        <v>1211</v>
      </c>
      <c r="O474" s="321"/>
      <c r="P474" s="513"/>
      <c r="Q474" s="511"/>
      <c r="R474" s="513"/>
      <c r="T474" s="511"/>
    </row>
    <row r="475" spans="1:20" s="436" customFormat="1" ht="11.1" customHeight="1" x14ac:dyDescent="0.15">
      <c r="A475" s="247"/>
      <c r="B475" s="232"/>
      <c r="C475" s="461" t="s">
        <v>1018</v>
      </c>
      <c r="D475" s="462"/>
      <c r="E475" s="24"/>
      <c r="F475" s="21"/>
      <c r="G475" s="22"/>
      <c r="H475" s="2"/>
      <c r="I475" s="339"/>
      <c r="J475" s="322"/>
      <c r="K475" s="245"/>
      <c r="L475" s="236"/>
      <c r="M475" s="542"/>
      <c r="N475" s="543"/>
      <c r="O475" s="544"/>
      <c r="P475" s="513"/>
      <c r="Q475" s="511"/>
      <c r="T475" s="511"/>
    </row>
    <row r="476" spans="1:20" s="436" customFormat="1" ht="11.1" customHeight="1" x14ac:dyDescent="0.15">
      <c r="A476" s="358"/>
      <c r="B476" s="232" t="s">
        <v>841</v>
      </c>
      <c r="C476" s="469">
        <v>3.78</v>
      </c>
      <c r="D476" s="462"/>
      <c r="E476" s="24"/>
      <c r="F476" s="21"/>
      <c r="G476" s="22"/>
      <c r="H476" s="2"/>
      <c r="I476" s="339"/>
      <c r="J476" s="318"/>
      <c r="K476" s="24"/>
      <c r="L476" s="2"/>
      <c r="M476" s="233"/>
      <c r="N476" s="24"/>
      <c r="O476" s="319"/>
      <c r="P476" s="513"/>
      <c r="Q476" s="511"/>
      <c r="T476" s="511"/>
    </row>
    <row r="477" spans="1:20" s="436" customFormat="1" ht="11.1" customHeight="1" x14ac:dyDescent="0.15">
      <c r="A477" s="440"/>
      <c r="B477" s="463" t="s">
        <v>820</v>
      </c>
      <c r="C477" s="464" t="s">
        <v>824</v>
      </c>
      <c r="D477" s="465">
        <v>1</v>
      </c>
      <c r="E477" s="246" t="s">
        <v>628</v>
      </c>
      <c r="F477" s="466"/>
      <c r="G477" s="467"/>
      <c r="H477" s="239"/>
      <c r="I477" s="468"/>
      <c r="J477" s="324"/>
      <c r="K477" s="315"/>
      <c r="L477" s="316"/>
      <c r="M477" s="244">
        <v>1</v>
      </c>
      <c r="N477" s="23" t="s">
        <v>1211</v>
      </c>
      <c r="O477" s="321"/>
      <c r="P477" s="513"/>
      <c r="Q477" s="511"/>
      <c r="R477" s="513"/>
      <c r="T477" s="511"/>
    </row>
    <row r="478" spans="1:20" s="436" customFormat="1" ht="11.1" customHeight="1" x14ac:dyDescent="0.15">
      <c r="A478" s="247"/>
      <c r="B478" s="232"/>
      <c r="C478" s="461" t="s">
        <v>1018</v>
      </c>
      <c r="D478" s="462"/>
      <c r="E478" s="24"/>
      <c r="F478" s="21"/>
      <c r="G478" s="22"/>
      <c r="H478" s="2"/>
      <c r="I478" s="339"/>
      <c r="J478" s="322"/>
      <c r="K478" s="245"/>
      <c r="L478" s="236"/>
      <c r="M478" s="542"/>
      <c r="N478" s="543"/>
      <c r="O478" s="544"/>
      <c r="P478" s="513"/>
      <c r="Q478" s="511"/>
      <c r="T478" s="511"/>
    </row>
    <row r="479" spans="1:20" s="436" customFormat="1" ht="11.1" customHeight="1" x14ac:dyDescent="0.15">
      <c r="A479" s="358"/>
      <c r="B479" s="232" t="s">
        <v>842</v>
      </c>
      <c r="C479" s="469">
        <v>1.89</v>
      </c>
      <c r="D479" s="462"/>
      <c r="E479" s="24"/>
      <c r="F479" s="21"/>
      <c r="G479" s="22"/>
      <c r="H479" s="2"/>
      <c r="I479" s="339"/>
      <c r="J479" s="318"/>
      <c r="K479" s="24"/>
      <c r="L479" s="2"/>
      <c r="M479" s="233"/>
      <c r="N479" s="24"/>
      <c r="O479" s="319"/>
      <c r="P479" s="513"/>
      <c r="Q479" s="511"/>
      <c r="T479" s="511"/>
    </row>
    <row r="480" spans="1:20" s="436" customFormat="1" ht="11.1" customHeight="1" x14ac:dyDescent="0.15">
      <c r="A480" s="440"/>
      <c r="B480" s="463" t="s">
        <v>1001</v>
      </c>
      <c r="C480" s="464" t="s">
        <v>767</v>
      </c>
      <c r="D480" s="465">
        <v>1</v>
      </c>
      <c r="E480" s="246" t="s">
        <v>628</v>
      </c>
      <c r="F480" s="466"/>
      <c r="G480" s="467"/>
      <c r="H480" s="239"/>
      <c r="I480" s="468"/>
      <c r="J480" s="324"/>
      <c r="K480" s="315"/>
      <c r="L480" s="316"/>
      <c r="M480" s="244">
        <v>1</v>
      </c>
      <c r="N480" s="23" t="s">
        <v>1211</v>
      </c>
      <c r="O480" s="321"/>
      <c r="P480" s="513"/>
      <c r="Q480" s="511"/>
      <c r="R480" s="513"/>
      <c r="T480" s="511"/>
    </row>
    <row r="481" spans="1:20" s="436" customFormat="1" ht="11.1" customHeight="1" x14ac:dyDescent="0.15">
      <c r="A481" s="247"/>
      <c r="B481" s="232"/>
      <c r="C481" s="461" t="s">
        <v>1018</v>
      </c>
      <c r="D481" s="462"/>
      <c r="E481" s="24"/>
      <c r="F481" s="21"/>
      <c r="G481" s="22"/>
      <c r="H481" s="2"/>
      <c r="I481" s="339"/>
      <c r="J481" s="322"/>
      <c r="K481" s="245"/>
      <c r="L481" s="236"/>
      <c r="M481" s="542"/>
      <c r="N481" s="543"/>
      <c r="O481" s="544"/>
      <c r="P481" s="513"/>
      <c r="Q481" s="511"/>
      <c r="T481" s="511"/>
    </row>
    <row r="482" spans="1:20" s="436" customFormat="1" ht="11.1" customHeight="1" x14ac:dyDescent="0.15">
      <c r="A482" s="358"/>
      <c r="B482" s="232" t="s">
        <v>843</v>
      </c>
      <c r="C482" s="469">
        <v>1.89</v>
      </c>
      <c r="D482" s="462"/>
      <c r="E482" s="24"/>
      <c r="F482" s="21"/>
      <c r="G482" s="22"/>
      <c r="H482" s="2"/>
      <c r="I482" s="339"/>
      <c r="J482" s="318"/>
      <c r="K482" s="24"/>
      <c r="L482" s="2"/>
      <c r="M482" s="233"/>
      <c r="N482" s="24"/>
      <c r="O482" s="319"/>
      <c r="P482" s="513"/>
      <c r="Q482" s="511"/>
      <c r="T482" s="511"/>
    </row>
    <row r="483" spans="1:20" s="436" customFormat="1" ht="11.1" customHeight="1" x14ac:dyDescent="0.15">
      <c r="A483" s="440"/>
      <c r="B483" s="463" t="s">
        <v>1001</v>
      </c>
      <c r="C483" s="464" t="s">
        <v>767</v>
      </c>
      <c r="D483" s="465">
        <v>1</v>
      </c>
      <c r="E483" s="246" t="s">
        <v>628</v>
      </c>
      <c r="F483" s="466"/>
      <c r="G483" s="467"/>
      <c r="H483" s="239"/>
      <c r="I483" s="468"/>
      <c r="J483" s="324"/>
      <c r="K483" s="315"/>
      <c r="L483" s="316"/>
      <c r="M483" s="244">
        <v>1</v>
      </c>
      <c r="N483" s="23" t="s">
        <v>1211</v>
      </c>
      <c r="O483" s="321"/>
      <c r="P483" s="513"/>
      <c r="Q483" s="511"/>
      <c r="R483" s="513"/>
      <c r="T483" s="511"/>
    </row>
    <row r="484" spans="1:20" s="436" customFormat="1" ht="11.1" customHeight="1" x14ac:dyDescent="0.15">
      <c r="A484" s="247"/>
      <c r="B484" s="232"/>
      <c r="C484" s="461" t="s">
        <v>1018</v>
      </c>
      <c r="D484" s="462"/>
      <c r="E484" s="24"/>
      <c r="F484" s="21"/>
      <c r="G484" s="22"/>
      <c r="H484" s="2"/>
      <c r="I484" s="339"/>
      <c r="J484" s="322"/>
      <c r="K484" s="245"/>
      <c r="L484" s="236"/>
      <c r="M484" s="234"/>
      <c r="N484" s="245"/>
      <c r="O484" s="323"/>
      <c r="P484" s="513"/>
      <c r="Q484" s="511"/>
      <c r="T484" s="511"/>
    </row>
    <row r="485" spans="1:20" s="436" customFormat="1" ht="11.1" customHeight="1" x14ac:dyDescent="0.15">
      <c r="A485" s="358"/>
      <c r="B485" s="232" t="s">
        <v>844</v>
      </c>
      <c r="C485" s="469">
        <v>3.78</v>
      </c>
      <c r="D485" s="462"/>
      <c r="E485" s="24"/>
      <c r="F485" s="21"/>
      <c r="G485" s="22"/>
      <c r="H485" s="2"/>
      <c r="I485" s="339"/>
      <c r="J485" s="318"/>
      <c r="K485" s="24"/>
      <c r="L485" s="2"/>
      <c r="M485" s="233"/>
      <c r="N485" s="24"/>
      <c r="O485" s="319"/>
      <c r="P485" s="513"/>
      <c r="Q485" s="511"/>
      <c r="T485" s="511"/>
    </row>
    <row r="486" spans="1:20" s="436" customFormat="1" ht="11.1" customHeight="1" x14ac:dyDescent="0.15">
      <c r="A486" s="440"/>
      <c r="B486" s="480" t="s">
        <v>845</v>
      </c>
      <c r="C486" s="464" t="s">
        <v>846</v>
      </c>
      <c r="D486" s="465">
        <v>1</v>
      </c>
      <c r="E486" s="246" t="s">
        <v>628</v>
      </c>
      <c r="F486" s="466"/>
      <c r="G486" s="467"/>
      <c r="H486" s="239"/>
      <c r="I486" s="468"/>
      <c r="J486" s="320">
        <v>1</v>
      </c>
      <c r="K486" s="23" t="s">
        <v>1211</v>
      </c>
      <c r="L486" s="578"/>
      <c r="M486" s="244"/>
      <c r="N486" s="23"/>
      <c r="O486" s="321"/>
      <c r="P486" s="513"/>
      <c r="Q486" s="511"/>
      <c r="R486" s="513"/>
      <c r="T486" s="511"/>
    </row>
    <row r="487" spans="1:20" s="436" customFormat="1" ht="11.1" customHeight="1" x14ac:dyDescent="0.15">
      <c r="A487" s="247"/>
      <c r="B487" s="232"/>
      <c r="C487" s="461" t="s">
        <v>1018</v>
      </c>
      <c r="D487" s="462"/>
      <c r="E487" s="24"/>
      <c r="F487" s="21"/>
      <c r="G487" s="22"/>
      <c r="H487" s="2"/>
      <c r="I487" s="339"/>
      <c r="J487" s="322"/>
      <c r="K487" s="245"/>
      <c r="L487" s="236"/>
      <c r="M487" s="234"/>
      <c r="N487" s="245"/>
      <c r="O487" s="323"/>
      <c r="P487" s="513"/>
      <c r="Q487" s="511"/>
      <c r="T487" s="511"/>
    </row>
    <row r="488" spans="1:20" s="436" customFormat="1" ht="11.1" customHeight="1" x14ac:dyDescent="0.15">
      <c r="A488" s="358"/>
      <c r="B488" s="232" t="s">
        <v>847</v>
      </c>
      <c r="C488" s="469">
        <v>1.89</v>
      </c>
      <c r="D488" s="462"/>
      <c r="E488" s="24"/>
      <c r="F488" s="21"/>
      <c r="G488" s="22"/>
      <c r="H488" s="2"/>
      <c r="I488" s="339"/>
      <c r="J488" s="318"/>
      <c r="K488" s="24"/>
      <c r="L488" s="2"/>
      <c r="M488" s="233"/>
      <c r="N488" s="24"/>
      <c r="O488" s="319"/>
      <c r="P488" s="513"/>
      <c r="Q488" s="511"/>
      <c r="T488" s="511"/>
    </row>
    <row r="489" spans="1:20" s="436" customFormat="1" ht="11.1" customHeight="1" x14ac:dyDescent="0.15">
      <c r="A489" s="440"/>
      <c r="B489" s="463" t="s">
        <v>834</v>
      </c>
      <c r="C489" s="464" t="s">
        <v>767</v>
      </c>
      <c r="D489" s="465">
        <v>1</v>
      </c>
      <c r="E489" s="246" t="s">
        <v>628</v>
      </c>
      <c r="F489" s="466"/>
      <c r="G489" s="467"/>
      <c r="H489" s="239"/>
      <c r="I489" s="468"/>
      <c r="J489" s="320">
        <v>1</v>
      </c>
      <c r="K489" s="23" t="s">
        <v>1211</v>
      </c>
      <c r="L489" s="578"/>
      <c r="M489" s="244"/>
      <c r="N489" s="23"/>
      <c r="O489" s="321"/>
      <c r="P489" s="513"/>
      <c r="Q489" s="511"/>
      <c r="R489" s="513"/>
      <c r="T489" s="511"/>
    </row>
    <row r="490" spans="1:20" s="436" customFormat="1" ht="11.1" customHeight="1" x14ac:dyDescent="0.15">
      <c r="A490" s="247"/>
      <c r="B490" s="232"/>
      <c r="C490" s="461" t="s">
        <v>1018</v>
      </c>
      <c r="D490" s="462"/>
      <c r="E490" s="24"/>
      <c r="F490" s="21"/>
      <c r="G490" s="22"/>
      <c r="H490" s="2"/>
      <c r="I490" s="339"/>
      <c r="J490" s="322"/>
      <c r="K490" s="245"/>
      <c r="L490" s="236"/>
      <c r="M490" s="234"/>
      <c r="N490" s="235"/>
      <c r="O490" s="323"/>
      <c r="P490" s="513"/>
      <c r="Q490" s="511"/>
      <c r="T490" s="511"/>
    </row>
    <row r="491" spans="1:20" s="436" customFormat="1" ht="11.1" customHeight="1" x14ac:dyDescent="0.15">
      <c r="A491" s="358"/>
      <c r="B491" s="232" t="s">
        <v>848</v>
      </c>
      <c r="C491" s="469">
        <v>3.78</v>
      </c>
      <c r="D491" s="462"/>
      <c r="E491" s="24"/>
      <c r="F491" s="21"/>
      <c r="G491" s="22"/>
      <c r="H491" s="2"/>
      <c r="I491" s="339"/>
      <c r="J491" s="318"/>
      <c r="K491" s="24"/>
      <c r="L491" s="2"/>
      <c r="M491" s="233"/>
      <c r="N491" s="232"/>
      <c r="O491" s="319"/>
      <c r="P491" s="513"/>
      <c r="Q491" s="511"/>
      <c r="T491" s="511"/>
    </row>
    <row r="492" spans="1:20" s="436" customFormat="1" ht="11.1" customHeight="1" x14ac:dyDescent="0.15">
      <c r="A492" s="440"/>
      <c r="B492" s="463" t="s">
        <v>820</v>
      </c>
      <c r="C492" s="464" t="s">
        <v>824</v>
      </c>
      <c r="D492" s="465">
        <v>1</v>
      </c>
      <c r="E492" s="246" t="s">
        <v>628</v>
      </c>
      <c r="F492" s="466"/>
      <c r="G492" s="467"/>
      <c r="H492" s="239"/>
      <c r="I492" s="468"/>
      <c r="J492" s="320">
        <v>1</v>
      </c>
      <c r="K492" s="23" t="s">
        <v>1211</v>
      </c>
      <c r="L492" s="578"/>
      <c r="M492" s="237"/>
      <c r="N492" s="238"/>
      <c r="O492" s="330"/>
      <c r="P492" s="513"/>
      <c r="Q492" s="511"/>
      <c r="R492" s="513"/>
      <c r="T492" s="511"/>
    </row>
    <row r="493" spans="1:20" s="436" customFormat="1" ht="11.1" customHeight="1" x14ac:dyDescent="0.15">
      <c r="A493" s="247"/>
      <c r="B493" s="232"/>
      <c r="C493" s="461" t="s">
        <v>1018</v>
      </c>
      <c r="D493" s="462"/>
      <c r="E493" s="24"/>
      <c r="F493" s="21"/>
      <c r="G493" s="22"/>
      <c r="H493" s="2"/>
      <c r="I493" s="339"/>
      <c r="J493" s="322"/>
      <c r="K493" s="245"/>
      <c r="L493" s="236"/>
      <c r="M493" s="234"/>
      <c r="N493" s="235"/>
      <c r="O493" s="323"/>
      <c r="P493" s="513"/>
      <c r="Q493" s="511"/>
      <c r="T493" s="511"/>
    </row>
    <row r="494" spans="1:20" s="436" customFormat="1" ht="11.1" customHeight="1" x14ac:dyDescent="0.15">
      <c r="A494" s="358"/>
      <c r="B494" s="232" t="s">
        <v>849</v>
      </c>
      <c r="C494" s="469">
        <v>1.89</v>
      </c>
      <c r="D494" s="462"/>
      <c r="E494" s="24"/>
      <c r="F494" s="21"/>
      <c r="G494" s="22"/>
      <c r="H494" s="2"/>
      <c r="I494" s="339"/>
      <c r="J494" s="318"/>
      <c r="K494" s="24"/>
      <c r="L494" s="2"/>
      <c r="M494" s="233"/>
      <c r="N494" s="232"/>
      <c r="O494" s="319"/>
      <c r="P494" s="513"/>
      <c r="Q494" s="511"/>
      <c r="T494" s="511"/>
    </row>
    <row r="495" spans="1:20" s="436" customFormat="1" ht="11.1" customHeight="1" x14ac:dyDescent="0.15">
      <c r="A495" s="440"/>
      <c r="B495" s="463" t="s">
        <v>834</v>
      </c>
      <c r="C495" s="464" t="s">
        <v>767</v>
      </c>
      <c r="D495" s="465">
        <v>2</v>
      </c>
      <c r="E495" s="246" t="s">
        <v>628</v>
      </c>
      <c r="F495" s="466"/>
      <c r="G495" s="467"/>
      <c r="H495" s="239"/>
      <c r="I495" s="468"/>
      <c r="J495" s="320">
        <v>2</v>
      </c>
      <c r="K495" s="23" t="s">
        <v>1211</v>
      </c>
      <c r="L495" s="578"/>
      <c r="M495" s="237"/>
      <c r="N495" s="238"/>
      <c r="O495" s="330"/>
      <c r="P495" s="513"/>
      <c r="Q495" s="511"/>
      <c r="R495" s="513"/>
      <c r="T495" s="511"/>
    </row>
    <row r="496" spans="1:20" s="436" customFormat="1" ht="11.1" customHeight="1" x14ac:dyDescent="0.15">
      <c r="A496" s="247"/>
      <c r="B496" s="232"/>
      <c r="C496" s="461" t="s">
        <v>1018</v>
      </c>
      <c r="D496" s="462"/>
      <c r="E496" s="24"/>
      <c r="F496" s="21"/>
      <c r="G496" s="22"/>
      <c r="H496" s="2"/>
      <c r="I496" s="339"/>
      <c r="J496" s="322"/>
      <c r="K496" s="245"/>
      <c r="L496" s="236"/>
      <c r="M496" s="234"/>
      <c r="N496" s="235"/>
      <c r="O496" s="323"/>
      <c r="P496" s="513"/>
      <c r="Q496" s="511"/>
      <c r="T496" s="511"/>
    </row>
    <row r="497" spans="1:20" s="436" customFormat="1" ht="11.1" customHeight="1" x14ac:dyDescent="0.15">
      <c r="A497" s="358"/>
      <c r="B497" s="232" t="s">
        <v>850</v>
      </c>
      <c r="C497" s="469">
        <v>3.78</v>
      </c>
      <c r="D497" s="462"/>
      <c r="E497" s="24"/>
      <c r="F497" s="21"/>
      <c r="G497" s="22"/>
      <c r="H497" s="2"/>
      <c r="I497" s="339"/>
      <c r="J497" s="318"/>
      <c r="K497" s="24"/>
      <c r="L497" s="2"/>
      <c r="M497" s="233"/>
      <c r="N497" s="232"/>
      <c r="O497" s="319"/>
      <c r="P497" s="513"/>
      <c r="Q497" s="511"/>
      <c r="T497" s="511"/>
    </row>
    <row r="498" spans="1:20" s="436" customFormat="1" ht="11.1" customHeight="1" x14ac:dyDescent="0.15">
      <c r="A498" s="440"/>
      <c r="B498" s="480" t="s">
        <v>845</v>
      </c>
      <c r="C498" s="464" t="s">
        <v>846</v>
      </c>
      <c r="D498" s="465">
        <v>1</v>
      </c>
      <c r="E498" s="246" t="s">
        <v>628</v>
      </c>
      <c r="F498" s="466"/>
      <c r="G498" s="467"/>
      <c r="H498" s="239"/>
      <c r="I498" s="468"/>
      <c r="J498" s="320">
        <v>1</v>
      </c>
      <c r="K498" s="23" t="s">
        <v>1211</v>
      </c>
      <c r="L498" s="578"/>
      <c r="M498" s="237"/>
      <c r="N498" s="238"/>
      <c r="O498" s="330"/>
      <c r="P498" s="513"/>
      <c r="Q498" s="511"/>
      <c r="R498" s="513"/>
      <c r="T498" s="511"/>
    </row>
    <row r="499" spans="1:20" s="436" customFormat="1" ht="11.1" customHeight="1" x14ac:dyDescent="0.15">
      <c r="A499" s="247"/>
      <c r="B499" s="232"/>
      <c r="C499" s="461" t="s">
        <v>1018</v>
      </c>
      <c r="D499" s="462"/>
      <c r="E499" s="24"/>
      <c r="F499" s="21"/>
      <c r="G499" s="22"/>
      <c r="H499" s="2"/>
      <c r="I499" s="339"/>
      <c r="J499" s="322"/>
      <c r="K499" s="245"/>
      <c r="L499" s="236"/>
      <c r="M499" s="234"/>
      <c r="N499" s="235"/>
      <c r="O499" s="323"/>
      <c r="P499" s="513"/>
      <c r="Q499" s="511"/>
      <c r="T499" s="511"/>
    </row>
    <row r="500" spans="1:20" s="436" customFormat="1" ht="11.1" customHeight="1" x14ac:dyDescent="0.15">
      <c r="A500" s="358"/>
      <c r="B500" s="232" t="s">
        <v>851</v>
      </c>
      <c r="C500" s="469">
        <v>1.89</v>
      </c>
      <c r="D500" s="462"/>
      <c r="E500" s="24"/>
      <c r="F500" s="21"/>
      <c r="G500" s="22"/>
      <c r="H500" s="2"/>
      <c r="I500" s="339"/>
      <c r="J500" s="318"/>
      <c r="K500" s="24"/>
      <c r="L500" s="2"/>
      <c r="M500" s="233"/>
      <c r="N500" s="232"/>
      <c r="O500" s="319"/>
      <c r="P500" s="513"/>
      <c r="Q500" s="511"/>
      <c r="T500" s="511"/>
    </row>
    <row r="501" spans="1:20" s="436" customFormat="1" ht="11.1" customHeight="1" x14ac:dyDescent="0.15">
      <c r="A501" s="440"/>
      <c r="B501" s="463" t="s">
        <v>834</v>
      </c>
      <c r="C501" s="464" t="s">
        <v>767</v>
      </c>
      <c r="D501" s="465">
        <v>1</v>
      </c>
      <c r="E501" s="246" t="s">
        <v>628</v>
      </c>
      <c r="F501" s="466"/>
      <c r="G501" s="467"/>
      <c r="H501" s="239"/>
      <c r="I501" s="468"/>
      <c r="J501" s="320">
        <v>1</v>
      </c>
      <c r="K501" s="23" t="s">
        <v>1211</v>
      </c>
      <c r="L501" s="578"/>
      <c r="M501" s="237"/>
      <c r="N501" s="238"/>
      <c r="O501" s="330"/>
      <c r="P501" s="513"/>
      <c r="Q501" s="511"/>
      <c r="R501" s="513"/>
      <c r="T501" s="511"/>
    </row>
    <row r="502" spans="1:20" s="436" customFormat="1" ht="11.1" customHeight="1" x14ac:dyDescent="0.15">
      <c r="A502" s="247"/>
      <c r="B502" s="232"/>
      <c r="C502" s="461" t="s">
        <v>1018</v>
      </c>
      <c r="D502" s="462"/>
      <c r="E502" s="24"/>
      <c r="F502" s="21"/>
      <c r="G502" s="22"/>
      <c r="H502" s="2"/>
      <c r="I502" s="339"/>
      <c r="J502" s="322"/>
      <c r="K502" s="245"/>
      <c r="L502" s="236"/>
      <c r="M502" s="234"/>
      <c r="N502" s="235"/>
      <c r="O502" s="323"/>
      <c r="P502" s="513"/>
      <c r="Q502" s="511"/>
      <c r="T502" s="511"/>
    </row>
    <row r="503" spans="1:20" s="436" customFormat="1" ht="11.1" customHeight="1" x14ac:dyDescent="0.15">
      <c r="A503" s="358"/>
      <c r="B503" s="232" t="s">
        <v>852</v>
      </c>
      <c r="C503" s="469">
        <v>1.89</v>
      </c>
      <c r="D503" s="462"/>
      <c r="E503" s="24"/>
      <c r="F503" s="21"/>
      <c r="G503" s="22"/>
      <c r="H503" s="2"/>
      <c r="I503" s="339"/>
      <c r="J503" s="318"/>
      <c r="K503" s="24"/>
      <c r="L503" s="2"/>
      <c r="M503" s="233"/>
      <c r="N503" s="232"/>
      <c r="O503" s="319"/>
      <c r="P503" s="513"/>
      <c r="Q503" s="511"/>
      <c r="T503" s="511"/>
    </row>
    <row r="504" spans="1:20" s="436" customFormat="1" ht="11.1" customHeight="1" x14ac:dyDescent="0.15">
      <c r="A504" s="440"/>
      <c r="B504" s="463" t="s">
        <v>834</v>
      </c>
      <c r="C504" s="464" t="s">
        <v>767</v>
      </c>
      <c r="D504" s="465">
        <v>1</v>
      </c>
      <c r="E504" s="246" t="s">
        <v>628</v>
      </c>
      <c r="F504" s="466"/>
      <c r="G504" s="467"/>
      <c r="H504" s="239"/>
      <c r="I504" s="468"/>
      <c r="J504" s="320">
        <v>1</v>
      </c>
      <c r="K504" s="23" t="s">
        <v>1211</v>
      </c>
      <c r="L504" s="578"/>
      <c r="M504" s="237"/>
      <c r="N504" s="238"/>
      <c r="O504" s="330"/>
      <c r="P504" s="513"/>
      <c r="Q504" s="511"/>
      <c r="R504" s="513"/>
      <c r="T504" s="511"/>
    </row>
    <row r="505" spans="1:20" s="436" customFormat="1" ht="11.1" customHeight="1" x14ac:dyDescent="0.15">
      <c r="A505" s="247"/>
      <c r="B505" s="232"/>
      <c r="C505" s="461" t="s">
        <v>1018</v>
      </c>
      <c r="D505" s="462"/>
      <c r="E505" s="24"/>
      <c r="F505" s="21"/>
      <c r="G505" s="22"/>
      <c r="H505" s="2"/>
      <c r="I505" s="339"/>
      <c r="J505" s="322"/>
      <c r="K505" s="245"/>
      <c r="L505" s="236"/>
      <c r="M505" s="234"/>
      <c r="N505" s="235"/>
      <c r="O505" s="323"/>
      <c r="P505" s="513"/>
      <c r="Q505" s="511"/>
      <c r="T505" s="511"/>
    </row>
    <row r="506" spans="1:20" s="436" customFormat="1" ht="11.1" customHeight="1" x14ac:dyDescent="0.15">
      <c r="A506" s="358"/>
      <c r="B506" s="232" t="s">
        <v>853</v>
      </c>
      <c r="C506" s="469">
        <v>1.89</v>
      </c>
      <c r="D506" s="462"/>
      <c r="E506" s="24"/>
      <c r="F506" s="21"/>
      <c r="G506" s="22"/>
      <c r="H506" s="2"/>
      <c r="I506" s="339"/>
      <c r="J506" s="318"/>
      <c r="K506" s="24"/>
      <c r="L506" s="2"/>
      <c r="M506" s="233"/>
      <c r="N506" s="232"/>
      <c r="O506" s="319"/>
      <c r="P506" s="513"/>
      <c r="Q506" s="511"/>
      <c r="T506" s="511"/>
    </row>
    <row r="507" spans="1:20" s="436" customFormat="1" ht="11.1" customHeight="1" x14ac:dyDescent="0.15">
      <c r="A507" s="440"/>
      <c r="B507" s="463" t="s">
        <v>834</v>
      </c>
      <c r="C507" s="464" t="s">
        <v>767</v>
      </c>
      <c r="D507" s="465">
        <v>1</v>
      </c>
      <c r="E507" s="246" t="s">
        <v>628</v>
      </c>
      <c r="F507" s="466"/>
      <c r="G507" s="467"/>
      <c r="H507" s="239"/>
      <c r="I507" s="468"/>
      <c r="J507" s="320">
        <v>1</v>
      </c>
      <c r="K507" s="23" t="s">
        <v>1211</v>
      </c>
      <c r="L507" s="578"/>
      <c r="M507" s="237"/>
      <c r="N507" s="238"/>
      <c r="O507" s="330"/>
      <c r="P507" s="513"/>
      <c r="Q507" s="511"/>
      <c r="R507" s="513"/>
      <c r="T507" s="511"/>
    </row>
    <row r="508" spans="1:20" s="436" customFormat="1" ht="11.1" customHeight="1" x14ac:dyDescent="0.15">
      <c r="A508" s="247"/>
      <c r="B508" s="232"/>
      <c r="C508" s="461" t="s">
        <v>1018</v>
      </c>
      <c r="D508" s="462"/>
      <c r="E508" s="24"/>
      <c r="F508" s="21"/>
      <c r="G508" s="22"/>
      <c r="H508" s="2"/>
      <c r="I508" s="339"/>
      <c r="J508" s="322"/>
      <c r="K508" s="245"/>
      <c r="L508" s="236"/>
      <c r="M508" s="234"/>
      <c r="N508" s="235"/>
      <c r="O508" s="323"/>
      <c r="P508" s="513"/>
      <c r="Q508" s="511"/>
      <c r="T508" s="511"/>
    </row>
    <row r="509" spans="1:20" s="436" customFormat="1" ht="11.1" customHeight="1" x14ac:dyDescent="0.15">
      <c r="A509" s="358"/>
      <c r="B509" s="232" t="s">
        <v>854</v>
      </c>
      <c r="C509" s="469">
        <v>3.78</v>
      </c>
      <c r="D509" s="462"/>
      <c r="E509" s="24"/>
      <c r="F509" s="21"/>
      <c r="G509" s="22"/>
      <c r="H509" s="2"/>
      <c r="I509" s="391"/>
      <c r="J509" s="318"/>
      <c r="K509" s="24"/>
      <c r="L509" s="2"/>
      <c r="M509" s="398"/>
      <c r="N509" s="359"/>
      <c r="O509" s="447"/>
      <c r="P509" s="513"/>
      <c r="Q509" s="511"/>
      <c r="T509" s="511"/>
    </row>
    <row r="510" spans="1:20" s="436" customFormat="1" ht="11.1" customHeight="1" x14ac:dyDescent="0.15">
      <c r="A510" s="440"/>
      <c r="B510" s="463" t="s">
        <v>820</v>
      </c>
      <c r="C510" s="464" t="s">
        <v>824</v>
      </c>
      <c r="D510" s="465">
        <v>1</v>
      </c>
      <c r="E510" s="246" t="s">
        <v>628</v>
      </c>
      <c r="F510" s="466"/>
      <c r="G510" s="467"/>
      <c r="H510" s="239"/>
      <c r="I510" s="468"/>
      <c r="J510" s="320">
        <v>1</v>
      </c>
      <c r="K510" s="23" t="s">
        <v>1211</v>
      </c>
      <c r="L510" s="578"/>
      <c r="M510" s="237"/>
      <c r="N510" s="238"/>
      <c r="O510" s="330"/>
      <c r="P510" s="513"/>
      <c r="Q510" s="511"/>
      <c r="R510" s="513"/>
      <c r="T510" s="511"/>
    </row>
    <row r="511" spans="1:20" s="16" customFormat="1" ht="11.1" customHeight="1" x14ac:dyDescent="0.15">
      <c r="A511" s="441"/>
      <c r="B511" s="442"/>
      <c r="C511" s="443"/>
      <c r="D511" s="435"/>
      <c r="E511" s="387"/>
      <c r="F511" s="388"/>
      <c r="G511" s="389"/>
      <c r="H511" s="444"/>
      <c r="I511" s="391"/>
      <c r="J511" s="427"/>
      <c r="K511" s="387"/>
      <c r="L511" s="390"/>
      <c r="M511" s="398"/>
      <c r="N511" s="359"/>
      <c r="O511" s="399"/>
      <c r="Q511" s="478"/>
      <c r="T511" s="478"/>
    </row>
    <row r="512" spans="1:20" s="16" customFormat="1" ht="11.1" customHeight="1" x14ac:dyDescent="0.15">
      <c r="A512" s="247"/>
      <c r="B512" s="445"/>
      <c r="C512" s="443"/>
      <c r="D512" s="435"/>
      <c r="E512" s="387"/>
      <c r="F512" s="388"/>
      <c r="G512" s="389"/>
      <c r="H512" s="390"/>
      <c r="I512" s="391"/>
      <c r="J512" s="427"/>
      <c r="K512" s="387"/>
      <c r="L512" s="446"/>
      <c r="M512" s="398"/>
      <c r="N512" s="359"/>
      <c r="O512" s="447"/>
      <c r="Q512" s="478"/>
      <c r="T512" s="478"/>
    </row>
    <row r="513" spans="1:20" s="16" customFormat="1" ht="11.1" customHeight="1" x14ac:dyDescent="0.15">
      <c r="A513" s="448"/>
      <c r="B513" s="449"/>
      <c r="C513" s="450"/>
      <c r="D513" s="451"/>
      <c r="E513" s="452"/>
      <c r="F513" s="453"/>
      <c r="G513" s="454"/>
      <c r="H513" s="455"/>
      <c r="I513" s="456"/>
      <c r="J513" s="457"/>
      <c r="K513" s="452"/>
      <c r="L513" s="455"/>
      <c r="M513" s="458"/>
      <c r="N513" s="459"/>
      <c r="O513" s="460"/>
      <c r="Q513" s="478"/>
      <c r="T513" s="478"/>
    </row>
    <row r="514" spans="1:20" s="3" customFormat="1" ht="13.5" x14ac:dyDescent="0.15">
      <c r="A514" s="1"/>
      <c r="B514" s="2"/>
      <c r="C514" s="240"/>
      <c r="D514" s="4"/>
      <c r="E514" s="5"/>
      <c r="F514" s="6"/>
      <c r="G514" s="7"/>
      <c r="H514" s="8"/>
      <c r="I514" s="9"/>
      <c r="K514" s="5"/>
      <c r="N514" s="8" t="s">
        <v>581</v>
      </c>
      <c r="O514" s="5">
        <v>11</v>
      </c>
      <c r="P514" s="472"/>
      <c r="Q514" s="476"/>
      <c r="T514" s="476"/>
    </row>
    <row r="515" spans="1:20" s="10" customFormat="1" ht="30" customHeight="1" x14ac:dyDescent="0.15">
      <c r="A515" s="1089" t="s">
        <v>1800</v>
      </c>
      <c r="B515" s="1090"/>
      <c r="C515" s="1090"/>
      <c r="D515" s="1090"/>
      <c r="E515" s="1090"/>
      <c r="F515" s="1090"/>
      <c r="G515" s="1090"/>
      <c r="H515" s="1090"/>
      <c r="I515" s="1090"/>
      <c r="J515" s="1090"/>
      <c r="K515" s="1090"/>
      <c r="L515" s="1090"/>
      <c r="M515" s="1090"/>
      <c r="N515" s="1090"/>
      <c r="O515" s="1091"/>
      <c r="P515" s="473"/>
      <c r="Q515" s="477"/>
      <c r="T515" s="477"/>
    </row>
    <row r="516" spans="1:20" s="10" customFormat="1" ht="13.5" customHeight="1" x14ac:dyDescent="0.15">
      <c r="A516" s="274"/>
      <c r="B516" s="27" t="s">
        <v>1828</v>
      </c>
      <c r="C516" s="275"/>
      <c r="D516" s="275"/>
      <c r="E516" s="275"/>
      <c r="F516" s="275"/>
      <c r="G516" s="275"/>
      <c r="H516" s="275"/>
      <c r="I516" s="275"/>
      <c r="J516" s="275"/>
      <c r="K516" s="275"/>
      <c r="L516" s="275"/>
      <c r="M516" s="275"/>
      <c r="N516" s="275"/>
      <c r="O516" s="276"/>
      <c r="P516" s="473"/>
      <c r="Q516" s="477"/>
      <c r="T516" s="477"/>
    </row>
    <row r="517" spans="1:20" s="10" customFormat="1" ht="15.95" customHeight="1" x14ac:dyDescent="0.15">
      <c r="A517" s="1092" t="s">
        <v>6</v>
      </c>
      <c r="B517" s="1095" t="s">
        <v>34</v>
      </c>
      <c r="C517" s="1098" t="s">
        <v>9</v>
      </c>
      <c r="D517" s="1101" t="s">
        <v>1850</v>
      </c>
      <c r="E517" s="1102"/>
      <c r="F517" s="1102"/>
      <c r="G517" s="1102"/>
      <c r="H517" s="1102"/>
      <c r="I517" s="1103"/>
      <c r="J517" s="1101" t="s">
        <v>1851</v>
      </c>
      <c r="K517" s="1102"/>
      <c r="L517" s="1107"/>
      <c r="M517" s="1109" t="s">
        <v>1852</v>
      </c>
      <c r="N517" s="1102"/>
      <c r="O517" s="1103"/>
      <c r="P517" s="473"/>
      <c r="Q517" s="477"/>
      <c r="T517" s="477"/>
    </row>
    <row r="518" spans="1:20" s="10" customFormat="1" ht="15.95" customHeight="1" x14ac:dyDescent="0.15">
      <c r="A518" s="1093"/>
      <c r="B518" s="1096"/>
      <c r="C518" s="1099"/>
      <c r="D518" s="1104"/>
      <c r="E518" s="1105"/>
      <c r="F518" s="1105"/>
      <c r="G518" s="1105"/>
      <c r="H518" s="1105"/>
      <c r="I518" s="1106"/>
      <c r="J518" s="1104"/>
      <c r="K518" s="1105"/>
      <c r="L518" s="1108"/>
      <c r="M518" s="1110"/>
      <c r="N518" s="1105"/>
      <c r="O518" s="1106"/>
      <c r="P518" s="473"/>
      <c r="Q518" s="477"/>
      <c r="T518" s="477"/>
    </row>
    <row r="519" spans="1:20" s="3" customFormat="1" ht="15.95" customHeight="1" x14ac:dyDescent="0.15">
      <c r="A519" s="1094"/>
      <c r="B519" s="1097"/>
      <c r="C519" s="1100"/>
      <c r="D519" s="334" t="s">
        <v>4</v>
      </c>
      <c r="E519" s="296" t="s">
        <v>5</v>
      </c>
      <c r="F519" s="297"/>
      <c r="G519" s="298"/>
      <c r="H519" s="1111"/>
      <c r="I519" s="1112"/>
      <c r="J519" s="326" t="s">
        <v>4</v>
      </c>
      <c r="K519" s="296" t="s">
        <v>5</v>
      </c>
      <c r="L519" s="299"/>
      <c r="M519" s="300" t="s">
        <v>4</v>
      </c>
      <c r="N519" s="296" t="s">
        <v>5</v>
      </c>
      <c r="O519" s="327"/>
      <c r="P519" s="472"/>
      <c r="Q519" s="476"/>
      <c r="T519" s="476"/>
    </row>
    <row r="520" spans="1:20" s="436" customFormat="1" ht="11.1" customHeight="1" x14ac:dyDescent="0.15">
      <c r="A520" s="11"/>
      <c r="B520" s="232"/>
      <c r="C520" s="461" t="s">
        <v>1018</v>
      </c>
      <c r="D520" s="462"/>
      <c r="E520" s="24"/>
      <c r="F520" s="21"/>
      <c r="G520" s="22"/>
      <c r="H520" s="2"/>
      <c r="I520" s="336"/>
      <c r="J520" s="328"/>
      <c r="K520" s="13"/>
      <c r="L520" s="16"/>
      <c r="M520" s="231"/>
      <c r="N520" s="12"/>
      <c r="O520" s="329"/>
      <c r="P520" s="513"/>
      <c r="Q520" s="511"/>
      <c r="T520" s="511"/>
    </row>
    <row r="521" spans="1:20" s="436" customFormat="1" ht="11.1" customHeight="1" x14ac:dyDescent="0.15">
      <c r="A521" s="358"/>
      <c r="B521" s="232" t="s">
        <v>855</v>
      </c>
      <c r="C521" s="469">
        <v>1.68</v>
      </c>
      <c r="D521" s="462"/>
      <c r="E521" s="24"/>
      <c r="F521" s="21"/>
      <c r="G521" s="22"/>
      <c r="H521" s="2"/>
      <c r="I521" s="336"/>
      <c r="J521" s="318"/>
      <c r="K521" s="24"/>
      <c r="L521" s="2"/>
      <c r="M521" s="231"/>
      <c r="N521" s="12"/>
      <c r="O521" s="329"/>
      <c r="P521" s="513"/>
      <c r="Q521" s="511"/>
      <c r="T521" s="511"/>
    </row>
    <row r="522" spans="1:20" s="436" customFormat="1" ht="11.1" customHeight="1" x14ac:dyDescent="0.15">
      <c r="A522" s="360"/>
      <c r="B522" s="463" t="s">
        <v>833</v>
      </c>
      <c r="C522" s="464" t="s">
        <v>856</v>
      </c>
      <c r="D522" s="465">
        <v>1</v>
      </c>
      <c r="E522" s="246" t="s">
        <v>628</v>
      </c>
      <c r="F522" s="466"/>
      <c r="G522" s="467"/>
      <c r="H522" s="239"/>
      <c r="I522" s="338"/>
      <c r="J522" s="320">
        <v>1</v>
      </c>
      <c r="K522" s="23" t="s">
        <v>1211</v>
      </c>
      <c r="L522" s="578"/>
      <c r="M522" s="231"/>
      <c r="N522" s="12"/>
      <c r="O522" s="329"/>
      <c r="P522" s="513"/>
      <c r="Q522" s="511"/>
      <c r="R522" s="513"/>
      <c r="T522" s="511"/>
    </row>
    <row r="523" spans="1:20" s="436" customFormat="1" ht="11.1" customHeight="1" x14ac:dyDescent="0.15">
      <c r="A523" s="247"/>
      <c r="B523" s="232"/>
      <c r="C523" s="461" t="s">
        <v>1018</v>
      </c>
      <c r="D523" s="462"/>
      <c r="E523" s="24"/>
      <c r="F523" s="21"/>
      <c r="G523" s="22"/>
      <c r="H523" s="2"/>
      <c r="I523" s="339"/>
      <c r="J523" s="580"/>
      <c r="K523" s="543"/>
      <c r="L523" s="581"/>
      <c r="M523" s="234"/>
      <c r="N523" s="245"/>
      <c r="O523" s="323"/>
      <c r="P523" s="513"/>
      <c r="Q523" s="511"/>
      <c r="T523" s="511"/>
    </row>
    <row r="524" spans="1:20" s="436" customFormat="1" ht="11.1" customHeight="1" x14ac:dyDescent="0.15">
      <c r="A524" s="358"/>
      <c r="B524" s="232" t="s">
        <v>858</v>
      </c>
      <c r="C524" s="469">
        <v>4.5</v>
      </c>
      <c r="D524" s="462"/>
      <c r="E524" s="24"/>
      <c r="F524" s="21"/>
      <c r="G524" s="22"/>
      <c r="H524" s="2"/>
      <c r="I524" s="339"/>
      <c r="J524" s="318"/>
      <c r="K524" s="24"/>
      <c r="L524" s="2"/>
      <c r="M524" s="233"/>
      <c r="N524" s="24"/>
      <c r="O524" s="319"/>
      <c r="P524" s="513"/>
      <c r="Q524" s="511"/>
      <c r="T524" s="511"/>
    </row>
    <row r="525" spans="1:20" s="436" customFormat="1" ht="11.1" customHeight="1" x14ac:dyDescent="0.15">
      <c r="A525" s="440"/>
      <c r="B525" s="463" t="s">
        <v>857</v>
      </c>
      <c r="C525" s="464" t="s">
        <v>829</v>
      </c>
      <c r="D525" s="465">
        <v>1</v>
      </c>
      <c r="E525" s="246" t="s">
        <v>628</v>
      </c>
      <c r="F525" s="466"/>
      <c r="G525" s="467"/>
      <c r="H525" s="239"/>
      <c r="I525" s="468"/>
      <c r="J525" s="320">
        <v>1</v>
      </c>
      <c r="K525" s="23" t="s">
        <v>1211</v>
      </c>
      <c r="L525" s="578"/>
      <c r="M525" s="317"/>
      <c r="N525" s="315"/>
      <c r="O525" s="325"/>
      <c r="P525" s="513"/>
      <c r="Q525" s="511"/>
      <c r="R525" s="513"/>
      <c r="T525" s="511"/>
    </row>
    <row r="526" spans="1:20" s="436" customFormat="1" ht="11.1" customHeight="1" x14ac:dyDescent="0.15">
      <c r="A526" s="247"/>
      <c r="B526" s="232"/>
      <c r="C526" s="461" t="s">
        <v>1018</v>
      </c>
      <c r="D526" s="462"/>
      <c r="E526" s="24"/>
      <c r="F526" s="21"/>
      <c r="G526" s="22"/>
      <c r="H526" s="2"/>
      <c r="I526" s="339"/>
      <c r="J526" s="580"/>
      <c r="K526" s="543"/>
      <c r="L526" s="581"/>
      <c r="M526" s="234"/>
      <c r="N526" s="245"/>
      <c r="O526" s="323"/>
      <c r="P526" s="513"/>
      <c r="Q526" s="511"/>
      <c r="T526" s="511"/>
    </row>
    <row r="527" spans="1:20" s="436" customFormat="1" ht="11.1" customHeight="1" x14ac:dyDescent="0.15">
      <c r="A527" s="358"/>
      <c r="B527" s="232" t="s">
        <v>859</v>
      </c>
      <c r="C527" s="469">
        <v>4.5</v>
      </c>
      <c r="D527" s="462"/>
      <c r="E527" s="24"/>
      <c r="F527" s="21"/>
      <c r="G527" s="22"/>
      <c r="H527" s="2"/>
      <c r="I527" s="339"/>
      <c r="J527" s="318"/>
      <c r="K527" s="24"/>
      <c r="L527" s="2"/>
      <c r="M527" s="233"/>
      <c r="N527" s="24"/>
      <c r="O527" s="319"/>
      <c r="P527" s="513"/>
      <c r="Q527" s="511"/>
      <c r="T527" s="511"/>
    </row>
    <row r="528" spans="1:20" s="436" customFormat="1" ht="11.1" customHeight="1" x14ac:dyDescent="0.15">
      <c r="A528" s="440"/>
      <c r="B528" s="463" t="s">
        <v>857</v>
      </c>
      <c r="C528" s="464" t="s">
        <v>829</v>
      </c>
      <c r="D528" s="465">
        <v>1</v>
      </c>
      <c r="E528" s="246" t="s">
        <v>628</v>
      </c>
      <c r="F528" s="466"/>
      <c r="G528" s="467"/>
      <c r="H528" s="239"/>
      <c r="I528" s="468"/>
      <c r="J528" s="320">
        <v>1</v>
      </c>
      <c r="K528" s="23" t="s">
        <v>1211</v>
      </c>
      <c r="L528" s="578"/>
      <c r="M528" s="317"/>
      <c r="N528" s="315"/>
      <c r="O528" s="325"/>
      <c r="P528" s="513"/>
      <c r="Q528" s="511"/>
      <c r="R528" s="513"/>
      <c r="T528" s="511"/>
    </row>
    <row r="529" spans="1:20" s="436" customFormat="1" ht="11.1" customHeight="1" x14ac:dyDescent="0.15">
      <c r="A529" s="247"/>
      <c r="B529" s="232"/>
      <c r="C529" s="461"/>
      <c r="D529" s="462"/>
      <c r="E529" s="24"/>
      <c r="F529" s="21"/>
      <c r="G529" s="22"/>
      <c r="H529" s="2"/>
      <c r="I529" s="339"/>
      <c r="J529" s="322"/>
      <c r="K529" s="245"/>
      <c r="L529" s="236"/>
      <c r="M529" s="234"/>
      <c r="N529" s="245"/>
      <c r="O529" s="323"/>
      <c r="Q529" s="511"/>
      <c r="T529" s="511"/>
    </row>
    <row r="530" spans="1:20" s="436" customFormat="1" ht="11.1" customHeight="1" x14ac:dyDescent="0.15">
      <c r="A530" s="358"/>
      <c r="B530" s="232"/>
      <c r="C530" s="461"/>
      <c r="D530" s="462"/>
      <c r="E530" s="24"/>
      <c r="F530" s="21"/>
      <c r="G530" s="22"/>
      <c r="H530" s="2"/>
      <c r="I530" s="339"/>
      <c r="J530" s="318"/>
      <c r="K530" s="24"/>
      <c r="L530" s="2"/>
      <c r="M530" s="233"/>
      <c r="N530" s="24"/>
      <c r="O530" s="319"/>
      <c r="Q530" s="511"/>
      <c r="T530" s="511"/>
    </row>
    <row r="531" spans="1:20" s="436" customFormat="1" ht="11.1" customHeight="1" x14ac:dyDescent="0.15">
      <c r="A531" s="440"/>
      <c r="B531" s="463" t="s">
        <v>812</v>
      </c>
      <c r="C531" s="474"/>
      <c r="D531" s="465">
        <v>1</v>
      </c>
      <c r="E531" s="246" t="s">
        <v>37</v>
      </c>
      <c r="F531" s="466"/>
      <c r="G531" s="467"/>
      <c r="H531" s="239"/>
      <c r="I531" s="468"/>
      <c r="J531" s="320">
        <v>1</v>
      </c>
      <c r="K531" s="23" t="s">
        <v>44</v>
      </c>
      <c r="L531" s="578"/>
      <c r="M531" s="317">
        <v>1</v>
      </c>
      <c r="N531" s="315" t="s">
        <v>44</v>
      </c>
      <c r="O531" s="325"/>
      <c r="P531" s="513"/>
      <c r="Q531" s="511"/>
      <c r="R531" s="517"/>
      <c r="T531" s="511"/>
    </row>
    <row r="532" spans="1:20" s="436" customFormat="1" ht="11.1" customHeight="1" x14ac:dyDescent="0.15">
      <c r="A532" s="247"/>
      <c r="B532" s="232"/>
      <c r="C532" s="461"/>
      <c r="D532" s="462"/>
      <c r="E532" s="24"/>
      <c r="F532" s="21"/>
      <c r="G532" s="22"/>
      <c r="H532" s="2"/>
      <c r="I532" s="339"/>
      <c r="J532" s="322"/>
      <c r="K532" s="245"/>
      <c r="L532" s="236"/>
      <c r="M532" s="234"/>
      <c r="N532" s="245"/>
      <c r="O532" s="323"/>
      <c r="Q532" s="511"/>
      <c r="T532" s="511"/>
    </row>
    <row r="533" spans="1:20" s="436" customFormat="1" ht="11.1" customHeight="1" x14ac:dyDescent="0.15">
      <c r="A533" s="358"/>
      <c r="B533" s="232"/>
      <c r="C533" s="461"/>
      <c r="D533" s="462"/>
      <c r="E533" s="24"/>
      <c r="F533" s="21"/>
      <c r="G533" s="22"/>
      <c r="H533" s="2"/>
      <c r="I533" s="339"/>
      <c r="J533" s="318"/>
      <c r="K533" s="24"/>
      <c r="L533" s="2"/>
      <c r="M533" s="233"/>
      <c r="N533" s="24"/>
      <c r="O533" s="319"/>
      <c r="Q533" s="511"/>
      <c r="T533" s="511"/>
    </row>
    <row r="534" spans="1:20" s="436" customFormat="1" ht="11.1" customHeight="1" x14ac:dyDescent="0.15">
      <c r="A534" s="440"/>
      <c r="B534" s="463" t="s">
        <v>814</v>
      </c>
      <c r="C534" s="464"/>
      <c r="D534" s="465">
        <v>1</v>
      </c>
      <c r="E534" s="246" t="s">
        <v>37</v>
      </c>
      <c r="F534" s="466"/>
      <c r="G534" s="467"/>
      <c r="H534" s="239"/>
      <c r="I534" s="468"/>
      <c r="J534" s="320">
        <v>1</v>
      </c>
      <c r="K534" s="23" t="s">
        <v>44</v>
      </c>
      <c r="L534" s="578"/>
      <c r="M534" s="317">
        <v>1</v>
      </c>
      <c r="N534" s="315" t="s">
        <v>44</v>
      </c>
      <c r="O534" s="325"/>
      <c r="Q534" s="511"/>
      <c r="R534" s="517"/>
      <c r="T534" s="511"/>
    </row>
    <row r="535" spans="1:20" s="436" customFormat="1" ht="11.1" customHeight="1" x14ac:dyDescent="0.15">
      <c r="A535" s="247"/>
      <c r="B535" s="232"/>
      <c r="C535" s="461"/>
      <c r="D535" s="462"/>
      <c r="E535" s="24"/>
      <c r="F535" s="21"/>
      <c r="G535" s="22"/>
      <c r="H535" s="2"/>
      <c r="I535" s="339"/>
      <c r="J535" s="322"/>
      <c r="K535" s="245"/>
      <c r="L535" s="236"/>
      <c r="M535" s="234"/>
      <c r="N535" s="245"/>
      <c r="O535" s="323"/>
      <c r="Q535" s="511"/>
      <c r="T535" s="511"/>
    </row>
    <row r="536" spans="1:20" s="436" customFormat="1" ht="11.1" customHeight="1" x14ac:dyDescent="0.15">
      <c r="A536" s="358"/>
      <c r="B536" s="232"/>
      <c r="C536" s="461"/>
      <c r="D536" s="462"/>
      <c r="E536" s="24"/>
      <c r="F536" s="21"/>
      <c r="G536" s="22"/>
      <c r="H536" s="2"/>
      <c r="I536" s="339"/>
      <c r="J536" s="318"/>
      <c r="K536" s="24"/>
      <c r="L536" s="2"/>
      <c r="M536" s="233"/>
      <c r="N536" s="24"/>
      <c r="O536" s="319"/>
      <c r="Q536" s="511"/>
      <c r="T536" s="511"/>
    </row>
    <row r="537" spans="1:20" s="436" customFormat="1" ht="11.1" customHeight="1" x14ac:dyDescent="0.15">
      <c r="A537" s="440"/>
      <c r="B537" s="463" t="s">
        <v>813</v>
      </c>
      <c r="C537" s="464"/>
      <c r="D537" s="465">
        <v>1</v>
      </c>
      <c r="E537" s="246" t="s">
        <v>37</v>
      </c>
      <c r="F537" s="466"/>
      <c r="G537" s="467"/>
      <c r="H537" s="239"/>
      <c r="I537" s="468"/>
      <c r="J537" s="320">
        <v>1</v>
      </c>
      <c r="K537" s="23" t="s">
        <v>44</v>
      </c>
      <c r="L537" s="578"/>
      <c r="M537" s="317">
        <v>1</v>
      </c>
      <c r="N537" s="315" t="s">
        <v>44</v>
      </c>
      <c r="O537" s="325"/>
      <c r="Q537" s="511"/>
      <c r="R537" s="517"/>
      <c r="T537" s="511"/>
    </row>
    <row r="538" spans="1:20" s="16" customFormat="1" ht="11.1" customHeight="1" x14ac:dyDescent="0.15">
      <c r="A538" s="247"/>
      <c r="B538" s="232"/>
      <c r="C538" s="461"/>
      <c r="D538" s="462"/>
      <c r="E538" s="24"/>
      <c r="F538" s="21"/>
      <c r="G538" s="22"/>
      <c r="H538" s="2"/>
      <c r="I538" s="339"/>
      <c r="J538" s="322"/>
      <c r="K538" s="245"/>
      <c r="L538" s="236"/>
      <c r="M538" s="234"/>
      <c r="N538" s="245"/>
      <c r="O538" s="323"/>
      <c r="Q538" s="478"/>
      <c r="T538" s="478"/>
    </row>
    <row r="539" spans="1:20" s="16" customFormat="1" ht="11.1" customHeight="1" x14ac:dyDescent="0.15">
      <c r="A539" s="358"/>
      <c r="B539" s="232"/>
      <c r="C539" s="469"/>
      <c r="D539" s="462"/>
      <c r="E539" s="24"/>
      <c r="F539" s="21"/>
      <c r="G539" s="22"/>
      <c r="H539" s="2"/>
      <c r="I539" s="339"/>
      <c r="J539" s="318"/>
      <c r="K539" s="24"/>
      <c r="L539" s="2"/>
      <c r="M539" s="233"/>
      <c r="N539" s="24"/>
      <c r="O539" s="319"/>
      <c r="Q539" s="478"/>
      <c r="T539" s="478"/>
    </row>
    <row r="540" spans="1:20" s="16" customFormat="1" ht="11.1" customHeight="1" x14ac:dyDescent="0.15">
      <c r="A540" s="440"/>
      <c r="B540" s="463" t="s">
        <v>1228</v>
      </c>
      <c r="C540" s="464"/>
      <c r="D540" s="465">
        <v>1</v>
      </c>
      <c r="E540" s="246" t="s">
        <v>37</v>
      </c>
      <c r="F540" s="466"/>
      <c r="G540" s="467"/>
      <c r="H540" s="239"/>
      <c r="I540" s="468"/>
      <c r="J540" s="320">
        <v>1</v>
      </c>
      <c r="K540" s="23" t="s">
        <v>44</v>
      </c>
      <c r="L540" s="578"/>
      <c r="M540" s="317">
        <v>1</v>
      </c>
      <c r="N540" s="315" t="s">
        <v>44</v>
      </c>
      <c r="O540" s="325"/>
      <c r="Q540" s="478"/>
      <c r="T540" s="478"/>
    </row>
    <row r="541" spans="1:20" s="16" customFormat="1" ht="11.1" customHeight="1" x14ac:dyDescent="0.15">
      <c r="A541" s="247"/>
      <c r="B541" s="232"/>
      <c r="C541" s="461"/>
      <c r="D541" s="462"/>
      <c r="E541" s="24"/>
      <c r="F541" s="21"/>
      <c r="G541" s="22"/>
      <c r="H541" s="2"/>
      <c r="I541" s="339"/>
      <c r="J541" s="331"/>
      <c r="K541" s="245"/>
      <c r="L541" s="236"/>
      <c r="M541" s="234"/>
      <c r="N541" s="235"/>
      <c r="O541" s="323"/>
      <c r="Q541" s="478"/>
      <c r="T541" s="478"/>
    </row>
    <row r="542" spans="1:20" s="16" customFormat="1" ht="11.1" customHeight="1" x14ac:dyDescent="0.15">
      <c r="A542" s="358"/>
      <c r="B542" s="232"/>
      <c r="C542" s="469"/>
      <c r="D542" s="462"/>
      <c r="E542" s="24"/>
      <c r="F542" s="21"/>
      <c r="G542" s="22"/>
      <c r="H542" s="2"/>
      <c r="I542" s="339"/>
      <c r="J542" s="332"/>
      <c r="K542" s="24"/>
      <c r="L542" s="2"/>
      <c r="M542" s="233"/>
      <c r="N542" s="232"/>
      <c r="O542" s="319"/>
      <c r="Q542" s="478"/>
      <c r="T542" s="478"/>
    </row>
    <row r="543" spans="1:20" s="16" customFormat="1" ht="11.1" customHeight="1" x14ac:dyDescent="0.15">
      <c r="A543" s="440"/>
      <c r="B543" s="463"/>
      <c r="C543" s="464"/>
      <c r="D543" s="465"/>
      <c r="E543" s="246"/>
      <c r="F543" s="466"/>
      <c r="G543" s="467"/>
      <c r="H543" s="239"/>
      <c r="I543" s="468"/>
      <c r="J543" s="333"/>
      <c r="K543" s="246"/>
      <c r="L543" s="239"/>
      <c r="M543" s="237"/>
      <c r="N543" s="238"/>
      <c r="O543" s="330"/>
      <c r="Q543" s="478"/>
      <c r="T543" s="478"/>
    </row>
    <row r="544" spans="1:20" s="16" customFormat="1" ht="11.1" customHeight="1" x14ac:dyDescent="0.15">
      <c r="A544" s="247"/>
      <c r="B544" s="232"/>
      <c r="C544" s="461"/>
      <c r="D544" s="462"/>
      <c r="E544" s="24"/>
      <c r="F544" s="21"/>
      <c r="G544" s="22"/>
      <c r="H544" s="2"/>
      <c r="I544" s="339"/>
      <c r="J544" s="331"/>
      <c r="K544" s="245"/>
      <c r="L544" s="236"/>
      <c r="M544" s="234"/>
      <c r="N544" s="235"/>
      <c r="O544" s="323"/>
      <c r="Q544" s="478"/>
      <c r="T544" s="478"/>
    </row>
    <row r="545" spans="1:20" s="16" customFormat="1" ht="11.1" customHeight="1" x14ac:dyDescent="0.15">
      <c r="A545" s="358"/>
      <c r="B545" s="232"/>
      <c r="C545" s="469"/>
      <c r="D545" s="462"/>
      <c r="E545" s="24"/>
      <c r="F545" s="21"/>
      <c r="G545" s="22"/>
      <c r="H545" s="2"/>
      <c r="I545" s="339"/>
      <c r="J545" s="332"/>
      <c r="K545" s="24"/>
      <c r="L545" s="2"/>
      <c r="M545" s="233"/>
      <c r="N545" s="232"/>
      <c r="O545" s="319"/>
      <c r="Q545" s="478"/>
      <c r="T545" s="478"/>
    </row>
    <row r="546" spans="1:20" s="16" customFormat="1" ht="11.1" customHeight="1" x14ac:dyDescent="0.15">
      <c r="A546" s="440"/>
      <c r="B546" s="463"/>
      <c r="C546" s="464"/>
      <c r="D546" s="465"/>
      <c r="E546" s="246"/>
      <c r="F546" s="466"/>
      <c r="G546" s="467"/>
      <c r="H546" s="239"/>
      <c r="I546" s="468"/>
      <c r="J546" s="333"/>
      <c r="K546" s="246"/>
      <c r="L546" s="239"/>
      <c r="M546" s="237"/>
      <c r="N546" s="238"/>
      <c r="O546" s="330"/>
      <c r="Q546" s="478"/>
      <c r="T546" s="478"/>
    </row>
    <row r="547" spans="1:20" s="16" customFormat="1" ht="11.1" customHeight="1" x14ac:dyDescent="0.15">
      <c r="A547" s="247"/>
      <c r="B547" s="232"/>
      <c r="C547" s="461"/>
      <c r="D547" s="462"/>
      <c r="E547" s="24"/>
      <c r="F547" s="21"/>
      <c r="G547" s="22"/>
      <c r="H547" s="2"/>
      <c r="I547" s="339"/>
      <c r="J547" s="331"/>
      <c r="K547" s="245"/>
      <c r="L547" s="236"/>
      <c r="M547" s="234"/>
      <c r="N547" s="235"/>
      <c r="O547" s="323"/>
      <c r="Q547" s="478"/>
      <c r="T547" s="478"/>
    </row>
    <row r="548" spans="1:20" s="16" customFormat="1" ht="11.1" customHeight="1" x14ac:dyDescent="0.15">
      <c r="A548" s="358"/>
      <c r="B548" s="232"/>
      <c r="C548" s="469"/>
      <c r="D548" s="462"/>
      <c r="E548" s="24"/>
      <c r="F548" s="21"/>
      <c r="G548" s="22"/>
      <c r="H548" s="2"/>
      <c r="I548" s="339"/>
      <c r="J548" s="332"/>
      <c r="K548" s="24"/>
      <c r="L548" s="2"/>
      <c r="M548" s="233"/>
      <c r="N548" s="232"/>
      <c r="O548" s="319"/>
      <c r="Q548" s="478"/>
      <c r="T548" s="478"/>
    </row>
    <row r="549" spans="1:20" s="16" customFormat="1" ht="11.1" customHeight="1" x14ac:dyDescent="0.15">
      <c r="A549" s="440"/>
      <c r="B549" s="480"/>
      <c r="C549" s="464"/>
      <c r="D549" s="465"/>
      <c r="E549" s="246"/>
      <c r="F549" s="466"/>
      <c r="G549" s="467"/>
      <c r="H549" s="239"/>
      <c r="I549" s="468"/>
      <c r="J549" s="333"/>
      <c r="K549" s="246"/>
      <c r="L549" s="239"/>
      <c r="M549" s="237"/>
      <c r="N549" s="238"/>
      <c r="O549" s="330"/>
      <c r="Q549" s="478"/>
      <c r="T549" s="478"/>
    </row>
    <row r="550" spans="1:20" s="16" customFormat="1" ht="11.1" customHeight="1" x14ac:dyDescent="0.15">
      <c r="A550" s="247"/>
      <c r="B550" s="232"/>
      <c r="C550" s="461"/>
      <c r="D550" s="462"/>
      <c r="E550" s="24"/>
      <c r="F550" s="21"/>
      <c r="G550" s="22"/>
      <c r="H550" s="2"/>
      <c r="I550" s="339"/>
      <c r="J550" s="331"/>
      <c r="K550" s="245"/>
      <c r="L550" s="236"/>
      <c r="M550" s="234"/>
      <c r="N550" s="235"/>
      <c r="O550" s="323"/>
      <c r="Q550" s="478"/>
      <c r="T550" s="478"/>
    </row>
    <row r="551" spans="1:20" s="16" customFormat="1" ht="11.1" customHeight="1" x14ac:dyDescent="0.15">
      <c r="A551" s="358"/>
      <c r="B551" s="232"/>
      <c r="C551" s="469"/>
      <c r="D551" s="462"/>
      <c r="E551" s="24"/>
      <c r="F551" s="21"/>
      <c r="G551" s="22"/>
      <c r="H551" s="2"/>
      <c r="I551" s="339"/>
      <c r="J551" s="332"/>
      <c r="K551" s="24"/>
      <c r="L551" s="2"/>
      <c r="M551" s="233"/>
      <c r="N551" s="232"/>
      <c r="O551" s="319"/>
      <c r="Q551" s="478"/>
      <c r="T551" s="478"/>
    </row>
    <row r="552" spans="1:20" s="16" customFormat="1" ht="11.1" customHeight="1" x14ac:dyDescent="0.15">
      <c r="A552" s="440"/>
      <c r="B552" s="463"/>
      <c r="C552" s="464"/>
      <c r="D552" s="465"/>
      <c r="E552" s="246"/>
      <c r="F552" s="466"/>
      <c r="G552" s="467"/>
      <c r="H552" s="239"/>
      <c r="I552" s="468"/>
      <c r="J552" s="333"/>
      <c r="K552" s="246"/>
      <c r="L552" s="239"/>
      <c r="M552" s="237"/>
      <c r="N552" s="238"/>
      <c r="O552" s="330"/>
      <c r="Q552" s="478"/>
      <c r="T552" s="478"/>
    </row>
    <row r="553" spans="1:20" s="16" customFormat="1" ht="11.1" customHeight="1" x14ac:dyDescent="0.15">
      <c r="A553" s="247"/>
      <c r="B553" s="232"/>
      <c r="C553" s="461"/>
      <c r="D553" s="462"/>
      <c r="E553" s="24"/>
      <c r="F553" s="21"/>
      <c r="G553" s="22"/>
      <c r="H553" s="2"/>
      <c r="I553" s="339"/>
      <c r="J553" s="331"/>
      <c r="K553" s="245"/>
      <c r="L553" s="236"/>
      <c r="M553" s="234"/>
      <c r="N553" s="235"/>
      <c r="O553" s="323"/>
      <c r="Q553" s="478"/>
      <c r="T553" s="478"/>
    </row>
    <row r="554" spans="1:20" s="16" customFormat="1" ht="11.1" customHeight="1" x14ac:dyDescent="0.15">
      <c r="A554" s="358"/>
      <c r="B554" s="232"/>
      <c r="C554" s="469"/>
      <c r="D554" s="462"/>
      <c r="E554" s="24"/>
      <c r="F554" s="21"/>
      <c r="G554" s="22"/>
      <c r="H554" s="2"/>
      <c r="I554" s="339"/>
      <c r="J554" s="332"/>
      <c r="K554" s="24"/>
      <c r="L554" s="2"/>
      <c r="M554" s="233"/>
      <c r="N554" s="232"/>
      <c r="O554" s="319"/>
      <c r="Q554" s="478"/>
      <c r="T554" s="478"/>
    </row>
    <row r="555" spans="1:20" s="16" customFormat="1" ht="11.1" customHeight="1" x14ac:dyDescent="0.15">
      <c r="A555" s="440"/>
      <c r="B555" s="463"/>
      <c r="C555" s="464"/>
      <c r="D555" s="465"/>
      <c r="E555" s="246"/>
      <c r="F555" s="466"/>
      <c r="G555" s="467"/>
      <c r="H555" s="239"/>
      <c r="I555" s="468"/>
      <c r="J555" s="333"/>
      <c r="K555" s="246"/>
      <c r="L555" s="239"/>
      <c r="M555" s="237"/>
      <c r="N555" s="238"/>
      <c r="O555" s="330"/>
      <c r="Q555" s="478"/>
      <c r="T555" s="478"/>
    </row>
    <row r="556" spans="1:20" s="16" customFormat="1" ht="11.1" customHeight="1" x14ac:dyDescent="0.15">
      <c r="A556" s="247"/>
      <c r="B556" s="232"/>
      <c r="C556" s="461"/>
      <c r="D556" s="462"/>
      <c r="E556" s="24"/>
      <c r="F556" s="21"/>
      <c r="G556" s="22"/>
      <c r="H556" s="2"/>
      <c r="I556" s="339"/>
      <c r="J556" s="331"/>
      <c r="K556" s="245"/>
      <c r="L556" s="236"/>
      <c r="M556" s="234"/>
      <c r="N556" s="235"/>
      <c r="O556" s="323"/>
      <c r="Q556" s="478"/>
      <c r="T556" s="478"/>
    </row>
    <row r="557" spans="1:20" s="16" customFormat="1" ht="11.1" customHeight="1" x14ac:dyDescent="0.15">
      <c r="A557" s="358"/>
      <c r="B557" s="232"/>
      <c r="C557" s="469"/>
      <c r="D557" s="462"/>
      <c r="E557" s="24"/>
      <c r="F557" s="21"/>
      <c r="G557" s="22"/>
      <c r="H557" s="2"/>
      <c r="I557" s="339"/>
      <c r="J557" s="332"/>
      <c r="K557" s="24"/>
      <c r="L557" s="2"/>
      <c r="M557" s="233"/>
      <c r="N557" s="232"/>
      <c r="O557" s="319"/>
      <c r="Q557" s="478"/>
      <c r="T557" s="478"/>
    </row>
    <row r="558" spans="1:20" s="16" customFormat="1" ht="11.1" customHeight="1" x14ac:dyDescent="0.15">
      <c r="A558" s="440"/>
      <c r="B558" s="463"/>
      <c r="C558" s="464"/>
      <c r="D558" s="465"/>
      <c r="E558" s="246"/>
      <c r="F558" s="466"/>
      <c r="G558" s="467"/>
      <c r="H558" s="239"/>
      <c r="I558" s="468"/>
      <c r="J558" s="333"/>
      <c r="K558" s="246"/>
      <c r="L558" s="239"/>
      <c r="M558" s="237"/>
      <c r="N558" s="238"/>
      <c r="O558" s="330"/>
      <c r="Q558" s="478"/>
      <c r="T558" s="478"/>
    </row>
    <row r="559" spans="1:20" s="16" customFormat="1" ht="11.1" customHeight="1" x14ac:dyDescent="0.15">
      <c r="A559" s="247"/>
      <c r="B559" s="232"/>
      <c r="C559" s="461"/>
      <c r="D559" s="462"/>
      <c r="E559" s="24"/>
      <c r="F559" s="21"/>
      <c r="G559" s="22"/>
      <c r="H559" s="2"/>
      <c r="I559" s="339"/>
      <c r="J559" s="331"/>
      <c r="K559" s="245"/>
      <c r="L559" s="236"/>
      <c r="M559" s="234"/>
      <c r="N559" s="235"/>
      <c r="O559" s="323"/>
      <c r="Q559" s="478"/>
      <c r="T559" s="478"/>
    </row>
    <row r="560" spans="1:20" s="16" customFormat="1" ht="11.1" customHeight="1" x14ac:dyDescent="0.15">
      <c r="A560" s="358"/>
      <c r="B560" s="445"/>
      <c r="C560" s="469"/>
      <c r="D560" s="462"/>
      <c r="E560" s="24"/>
      <c r="F560" s="21"/>
      <c r="G560" s="22"/>
      <c r="H560" s="2"/>
      <c r="I560" s="391"/>
      <c r="J560" s="427"/>
      <c r="K560" s="387"/>
      <c r="L560" s="446"/>
      <c r="M560" s="398"/>
      <c r="N560" s="359"/>
      <c r="O560" s="447"/>
      <c r="Q560" s="478"/>
      <c r="T560" s="478"/>
    </row>
    <row r="561" spans="1:20" s="16" customFormat="1" ht="11.1" customHeight="1" x14ac:dyDescent="0.15">
      <c r="A561" s="440"/>
      <c r="B561" s="463"/>
      <c r="C561" s="464"/>
      <c r="D561" s="465"/>
      <c r="E561" s="246"/>
      <c r="F561" s="466"/>
      <c r="G561" s="467"/>
      <c r="H561" s="239"/>
      <c r="I561" s="468"/>
      <c r="J561" s="333"/>
      <c r="K561" s="246"/>
      <c r="L561" s="239"/>
      <c r="M561" s="237"/>
      <c r="N561" s="238"/>
      <c r="O561" s="330"/>
      <c r="Q561" s="478"/>
      <c r="T561" s="478"/>
    </row>
    <row r="562" spans="1:20" s="16" customFormat="1" ht="11.1" customHeight="1" x14ac:dyDescent="0.15">
      <c r="A562" s="441"/>
      <c r="B562" s="442"/>
      <c r="C562" s="443"/>
      <c r="D562" s="435"/>
      <c r="E562" s="387"/>
      <c r="F562" s="388"/>
      <c r="G562" s="389"/>
      <c r="H562" s="444"/>
      <c r="I562" s="391"/>
      <c r="J562" s="427"/>
      <c r="K562" s="387"/>
      <c r="L562" s="390"/>
      <c r="M562" s="398"/>
      <c r="N562" s="359"/>
      <c r="O562" s="399"/>
      <c r="Q562" s="478"/>
      <c r="T562" s="478"/>
    </row>
    <row r="563" spans="1:20" s="16" customFormat="1" ht="11.1" customHeight="1" x14ac:dyDescent="0.15">
      <c r="A563" s="247"/>
      <c r="B563" s="445"/>
      <c r="C563" s="443"/>
      <c r="D563" s="435"/>
      <c r="E563" s="387"/>
      <c r="F563" s="388"/>
      <c r="G563" s="389"/>
      <c r="H563" s="390"/>
      <c r="I563" s="391"/>
      <c r="J563" s="427"/>
      <c r="K563" s="387"/>
      <c r="L563" s="446"/>
      <c r="M563" s="398"/>
      <c r="N563" s="359"/>
      <c r="O563" s="447"/>
      <c r="P563" s="478">
        <v>0</v>
      </c>
      <c r="Q563" s="478"/>
      <c r="T563" s="478"/>
    </row>
    <row r="564" spans="1:20" s="16" customFormat="1" ht="11.1" customHeight="1" x14ac:dyDescent="0.15">
      <c r="A564" s="448"/>
      <c r="B564" s="449"/>
      <c r="C564" s="450"/>
      <c r="D564" s="451"/>
      <c r="E564" s="452"/>
      <c r="F564" s="453"/>
      <c r="G564" s="454"/>
      <c r="H564" s="455"/>
      <c r="I564" s="456"/>
      <c r="J564" s="457"/>
      <c r="K564" s="452"/>
      <c r="L564" s="455"/>
      <c r="M564" s="458"/>
      <c r="N564" s="459"/>
      <c r="O564" s="460"/>
      <c r="Q564" s="478"/>
      <c r="T564" s="478"/>
    </row>
    <row r="565" spans="1:20" s="3" customFormat="1" ht="13.5" x14ac:dyDescent="0.15">
      <c r="A565" s="1"/>
      <c r="B565" s="2"/>
      <c r="C565" s="240"/>
      <c r="D565" s="4"/>
      <c r="E565" s="5"/>
      <c r="F565" s="6"/>
      <c r="G565" s="7"/>
      <c r="H565" s="8"/>
      <c r="I565" s="9"/>
      <c r="K565" s="5"/>
      <c r="N565" s="8" t="s">
        <v>581</v>
      </c>
      <c r="O565" s="5">
        <v>12</v>
      </c>
      <c r="P565" s="472"/>
      <c r="Q565" s="476"/>
      <c r="T565" s="476"/>
    </row>
    <row r="566" spans="1:20" s="10" customFormat="1" ht="30" customHeight="1" x14ac:dyDescent="0.15">
      <c r="A566" s="1089" t="s">
        <v>1800</v>
      </c>
      <c r="B566" s="1090"/>
      <c r="C566" s="1090"/>
      <c r="D566" s="1090"/>
      <c r="E566" s="1090"/>
      <c r="F566" s="1090"/>
      <c r="G566" s="1090"/>
      <c r="H566" s="1090"/>
      <c r="I566" s="1090"/>
      <c r="J566" s="1090"/>
      <c r="K566" s="1090"/>
      <c r="L566" s="1090"/>
      <c r="M566" s="1090"/>
      <c r="N566" s="1090"/>
      <c r="O566" s="1091"/>
      <c r="P566" s="473"/>
      <c r="Q566" s="477"/>
      <c r="T566" s="477"/>
    </row>
    <row r="567" spans="1:20" s="10" customFormat="1" ht="13.5" customHeight="1" x14ac:dyDescent="0.15">
      <c r="A567" s="274"/>
      <c r="B567" s="27" t="s">
        <v>1828</v>
      </c>
      <c r="C567" s="275"/>
      <c r="D567" s="275"/>
      <c r="E567" s="275"/>
      <c r="F567" s="275"/>
      <c r="G567" s="275"/>
      <c r="H567" s="275"/>
      <c r="I567" s="275"/>
      <c r="J567" s="275"/>
      <c r="K567" s="275"/>
      <c r="L567" s="275"/>
      <c r="M567" s="275"/>
      <c r="N567" s="275"/>
      <c r="O567" s="276"/>
      <c r="P567" s="473"/>
      <c r="Q567" s="477"/>
      <c r="T567" s="477"/>
    </row>
    <row r="568" spans="1:20" s="10" customFormat="1" ht="15.95" customHeight="1" x14ac:dyDescent="0.15">
      <c r="A568" s="1092" t="s">
        <v>6</v>
      </c>
      <c r="B568" s="1095" t="s">
        <v>34</v>
      </c>
      <c r="C568" s="1098" t="s">
        <v>9</v>
      </c>
      <c r="D568" s="1101" t="s">
        <v>1850</v>
      </c>
      <c r="E568" s="1102"/>
      <c r="F568" s="1102"/>
      <c r="G568" s="1102"/>
      <c r="H568" s="1102"/>
      <c r="I568" s="1103"/>
      <c r="J568" s="1101" t="s">
        <v>1851</v>
      </c>
      <c r="K568" s="1102"/>
      <c r="L568" s="1107"/>
      <c r="M568" s="1109" t="s">
        <v>1852</v>
      </c>
      <c r="N568" s="1102"/>
      <c r="O568" s="1103"/>
      <c r="P568" s="473"/>
      <c r="Q568" s="477"/>
      <c r="T568" s="477"/>
    </row>
    <row r="569" spans="1:20" s="10" customFormat="1" ht="15.95" customHeight="1" x14ac:dyDescent="0.15">
      <c r="A569" s="1093"/>
      <c r="B569" s="1096"/>
      <c r="C569" s="1099"/>
      <c r="D569" s="1104"/>
      <c r="E569" s="1105"/>
      <c r="F569" s="1105"/>
      <c r="G569" s="1105"/>
      <c r="H569" s="1105"/>
      <c r="I569" s="1106"/>
      <c r="J569" s="1104"/>
      <c r="K569" s="1105"/>
      <c r="L569" s="1108"/>
      <c r="M569" s="1110"/>
      <c r="N569" s="1105"/>
      <c r="O569" s="1106"/>
      <c r="P569" s="473"/>
      <c r="Q569" s="477"/>
      <c r="T569" s="477"/>
    </row>
    <row r="570" spans="1:20" s="3" customFormat="1" ht="15.95" customHeight="1" x14ac:dyDescent="0.15">
      <c r="A570" s="1094"/>
      <c r="B570" s="1097"/>
      <c r="C570" s="1100"/>
      <c r="D570" s="334" t="s">
        <v>4</v>
      </c>
      <c r="E570" s="296" t="s">
        <v>5</v>
      </c>
      <c r="F570" s="297"/>
      <c r="G570" s="298"/>
      <c r="H570" s="1111"/>
      <c r="I570" s="1112"/>
      <c r="J570" s="326" t="s">
        <v>4</v>
      </c>
      <c r="K570" s="296" t="s">
        <v>5</v>
      </c>
      <c r="L570" s="299"/>
      <c r="M570" s="300" t="s">
        <v>4</v>
      </c>
      <c r="N570" s="296" t="s">
        <v>5</v>
      </c>
      <c r="O570" s="327"/>
      <c r="P570" s="472"/>
      <c r="Q570" s="476"/>
      <c r="T570" s="476"/>
    </row>
    <row r="571" spans="1:20" s="16" customFormat="1" ht="11.1" customHeight="1" x14ac:dyDescent="0.15">
      <c r="A571" s="11"/>
      <c r="B571" s="232"/>
      <c r="C571" s="461"/>
      <c r="D571" s="462"/>
      <c r="E571" s="24"/>
      <c r="F571" s="21"/>
      <c r="G571" s="22"/>
      <c r="H571" s="2"/>
      <c r="I571" s="336"/>
      <c r="J571" s="328"/>
      <c r="K571" s="13"/>
      <c r="M571" s="231"/>
      <c r="N571" s="12"/>
      <c r="O571" s="329"/>
      <c r="P571" s="471"/>
      <c r="Q571" s="478"/>
      <c r="T571" s="478"/>
    </row>
    <row r="572" spans="1:20" s="16" customFormat="1" ht="11.1" customHeight="1" x14ac:dyDescent="0.15">
      <c r="A572" s="358"/>
      <c r="B572" s="232"/>
      <c r="C572" s="469"/>
      <c r="D572" s="462"/>
      <c r="E572" s="24"/>
      <c r="F572" s="21"/>
      <c r="G572" s="22"/>
      <c r="H572" s="2"/>
      <c r="I572" s="336"/>
      <c r="J572" s="328"/>
      <c r="K572" s="13"/>
      <c r="M572" s="231"/>
      <c r="N572" s="12"/>
      <c r="O572" s="329"/>
      <c r="P572" s="471"/>
      <c r="Q572" s="478"/>
      <c r="T572" s="478"/>
    </row>
    <row r="573" spans="1:20" s="16" customFormat="1" ht="11.1" customHeight="1" x14ac:dyDescent="0.15">
      <c r="A573" s="360" t="s">
        <v>990</v>
      </c>
      <c r="B573" s="361" t="s">
        <v>679</v>
      </c>
      <c r="C573" s="464"/>
      <c r="D573" s="465"/>
      <c r="E573" s="246"/>
      <c r="F573" s="466"/>
      <c r="G573" s="467"/>
      <c r="H573" s="239"/>
      <c r="I573" s="338"/>
      <c r="J573" s="328"/>
      <c r="K573" s="13"/>
      <c r="M573" s="231"/>
      <c r="N573" s="12"/>
      <c r="O573" s="329"/>
      <c r="P573" s="471"/>
      <c r="Q573" s="478"/>
      <c r="R573" s="471"/>
      <c r="T573" s="478"/>
    </row>
    <row r="574" spans="1:20" s="436" customFormat="1" ht="11.1" customHeight="1" x14ac:dyDescent="0.15">
      <c r="A574" s="247"/>
      <c r="B574" s="232"/>
      <c r="C574" s="461" t="s">
        <v>1018</v>
      </c>
      <c r="D574" s="462"/>
      <c r="E574" s="24"/>
      <c r="F574" s="21"/>
      <c r="G574" s="22"/>
      <c r="H574" s="2"/>
      <c r="I574" s="339"/>
      <c r="J574" s="580"/>
      <c r="K574" s="543"/>
      <c r="L574" s="581"/>
      <c r="M574" s="542"/>
      <c r="N574" s="543"/>
      <c r="O574" s="544"/>
      <c r="P574" s="513"/>
      <c r="Q574" s="511"/>
      <c r="T574" s="511"/>
    </row>
    <row r="575" spans="1:20" s="436" customFormat="1" ht="11.1" customHeight="1" x14ac:dyDescent="0.15">
      <c r="A575" s="358"/>
      <c r="B575" s="232" t="s">
        <v>860</v>
      </c>
      <c r="C575" s="469">
        <v>4.2300000000000004</v>
      </c>
      <c r="D575" s="462"/>
      <c r="E575" s="24"/>
      <c r="F575" s="21"/>
      <c r="G575" s="22"/>
      <c r="H575" s="2"/>
      <c r="I575" s="339"/>
      <c r="J575" s="318"/>
      <c r="K575" s="24"/>
      <c r="L575" s="2"/>
      <c r="M575" s="233"/>
      <c r="N575" s="24"/>
      <c r="O575" s="319"/>
      <c r="P575" s="513"/>
      <c r="Q575" s="511"/>
      <c r="T575" s="511"/>
    </row>
    <row r="576" spans="1:20" s="436" customFormat="1" ht="11.1" customHeight="1" x14ac:dyDescent="0.15">
      <c r="A576" s="440"/>
      <c r="B576" s="463" t="s">
        <v>861</v>
      </c>
      <c r="C576" s="464" t="s">
        <v>862</v>
      </c>
      <c r="D576" s="465">
        <v>1</v>
      </c>
      <c r="E576" s="246" t="s">
        <v>628</v>
      </c>
      <c r="F576" s="466"/>
      <c r="G576" s="467"/>
      <c r="H576" s="239"/>
      <c r="I576" s="468"/>
      <c r="J576" s="320"/>
      <c r="K576" s="23"/>
      <c r="L576" s="22"/>
      <c r="M576" s="244">
        <v>1</v>
      </c>
      <c r="N576" s="23" t="s">
        <v>1211</v>
      </c>
      <c r="O576" s="321"/>
      <c r="P576" s="513"/>
      <c r="Q576" s="511"/>
      <c r="R576" s="513"/>
      <c r="T576" s="511"/>
    </row>
    <row r="577" spans="1:20" s="436" customFormat="1" ht="11.1" customHeight="1" x14ac:dyDescent="0.15">
      <c r="A577" s="247"/>
      <c r="B577" s="232"/>
      <c r="C577" s="461" t="s">
        <v>1018</v>
      </c>
      <c r="D577" s="462"/>
      <c r="E577" s="24"/>
      <c r="F577" s="21"/>
      <c r="G577" s="22"/>
      <c r="H577" s="2"/>
      <c r="I577" s="339"/>
      <c r="J577" s="322"/>
      <c r="K577" s="245"/>
      <c r="L577" s="236"/>
      <c r="M577" s="542"/>
      <c r="N577" s="543"/>
      <c r="O577" s="544"/>
      <c r="P577" s="513"/>
      <c r="Q577" s="511"/>
      <c r="T577" s="511"/>
    </row>
    <row r="578" spans="1:20" s="436" customFormat="1" ht="11.1" customHeight="1" x14ac:dyDescent="0.15">
      <c r="A578" s="358"/>
      <c r="B578" s="232" t="s">
        <v>863</v>
      </c>
      <c r="C578" s="469">
        <v>1.89</v>
      </c>
      <c r="D578" s="462"/>
      <c r="E578" s="24"/>
      <c r="F578" s="21"/>
      <c r="G578" s="22"/>
      <c r="H578" s="2"/>
      <c r="I578" s="339"/>
      <c r="J578" s="318"/>
      <c r="K578" s="24"/>
      <c r="L578" s="2"/>
      <c r="M578" s="233"/>
      <c r="N578" s="24"/>
      <c r="O578" s="319"/>
      <c r="P578" s="513"/>
      <c r="Q578" s="511"/>
      <c r="T578" s="511"/>
    </row>
    <row r="579" spans="1:20" s="436" customFormat="1" ht="11.1" customHeight="1" x14ac:dyDescent="0.15">
      <c r="A579" s="440"/>
      <c r="B579" s="463" t="s">
        <v>864</v>
      </c>
      <c r="C579" s="464" t="s">
        <v>767</v>
      </c>
      <c r="D579" s="465">
        <v>1</v>
      </c>
      <c r="E579" s="246" t="s">
        <v>628</v>
      </c>
      <c r="F579" s="466"/>
      <c r="G579" s="467"/>
      <c r="H579" s="239"/>
      <c r="I579" s="468"/>
      <c r="J579" s="324"/>
      <c r="K579" s="315"/>
      <c r="L579" s="316"/>
      <c r="M579" s="244">
        <v>1</v>
      </c>
      <c r="N579" s="23" t="s">
        <v>1211</v>
      </c>
      <c r="O579" s="321"/>
      <c r="P579" s="513"/>
      <c r="Q579" s="511"/>
      <c r="R579" s="513"/>
      <c r="T579" s="511"/>
    </row>
    <row r="580" spans="1:20" s="436" customFormat="1" ht="11.1" customHeight="1" x14ac:dyDescent="0.15">
      <c r="A580" s="247"/>
      <c r="B580" s="232"/>
      <c r="C580" s="461" t="s">
        <v>1018</v>
      </c>
      <c r="D580" s="462"/>
      <c r="E580" s="24"/>
      <c r="F580" s="21"/>
      <c r="G580" s="22"/>
      <c r="H580" s="2"/>
      <c r="I580" s="339"/>
      <c r="J580" s="322"/>
      <c r="K580" s="245"/>
      <c r="L580" s="236"/>
      <c r="M580" s="542"/>
      <c r="N580" s="543"/>
      <c r="O580" s="544"/>
      <c r="P580" s="513"/>
      <c r="Q580" s="511"/>
      <c r="T580" s="511"/>
    </row>
    <row r="581" spans="1:20" s="436" customFormat="1" ht="11.1" customHeight="1" x14ac:dyDescent="0.15">
      <c r="A581" s="358"/>
      <c r="B581" s="232" t="s">
        <v>865</v>
      </c>
      <c r="C581" s="469">
        <v>1.89</v>
      </c>
      <c r="D581" s="462"/>
      <c r="E581" s="24"/>
      <c r="F581" s="21"/>
      <c r="G581" s="22"/>
      <c r="H581" s="2"/>
      <c r="I581" s="339"/>
      <c r="J581" s="318"/>
      <c r="K581" s="24"/>
      <c r="L581" s="2"/>
      <c r="M581" s="233"/>
      <c r="N581" s="24"/>
      <c r="O581" s="319"/>
      <c r="P581" s="513"/>
      <c r="Q581" s="511"/>
      <c r="T581" s="511"/>
    </row>
    <row r="582" spans="1:20" s="436" customFormat="1" ht="11.1" customHeight="1" x14ac:dyDescent="0.15">
      <c r="A582" s="440"/>
      <c r="B582" s="463" t="s">
        <v>864</v>
      </c>
      <c r="C582" s="464" t="s">
        <v>767</v>
      </c>
      <c r="D582" s="465">
        <v>1</v>
      </c>
      <c r="E582" s="246" t="s">
        <v>628</v>
      </c>
      <c r="F582" s="466"/>
      <c r="G582" s="467"/>
      <c r="H582" s="239"/>
      <c r="I582" s="468"/>
      <c r="J582" s="324"/>
      <c r="K582" s="315"/>
      <c r="L582" s="316"/>
      <c r="M582" s="244">
        <v>1</v>
      </c>
      <c r="N582" s="23" t="s">
        <v>1211</v>
      </c>
      <c r="O582" s="321"/>
      <c r="P582" s="513"/>
      <c r="Q582" s="511"/>
      <c r="R582" s="513"/>
      <c r="T582" s="511"/>
    </row>
    <row r="583" spans="1:20" s="436" customFormat="1" ht="11.1" customHeight="1" x14ac:dyDescent="0.15">
      <c r="A583" s="247"/>
      <c r="B583" s="232"/>
      <c r="C583" s="461" t="s">
        <v>1018</v>
      </c>
      <c r="D583" s="462"/>
      <c r="E583" s="24"/>
      <c r="F583" s="21"/>
      <c r="G583" s="22"/>
      <c r="H583" s="2"/>
      <c r="I583" s="339"/>
      <c r="J583" s="322"/>
      <c r="K583" s="245"/>
      <c r="L583" s="236"/>
      <c r="M583" s="542"/>
      <c r="N583" s="543"/>
      <c r="O583" s="544"/>
      <c r="P583" s="513"/>
      <c r="Q583" s="511"/>
      <c r="T583" s="511"/>
    </row>
    <row r="584" spans="1:20" s="436" customFormat="1" ht="11.1" customHeight="1" x14ac:dyDescent="0.15">
      <c r="A584" s="358"/>
      <c r="B584" s="232" t="s">
        <v>866</v>
      </c>
      <c r="C584" s="469">
        <v>1.89</v>
      </c>
      <c r="D584" s="462"/>
      <c r="E584" s="24"/>
      <c r="F584" s="21"/>
      <c r="G584" s="22"/>
      <c r="H584" s="2"/>
      <c r="I584" s="339"/>
      <c r="J584" s="318"/>
      <c r="K584" s="24"/>
      <c r="L584" s="2"/>
      <c r="M584" s="233"/>
      <c r="N584" s="24"/>
      <c r="O584" s="319"/>
      <c r="P584" s="513"/>
      <c r="Q584" s="511"/>
      <c r="T584" s="511"/>
    </row>
    <row r="585" spans="1:20" s="436" customFormat="1" ht="11.1" customHeight="1" x14ac:dyDescent="0.15">
      <c r="A585" s="440"/>
      <c r="B585" s="463" t="s">
        <v>864</v>
      </c>
      <c r="C585" s="464" t="s">
        <v>767</v>
      </c>
      <c r="D585" s="465">
        <v>1</v>
      </c>
      <c r="E585" s="246" t="s">
        <v>628</v>
      </c>
      <c r="F585" s="466"/>
      <c r="G585" s="467"/>
      <c r="H585" s="239"/>
      <c r="I585" s="468"/>
      <c r="J585" s="324"/>
      <c r="K585" s="315"/>
      <c r="L585" s="316"/>
      <c r="M585" s="244">
        <v>1</v>
      </c>
      <c r="N585" s="23" t="s">
        <v>1211</v>
      </c>
      <c r="O585" s="321"/>
      <c r="P585" s="513"/>
      <c r="Q585" s="511"/>
      <c r="R585" s="513"/>
      <c r="T585" s="511"/>
    </row>
    <row r="586" spans="1:20" s="436" customFormat="1" ht="11.1" customHeight="1" x14ac:dyDescent="0.15">
      <c r="A586" s="247"/>
      <c r="B586" s="232"/>
      <c r="C586" s="461" t="s">
        <v>1018</v>
      </c>
      <c r="D586" s="462"/>
      <c r="E586" s="24"/>
      <c r="F586" s="21"/>
      <c r="G586" s="22"/>
      <c r="H586" s="2"/>
      <c r="I586" s="339"/>
      <c r="J586" s="322"/>
      <c r="K586" s="245"/>
      <c r="L586" s="236"/>
      <c r="M586" s="542"/>
      <c r="N586" s="543"/>
      <c r="O586" s="544"/>
      <c r="P586" s="513"/>
      <c r="Q586" s="511"/>
      <c r="T586" s="511"/>
    </row>
    <row r="587" spans="1:20" s="436" customFormat="1" ht="11.1" customHeight="1" x14ac:dyDescent="0.15">
      <c r="A587" s="358"/>
      <c r="B587" s="232" t="s">
        <v>867</v>
      </c>
      <c r="C587" s="469">
        <v>2.52</v>
      </c>
      <c r="D587" s="462"/>
      <c r="E587" s="24"/>
      <c r="F587" s="21"/>
      <c r="G587" s="22"/>
      <c r="H587" s="2"/>
      <c r="I587" s="339"/>
      <c r="J587" s="318"/>
      <c r="K587" s="24"/>
      <c r="L587" s="2"/>
      <c r="M587" s="233"/>
      <c r="N587" s="24"/>
      <c r="O587" s="319"/>
      <c r="P587" s="513"/>
      <c r="Q587" s="511"/>
      <c r="T587" s="511"/>
    </row>
    <row r="588" spans="1:20" s="436" customFormat="1" ht="11.1" customHeight="1" x14ac:dyDescent="0.15">
      <c r="A588" s="440"/>
      <c r="B588" s="480" t="s">
        <v>868</v>
      </c>
      <c r="C588" s="464" t="s">
        <v>831</v>
      </c>
      <c r="D588" s="465">
        <v>1</v>
      </c>
      <c r="E588" s="246" t="s">
        <v>628</v>
      </c>
      <c r="F588" s="466"/>
      <c r="G588" s="467"/>
      <c r="H588" s="239"/>
      <c r="I588" s="468"/>
      <c r="J588" s="320"/>
      <c r="K588" s="23"/>
      <c r="L588" s="22"/>
      <c r="M588" s="244">
        <v>1</v>
      </c>
      <c r="N588" s="23" t="s">
        <v>1211</v>
      </c>
      <c r="O588" s="321"/>
      <c r="P588" s="513"/>
      <c r="Q588" s="511"/>
      <c r="R588" s="513"/>
      <c r="T588" s="511"/>
    </row>
    <row r="589" spans="1:20" s="436" customFormat="1" ht="11.1" customHeight="1" x14ac:dyDescent="0.15">
      <c r="A589" s="247"/>
      <c r="B589" s="232"/>
      <c r="C589" s="461" t="s">
        <v>1018</v>
      </c>
      <c r="D589" s="462"/>
      <c r="E589" s="24"/>
      <c r="F589" s="21"/>
      <c r="G589" s="22"/>
      <c r="H589" s="2"/>
      <c r="I589" s="339"/>
      <c r="J589" s="322"/>
      <c r="K589" s="245"/>
      <c r="L589" s="236"/>
      <c r="M589" s="542"/>
      <c r="N589" s="543"/>
      <c r="O589" s="544"/>
      <c r="P589" s="513"/>
      <c r="Q589" s="511"/>
      <c r="T589" s="511"/>
    </row>
    <row r="590" spans="1:20" s="436" customFormat="1" ht="11.1" customHeight="1" x14ac:dyDescent="0.15">
      <c r="A590" s="358"/>
      <c r="B590" s="232" t="s">
        <v>869</v>
      </c>
      <c r="C590" s="469">
        <v>1.89</v>
      </c>
      <c r="D590" s="462"/>
      <c r="E590" s="24"/>
      <c r="F590" s="21"/>
      <c r="G590" s="22"/>
      <c r="H590" s="2"/>
      <c r="I590" s="339"/>
      <c r="J590" s="318"/>
      <c r="K590" s="24"/>
      <c r="L590" s="2"/>
      <c r="M590" s="233"/>
      <c r="N590" s="24"/>
      <c r="O590" s="319"/>
      <c r="P590" s="513"/>
      <c r="Q590" s="511"/>
      <c r="T590" s="511"/>
    </row>
    <row r="591" spans="1:20" s="436" customFormat="1" ht="11.1" customHeight="1" x14ac:dyDescent="0.15">
      <c r="A591" s="440"/>
      <c r="B591" s="463" t="s">
        <v>1002</v>
      </c>
      <c r="C591" s="464" t="s">
        <v>767</v>
      </c>
      <c r="D591" s="465">
        <v>1</v>
      </c>
      <c r="E591" s="246" t="s">
        <v>628</v>
      </c>
      <c r="F591" s="466"/>
      <c r="G591" s="467"/>
      <c r="H591" s="239"/>
      <c r="I591" s="468"/>
      <c r="J591" s="320"/>
      <c r="K591" s="23"/>
      <c r="L591" s="22"/>
      <c r="M591" s="244">
        <v>1</v>
      </c>
      <c r="N591" s="23" t="s">
        <v>1211</v>
      </c>
      <c r="O591" s="321"/>
      <c r="P591" s="513"/>
      <c r="Q591" s="511"/>
      <c r="R591" s="513"/>
      <c r="T591" s="511"/>
    </row>
    <row r="592" spans="1:20" s="436" customFormat="1" ht="11.1" customHeight="1" x14ac:dyDescent="0.15">
      <c r="A592" s="247"/>
      <c r="B592" s="232"/>
      <c r="C592" s="461" t="s">
        <v>1018</v>
      </c>
      <c r="D592" s="462"/>
      <c r="E592" s="24"/>
      <c r="F592" s="21"/>
      <c r="G592" s="22"/>
      <c r="H592" s="2"/>
      <c r="I592" s="339"/>
      <c r="J592" s="322"/>
      <c r="K592" s="245"/>
      <c r="L592" s="236"/>
      <c r="M592" s="542"/>
      <c r="N592" s="543"/>
      <c r="O592" s="544"/>
      <c r="P592" s="513"/>
      <c r="Q592" s="511"/>
      <c r="T592" s="511"/>
    </row>
    <row r="593" spans="1:20" s="436" customFormat="1" ht="11.1" customHeight="1" x14ac:dyDescent="0.15">
      <c r="A593" s="358"/>
      <c r="B593" s="232" t="s">
        <v>870</v>
      </c>
      <c r="C593" s="469">
        <v>2.52</v>
      </c>
      <c r="D593" s="462"/>
      <c r="E593" s="24"/>
      <c r="F593" s="21"/>
      <c r="G593" s="22"/>
      <c r="H593" s="2"/>
      <c r="I593" s="339"/>
      <c r="J593" s="318"/>
      <c r="K593" s="24"/>
      <c r="L593" s="2"/>
      <c r="M593" s="233"/>
      <c r="N593" s="24"/>
      <c r="O593" s="319"/>
      <c r="P593" s="513"/>
      <c r="Q593" s="511"/>
      <c r="T593" s="511"/>
    </row>
    <row r="594" spans="1:20" s="436" customFormat="1" ht="11.1" customHeight="1" x14ac:dyDescent="0.15">
      <c r="A594" s="440"/>
      <c r="B594" s="480" t="s">
        <v>1003</v>
      </c>
      <c r="C594" s="464" t="s">
        <v>831</v>
      </c>
      <c r="D594" s="465">
        <v>1</v>
      </c>
      <c r="E594" s="246" t="s">
        <v>628</v>
      </c>
      <c r="F594" s="466"/>
      <c r="G594" s="467"/>
      <c r="H594" s="239"/>
      <c r="I594" s="468"/>
      <c r="J594" s="320"/>
      <c r="K594" s="23"/>
      <c r="L594" s="22"/>
      <c r="M594" s="244">
        <v>1</v>
      </c>
      <c r="N594" s="23" t="s">
        <v>1211</v>
      </c>
      <c r="O594" s="321"/>
      <c r="P594" s="513"/>
      <c r="Q594" s="511"/>
      <c r="R594" s="513"/>
      <c r="T594" s="511"/>
    </row>
    <row r="595" spans="1:20" s="436" customFormat="1" ht="11.1" customHeight="1" x14ac:dyDescent="0.15">
      <c r="A595" s="247"/>
      <c r="B595" s="232"/>
      <c r="C595" s="461" t="s">
        <v>1018</v>
      </c>
      <c r="D595" s="462"/>
      <c r="E595" s="24"/>
      <c r="F595" s="21"/>
      <c r="G595" s="22"/>
      <c r="H595" s="2"/>
      <c r="I595" s="339"/>
      <c r="J595" s="331"/>
      <c r="K595" s="245"/>
      <c r="L595" s="236"/>
      <c r="M595" s="542"/>
      <c r="N595" s="543"/>
      <c r="O595" s="544"/>
      <c r="P595" s="513"/>
      <c r="Q595" s="511"/>
      <c r="T595" s="511"/>
    </row>
    <row r="596" spans="1:20" s="436" customFormat="1" ht="11.1" customHeight="1" x14ac:dyDescent="0.15">
      <c r="A596" s="358"/>
      <c r="B596" s="232" t="s">
        <v>871</v>
      </c>
      <c r="C596" s="469">
        <v>1.89</v>
      </c>
      <c r="D596" s="462"/>
      <c r="E596" s="24"/>
      <c r="F596" s="21"/>
      <c r="G596" s="22"/>
      <c r="H596" s="2"/>
      <c r="I596" s="339"/>
      <c r="J596" s="332"/>
      <c r="K596" s="24"/>
      <c r="L596" s="2"/>
      <c r="M596" s="233"/>
      <c r="N596" s="24"/>
      <c r="O596" s="319"/>
      <c r="P596" s="513"/>
      <c r="Q596" s="511"/>
      <c r="T596" s="511"/>
    </row>
    <row r="597" spans="1:20" s="436" customFormat="1" ht="11.1" customHeight="1" x14ac:dyDescent="0.15">
      <c r="A597" s="440"/>
      <c r="B597" s="463" t="s">
        <v>864</v>
      </c>
      <c r="C597" s="464" t="s">
        <v>767</v>
      </c>
      <c r="D597" s="465">
        <v>1</v>
      </c>
      <c r="E597" s="246" t="s">
        <v>628</v>
      </c>
      <c r="F597" s="466"/>
      <c r="G597" s="467"/>
      <c r="H597" s="239"/>
      <c r="I597" s="468"/>
      <c r="J597" s="333"/>
      <c r="K597" s="246"/>
      <c r="L597" s="239"/>
      <c r="M597" s="244">
        <v>1</v>
      </c>
      <c r="N597" s="23" t="s">
        <v>1211</v>
      </c>
      <c r="O597" s="321"/>
      <c r="P597" s="513"/>
      <c r="Q597" s="511"/>
      <c r="R597" s="513"/>
      <c r="T597" s="511"/>
    </row>
    <row r="598" spans="1:20" s="436" customFormat="1" ht="11.1" customHeight="1" x14ac:dyDescent="0.15">
      <c r="A598" s="247"/>
      <c r="B598" s="232"/>
      <c r="C598" s="461" t="s">
        <v>1018</v>
      </c>
      <c r="D598" s="462"/>
      <c r="E598" s="24"/>
      <c r="F598" s="21"/>
      <c r="G598" s="22"/>
      <c r="H598" s="2"/>
      <c r="I598" s="339"/>
      <c r="J598" s="331"/>
      <c r="K598" s="245"/>
      <c r="L598" s="236"/>
      <c r="M598" s="542"/>
      <c r="N598" s="543"/>
      <c r="O598" s="544"/>
      <c r="P598" s="513"/>
      <c r="Q598" s="511"/>
      <c r="T598" s="511"/>
    </row>
    <row r="599" spans="1:20" s="436" customFormat="1" ht="11.1" customHeight="1" x14ac:dyDescent="0.15">
      <c r="A599" s="358"/>
      <c r="B599" s="232" t="s">
        <v>872</v>
      </c>
      <c r="C599" s="469">
        <v>2.52</v>
      </c>
      <c r="D599" s="462"/>
      <c r="E599" s="24"/>
      <c r="F599" s="21"/>
      <c r="G599" s="22"/>
      <c r="H599" s="2"/>
      <c r="I599" s="339"/>
      <c r="J599" s="332"/>
      <c r="K599" s="24"/>
      <c r="L599" s="2"/>
      <c r="M599" s="233"/>
      <c r="N599" s="24"/>
      <c r="O599" s="319"/>
      <c r="P599" s="513"/>
      <c r="Q599" s="511"/>
      <c r="T599" s="511"/>
    </row>
    <row r="600" spans="1:20" s="436" customFormat="1" ht="11.1" customHeight="1" x14ac:dyDescent="0.15">
      <c r="A600" s="440"/>
      <c r="B600" s="480" t="s">
        <v>1003</v>
      </c>
      <c r="C600" s="464" t="s">
        <v>831</v>
      </c>
      <c r="D600" s="465">
        <v>1</v>
      </c>
      <c r="E600" s="246" t="s">
        <v>628</v>
      </c>
      <c r="F600" s="466"/>
      <c r="G600" s="467"/>
      <c r="H600" s="239"/>
      <c r="I600" s="468"/>
      <c r="J600" s="333"/>
      <c r="K600" s="246"/>
      <c r="L600" s="239"/>
      <c r="M600" s="244">
        <v>1</v>
      </c>
      <c r="N600" s="23" t="s">
        <v>1211</v>
      </c>
      <c r="O600" s="321"/>
      <c r="P600" s="513"/>
      <c r="Q600" s="511"/>
      <c r="R600" s="513"/>
      <c r="T600" s="511"/>
    </row>
    <row r="601" spans="1:20" s="436" customFormat="1" ht="11.1" customHeight="1" x14ac:dyDescent="0.15">
      <c r="A601" s="247"/>
      <c r="B601" s="232"/>
      <c r="C601" s="461" t="s">
        <v>1018</v>
      </c>
      <c r="D601" s="462"/>
      <c r="E601" s="24"/>
      <c r="F601" s="21"/>
      <c r="G601" s="22"/>
      <c r="H601" s="2"/>
      <c r="I601" s="339"/>
      <c r="J601" s="331"/>
      <c r="K601" s="245"/>
      <c r="L601" s="236"/>
      <c r="M601" s="542"/>
      <c r="N601" s="543"/>
      <c r="O601" s="544"/>
      <c r="P601" s="513"/>
      <c r="Q601" s="511"/>
      <c r="T601" s="511"/>
    </row>
    <row r="602" spans="1:20" s="436" customFormat="1" ht="11.1" customHeight="1" x14ac:dyDescent="0.15">
      <c r="A602" s="358"/>
      <c r="B602" s="232" t="s">
        <v>873</v>
      </c>
      <c r="C602" s="469">
        <v>1.58</v>
      </c>
      <c r="D602" s="462"/>
      <c r="E602" s="24"/>
      <c r="F602" s="21"/>
      <c r="G602" s="22"/>
      <c r="H602" s="2"/>
      <c r="I602" s="339"/>
      <c r="J602" s="332"/>
      <c r="K602" s="24"/>
      <c r="L602" s="2"/>
      <c r="M602" s="233"/>
      <c r="N602" s="24"/>
      <c r="O602" s="319"/>
      <c r="P602" s="513"/>
      <c r="Q602" s="511"/>
      <c r="T602" s="511"/>
    </row>
    <row r="603" spans="1:20" s="436" customFormat="1" ht="11.1" customHeight="1" x14ac:dyDescent="0.15">
      <c r="A603" s="440"/>
      <c r="B603" s="463" t="s">
        <v>864</v>
      </c>
      <c r="C603" s="464" t="s">
        <v>874</v>
      </c>
      <c r="D603" s="465">
        <v>4</v>
      </c>
      <c r="E603" s="246" t="s">
        <v>628</v>
      </c>
      <c r="F603" s="466"/>
      <c r="G603" s="467"/>
      <c r="H603" s="239"/>
      <c r="I603" s="468"/>
      <c r="J603" s="333"/>
      <c r="K603" s="246"/>
      <c r="L603" s="239"/>
      <c r="M603" s="244">
        <v>4</v>
      </c>
      <c r="N603" s="23" t="s">
        <v>1211</v>
      </c>
      <c r="O603" s="321"/>
      <c r="P603" s="513"/>
      <c r="Q603" s="511"/>
      <c r="R603" s="513"/>
      <c r="T603" s="511"/>
    </row>
    <row r="604" spans="1:20" s="436" customFormat="1" ht="11.1" customHeight="1" x14ac:dyDescent="0.15">
      <c r="A604" s="247"/>
      <c r="B604" s="232"/>
      <c r="C604" s="461" t="s">
        <v>1018</v>
      </c>
      <c r="D604" s="462"/>
      <c r="E604" s="24"/>
      <c r="F604" s="21"/>
      <c r="G604" s="22"/>
      <c r="H604" s="2"/>
      <c r="I604" s="339"/>
      <c r="J604" s="331"/>
      <c r="K604" s="245"/>
      <c r="L604" s="236"/>
      <c r="M604" s="542"/>
      <c r="N604" s="543"/>
      <c r="O604" s="544"/>
      <c r="P604" s="513"/>
      <c r="Q604" s="511"/>
      <c r="T604" s="511"/>
    </row>
    <row r="605" spans="1:20" s="436" customFormat="1" ht="11.1" customHeight="1" x14ac:dyDescent="0.15">
      <c r="A605" s="358"/>
      <c r="B605" s="232" t="s">
        <v>875</v>
      </c>
      <c r="C605" s="469">
        <v>1.68</v>
      </c>
      <c r="D605" s="462"/>
      <c r="E605" s="24"/>
      <c r="F605" s="21"/>
      <c r="G605" s="22"/>
      <c r="H605" s="2"/>
      <c r="I605" s="339"/>
      <c r="J605" s="332"/>
      <c r="K605" s="24"/>
      <c r="L605" s="2"/>
      <c r="M605" s="233"/>
      <c r="N605" s="24"/>
      <c r="O605" s="319"/>
      <c r="P605" s="513"/>
      <c r="Q605" s="511"/>
      <c r="T605" s="511"/>
    </row>
    <row r="606" spans="1:20" s="436" customFormat="1" ht="11.1" customHeight="1" x14ac:dyDescent="0.15">
      <c r="A606" s="440"/>
      <c r="B606" s="463" t="s">
        <v>864</v>
      </c>
      <c r="C606" s="464" t="s">
        <v>856</v>
      </c>
      <c r="D606" s="465">
        <v>1</v>
      </c>
      <c r="E606" s="246" t="s">
        <v>628</v>
      </c>
      <c r="F606" s="466"/>
      <c r="G606" s="467"/>
      <c r="H606" s="239"/>
      <c r="I606" s="468"/>
      <c r="J606" s="333"/>
      <c r="K606" s="246"/>
      <c r="L606" s="239"/>
      <c r="M606" s="244">
        <v>1</v>
      </c>
      <c r="N606" s="23" t="s">
        <v>1211</v>
      </c>
      <c r="O606" s="321"/>
      <c r="P606" s="513"/>
      <c r="Q606" s="511"/>
      <c r="R606" s="513"/>
      <c r="T606" s="511"/>
    </row>
    <row r="607" spans="1:20" s="436" customFormat="1" ht="11.1" customHeight="1" x14ac:dyDescent="0.15">
      <c r="A607" s="247"/>
      <c r="B607" s="232"/>
      <c r="C607" s="461" t="s">
        <v>1018</v>
      </c>
      <c r="D607" s="462"/>
      <c r="E607" s="24"/>
      <c r="F607" s="21"/>
      <c r="G607" s="22"/>
      <c r="H607" s="2"/>
      <c r="I607" s="339"/>
      <c r="J607" s="331"/>
      <c r="K607" s="245"/>
      <c r="L607" s="236"/>
      <c r="M607" s="542"/>
      <c r="N607" s="543"/>
      <c r="O607" s="544"/>
      <c r="P607" s="513"/>
      <c r="Q607" s="511"/>
      <c r="T607" s="511"/>
    </row>
    <row r="608" spans="1:20" s="436" customFormat="1" ht="11.1" customHeight="1" x14ac:dyDescent="0.15">
      <c r="A608" s="358"/>
      <c r="B608" s="232" t="s">
        <v>1004</v>
      </c>
      <c r="C608" s="469">
        <v>1.89</v>
      </c>
      <c r="D608" s="462"/>
      <c r="E608" s="24"/>
      <c r="F608" s="21"/>
      <c r="G608" s="22"/>
      <c r="H608" s="2"/>
      <c r="I608" s="339"/>
      <c r="J608" s="332"/>
      <c r="K608" s="24"/>
      <c r="L608" s="2"/>
      <c r="M608" s="233"/>
      <c r="N608" s="24"/>
      <c r="O608" s="319"/>
      <c r="P608" s="513"/>
      <c r="Q608" s="511"/>
      <c r="T608" s="511"/>
    </row>
    <row r="609" spans="1:20" s="436" customFormat="1" ht="11.1" customHeight="1" x14ac:dyDescent="0.15">
      <c r="A609" s="440"/>
      <c r="B609" s="463" t="s">
        <v>864</v>
      </c>
      <c r="C609" s="464" t="s">
        <v>767</v>
      </c>
      <c r="D609" s="465">
        <v>1</v>
      </c>
      <c r="E609" s="246" t="s">
        <v>628</v>
      </c>
      <c r="F609" s="466"/>
      <c r="G609" s="467"/>
      <c r="H609" s="239"/>
      <c r="I609" s="468"/>
      <c r="J609" s="333"/>
      <c r="K609" s="246"/>
      <c r="L609" s="239"/>
      <c r="M609" s="244">
        <v>1</v>
      </c>
      <c r="N609" s="23" t="s">
        <v>1211</v>
      </c>
      <c r="O609" s="321"/>
      <c r="P609" s="513"/>
      <c r="Q609" s="511"/>
      <c r="R609" s="513"/>
      <c r="T609" s="511"/>
    </row>
    <row r="610" spans="1:20" s="436" customFormat="1" ht="11.1" customHeight="1" x14ac:dyDescent="0.15">
      <c r="A610" s="247"/>
      <c r="B610" s="232"/>
      <c r="C610" s="461" t="s">
        <v>1018</v>
      </c>
      <c r="D610" s="462"/>
      <c r="E610" s="24"/>
      <c r="F610" s="21"/>
      <c r="G610" s="22"/>
      <c r="H610" s="2"/>
      <c r="I610" s="339"/>
      <c r="J610" s="580"/>
      <c r="K610" s="543"/>
      <c r="L610" s="581"/>
      <c r="M610" s="234"/>
      <c r="N610" s="235"/>
      <c r="O610" s="323"/>
      <c r="P610" s="513"/>
      <c r="Q610" s="511"/>
      <c r="T610" s="511"/>
    </row>
    <row r="611" spans="1:20" s="436" customFormat="1" ht="11.1" customHeight="1" x14ac:dyDescent="0.15">
      <c r="A611" s="358"/>
      <c r="B611" s="232" t="s">
        <v>876</v>
      </c>
      <c r="C611" s="469">
        <v>4.2300000000000004</v>
      </c>
      <c r="D611" s="462"/>
      <c r="E611" s="24"/>
      <c r="F611" s="21"/>
      <c r="G611" s="22"/>
      <c r="H611" s="2"/>
      <c r="I611" s="339"/>
      <c r="J611" s="318"/>
      <c r="K611" s="24"/>
      <c r="L611" s="2"/>
      <c r="M611" s="233"/>
      <c r="N611" s="232"/>
      <c r="O611" s="319"/>
      <c r="P611" s="513"/>
      <c r="Q611" s="511"/>
      <c r="T611" s="511"/>
    </row>
    <row r="612" spans="1:20" s="436" customFormat="1" ht="11.1" customHeight="1" x14ac:dyDescent="0.15">
      <c r="A612" s="440"/>
      <c r="B612" s="463" t="s">
        <v>861</v>
      </c>
      <c r="C612" s="464" t="s">
        <v>862</v>
      </c>
      <c r="D612" s="465">
        <v>2</v>
      </c>
      <c r="E612" s="246" t="s">
        <v>628</v>
      </c>
      <c r="F612" s="466"/>
      <c r="G612" s="467"/>
      <c r="H612" s="239"/>
      <c r="I612" s="468"/>
      <c r="J612" s="320">
        <v>2</v>
      </c>
      <c r="K612" s="23" t="s">
        <v>1211</v>
      </c>
      <c r="L612" s="578"/>
      <c r="M612" s="237"/>
      <c r="N612" s="238"/>
      <c r="O612" s="330"/>
      <c r="P612" s="513"/>
      <c r="Q612" s="511"/>
      <c r="R612" s="513"/>
      <c r="T612" s="511"/>
    </row>
    <row r="613" spans="1:20" s="16" customFormat="1" ht="11.1" customHeight="1" x14ac:dyDescent="0.15">
      <c r="A613" s="441"/>
      <c r="B613" s="442"/>
      <c r="C613" s="443"/>
      <c r="D613" s="435"/>
      <c r="E613" s="387"/>
      <c r="F613" s="388"/>
      <c r="G613" s="389"/>
      <c r="H613" s="444"/>
      <c r="I613" s="391"/>
      <c r="J613" s="427"/>
      <c r="K613" s="387"/>
      <c r="L613" s="390"/>
      <c r="M613" s="398"/>
      <c r="N613" s="359"/>
      <c r="O613" s="399"/>
      <c r="Q613" s="478"/>
      <c r="T613" s="478"/>
    </row>
    <row r="614" spans="1:20" s="16" customFormat="1" ht="11.1" customHeight="1" x14ac:dyDescent="0.15">
      <c r="A614" s="247"/>
      <c r="B614" s="445"/>
      <c r="C614" s="443"/>
      <c r="D614" s="435"/>
      <c r="E614" s="387"/>
      <c r="F614" s="388"/>
      <c r="G614" s="389"/>
      <c r="H614" s="390"/>
      <c r="I614" s="391"/>
      <c r="J614" s="427"/>
      <c r="K614" s="387"/>
      <c r="L614" s="446"/>
      <c r="M614" s="398"/>
      <c r="N614" s="359"/>
      <c r="O614" s="447"/>
      <c r="Q614" s="478"/>
      <c r="T614" s="478"/>
    </row>
    <row r="615" spans="1:20" s="16" customFormat="1" ht="11.1" customHeight="1" x14ac:dyDescent="0.15">
      <c r="A615" s="448"/>
      <c r="B615" s="449"/>
      <c r="C615" s="450"/>
      <c r="D615" s="451"/>
      <c r="E615" s="452"/>
      <c r="F615" s="453"/>
      <c r="G615" s="454"/>
      <c r="H615" s="455"/>
      <c r="I615" s="456"/>
      <c r="J615" s="457"/>
      <c r="K615" s="452"/>
      <c r="L615" s="455"/>
      <c r="M615" s="458"/>
      <c r="N615" s="459"/>
      <c r="O615" s="460"/>
      <c r="Q615" s="478"/>
      <c r="T615" s="478"/>
    </row>
    <row r="616" spans="1:20" s="3" customFormat="1" ht="13.5" x14ac:dyDescent="0.15">
      <c r="A616" s="1"/>
      <c r="B616" s="2"/>
      <c r="C616" s="240"/>
      <c r="D616" s="4"/>
      <c r="E616" s="5"/>
      <c r="F616" s="6"/>
      <c r="G616" s="7"/>
      <c r="H616" s="8"/>
      <c r="I616" s="9"/>
      <c r="K616" s="5"/>
      <c r="N616" s="8" t="s">
        <v>581</v>
      </c>
      <c r="O616" s="5">
        <v>13</v>
      </c>
      <c r="P616" s="472"/>
      <c r="Q616" s="476"/>
      <c r="T616" s="476"/>
    </row>
    <row r="617" spans="1:20" s="10" customFormat="1" ht="30" customHeight="1" x14ac:dyDescent="0.15">
      <c r="A617" s="1089" t="s">
        <v>1800</v>
      </c>
      <c r="B617" s="1090"/>
      <c r="C617" s="1090"/>
      <c r="D617" s="1090"/>
      <c r="E617" s="1090"/>
      <c r="F617" s="1090"/>
      <c r="G617" s="1090"/>
      <c r="H617" s="1090"/>
      <c r="I617" s="1090"/>
      <c r="J617" s="1090"/>
      <c r="K617" s="1090"/>
      <c r="L617" s="1090"/>
      <c r="M617" s="1090"/>
      <c r="N617" s="1090"/>
      <c r="O617" s="1091"/>
      <c r="P617" s="473"/>
      <c r="Q617" s="477"/>
      <c r="T617" s="477"/>
    </row>
    <row r="618" spans="1:20" s="10" customFormat="1" ht="13.5" customHeight="1" x14ac:dyDescent="0.15">
      <c r="A618" s="274"/>
      <c r="B618" s="27" t="s">
        <v>1828</v>
      </c>
      <c r="C618" s="275"/>
      <c r="D618" s="275"/>
      <c r="E618" s="275"/>
      <c r="F618" s="275"/>
      <c r="G618" s="275"/>
      <c r="H618" s="275"/>
      <c r="I618" s="275"/>
      <c r="J618" s="275"/>
      <c r="K618" s="275"/>
      <c r="L618" s="275"/>
      <c r="M618" s="275"/>
      <c r="N618" s="275"/>
      <c r="O618" s="276"/>
      <c r="P618" s="473"/>
      <c r="Q618" s="477"/>
      <c r="T618" s="477"/>
    </row>
    <row r="619" spans="1:20" s="10" customFormat="1" ht="15.95" customHeight="1" x14ac:dyDescent="0.15">
      <c r="A619" s="1092" t="s">
        <v>6</v>
      </c>
      <c r="B619" s="1095" t="s">
        <v>34</v>
      </c>
      <c r="C619" s="1098" t="s">
        <v>9</v>
      </c>
      <c r="D619" s="1101" t="s">
        <v>1850</v>
      </c>
      <c r="E619" s="1102"/>
      <c r="F619" s="1102"/>
      <c r="G619" s="1102"/>
      <c r="H619" s="1102"/>
      <c r="I619" s="1103"/>
      <c r="J619" s="1101" t="s">
        <v>1851</v>
      </c>
      <c r="K619" s="1102"/>
      <c r="L619" s="1107"/>
      <c r="M619" s="1109" t="s">
        <v>1852</v>
      </c>
      <c r="N619" s="1102"/>
      <c r="O619" s="1103"/>
      <c r="P619" s="473"/>
      <c r="Q619" s="477"/>
      <c r="T619" s="477"/>
    </row>
    <row r="620" spans="1:20" s="10" customFormat="1" ht="15.95" customHeight="1" x14ac:dyDescent="0.15">
      <c r="A620" s="1093"/>
      <c r="B620" s="1096"/>
      <c r="C620" s="1099"/>
      <c r="D620" s="1104"/>
      <c r="E620" s="1105"/>
      <c r="F620" s="1105"/>
      <c r="G620" s="1105"/>
      <c r="H620" s="1105"/>
      <c r="I620" s="1106"/>
      <c r="J620" s="1104"/>
      <c r="K620" s="1105"/>
      <c r="L620" s="1108"/>
      <c r="M620" s="1110"/>
      <c r="N620" s="1105"/>
      <c r="O620" s="1106"/>
      <c r="P620" s="473"/>
      <c r="Q620" s="477"/>
      <c r="T620" s="477"/>
    </row>
    <row r="621" spans="1:20" s="3" customFormat="1" ht="15.95" customHeight="1" x14ac:dyDescent="0.15">
      <c r="A621" s="1094"/>
      <c r="B621" s="1097"/>
      <c r="C621" s="1100"/>
      <c r="D621" s="334" t="s">
        <v>4</v>
      </c>
      <c r="E621" s="296" t="s">
        <v>5</v>
      </c>
      <c r="F621" s="297"/>
      <c r="G621" s="298"/>
      <c r="H621" s="1111"/>
      <c r="I621" s="1112"/>
      <c r="J621" s="326" t="s">
        <v>4</v>
      </c>
      <c r="K621" s="296" t="s">
        <v>5</v>
      </c>
      <c r="L621" s="299"/>
      <c r="M621" s="300" t="s">
        <v>4</v>
      </c>
      <c r="N621" s="296" t="s">
        <v>5</v>
      </c>
      <c r="O621" s="327"/>
      <c r="P621" s="472"/>
      <c r="Q621" s="476"/>
      <c r="T621" s="476"/>
    </row>
    <row r="622" spans="1:20" s="436" customFormat="1" ht="11.1" customHeight="1" x14ac:dyDescent="0.15">
      <c r="A622" s="247"/>
      <c r="B622" s="232"/>
      <c r="C622" s="461" t="s">
        <v>1018</v>
      </c>
      <c r="D622" s="462"/>
      <c r="E622" s="24"/>
      <c r="F622" s="21"/>
      <c r="G622" s="22"/>
      <c r="H622" s="2"/>
      <c r="I622" s="339"/>
      <c r="J622" s="331"/>
      <c r="K622" s="245"/>
      <c r="L622" s="236"/>
      <c r="M622" s="234"/>
      <c r="N622" s="235"/>
      <c r="O622" s="323"/>
      <c r="P622" s="513"/>
      <c r="Q622" s="511"/>
      <c r="T622" s="511"/>
    </row>
    <row r="623" spans="1:20" s="436" customFormat="1" ht="11.1" customHeight="1" x14ac:dyDescent="0.15">
      <c r="A623" s="358"/>
      <c r="B623" s="232" t="s">
        <v>877</v>
      </c>
      <c r="C623" s="469">
        <v>4.2300000000000004</v>
      </c>
      <c r="D623" s="462"/>
      <c r="E623" s="24"/>
      <c r="F623" s="21"/>
      <c r="G623" s="22"/>
      <c r="H623" s="2"/>
      <c r="I623" s="391"/>
      <c r="J623" s="318"/>
      <c r="K623" s="24"/>
      <c r="L623" s="2"/>
      <c r="M623" s="398"/>
      <c r="N623" s="359"/>
      <c r="O623" s="447"/>
      <c r="P623" s="513"/>
      <c r="Q623" s="511"/>
      <c r="T623" s="511"/>
    </row>
    <row r="624" spans="1:20" s="436" customFormat="1" ht="11.1" customHeight="1" x14ac:dyDescent="0.15">
      <c r="A624" s="440"/>
      <c r="B624" s="463" t="s">
        <v>861</v>
      </c>
      <c r="C624" s="464" t="s">
        <v>862</v>
      </c>
      <c r="D624" s="465">
        <v>1</v>
      </c>
      <c r="E624" s="246" t="s">
        <v>628</v>
      </c>
      <c r="F624" s="466"/>
      <c r="G624" s="467"/>
      <c r="H624" s="239"/>
      <c r="I624" s="468"/>
      <c r="J624" s="320">
        <v>1</v>
      </c>
      <c r="K624" s="23" t="s">
        <v>1211</v>
      </c>
      <c r="L624" s="578"/>
      <c r="M624" s="237"/>
      <c r="N624" s="238"/>
      <c r="O624" s="330"/>
      <c r="P624" s="513"/>
      <c r="Q624" s="511"/>
      <c r="R624" s="513"/>
      <c r="T624" s="511"/>
    </row>
    <row r="625" spans="1:20" s="436" customFormat="1" ht="11.1" customHeight="1" x14ac:dyDescent="0.15">
      <c r="A625" s="66"/>
      <c r="B625" s="232"/>
      <c r="C625" s="461" t="s">
        <v>1018</v>
      </c>
      <c r="D625" s="462"/>
      <c r="E625" s="24"/>
      <c r="F625" s="21"/>
      <c r="G625" s="22"/>
      <c r="H625" s="2"/>
      <c r="I625" s="339"/>
      <c r="J625" s="332"/>
      <c r="K625" s="24"/>
      <c r="L625" s="2"/>
      <c r="M625" s="233"/>
      <c r="N625" s="232"/>
      <c r="O625" s="319"/>
      <c r="P625" s="513"/>
      <c r="Q625" s="511"/>
      <c r="T625" s="511"/>
    </row>
    <row r="626" spans="1:20" s="436" customFormat="1" ht="11.1" customHeight="1" x14ac:dyDescent="0.15">
      <c r="A626" s="481"/>
      <c r="B626" s="232" t="s">
        <v>878</v>
      </c>
      <c r="C626" s="469">
        <v>3.78</v>
      </c>
      <c r="D626" s="462"/>
      <c r="E626" s="24"/>
      <c r="F626" s="21"/>
      <c r="G626" s="22"/>
      <c r="H626" s="2"/>
      <c r="I626" s="339"/>
      <c r="J626" s="318"/>
      <c r="K626" s="24"/>
      <c r="L626" s="2"/>
      <c r="M626" s="233"/>
      <c r="N626" s="232"/>
      <c r="O626" s="319"/>
      <c r="P626" s="513"/>
      <c r="Q626" s="511"/>
      <c r="T626" s="511"/>
    </row>
    <row r="627" spans="1:20" s="436" customFormat="1" ht="11.1" customHeight="1" x14ac:dyDescent="0.15">
      <c r="A627" s="579"/>
      <c r="B627" s="463" t="s">
        <v>879</v>
      </c>
      <c r="C627" s="464" t="s">
        <v>824</v>
      </c>
      <c r="D627" s="465">
        <v>1</v>
      </c>
      <c r="E627" s="246" t="s">
        <v>628</v>
      </c>
      <c r="F627" s="466"/>
      <c r="G627" s="467"/>
      <c r="H627" s="239"/>
      <c r="I627" s="468"/>
      <c r="J627" s="320">
        <v>1</v>
      </c>
      <c r="K627" s="23" t="s">
        <v>1211</v>
      </c>
      <c r="L627" s="578"/>
      <c r="M627" s="233"/>
      <c r="N627" s="232"/>
      <c r="O627" s="319"/>
      <c r="P627" s="513"/>
      <c r="Q627" s="511"/>
      <c r="R627" s="513"/>
      <c r="T627" s="511"/>
    </row>
    <row r="628" spans="1:20" s="436" customFormat="1" ht="11.1" customHeight="1" x14ac:dyDescent="0.15">
      <c r="A628" s="247"/>
      <c r="B628" s="232"/>
      <c r="C628" s="461" t="s">
        <v>1018</v>
      </c>
      <c r="D628" s="462"/>
      <c r="E628" s="24"/>
      <c r="F628" s="21"/>
      <c r="G628" s="22"/>
      <c r="H628" s="2"/>
      <c r="I628" s="339"/>
      <c r="J628" s="332"/>
      <c r="K628" s="24"/>
      <c r="L628" s="2"/>
      <c r="M628" s="542"/>
      <c r="N628" s="543"/>
      <c r="O628" s="544"/>
      <c r="P628" s="513"/>
      <c r="Q628" s="511"/>
      <c r="T628" s="511"/>
    </row>
    <row r="629" spans="1:20" s="436" customFormat="1" ht="11.1" customHeight="1" x14ac:dyDescent="0.15">
      <c r="A629" s="358"/>
      <c r="B629" s="232" t="s">
        <v>880</v>
      </c>
      <c r="C629" s="469">
        <v>1.89</v>
      </c>
      <c r="D629" s="462"/>
      <c r="E629" s="24"/>
      <c r="F629" s="21"/>
      <c r="G629" s="22"/>
      <c r="H629" s="2"/>
      <c r="I629" s="339"/>
      <c r="J629" s="318"/>
      <c r="K629" s="24"/>
      <c r="L629" s="2"/>
      <c r="M629" s="233"/>
      <c r="N629" s="24"/>
      <c r="O629" s="319"/>
      <c r="P629" s="513"/>
      <c r="Q629" s="511"/>
      <c r="T629" s="511"/>
    </row>
    <row r="630" spans="1:20" s="436" customFormat="1" ht="11.1" customHeight="1" x14ac:dyDescent="0.15">
      <c r="A630" s="440"/>
      <c r="B630" s="463" t="s">
        <v>864</v>
      </c>
      <c r="C630" s="464" t="s">
        <v>767</v>
      </c>
      <c r="D630" s="465">
        <v>1</v>
      </c>
      <c r="E630" s="246" t="s">
        <v>628</v>
      </c>
      <c r="F630" s="466"/>
      <c r="G630" s="467"/>
      <c r="H630" s="239"/>
      <c r="I630" s="468"/>
      <c r="J630" s="320">
        <v>1</v>
      </c>
      <c r="K630" s="23" t="s">
        <v>1211</v>
      </c>
      <c r="L630" s="578"/>
      <c r="M630" s="244"/>
      <c r="N630" s="23"/>
      <c r="O630" s="321"/>
      <c r="P630" s="513"/>
      <c r="Q630" s="511"/>
      <c r="R630" s="513"/>
      <c r="T630" s="511"/>
    </row>
    <row r="631" spans="1:20" s="436" customFormat="1" ht="11.1" customHeight="1" x14ac:dyDescent="0.15">
      <c r="A631" s="247"/>
      <c r="B631" s="232"/>
      <c r="C631" s="461" t="s">
        <v>1018</v>
      </c>
      <c r="D631" s="462"/>
      <c r="E631" s="24"/>
      <c r="F631" s="21"/>
      <c r="G631" s="22"/>
      <c r="H631" s="2"/>
      <c r="I631" s="339"/>
      <c r="J631" s="332"/>
      <c r="K631" s="24"/>
      <c r="L631" s="2"/>
      <c r="M631" s="234"/>
      <c r="N631" s="245"/>
      <c r="O631" s="323"/>
      <c r="P631" s="513"/>
      <c r="Q631" s="511"/>
      <c r="T631" s="511"/>
    </row>
    <row r="632" spans="1:20" s="436" customFormat="1" ht="11.1" customHeight="1" x14ac:dyDescent="0.15">
      <c r="A632" s="358"/>
      <c r="B632" s="232" t="s">
        <v>881</v>
      </c>
      <c r="C632" s="469">
        <v>1.89</v>
      </c>
      <c r="D632" s="462"/>
      <c r="E632" s="24"/>
      <c r="F632" s="21"/>
      <c r="G632" s="22"/>
      <c r="H632" s="2"/>
      <c r="I632" s="339"/>
      <c r="J632" s="318"/>
      <c r="K632" s="24"/>
      <c r="L632" s="2"/>
      <c r="M632" s="233"/>
      <c r="N632" s="24"/>
      <c r="O632" s="319"/>
      <c r="P632" s="513"/>
      <c r="Q632" s="511"/>
      <c r="T632" s="511"/>
    </row>
    <row r="633" spans="1:20" s="436" customFormat="1" ht="11.1" customHeight="1" x14ac:dyDescent="0.15">
      <c r="A633" s="440"/>
      <c r="B633" s="463" t="s">
        <v>864</v>
      </c>
      <c r="C633" s="464" t="s">
        <v>767</v>
      </c>
      <c r="D633" s="465">
        <v>1</v>
      </c>
      <c r="E633" s="246" t="s">
        <v>628</v>
      </c>
      <c r="F633" s="466"/>
      <c r="G633" s="467"/>
      <c r="H633" s="239"/>
      <c r="I633" s="468"/>
      <c r="J633" s="320">
        <v>1</v>
      </c>
      <c r="K633" s="23" t="s">
        <v>1211</v>
      </c>
      <c r="L633" s="578"/>
      <c r="M633" s="317"/>
      <c r="N633" s="315"/>
      <c r="O633" s="325"/>
      <c r="P633" s="513"/>
      <c r="Q633" s="511"/>
      <c r="R633" s="513"/>
      <c r="T633" s="511"/>
    </row>
    <row r="634" spans="1:20" s="436" customFormat="1" ht="11.1" customHeight="1" x14ac:dyDescent="0.15">
      <c r="A634" s="247"/>
      <c r="B634" s="232"/>
      <c r="C634" s="461" t="s">
        <v>1018</v>
      </c>
      <c r="D634" s="462"/>
      <c r="E634" s="24"/>
      <c r="F634" s="21"/>
      <c r="G634" s="22"/>
      <c r="H634" s="2"/>
      <c r="I634" s="339"/>
      <c r="J634" s="332"/>
      <c r="K634" s="24"/>
      <c r="L634" s="2"/>
      <c r="M634" s="234"/>
      <c r="N634" s="245"/>
      <c r="O634" s="323"/>
      <c r="P634" s="513"/>
      <c r="Q634" s="511"/>
      <c r="T634" s="511"/>
    </row>
    <row r="635" spans="1:20" s="436" customFormat="1" ht="11.1" customHeight="1" x14ac:dyDescent="0.15">
      <c r="A635" s="358"/>
      <c r="B635" s="232" t="s">
        <v>882</v>
      </c>
      <c r="C635" s="469">
        <v>1.89</v>
      </c>
      <c r="D635" s="462"/>
      <c r="E635" s="24"/>
      <c r="F635" s="21"/>
      <c r="G635" s="22"/>
      <c r="H635" s="2"/>
      <c r="I635" s="339"/>
      <c r="J635" s="318"/>
      <c r="K635" s="24"/>
      <c r="L635" s="2"/>
      <c r="M635" s="233"/>
      <c r="N635" s="24"/>
      <c r="O635" s="319"/>
      <c r="P635" s="513"/>
      <c r="Q635" s="511"/>
      <c r="T635" s="511"/>
    </row>
    <row r="636" spans="1:20" s="436" customFormat="1" ht="11.1" customHeight="1" x14ac:dyDescent="0.15">
      <c r="A636" s="440"/>
      <c r="B636" s="463" t="s">
        <v>864</v>
      </c>
      <c r="C636" s="464" t="s">
        <v>767</v>
      </c>
      <c r="D636" s="465">
        <v>1</v>
      </c>
      <c r="E636" s="246" t="s">
        <v>628</v>
      </c>
      <c r="F636" s="466"/>
      <c r="G636" s="467"/>
      <c r="H636" s="239"/>
      <c r="I636" s="468"/>
      <c r="J636" s="320">
        <v>1</v>
      </c>
      <c r="K636" s="23" t="s">
        <v>1211</v>
      </c>
      <c r="L636" s="578"/>
      <c r="M636" s="317"/>
      <c r="N636" s="315"/>
      <c r="O636" s="325"/>
      <c r="P636" s="513"/>
      <c r="Q636" s="511"/>
      <c r="R636" s="513"/>
      <c r="T636" s="511"/>
    </row>
    <row r="637" spans="1:20" s="436" customFormat="1" ht="11.1" customHeight="1" x14ac:dyDescent="0.15">
      <c r="A637" s="247"/>
      <c r="B637" s="232"/>
      <c r="C637" s="461" t="s">
        <v>1018</v>
      </c>
      <c r="D637" s="462"/>
      <c r="E637" s="24"/>
      <c r="F637" s="21"/>
      <c r="G637" s="22"/>
      <c r="H637" s="2"/>
      <c r="I637" s="339"/>
      <c r="J637" s="332"/>
      <c r="K637" s="24"/>
      <c r="L637" s="2"/>
      <c r="M637" s="234"/>
      <c r="N637" s="245"/>
      <c r="O637" s="323"/>
      <c r="P637" s="513"/>
      <c r="Q637" s="511"/>
      <c r="T637" s="511"/>
    </row>
    <row r="638" spans="1:20" s="436" customFormat="1" ht="11.1" customHeight="1" x14ac:dyDescent="0.15">
      <c r="A638" s="358"/>
      <c r="B638" s="232" t="s">
        <v>883</v>
      </c>
      <c r="C638" s="469">
        <v>1.68</v>
      </c>
      <c r="D638" s="462"/>
      <c r="E638" s="24"/>
      <c r="F638" s="21"/>
      <c r="G638" s="22"/>
      <c r="H638" s="2"/>
      <c r="I638" s="339"/>
      <c r="J638" s="318"/>
      <c r="K638" s="24"/>
      <c r="L638" s="2"/>
      <c r="M638" s="233"/>
      <c r="N638" s="24"/>
      <c r="O638" s="319"/>
      <c r="P638" s="513"/>
      <c r="Q638" s="511"/>
      <c r="T638" s="511"/>
    </row>
    <row r="639" spans="1:20" s="436" customFormat="1" ht="11.1" customHeight="1" x14ac:dyDescent="0.15">
      <c r="A639" s="440"/>
      <c r="B639" s="463" t="s">
        <v>864</v>
      </c>
      <c r="C639" s="464" t="s">
        <v>856</v>
      </c>
      <c r="D639" s="465">
        <v>1</v>
      </c>
      <c r="E639" s="246" t="s">
        <v>628</v>
      </c>
      <c r="F639" s="466"/>
      <c r="G639" s="467"/>
      <c r="H639" s="239"/>
      <c r="I639" s="468"/>
      <c r="J639" s="320">
        <v>1</v>
      </c>
      <c r="K639" s="23" t="s">
        <v>1211</v>
      </c>
      <c r="L639" s="578"/>
      <c r="M639" s="317"/>
      <c r="N639" s="315"/>
      <c r="O639" s="325"/>
      <c r="P639" s="513"/>
      <c r="Q639" s="511"/>
      <c r="R639" s="513"/>
      <c r="T639" s="511"/>
    </row>
    <row r="640" spans="1:20" s="436" customFormat="1" ht="11.1" customHeight="1" x14ac:dyDescent="0.15">
      <c r="A640" s="247"/>
      <c r="B640" s="232"/>
      <c r="C640" s="461" t="s">
        <v>1018</v>
      </c>
      <c r="D640" s="462"/>
      <c r="E640" s="24"/>
      <c r="F640" s="21"/>
      <c r="G640" s="22"/>
      <c r="H640" s="2"/>
      <c r="I640" s="339"/>
      <c r="J640" s="332"/>
      <c r="K640" s="24"/>
      <c r="L640" s="2"/>
      <c r="M640" s="234"/>
      <c r="N640" s="245"/>
      <c r="O640" s="323"/>
      <c r="P640" s="513"/>
      <c r="Q640" s="511"/>
      <c r="T640" s="511"/>
    </row>
    <row r="641" spans="1:20" s="436" customFormat="1" ht="11.1" customHeight="1" x14ac:dyDescent="0.15">
      <c r="A641" s="358"/>
      <c r="B641" s="232" t="s">
        <v>884</v>
      </c>
      <c r="C641" s="469">
        <v>2.52</v>
      </c>
      <c r="D641" s="462"/>
      <c r="E641" s="24"/>
      <c r="F641" s="21"/>
      <c r="G641" s="22"/>
      <c r="H641" s="2"/>
      <c r="I641" s="339"/>
      <c r="J641" s="318"/>
      <c r="K641" s="24"/>
      <c r="L641" s="2"/>
      <c r="M641" s="233"/>
      <c r="N641" s="24"/>
      <c r="O641" s="319"/>
      <c r="P641" s="513"/>
      <c r="Q641" s="511"/>
      <c r="T641" s="511"/>
    </row>
    <row r="642" spans="1:20" s="436" customFormat="1" ht="11.1" customHeight="1" x14ac:dyDescent="0.15">
      <c r="A642" s="440"/>
      <c r="B642" s="480" t="s">
        <v>868</v>
      </c>
      <c r="C642" s="464" t="s">
        <v>831</v>
      </c>
      <c r="D642" s="465">
        <v>1</v>
      </c>
      <c r="E642" s="246" t="s">
        <v>628</v>
      </c>
      <c r="F642" s="466"/>
      <c r="G642" s="467"/>
      <c r="H642" s="239"/>
      <c r="I642" s="468"/>
      <c r="J642" s="320">
        <v>1</v>
      </c>
      <c r="K642" s="23" t="s">
        <v>1211</v>
      </c>
      <c r="L642" s="578"/>
      <c r="M642" s="244"/>
      <c r="N642" s="23"/>
      <c r="O642" s="321"/>
      <c r="P642" s="513"/>
      <c r="Q642" s="511"/>
      <c r="R642" s="513"/>
      <c r="T642" s="511"/>
    </row>
    <row r="643" spans="1:20" s="436" customFormat="1" ht="11.1" customHeight="1" x14ac:dyDescent="0.15">
      <c r="A643" s="247"/>
      <c r="B643" s="232"/>
      <c r="C643" s="461" t="s">
        <v>1018</v>
      </c>
      <c r="D643" s="462"/>
      <c r="E643" s="24"/>
      <c r="F643" s="21"/>
      <c r="G643" s="22"/>
      <c r="H643" s="2"/>
      <c r="I643" s="339"/>
      <c r="J643" s="332"/>
      <c r="K643" s="24"/>
      <c r="L643" s="2"/>
      <c r="M643" s="234"/>
      <c r="N643" s="245"/>
      <c r="O643" s="323"/>
      <c r="P643" s="513"/>
      <c r="Q643" s="511"/>
      <c r="T643" s="511"/>
    </row>
    <row r="644" spans="1:20" s="436" customFormat="1" ht="11.1" customHeight="1" x14ac:dyDescent="0.15">
      <c r="A644" s="358"/>
      <c r="B644" s="232" t="s">
        <v>885</v>
      </c>
      <c r="C644" s="469">
        <v>2.52</v>
      </c>
      <c r="D644" s="462"/>
      <c r="E644" s="24"/>
      <c r="F644" s="21"/>
      <c r="G644" s="22"/>
      <c r="H644" s="2"/>
      <c r="I644" s="339"/>
      <c r="J644" s="318"/>
      <c r="K644" s="24"/>
      <c r="L644" s="2"/>
      <c r="M644" s="233"/>
      <c r="N644" s="24"/>
      <c r="O644" s="319"/>
      <c r="P644" s="513"/>
      <c r="Q644" s="511"/>
      <c r="T644" s="511"/>
    </row>
    <row r="645" spans="1:20" s="436" customFormat="1" ht="11.1" customHeight="1" x14ac:dyDescent="0.15">
      <c r="A645" s="440"/>
      <c r="B645" s="480" t="s">
        <v>868</v>
      </c>
      <c r="C645" s="464" t="s">
        <v>831</v>
      </c>
      <c r="D645" s="465">
        <v>1</v>
      </c>
      <c r="E645" s="246" t="s">
        <v>628</v>
      </c>
      <c r="F645" s="466"/>
      <c r="G645" s="467"/>
      <c r="H645" s="239"/>
      <c r="I645" s="468"/>
      <c r="J645" s="320">
        <v>1</v>
      </c>
      <c r="K645" s="23" t="s">
        <v>1211</v>
      </c>
      <c r="L645" s="578"/>
      <c r="M645" s="244"/>
      <c r="N645" s="23"/>
      <c r="O645" s="321"/>
      <c r="P645" s="513"/>
      <c r="Q645" s="511"/>
      <c r="R645" s="513"/>
      <c r="T645" s="511"/>
    </row>
    <row r="646" spans="1:20" s="436" customFormat="1" ht="11.1" customHeight="1" x14ac:dyDescent="0.15">
      <c r="A646" s="247"/>
      <c r="B646" s="232"/>
      <c r="C646" s="461" t="s">
        <v>1018</v>
      </c>
      <c r="D646" s="462"/>
      <c r="E646" s="24"/>
      <c r="F646" s="21"/>
      <c r="G646" s="22"/>
      <c r="H646" s="2"/>
      <c r="I646" s="339"/>
      <c r="J646" s="332"/>
      <c r="K646" s="24"/>
      <c r="L646" s="2"/>
      <c r="M646" s="234"/>
      <c r="N646" s="235"/>
      <c r="O646" s="323"/>
      <c r="P646" s="513"/>
      <c r="Q646" s="511"/>
      <c r="T646" s="511"/>
    </row>
    <row r="647" spans="1:20" s="436" customFormat="1" ht="11.1" customHeight="1" x14ac:dyDescent="0.15">
      <c r="A647" s="358"/>
      <c r="B647" s="232" t="s">
        <v>886</v>
      </c>
      <c r="C647" s="469">
        <v>1.89</v>
      </c>
      <c r="D647" s="462"/>
      <c r="E647" s="24"/>
      <c r="F647" s="21"/>
      <c r="G647" s="22"/>
      <c r="H647" s="2"/>
      <c r="I647" s="339"/>
      <c r="J647" s="318"/>
      <c r="K647" s="24"/>
      <c r="L647" s="2"/>
      <c r="M647" s="233"/>
      <c r="N647" s="232"/>
      <c r="O647" s="319"/>
      <c r="P647" s="513"/>
      <c r="Q647" s="511"/>
      <c r="T647" s="511"/>
    </row>
    <row r="648" spans="1:20" s="436" customFormat="1" ht="11.1" customHeight="1" x14ac:dyDescent="0.15">
      <c r="A648" s="440"/>
      <c r="B648" s="463" t="s">
        <v>864</v>
      </c>
      <c r="C648" s="464" t="s">
        <v>767</v>
      </c>
      <c r="D648" s="465">
        <v>1</v>
      </c>
      <c r="E648" s="246" t="s">
        <v>628</v>
      </c>
      <c r="F648" s="466"/>
      <c r="G648" s="467"/>
      <c r="H648" s="239"/>
      <c r="I648" s="468"/>
      <c r="J648" s="320">
        <v>1</v>
      </c>
      <c r="K648" s="23" t="s">
        <v>1211</v>
      </c>
      <c r="L648" s="578"/>
      <c r="M648" s="237"/>
      <c r="N648" s="238"/>
      <c r="O648" s="330"/>
      <c r="P648" s="513"/>
      <c r="Q648" s="511"/>
      <c r="R648" s="513"/>
      <c r="T648" s="511"/>
    </row>
    <row r="649" spans="1:20" s="436" customFormat="1" ht="11.1" customHeight="1" x14ac:dyDescent="0.15">
      <c r="A649" s="247"/>
      <c r="B649" s="232"/>
      <c r="C649" s="461" t="s">
        <v>1006</v>
      </c>
      <c r="D649" s="462"/>
      <c r="E649" s="24"/>
      <c r="F649" s="21"/>
      <c r="G649" s="22"/>
      <c r="H649" s="2"/>
      <c r="I649" s="339"/>
      <c r="J649" s="332"/>
      <c r="K649" s="24"/>
      <c r="L649" s="2"/>
      <c r="M649" s="234"/>
      <c r="N649" s="235"/>
      <c r="O649" s="323"/>
      <c r="P649" s="513"/>
      <c r="Q649" s="511"/>
      <c r="T649" s="511"/>
    </row>
    <row r="650" spans="1:20" s="436" customFormat="1" ht="11.1" customHeight="1" x14ac:dyDescent="0.15">
      <c r="A650" s="358"/>
      <c r="B650" s="232" t="s">
        <v>887</v>
      </c>
      <c r="C650" s="469">
        <v>3.96</v>
      </c>
      <c r="D650" s="462"/>
      <c r="E650" s="24"/>
      <c r="F650" s="21"/>
      <c r="G650" s="22"/>
      <c r="H650" s="2"/>
      <c r="I650" s="339"/>
      <c r="J650" s="318"/>
      <c r="K650" s="24"/>
      <c r="L650" s="2"/>
      <c r="M650" s="233"/>
      <c r="N650" s="232"/>
      <c r="O650" s="319"/>
      <c r="P650" s="513"/>
      <c r="Q650" s="511"/>
      <c r="T650" s="511"/>
    </row>
    <row r="651" spans="1:20" s="436" customFormat="1" ht="11.1" customHeight="1" x14ac:dyDescent="0.15">
      <c r="A651" s="440"/>
      <c r="B651" s="463" t="s">
        <v>879</v>
      </c>
      <c r="C651" s="464" t="s">
        <v>1782</v>
      </c>
      <c r="D651" s="465">
        <v>2</v>
      </c>
      <c r="E651" s="246" t="s">
        <v>628</v>
      </c>
      <c r="F651" s="466"/>
      <c r="G651" s="467"/>
      <c r="H651" s="239"/>
      <c r="I651" s="468"/>
      <c r="J651" s="320">
        <v>2</v>
      </c>
      <c r="K651" s="23" t="s">
        <v>1211</v>
      </c>
      <c r="L651" s="578"/>
      <c r="M651" s="237"/>
      <c r="N651" s="238"/>
      <c r="O651" s="330"/>
      <c r="P651" s="513"/>
      <c r="Q651" s="511"/>
      <c r="R651" s="513"/>
      <c r="T651" s="511"/>
    </row>
    <row r="652" spans="1:20" s="436" customFormat="1" ht="11.1" customHeight="1" x14ac:dyDescent="0.15">
      <c r="A652" s="247"/>
      <c r="B652" s="232"/>
      <c r="C652" s="461" t="s">
        <v>1006</v>
      </c>
      <c r="D652" s="462"/>
      <c r="E652" s="24"/>
      <c r="F652" s="21"/>
      <c r="G652" s="22"/>
      <c r="H652" s="2"/>
      <c r="I652" s="339"/>
      <c r="J652" s="332"/>
      <c r="K652" s="24"/>
      <c r="L652" s="2"/>
      <c r="M652" s="234"/>
      <c r="N652" s="235"/>
      <c r="O652" s="323"/>
      <c r="P652" s="513"/>
      <c r="Q652" s="511"/>
      <c r="T652" s="511"/>
    </row>
    <row r="653" spans="1:20" s="436" customFormat="1" ht="11.1" customHeight="1" x14ac:dyDescent="0.15">
      <c r="A653" s="358"/>
      <c r="B653" s="232" t="s">
        <v>888</v>
      </c>
      <c r="C653" s="469">
        <v>4.7300000000000004</v>
      </c>
      <c r="D653" s="462"/>
      <c r="E653" s="24"/>
      <c r="F653" s="21"/>
      <c r="G653" s="22"/>
      <c r="H653" s="2"/>
      <c r="I653" s="339"/>
      <c r="J653" s="318"/>
      <c r="K653" s="24"/>
      <c r="L653" s="2"/>
      <c r="M653" s="233"/>
      <c r="N653" s="232"/>
      <c r="O653" s="319"/>
      <c r="P653" s="513"/>
      <c r="Q653" s="511"/>
      <c r="T653" s="511"/>
    </row>
    <row r="654" spans="1:20" s="436" customFormat="1" ht="11.1" customHeight="1" x14ac:dyDescent="0.15">
      <c r="A654" s="440"/>
      <c r="B654" s="463" t="s">
        <v>861</v>
      </c>
      <c r="C654" s="464" t="s">
        <v>1005</v>
      </c>
      <c r="D654" s="465">
        <v>1</v>
      </c>
      <c r="E654" s="246" t="s">
        <v>628</v>
      </c>
      <c r="F654" s="466"/>
      <c r="G654" s="467"/>
      <c r="H654" s="239"/>
      <c r="I654" s="468"/>
      <c r="J654" s="320">
        <v>1</v>
      </c>
      <c r="K654" s="23" t="s">
        <v>1211</v>
      </c>
      <c r="L654" s="578"/>
      <c r="M654" s="237"/>
      <c r="N654" s="238"/>
      <c r="O654" s="330"/>
      <c r="P654" s="513"/>
      <c r="Q654" s="511"/>
      <c r="R654" s="513"/>
      <c r="T654" s="511"/>
    </row>
    <row r="655" spans="1:20" s="436" customFormat="1" ht="11.1" customHeight="1" x14ac:dyDescent="0.15">
      <c r="A655" s="247"/>
      <c r="B655" s="232"/>
      <c r="C655" s="461" t="s">
        <v>1006</v>
      </c>
      <c r="D655" s="462"/>
      <c r="E655" s="24"/>
      <c r="F655" s="21"/>
      <c r="G655" s="22"/>
      <c r="H655" s="2"/>
      <c r="I655" s="339"/>
      <c r="J655" s="332"/>
      <c r="K655" s="24"/>
      <c r="L655" s="2"/>
      <c r="M655" s="234"/>
      <c r="N655" s="235"/>
      <c r="O655" s="323"/>
      <c r="P655" s="513"/>
      <c r="Q655" s="511"/>
      <c r="T655" s="511"/>
    </row>
    <row r="656" spans="1:20" s="436" customFormat="1" ht="11.1" customHeight="1" x14ac:dyDescent="0.15">
      <c r="A656" s="358"/>
      <c r="B656" s="232" t="s">
        <v>889</v>
      </c>
      <c r="C656" s="469">
        <v>4.2300000000000004</v>
      </c>
      <c r="D656" s="462"/>
      <c r="E656" s="24"/>
      <c r="F656" s="21"/>
      <c r="G656" s="22"/>
      <c r="H656" s="2"/>
      <c r="I656" s="339"/>
      <c r="J656" s="318"/>
      <c r="K656" s="24"/>
      <c r="L656" s="2"/>
      <c r="M656" s="233"/>
      <c r="N656" s="232"/>
      <c r="O656" s="319"/>
      <c r="P656" s="513"/>
      <c r="Q656" s="511"/>
      <c r="T656" s="511"/>
    </row>
    <row r="657" spans="1:20" s="436" customFormat="1" ht="11.1" customHeight="1" x14ac:dyDescent="0.15">
      <c r="A657" s="440"/>
      <c r="B657" s="463" t="s">
        <v>861</v>
      </c>
      <c r="C657" s="464" t="s">
        <v>1783</v>
      </c>
      <c r="D657" s="465">
        <v>1</v>
      </c>
      <c r="E657" s="246" t="s">
        <v>628</v>
      </c>
      <c r="F657" s="466"/>
      <c r="G657" s="467"/>
      <c r="H657" s="239"/>
      <c r="I657" s="468"/>
      <c r="J657" s="320">
        <v>1</v>
      </c>
      <c r="K657" s="23" t="s">
        <v>1211</v>
      </c>
      <c r="L657" s="578"/>
      <c r="M657" s="237"/>
      <c r="N657" s="238"/>
      <c r="O657" s="330"/>
      <c r="P657" s="513"/>
      <c r="Q657" s="511"/>
      <c r="R657" s="513"/>
      <c r="T657" s="511"/>
    </row>
    <row r="658" spans="1:20" s="436" customFormat="1" ht="11.1" customHeight="1" x14ac:dyDescent="0.15">
      <c r="A658" s="247"/>
      <c r="B658" s="232"/>
      <c r="C658" s="461" t="s">
        <v>1006</v>
      </c>
      <c r="D658" s="462"/>
      <c r="E658" s="24"/>
      <c r="F658" s="21"/>
      <c r="G658" s="22"/>
      <c r="H658" s="2"/>
      <c r="I658" s="339"/>
      <c r="J658" s="332"/>
      <c r="K658" s="24"/>
      <c r="L658" s="2"/>
      <c r="M658" s="234"/>
      <c r="N658" s="235"/>
      <c r="O658" s="323"/>
      <c r="P658" s="513"/>
      <c r="Q658" s="511"/>
      <c r="T658" s="511"/>
    </row>
    <row r="659" spans="1:20" s="436" customFormat="1" ht="11.1" customHeight="1" x14ac:dyDescent="0.15">
      <c r="A659" s="358"/>
      <c r="B659" s="232" t="s">
        <v>890</v>
      </c>
      <c r="C659" s="469">
        <v>1.68</v>
      </c>
      <c r="D659" s="462"/>
      <c r="E659" s="24"/>
      <c r="F659" s="21"/>
      <c r="G659" s="22"/>
      <c r="H659" s="2"/>
      <c r="I659" s="339"/>
      <c r="J659" s="318"/>
      <c r="K659" s="24"/>
      <c r="L659" s="2"/>
      <c r="M659" s="233"/>
      <c r="N659" s="232"/>
      <c r="O659" s="319"/>
      <c r="P659" s="513"/>
      <c r="Q659" s="511"/>
      <c r="T659" s="511"/>
    </row>
    <row r="660" spans="1:20" s="436" customFormat="1" ht="11.1" customHeight="1" x14ac:dyDescent="0.15">
      <c r="A660" s="440"/>
      <c r="B660" s="463" t="s">
        <v>864</v>
      </c>
      <c r="C660" s="464" t="s">
        <v>856</v>
      </c>
      <c r="D660" s="465">
        <v>1</v>
      </c>
      <c r="E660" s="246" t="s">
        <v>628</v>
      </c>
      <c r="F660" s="466"/>
      <c r="G660" s="467"/>
      <c r="H660" s="239"/>
      <c r="I660" s="468"/>
      <c r="J660" s="320">
        <v>1</v>
      </c>
      <c r="K660" s="23" t="s">
        <v>1211</v>
      </c>
      <c r="L660" s="578"/>
      <c r="M660" s="237"/>
      <c r="N660" s="238"/>
      <c r="O660" s="330"/>
      <c r="P660" s="513"/>
      <c r="Q660" s="511"/>
      <c r="R660" s="513"/>
      <c r="T660" s="511"/>
    </row>
    <row r="661" spans="1:20" s="436" customFormat="1" ht="11.1" customHeight="1" x14ac:dyDescent="0.15">
      <c r="A661" s="247"/>
      <c r="B661" s="232"/>
      <c r="C661" s="461" t="s">
        <v>1018</v>
      </c>
      <c r="D661" s="462"/>
      <c r="E661" s="24"/>
      <c r="F661" s="21"/>
      <c r="G661" s="22"/>
      <c r="H661" s="2"/>
      <c r="I661" s="339"/>
      <c r="J661" s="332"/>
      <c r="K661" s="24"/>
      <c r="L661" s="2"/>
      <c r="M661" s="234"/>
      <c r="N661" s="235"/>
      <c r="O661" s="323"/>
      <c r="P661" s="513"/>
      <c r="Q661" s="511"/>
      <c r="T661" s="511"/>
    </row>
    <row r="662" spans="1:20" s="436" customFormat="1" ht="11.1" customHeight="1" x14ac:dyDescent="0.15">
      <c r="A662" s="358"/>
      <c r="B662" s="232" t="s">
        <v>891</v>
      </c>
      <c r="C662" s="469">
        <v>4.2300000000000004</v>
      </c>
      <c r="D662" s="462"/>
      <c r="E662" s="24"/>
      <c r="F662" s="21"/>
      <c r="G662" s="22"/>
      <c r="H662" s="2"/>
      <c r="I662" s="339"/>
      <c r="J662" s="318"/>
      <c r="K662" s="24"/>
      <c r="L662" s="2"/>
      <c r="M662" s="233"/>
      <c r="N662" s="232"/>
      <c r="O662" s="319"/>
      <c r="P662" s="513"/>
      <c r="Q662" s="511"/>
      <c r="T662" s="511"/>
    </row>
    <row r="663" spans="1:20" s="436" customFormat="1" ht="11.1" customHeight="1" x14ac:dyDescent="0.15">
      <c r="A663" s="440"/>
      <c r="B663" s="463" t="s">
        <v>861</v>
      </c>
      <c r="C663" s="464" t="s">
        <v>862</v>
      </c>
      <c r="D663" s="465">
        <v>1</v>
      </c>
      <c r="E663" s="246" t="s">
        <v>628</v>
      </c>
      <c r="F663" s="466"/>
      <c r="G663" s="467"/>
      <c r="H663" s="239"/>
      <c r="I663" s="468"/>
      <c r="J663" s="320">
        <v>1</v>
      </c>
      <c r="K663" s="23" t="s">
        <v>1211</v>
      </c>
      <c r="L663" s="578"/>
      <c r="M663" s="237"/>
      <c r="N663" s="238"/>
      <c r="O663" s="330"/>
      <c r="P663" s="513"/>
      <c r="Q663" s="511"/>
      <c r="R663" s="513"/>
      <c r="T663" s="511"/>
    </row>
    <row r="664" spans="1:20" s="16" customFormat="1" ht="11.1" customHeight="1" x14ac:dyDescent="0.15">
      <c r="A664" s="441"/>
      <c r="B664" s="442"/>
      <c r="C664" s="443"/>
      <c r="D664" s="435"/>
      <c r="E664" s="387"/>
      <c r="F664" s="388"/>
      <c r="G664" s="389"/>
      <c r="H664" s="444"/>
      <c r="I664" s="391"/>
      <c r="J664" s="427"/>
      <c r="K664" s="387"/>
      <c r="L664" s="390"/>
      <c r="M664" s="398"/>
      <c r="N664" s="359"/>
      <c r="O664" s="399"/>
      <c r="Q664" s="478"/>
      <c r="T664" s="478"/>
    </row>
    <row r="665" spans="1:20" s="16" customFormat="1" ht="11.1" customHeight="1" x14ac:dyDescent="0.15">
      <c r="A665" s="247"/>
      <c r="B665" s="445"/>
      <c r="C665" s="443"/>
      <c r="D665" s="435"/>
      <c r="E665" s="387"/>
      <c r="F665" s="388"/>
      <c r="G665" s="389"/>
      <c r="H665" s="390"/>
      <c r="I665" s="391"/>
      <c r="J665" s="427"/>
      <c r="K665" s="387"/>
      <c r="L665" s="446"/>
      <c r="M665" s="398"/>
      <c r="N665" s="359"/>
      <c r="O665" s="447"/>
      <c r="Q665" s="478"/>
      <c r="T665" s="478"/>
    </row>
    <row r="666" spans="1:20" s="16" customFormat="1" ht="11.1" customHeight="1" x14ac:dyDescent="0.15">
      <c r="A666" s="448"/>
      <c r="B666" s="449"/>
      <c r="C666" s="450"/>
      <c r="D666" s="451"/>
      <c r="E666" s="452"/>
      <c r="F666" s="453"/>
      <c r="G666" s="454"/>
      <c r="H666" s="455"/>
      <c r="I666" s="456"/>
      <c r="J666" s="457"/>
      <c r="K666" s="452"/>
      <c r="L666" s="455"/>
      <c r="M666" s="458"/>
      <c r="N666" s="459"/>
      <c r="O666" s="460"/>
      <c r="Q666" s="478"/>
      <c r="T666" s="478"/>
    </row>
    <row r="667" spans="1:20" s="3" customFormat="1" ht="13.5" x14ac:dyDescent="0.15">
      <c r="A667" s="1"/>
      <c r="B667" s="2"/>
      <c r="C667" s="240"/>
      <c r="D667" s="4"/>
      <c r="E667" s="5"/>
      <c r="F667" s="6"/>
      <c r="G667" s="7"/>
      <c r="H667" s="8"/>
      <c r="I667" s="9"/>
      <c r="K667" s="5"/>
      <c r="N667" s="8" t="s">
        <v>581</v>
      </c>
      <c r="O667" s="5">
        <v>14</v>
      </c>
      <c r="P667" s="472"/>
      <c r="Q667" s="476"/>
      <c r="T667" s="476"/>
    </row>
    <row r="668" spans="1:20" s="10" customFormat="1" ht="30" customHeight="1" x14ac:dyDescent="0.15">
      <c r="A668" s="1089" t="s">
        <v>1800</v>
      </c>
      <c r="B668" s="1090"/>
      <c r="C668" s="1090"/>
      <c r="D668" s="1090"/>
      <c r="E668" s="1090"/>
      <c r="F668" s="1090"/>
      <c r="G668" s="1090"/>
      <c r="H668" s="1090"/>
      <c r="I668" s="1090"/>
      <c r="J668" s="1090"/>
      <c r="K668" s="1090"/>
      <c r="L668" s="1090"/>
      <c r="M668" s="1090"/>
      <c r="N668" s="1090"/>
      <c r="O668" s="1091"/>
      <c r="P668" s="473"/>
      <c r="Q668" s="477"/>
      <c r="T668" s="477"/>
    </row>
    <row r="669" spans="1:20" s="10" customFormat="1" ht="13.5" customHeight="1" x14ac:dyDescent="0.15">
      <c r="A669" s="274"/>
      <c r="B669" s="27" t="s">
        <v>1828</v>
      </c>
      <c r="C669" s="275"/>
      <c r="D669" s="275"/>
      <c r="E669" s="275"/>
      <c r="F669" s="275"/>
      <c r="G669" s="275"/>
      <c r="H669" s="275"/>
      <c r="I669" s="275"/>
      <c r="J669" s="275"/>
      <c r="K669" s="275"/>
      <c r="L669" s="275"/>
      <c r="M669" s="275"/>
      <c r="N669" s="275"/>
      <c r="O669" s="276"/>
      <c r="P669" s="473"/>
      <c r="Q669" s="477"/>
      <c r="T669" s="477"/>
    </row>
    <row r="670" spans="1:20" s="10" customFormat="1" ht="15.95" customHeight="1" x14ac:dyDescent="0.15">
      <c r="A670" s="1092" t="s">
        <v>6</v>
      </c>
      <c r="B670" s="1095" t="s">
        <v>34</v>
      </c>
      <c r="C670" s="1098" t="s">
        <v>9</v>
      </c>
      <c r="D670" s="1101" t="s">
        <v>1850</v>
      </c>
      <c r="E670" s="1102"/>
      <c r="F670" s="1102"/>
      <c r="G670" s="1102"/>
      <c r="H670" s="1102"/>
      <c r="I670" s="1103"/>
      <c r="J670" s="1101" t="s">
        <v>1851</v>
      </c>
      <c r="K670" s="1102"/>
      <c r="L670" s="1107"/>
      <c r="M670" s="1109" t="s">
        <v>1852</v>
      </c>
      <c r="N670" s="1102"/>
      <c r="O670" s="1103"/>
      <c r="P670" s="473"/>
      <c r="Q670" s="477"/>
      <c r="T670" s="477"/>
    </row>
    <row r="671" spans="1:20" s="10" customFormat="1" ht="15.95" customHeight="1" x14ac:dyDescent="0.15">
      <c r="A671" s="1093"/>
      <c r="B671" s="1096"/>
      <c r="C671" s="1099"/>
      <c r="D671" s="1104"/>
      <c r="E671" s="1105"/>
      <c r="F671" s="1105"/>
      <c r="G671" s="1105"/>
      <c r="H671" s="1105"/>
      <c r="I671" s="1106"/>
      <c r="J671" s="1104"/>
      <c r="K671" s="1105"/>
      <c r="L671" s="1108"/>
      <c r="M671" s="1110"/>
      <c r="N671" s="1105"/>
      <c r="O671" s="1106"/>
      <c r="P671" s="473"/>
      <c r="Q671" s="477"/>
      <c r="T671" s="477"/>
    </row>
    <row r="672" spans="1:20" s="3" customFormat="1" ht="15.95" customHeight="1" x14ac:dyDescent="0.15">
      <c r="A672" s="1094"/>
      <c r="B672" s="1097"/>
      <c r="C672" s="1100"/>
      <c r="D672" s="334" t="s">
        <v>4</v>
      </c>
      <c r="E672" s="296" t="s">
        <v>5</v>
      </c>
      <c r="F672" s="297"/>
      <c r="G672" s="298"/>
      <c r="H672" s="1111"/>
      <c r="I672" s="1112"/>
      <c r="J672" s="326" t="s">
        <v>4</v>
      </c>
      <c r="K672" s="296" t="s">
        <v>5</v>
      </c>
      <c r="L672" s="299"/>
      <c r="M672" s="300" t="s">
        <v>4</v>
      </c>
      <c r="N672" s="296" t="s">
        <v>5</v>
      </c>
      <c r="O672" s="327"/>
      <c r="P672" s="472"/>
      <c r="Q672" s="476"/>
      <c r="T672" s="476"/>
    </row>
    <row r="673" spans="1:20" s="436" customFormat="1" ht="11.1" customHeight="1" x14ac:dyDescent="0.15">
      <c r="A673" s="247"/>
      <c r="B673" s="232"/>
      <c r="C673" s="461" t="s">
        <v>1018</v>
      </c>
      <c r="D673" s="462"/>
      <c r="E673" s="24"/>
      <c r="F673" s="21"/>
      <c r="G673" s="22"/>
      <c r="H673" s="2"/>
      <c r="I673" s="339"/>
      <c r="J673" s="331"/>
      <c r="K673" s="245"/>
      <c r="L673" s="236"/>
      <c r="M673" s="234"/>
      <c r="N673" s="235"/>
      <c r="O673" s="323"/>
      <c r="P673" s="513"/>
      <c r="Q673" s="511"/>
      <c r="T673" s="511"/>
    </row>
    <row r="674" spans="1:20" s="436" customFormat="1" ht="11.1" customHeight="1" x14ac:dyDescent="0.15">
      <c r="A674" s="358"/>
      <c r="B674" s="232" t="s">
        <v>892</v>
      </c>
      <c r="C674" s="469">
        <v>4.2300000000000004</v>
      </c>
      <c r="D674" s="462"/>
      <c r="E674" s="24"/>
      <c r="F674" s="21"/>
      <c r="G674" s="22"/>
      <c r="H674" s="2"/>
      <c r="I674" s="391"/>
      <c r="J674" s="318"/>
      <c r="K674" s="24"/>
      <c r="L674" s="2"/>
      <c r="M674" s="398"/>
      <c r="N674" s="359"/>
      <c r="O674" s="447"/>
      <c r="P674" s="513"/>
      <c r="Q674" s="511"/>
      <c r="T674" s="511"/>
    </row>
    <row r="675" spans="1:20" s="436" customFormat="1" ht="11.1" customHeight="1" x14ac:dyDescent="0.15">
      <c r="A675" s="440"/>
      <c r="B675" s="463" t="s">
        <v>861</v>
      </c>
      <c r="C675" s="464" t="s">
        <v>862</v>
      </c>
      <c r="D675" s="465">
        <v>1</v>
      </c>
      <c r="E675" s="246" t="s">
        <v>628</v>
      </c>
      <c r="F675" s="466"/>
      <c r="G675" s="467"/>
      <c r="H675" s="239"/>
      <c r="I675" s="468"/>
      <c r="J675" s="320">
        <v>1</v>
      </c>
      <c r="K675" s="23" t="s">
        <v>1211</v>
      </c>
      <c r="L675" s="578"/>
      <c r="M675" s="237"/>
      <c r="N675" s="238"/>
      <c r="O675" s="330"/>
      <c r="P675" s="513"/>
      <c r="Q675" s="511"/>
      <c r="R675" s="513"/>
      <c r="T675" s="511"/>
    </row>
    <row r="676" spans="1:20" s="436" customFormat="1" ht="11.1" customHeight="1" x14ac:dyDescent="0.15">
      <c r="A676" s="66"/>
      <c r="B676" s="232"/>
      <c r="C676" s="461" t="s">
        <v>1018</v>
      </c>
      <c r="D676" s="462"/>
      <c r="E676" s="24"/>
      <c r="F676" s="21"/>
      <c r="G676" s="22"/>
      <c r="H676" s="2"/>
      <c r="I676" s="339"/>
      <c r="J676" s="332"/>
      <c r="K676" s="24"/>
      <c r="L676" s="2"/>
      <c r="M676" s="233"/>
      <c r="N676" s="232"/>
      <c r="O676" s="319"/>
      <c r="P676" s="513"/>
      <c r="Q676" s="511"/>
      <c r="T676" s="511"/>
    </row>
    <row r="677" spans="1:20" s="436" customFormat="1" ht="11.1" customHeight="1" x14ac:dyDescent="0.15">
      <c r="A677" s="481"/>
      <c r="B677" s="232" t="s">
        <v>893</v>
      </c>
      <c r="C677" s="469">
        <v>4.2300000000000004</v>
      </c>
      <c r="D677" s="462"/>
      <c r="E677" s="24"/>
      <c r="F677" s="21"/>
      <c r="G677" s="22"/>
      <c r="H677" s="2"/>
      <c r="I677" s="339"/>
      <c r="J677" s="318"/>
      <c r="K677" s="24"/>
      <c r="L677" s="2"/>
      <c r="M677" s="233"/>
      <c r="N677" s="232"/>
      <c r="O677" s="319"/>
      <c r="P677" s="513"/>
      <c r="Q677" s="511"/>
      <c r="T677" s="511"/>
    </row>
    <row r="678" spans="1:20" s="436" customFormat="1" ht="11.1" customHeight="1" x14ac:dyDescent="0.15">
      <c r="A678" s="579"/>
      <c r="B678" s="463" t="s">
        <v>861</v>
      </c>
      <c r="C678" s="464" t="s">
        <v>862</v>
      </c>
      <c r="D678" s="465">
        <v>2</v>
      </c>
      <c r="E678" s="246" t="s">
        <v>628</v>
      </c>
      <c r="F678" s="466"/>
      <c r="G678" s="467"/>
      <c r="H678" s="239"/>
      <c r="I678" s="468"/>
      <c r="J678" s="320">
        <v>2</v>
      </c>
      <c r="K678" s="23" t="s">
        <v>1211</v>
      </c>
      <c r="L678" s="578"/>
      <c r="M678" s="233"/>
      <c r="N678" s="232"/>
      <c r="O678" s="319"/>
      <c r="P678" s="513"/>
      <c r="Q678" s="511"/>
      <c r="R678" s="513"/>
      <c r="T678" s="511"/>
    </row>
    <row r="679" spans="1:20" s="436" customFormat="1" ht="11.1" customHeight="1" x14ac:dyDescent="0.15">
      <c r="A679" s="247"/>
      <c r="B679" s="232"/>
      <c r="C679" s="461" t="s">
        <v>1018</v>
      </c>
      <c r="D679" s="462"/>
      <c r="E679" s="24"/>
      <c r="F679" s="21"/>
      <c r="G679" s="22"/>
      <c r="H679" s="2"/>
      <c r="I679" s="339"/>
      <c r="J679" s="332"/>
      <c r="K679" s="24"/>
      <c r="L679" s="2"/>
      <c r="M679" s="542"/>
      <c r="N679" s="543"/>
      <c r="O679" s="544"/>
      <c r="P679" s="513"/>
      <c r="Q679" s="511"/>
      <c r="T679" s="511"/>
    </row>
    <row r="680" spans="1:20" s="436" customFormat="1" ht="11.1" customHeight="1" x14ac:dyDescent="0.15">
      <c r="A680" s="358"/>
      <c r="B680" s="232" t="s">
        <v>894</v>
      </c>
      <c r="C680" s="469">
        <v>3.51</v>
      </c>
      <c r="D680" s="462"/>
      <c r="E680" s="24"/>
      <c r="F680" s="21"/>
      <c r="G680" s="22"/>
      <c r="H680" s="2"/>
      <c r="I680" s="339"/>
      <c r="J680" s="318"/>
      <c r="K680" s="24"/>
      <c r="L680" s="2"/>
      <c r="M680" s="233"/>
      <c r="N680" s="24"/>
      <c r="O680" s="319"/>
      <c r="P680" s="513"/>
      <c r="Q680" s="511"/>
      <c r="T680" s="511"/>
    </row>
    <row r="681" spans="1:20" s="436" customFormat="1" ht="11.1" customHeight="1" x14ac:dyDescent="0.15">
      <c r="A681" s="440"/>
      <c r="B681" s="463" t="s">
        <v>879</v>
      </c>
      <c r="C681" s="464" t="s">
        <v>1007</v>
      </c>
      <c r="D681" s="465">
        <v>2</v>
      </c>
      <c r="E681" s="246" t="s">
        <v>628</v>
      </c>
      <c r="F681" s="466"/>
      <c r="G681" s="467"/>
      <c r="H681" s="239"/>
      <c r="I681" s="468"/>
      <c r="J681" s="320">
        <v>2</v>
      </c>
      <c r="K681" s="23" t="s">
        <v>1211</v>
      </c>
      <c r="L681" s="578"/>
      <c r="M681" s="244"/>
      <c r="N681" s="23"/>
      <c r="O681" s="321"/>
      <c r="P681" s="513"/>
      <c r="Q681" s="511"/>
      <c r="R681" s="513"/>
      <c r="T681" s="511"/>
    </row>
    <row r="682" spans="1:20" s="436" customFormat="1" ht="11.1" customHeight="1" x14ac:dyDescent="0.15">
      <c r="A682" s="247"/>
      <c r="B682" s="232"/>
      <c r="C682" s="461" t="s">
        <v>1018</v>
      </c>
      <c r="D682" s="462"/>
      <c r="E682" s="24"/>
      <c r="F682" s="21"/>
      <c r="G682" s="22"/>
      <c r="H682" s="2"/>
      <c r="I682" s="339"/>
      <c r="J682" s="332"/>
      <c r="K682" s="24"/>
      <c r="L682" s="2"/>
      <c r="M682" s="234"/>
      <c r="N682" s="245"/>
      <c r="O682" s="323"/>
      <c r="P682" s="513"/>
      <c r="Q682" s="511"/>
      <c r="T682" s="511"/>
    </row>
    <row r="683" spans="1:20" s="436" customFormat="1" ht="11.1" customHeight="1" x14ac:dyDescent="0.15">
      <c r="A683" s="358"/>
      <c r="B683" s="232" t="s">
        <v>895</v>
      </c>
      <c r="C683" s="469">
        <v>1.37</v>
      </c>
      <c r="D683" s="462"/>
      <c r="E683" s="24"/>
      <c r="F683" s="21"/>
      <c r="G683" s="22"/>
      <c r="H683" s="2"/>
      <c r="I683" s="339"/>
      <c r="J683" s="318"/>
      <c r="K683" s="24"/>
      <c r="L683" s="2"/>
      <c r="M683" s="233"/>
      <c r="N683" s="24"/>
      <c r="O683" s="319"/>
      <c r="P683" s="513"/>
      <c r="Q683" s="511"/>
      <c r="T683" s="511"/>
    </row>
    <row r="684" spans="1:20" s="436" customFormat="1" ht="11.1" customHeight="1" x14ac:dyDescent="0.15">
      <c r="A684" s="440"/>
      <c r="B684" s="463" t="s">
        <v>864</v>
      </c>
      <c r="C684" s="464" t="s">
        <v>896</v>
      </c>
      <c r="D684" s="465">
        <v>1</v>
      </c>
      <c r="E684" s="246" t="s">
        <v>628</v>
      </c>
      <c r="F684" s="466"/>
      <c r="G684" s="467"/>
      <c r="H684" s="239"/>
      <c r="I684" s="468"/>
      <c r="J684" s="320">
        <v>1</v>
      </c>
      <c r="K684" s="23" t="s">
        <v>1211</v>
      </c>
      <c r="L684" s="578"/>
      <c r="M684" s="317"/>
      <c r="N684" s="315"/>
      <c r="O684" s="325"/>
      <c r="P684" s="513"/>
      <c r="Q684" s="511"/>
      <c r="R684" s="513"/>
      <c r="T684" s="511"/>
    </row>
    <row r="685" spans="1:20" s="436" customFormat="1" ht="11.1" customHeight="1" x14ac:dyDescent="0.15">
      <c r="A685" s="247"/>
      <c r="B685" s="232"/>
      <c r="C685" s="461" t="s">
        <v>1018</v>
      </c>
      <c r="D685" s="462"/>
      <c r="E685" s="24"/>
      <c r="F685" s="21"/>
      <c r="G685" s="22"/>
      <c r="H685" s="2"/>
      <c r="I685" s="339"/>
      <c r="J685" s="332"/>
      <c r="K685" s="24"/>
      <c r="L685" s="2"/>
      <c r="M685" s="234"/>
      <c r="N685" s="245"/>
      <c r="O685" s="323"/>
      <c r="P685" s="513"/>
      <c r="Q685" s="511"/>
      <c r="T685" s="511"/>
    </row>
    <row r="686" spans="1:20" s="436" customFormat="1" ht="11.1" customHeight="1" x14ac:dyDescent="0.15">
      <c r="A686" s="358"/>
      <c r="B686" s="232" t="s">
        <v>897</v>
      </c>
      <c r="C686" s="469">
        <v>1.37</v>
      </c>
      <c r="D686" s="462"/>
      <c r="E686" s="24"/>
      <c r="F686" s="21"/>
      <c r="G686" s="22"/>
      <c r="H686" s="2"/>
      <c r="I686" s="339"/>
      <c r="J686" s="318"/>
      <c r="K686" s="24"/>
      <c r="L686" s="2"/>
      <c r="M686" s="233"/>
      <c r="N686" s="24"/>
      <c r="O686" s="319"/>
      <c r="P686" s="513"/>
      <c r="Q686" s="511"/>
      <c r="T686" s="511"/>
    </row>
    <row r="687" spans="1:20" s="436" customFormat="1" ht="11.1" customHeight="1" x14ac:dyDescent="0.15">
      <c r="A687" s="440"/>
      <c r="B687" s="463" t="s">
        <v>864</v>
      </c>
      <c r="C687" s="464" t="s">
        <v>896</v>
      </c>
      <c r="D687" s="465">
        <v>1</v>
      </c>
      <c r="E687" s="246" t="s">
        <v>628</v>
      </c>
      <c r="F687" s="466"/>
      <c r="G687" s="467"/>
      <c r="H687" s="239"/>
      <c r="I687" s="468"/>
      <c r="J687" s="320">
        <v>1</v>
      </c>
      <c r="K687" s="23" t="s">
        <v>1211</v>
      </c>
      <c r="L687" s="578"/>
      <c r="M687" s="317"/>
      <c r="N687" s="315"/>
      <c r="O687" s="325"/>
      <c r="P687" s="513"/>
      <c r="Q687" s="511"/>
      <c r="R687" s="513"/>
      <c r="T687" s="511"/>
    </row>
    <row r="688" spans="1:20" s="436" customFormat="1" ht="11.1" customHeight="1" x14ac:dyDescent="0.15">
      <c r="A688" s="247"/>
      <c r="B688" s="232"/>
      <c r="C688" s="461" t="s">
        <v>1018</v>
      </c>
      <c r="D688" s="462"/>
      <c r="E688" s="24"/>
      <c r="F688" s="21"/>
      <c r="G688" s="22"/>
      <c r="H688" s="2"/>
      <c r="I688" s="339"/>
      <c r="J688" s="332"/>
      <c r="K688" s="24"/>
      <c r="L688" s="2"/>
      <c r="M688" s="234"/>
      <c r="N688" s="235"/>
      <c r="O688" s="323"/>
      <c r="P688" s="513"/>
      <c r="Q688" s="511"/>
      <c r="T688" s="511"/>
    </row>
    <row r="689" spans="1:20" s="436" customFormat="1" ht="11.1" customHeight="1" x14ac:dyDescent="0.15">
      <c r="A689" s="358"/>
      <c r="B689" s="232" t="s">
        <v>917</v>
      </c>
      <c r="C689" s="469">
        <v>1.2</v>
      </c>
      <c r="D689" s="462"/>
      <c r="E689" s="24"/>
      <c r="F689" s="21"/>
      <c r="G689" s="22"/>
      <c r="H689" s="2"/>
      <c r="I689" s="339"/>
      <c r="J689" s="318"/>
      <c r="K689" s="24"/>
      <c r="L689" s="2"/>
      <c r="M689" s="233"/>
      <c r="N689" s="232"/>
      <c r="O689" s="319"/>
      <c r="P689" s="513"/>
      <c r="Q689" s="511"/>
      <c r="T689" s="511"/>
    </row>
    <row r="690" spans="1:20" s="436" customFormat="1" ht="11.1" customHeight="1" x14ac:dyDescent="0.15">
      <c r="A690" s="440"/>
      <c r="B690" s="463" t="s">
        <v>864</v>
      </c>
      <c r="C690" s="464" t="s">
        <v>918</v>
      </c>
      <c r="D690" s="465">
        <v>1</v>
      </c>
      <c r="E690" s="246" t="s">
        <v>628</v>
      </c>
      <c r="F690" s="466"/>
      <c r="G690" s="467"/>
      <c r="H690" s="239"/>
      <c r="I690" s="468"/>
      <c r="J690" s="320">
        <v>1</v>
      </c>
      <c r="K690" s="23" t="s">
        <v>1211</v>
      </c>
      <c r="L690" s="578"/>
      <c r="M690" s="237"/>
      <c r="N690" s="238"/>
      <c r="O690" s="330"/>
      <c r="P690" s="513"/>
      <c r="Q690" s="511"/>
      <c r="R690" s="513"/>
      <c r="T690" s="511"/>
    </row>
    <row r="691" spans="1:20" s="436" customFormat="1" ht="11.1" customHeight="1" x14ac:dyDescent="0.15">
      <c r="A691" s="247"/>
      <c r="B691" s="232"/>
      <c r="C691" s="461" t="s">
        <v>1018</v>
      </c>
      <c r="D691" s="462"/>
      <c r="E691" s="24"/>
      <c r="F691" s="21"/>
      <c r="G691" s="22"/>
      <c r="H691" s="2"/>
      <c r="I691" s="339"/>
      <c r="J691" s="332"/>
      <c r="K691" s="24"/>
      <c r="L691" s="2"/>
      <c r="M691" s="234"/>
      <c r="N691" s="235"/>
      <c r="O691" s="323"/>
      <c r="P691" s="513"/>
      <c r="Q691" s="511"/>
      <c r="T691" s="511"/>
    </row>
    <row r="692" spans="1:20" s="436" customFormat="1" ht="11.1" customHeight="1" x14ac:dyDescent="0.15">
      <c r="A692" s="358"/>
      <c r="B692" s="232" t="s">
        <v>919</v>
      </c>
      <c r="C692" s="469">
        <v>1.2</v>
      </c>
      <c r="D692" s="462"/>
      <c r="E692" s="24"/>
      <c r="F692" s="21"/>
      <c r="G692" s="22"/>
      <c r="H692" s="2"/>
      <c r="I692" s="339"/>
      <c r="J692" s="318"/>
      <c r="K692" s="24"/>
      <c r="L692" s="2"/>
      <c r="M692" s="233"/>
      <c r="N692" s="232"/>
      <c r="O692" s="319"/>
      <c r="P692" s="513"/>
      <c r="Q692" s="511"/>
      <c r="T692" s="511"/>
    </row>
    <row r="693" spans="1:20" s="436" customFormat="1" ht="11.1" customHeight="1" x14ac:dyDescent="0.15">
      <c r="A693" s="440"/>
      <c r="B693" s="463" t="s">
        <v>864</v>
      </c>
      <c r="C693" s="464" t="s">
        <v>918</v>
      </c>
      <c r="D693" s="465">
        <v>1</v>
      </c>
      <c r="E693" s="246" t="s">
        <v>628</v>
      </c>
      <c r="F693" s="466"/>
      <c r="G693" s="467"/>
      <c r="H693" s="239"/>
      <c r="I693" s="468"/>
      <c r="J693" s="320">
        <v>1</v>
      </c>
      <c r="K693" s="23" t="s">
        <v>1211</v>
      </c>
      <c r="L693" s="578"/>
      <c r="M693" s="237"/>
      <c r="N693" s="238"/>
      <c r="O693" s="330"/>
      <c r="P693" s="513"/>
      <c r="Q693" s="511"/>
      <c r="R693" s="513"/>
      <c r="T693" s="511"/>
    </row>
    <row r="694" spans="1:20" s="436" customFormat="1" ht="11.1" customHeight="1" x14ac:dyDescent="0.15">
      <c r="A694" s="247"/>
      <c r="B694" s="232"/>
      <c r="C694" s="461" t="s">
        <v>1018</v>
      </c>
      <c r="D694" s="462"/>
      <c r="E694" s="24"/>
      <c r="F694" s="21"/>
      <c r="G694" s="22"/>
      <c r="H694" s="2"/>
      <c r="I694" s="339"/>
      <c r="J694" s="332"/>
      <c r="K694" s="24"/>
      <c r="L694" s="2"/>
      <c r="M694" s="234"/>
      <c r="N694" s="245"/>
      <c r="O694" s="323"/>
      <c r="P694" s="513"/>
      <c r="Q694" s="511"/>
      <c r="T694" s="511"/>
    </row>
    <row r="695" spans="1:20" s="436" customFormat="1" ht="11.1" customHeight="1" x14ac:dyDescent="0.15">
      <c r="A695" s="358"/>
      <c r="B695" s="232" t="s">
        <v>898</v>
      </c>
      <c r="C695" s="469">
        <v>2.52</v>
      </c>
      <c r="D695" s="462"/>
      <c r="E695" s="24"/>
      <c r="F695" s="21"/>
      <c r="G695" s="22"/>
      <c r="H695" s="2"/>
      <c r="I695" s="339"/>
      <c r="J695" s="318"/>
      <c r="K695" s="24"/>
      <c r="L695" s="2"/>
      <c r="M695" s="233"/>
      <c r="N695" s="24"/>
      <c r="O695" s="319"/>
      <c r="P695" s="513"/>
      <c r="Q695" s="511"/>
      <c r="T695" s="511"/>
    </row>
    <row r="696" spans="1:20" s="436" customFormat="1" ht="11.1" customHeight="1" x14ac:dyDescent="0.15">
      <c r="A696" s="440"/>
      <c r="B696" s="463" t="s">
        <v>879</v>
      </c>
      <c r="C696" s="464" t="s">
        <v>899</v>
      </c>
      <c r="D696" s="465">
        <v>3</v>
      </c>
      <c r="E696" s="246" t="s">
        <v>628</v>
      </c>
      <c r="F696" s="466"/>
      <c r="G696" s="467"/>
      <c r="H696" s="239"/>
      <c r="I696" s="468"/>
      <c r="J696" s="320">
        <v>3</v>
      </c>
      <c r="K696" s="23" t="s">
        <v>1211</v>
      </c>
      <c r="L696" s="578"/>
      <c r="M696" s="317"/>
      <c r="N696" s="315"/>
      <c r="O696" s="325"/>
      <c r="P696" s="513"/>
      <c r="Q696" s="511"/>
      <c r="R696" s="513"/>
      <c r="T696" s="511"/>
    </row>
    <row r="697" spans="1:20" s="436" customFormat="1" ht="11.1" customHeight="1" x14ac:dyDescent="0.15">
      <c r="A697" s="247"/>
      <c r="B697" s="232"/>
      <c r="C697" s="461" t="s">
        <v>1018</v>
      </c>
      <c r="D697" s="462"/>
      <c r="E697" s="24"/>
      <c r="F697" s="21"/>
      <c r="G697" s="22"/>
      <c r="H697" s="2"/>
      <c r="I697" s="339"/>
      <c r="J697" s="332"/>
      <c r="K697" s="24"/>
      <c r="L697" s="2"/>
      <c r="M697" s="234"/>
      <c r="N697" s="245"/>
      <c r="O697" s="323"/>
      <c r="P697" s="513"/>
      <c r="Q697" s="511"/>
      <c r="T697" s="511"/>
    </row>
    <row r="698" spans="1:20" s="436" customFormat="1" ht="11.1" customHeight="1" x14ac:dyDescent="0.15">
      <c r="A698" s="358"/>
      <c r="B698" s="232" t="s">
        <v>1024</v>
      </c>
      <c r="C698" s="469">
        <v>1.56</v>
      </c>
      <c r="D698" s="462"/>
      <c r="E698" s="24"/>
      <c r="F698" s="21"/>
      <c r="G698" s="22"/>
      <c r="H698" s="2"/>
      <c r="I698" s="339"/>
      <c r="J698" s="318"/>
      <c r="K698" s="24"/>
      <c r="L698" s="2"/>
      <c r="M698" s="233"/>
      <c r="N698" s="24"/>
      <c r="O698" s="319"/>
      <c r="P698" s="513"/>
      <c r="Q698" s="511"/>
      <c r="T698" s="511"/>
    </row>
    <row r="699" spans="1:20" s="436" customFormat="1" ht="11.1" customHeight="1" x14ac:dyDescent="0.15">
      <c r="A699" s="440"/>
      <c r="B699" s="463" t="s">
        <v>864</v>
      </c>
      <c r="C699" s="464" t="s">
        <v>1025</v>
      </c>
      <c r="D699" s="465">
        <v>1</v>
      </c>
      <c r="E699" s="246" t="s">
        <v>628</v>
      </c>
      <c r="F699" s="466"/>
      <c r="G699" s="467"/>
      <c r="H699" s="239"/>
      <c r="I699" s="468"/>
      <c r="J699" s="320">
        <v>1</v>
      </c>
      <c r="K699" s="23" t="s">
        <v>1211</v>
      </c>
      <c r="L699" s="578"/>
      <c r="M699" s="317"/>
      <c r="N699" s="315"/>
      <c r="O699" s="325"/>
      <c r="P699" s="513"/>
      <c r="Q699" s="511"/>
      <c r="R699" s="513"/>
      <c r="T699" s="511"/>
    </row>
    <row r="700" spans="1:20" s="436" customFormat="1" ht="11.1" customHeight="1" x14ac:dyDescent="0.15">
      <c r="A700" s="247"/>
      <c r="B700" s="232"/>
      <c r="C700" s="461" t="s">
        <v>1006</v>
      </c>
      <c r="D700" s="462"/>
      <c r="E700" s="24"/>
      <c r="F700" s="21"/>
      <c r="G700" s="22"/>
      <c r="H700" s="2"/>
      <c r="I700" s="339"/>
      <c r="J700" s="332"/>
      <c r="K700" s="24"/>
      <c r="L700" s="2"/>
      <c r="M700" s="234"/>
      <c r="N700" s="245"/>
      <c r="O700" s="323"/>
      <c r="P700" s="513"/>
      <c r="Q700" s="511"/>
      <c r="T700" s="511"/>
    </row>
    <row r="701" spans="1:20" s="436" customFormat="1" ht="11.1" customHeight="1" x14ac:dyDescent="0.15">
      <c r="A701" s="358"/>
      <c r="B701" s="232" t="s">
        <v>900</v>
      </c>
      <c r="C701" s="469">
        <v>3.78</v>
      </c>
      <c r="D701" s="462"/>
      <c r="E701" s="24"/>
      <c r="F701" s="21"/>
      <c r="G701" s="22"/>
      <c r="H701" s="2"/>
      <c r="I701" s="339"/>
      <c r="J701" s="318"/>
      <c r="K701" s="24"/>
      <c r="L701" s="2"/>
      <c r="M701" s="233"/>
      <c r="N701" s="24"/>
      <c r="O701" s="319"/>
      <c r="P701" s="513"/>
      <c r="Q701" s="511"/>
      <c r="T701" s="511"/>
    </row>
    <row r="702" spans="1:20" s="436" customFormat="1" ht="11.1" customHeight="1" x14ac:dyDescent="0.15">
      <c r="A702" s="440"/>
      <c r="B702" s="463" t="s">
        <v>879</v>
      </c>
      <c r="C702" s="464" t="s">
        <v>824</v>
      </c>
      <c r="D702" s="465">
        <v>1</v>
      </c>
      <c r="E702" s="246" t="s">
        <v>628</v>
      </c>
      <c r="F702" s="466"/>
      <c r="G702" s="467"/>
      <c r="H702" s="239"/>
      <c r="I702" s="468"/>
      <c r="J702" s="320">
        <v>1</v>
      </c>
      <c r="K702" s="23" t="s">
        <v>1211</v>
      </c>
      <c r="L702" s="578"/>
      <c r="M702" s="244"/>
      <c r="N702" s="23"/>
      <c r="O702" s="321"/>
      <c r="P702" s="513"/>
      <c r="Q702" s="511"/>
      <c r="R702" s="513"/>
      <c r="T702" s="511"/>
    </row>
    <row r="703" spans="1:20" s="436" customFormat="1" ht="11.1" customHeight="1" x14ac:dyDescent="0.15">
      <c r="A703" s="247"/>
      <c r="B703" s="232"/>
      <c r="C703" s="461" t="s">
        <v>1006</v>
      </c>
      <c r="D703" s="462"/>
      <c r="E703" s="24"/>
      <c r="F703" s="21"/>
      <c r="G703" s="22"/>
      <c r="H703" s="2"/>
      <c r="I703" s="339"/>
      <c r="J703" s="332"/>
      <c r="K703" s="24"/>
      <c r="L703" s="2"/>
      <c r="M703" s="234"/>
      <c r="N703" s="245"/>
      <c r="O703" s="323"/>
      <c r="P703" s="513"/>
      <c r="Q703" s="511"/>
      <c r="T703" s="511"/>
    </row>
    <row r="704" spans="1:20" s="436" customFormat="1" ht="11.1" customHeight="1" x14ac:dyDescent="0.15">
      <c r="A704" s="358"/>
      <c r="B704" s="232" t="s">
        <v>901</v>
      </c>
      <c r="C704" s="469">
        <v>2.52</v>
      </c>
      <c r="D704" s="462"/>
      <c r="E704" s="24"/>
      <c r="F704" s="21"/>
      <c r="G704" s="22"/>
      <c r="H704" s="2"/>
      <c r="I704" s="339"/>
      <c r="J704" s="318"/>
      <c r="K704" s="24"/>
      <c r="L704" s="2"/>
      <c r="M704" s="233"/>
      <c r="N704" s="24"/>
      <c r="O704" s="319"/>
      <c r="P704" s="513"/>
      <c r="Q704" s="511"/>
      <c r="T704" s="511"/>
    </row>
    <row r="705" spans="1:20" s="436" customFormat="1" ht="11.1" customHeight="1" x14ac:dyDescent="0.15">
      <c r="A705" s="440"/>
      <c r="B705" s="480" t="s">
        <v>868</v>
      </c>
      <c r="C705" s="464" t="s">
        <v>831</v>
      </c>
      <c r="D705" s="465">
        <v>1</v>
      </c>
      <c r="E705" s="246" t="s">
        <v>628</v>
      </c>
      <c r="F705" s="466"/>
      <c r="G705" s="467"/>
      <c r="H705" s="239"/>
      <c r="I705" s="468"/>
      <c r="J705" s="320">
        <v>1</v>
      </c>
      <c r="K705" s="23" t="s">
        <v>1211</v>
      </c>
      <c r="L705" s="578"/>
      <c r="M705" s="244"/>
      <c r="N705" s="23"/>
      <c r="O705" s="321"/>
      <c r="P705" s="513"/>
      <c r="Q705" s="511"/>
      <c r="R705" s="513"/>
      <c r="T705" s="511"/>
    </row>
    <row r="706" spans="1:20" s="436" customFormat="1" ht="11.1" customHeight="1" x14ac:dyDescent="0.15">
      <c r="A706" s="247"/>
      <c r="B706" s="232"/>
      <c r="C706" s="461" t="s">
        <v>1006</v>
      </c>
      <c r="D706" s="462"/>
      <c r="E706" s="24"/>
      <c r="F706" s="21"/>
      <c r="G706" s="22"/>
      <c r="H706" s="2"/>
      <c r="I706" s="339"/>
      <c r="J706" s="332"/>
      <c r="K706" s="24"/>
      <c r="L706" s="2"/>
      <c r="M706" s="234"/>
      <c r="N706" s="235"/>
      <c r="O706" s="323"/>
      <c r="P706" s="513"/>
      <c r="Q706" s="511"/>
      <c r="T706" s="511"/>
    </row>
    <row r="707" spans="1:20" s="436" customFormat="1" ht="11.1" customHeight="1" x14ac:dyDescent="0.15">
      <c r="A707" s="358"/>
      <c r="B707" s="232" t="s">
        <v>902</v>
      </c>
      <c r="C707" s="469">
        <v>2.52</v>
      </c>
      <c r="D707" s="462"/>
      <c r="E707" s="24"/>
      <c r="F707" s="21"/>
      <c r="G707" s="22"/>
      <c r="H707" s="2"/>
      <c r="I707" s="339"/>
      <c r="J707" s="318"/>
      <c r="K707" s="24"/>
      <c r="L707" s="2"/>
      <c r="M707" s="233"/>
      <c r="N707" s="232"/>
      <c r="O707" s="319"/>
      <c r="P707" s="513"/>
      <c r="Q707" s="511"/>
      <c r="T707" s="511"/>
    </row>
    <row r="708" spans="1:20" s="436" customFormat="1" ht="11.1" customHeight="1" x14ac:dyDescent="0.15">
      <c r="A708" s="440"/>
      <c r="B708" s="480" t="s">
        <v>868</v>
      </c>
      <c r="C708" s="464" t="s">
        <v>831</v>
      </c>
      <c r="D708" s="465">
        <v>1</v>
      </c>
      <c r="E708" s="246" t="s">
        <v>628</v>
      </c>
      <c r="F708" s="466"/>
      <c r="G708" s="467"/>
      <c r="H708" s="239"/>
      <c r="I708" s="468"/>
      <c r="J708" s="320">
        <v>1</v>
      </c>
      <c r="K708" s="23" t="s">
        <v>1211</v>
      </c>
      <c r="L708" s="578"/>
      <c r="M708" s="237"/>
      <c r="N708" s="238"/>
      <c r="O708" s="330"/>
      <c r="P708" s="513"/>
      <c r="Q708" s="511"/>
      <c r="R708" s="513"/>
      <c r="T708" s="511"/>
    </row>
    <row r="709" spans="1:20" s="436" customFormat="1" ht="11.1" customHeight="1" x14ac:dyDescent="0.15">
      <c r="A709" s="247"/>
      <c r="B709" s="232"/>
      <c r="C709" s="461" t="s">
        <v>1006</v>
      </c>
      <c r="D709" s="462"/>
      <c r="E709" s="24"/>
      <c r="F709" s="21"/>
      <c r="G709" s="22"/>
      <c r="H709" s="2"/>
      <c r="I709" s="339"/>
      <c r="J709" s="332"/>
      <c r="K709" s="24"/>
      <c r="L709" s="2"/>
      <c r="M709" s="234"/>
      <c r="N709" s="235"/>
      <c r="O709" s="323"/>
      <c r="P709" s="513"/>
      <c r="Q709" s="511"/>
      <c r="T709" s="511"/>
    </row>
    <row r="710" spans="1:20" s="436" customFormat="1" ht="11.1" customHeight="1" x14ac:dyDescent="0.15">
      <c r="A710" s="358"/>
      <c r="B710" s="232" t="s">
        <v>903</v>
      </c>
      <c r="C710" s="469">
        <v>2.52</v>
      </c>
      <c r="D710" s="462"/>
      <c r="E710" s="24"/>
      <c r="F710" s="21"/>
      <c r="G710" s="22"/>
      <c r="H710" s="2"/>
      <c r="I710" s="339"/>
      <c r="J710" s="318"/>
      <c r="K710" s="24"/>
      <c r="L710" s="2"/>
      <c r="M710" s="233"/>
      <c r="N710" s="232"/>
      <c r="O710" s="319"/>
      <c r="P710" s="513"/>
      <c r="Q710" s="511"/>
      <c r="T710" s="511"/>
    </row>
    <row r="711" spans="1:20" s="436" customFormat="1" ht="11.1" customHeight="1" x14ac:dyDescent="0.15">
      <c r="A711" s="440"/>
      <c r="B711" s="480" t="s">
        <v>868</v>
      </c>
      <c r="C711" s="464" t="s">
        <v>831</v>
      </c>
      <c r="D711" s="465">
        <v>1</v>
      </c>
      <c r="E711" s="246" t="s">
        <v>628</v>
      </c>
      <c r="F711" s="466"/>
      <c r="G711" s="467"/>
      <c r="H711" s="239"/>
      <c r="I711" s="468"/>
      <c r="J711" s="320">
        <v>1</v>
      </c>
      <c r="K711" s="23" t="s">
        <v>1211</v>
      </c>
      <c r="L711" s="578"/>
      <c r="M711" s="237"/>
      <c r="N711" s="238"/>
      <c r="O711" s="330"/>
      <c r="P711" s="513"/>
      <c r="Q711" s="511"/>
      <c r="R711" s="513"/>
      <c r="T711" s="511"/>
    </row>
    <row r="712" spans="1:20" s="436" customFormat="1" ht="11.1" customHeight="1" x14ac:dyDescent="0.15">
      <c r="A712" s="247"/>
      <c r="B712" s="232"/>
      <c r="C712" s="461" t="s">
        <v>1006</v>
      </c>
      <c r="D712" s="462"/>
      <c r="E712" s="24"/>
      <c r="F712" s="21"/>
      <c r="G712" s="22"/>
      <c r="H712" s="2"/>
      <c r="I712" s="339"/>
      <c r="J712" s="332"/>
      <c r="K712" s="24"/>
      <c r="L712" s="2"/>
      <c r="M712" s="234"/>
      <c r="N712" s="235"/>
      <c r="O712" s="323"/>
      <c r="P712" s="513"/>
      <c r="Q712" s="511"/>
      <c r="T712" s="511"/>
    </row>
    <row r="713" spans="1:20" s="436" customFormat="1" ht="11.1" customHeight="1" x14ac:dyDescent="0.15">
      <c r="A713" s="358"/>
      <c r="B713" s="232" t="s">
        <v>904</v>
      </c>
      <c r="C713" s="469">
        <v>2.52</v>
      </c>
      <c r="D713" s="462"/>
      <c r="E713" s="24"/>
      <c r="F713" s="21"/>
      <c r="G713" s="22"/>
      <c r="H713" s="2"/>
      <c r="I713" s="339"/>
      <c r="J713" s="318"/>
      <c r="K713" s="24"/>
      <c r="L713" s="2"/>
      <c r="M713" s="233"/>
      <c r="N713" s="232"/>
      <c r="O713" s="319"/>
      <c r="P713" s="513"/>
      <c r="Q713" s="511"/>
      <c r="T713" s="511"/>
    </row>
    <row r="714" spans="1:20" s="436" customFormat="1" ht="11.1" customHeight="1" x14ac:dyDescent="0.15">
      <c r="A714" s="440"/>
      <c r="B714" s="480" t="s">
        <v>868</v>
      </c>
      <c r="C714" s="464" t="s">
        <v>831</v>
      </c>
      <c r="D714" s="465">
        <v>1</v>
      </c>
      <c r="E714" s="246" t="s">
        <v>628</v>
      </c>
      <c r="F714" s="466"/>
      <c r="G714" s="467"/>
      <c r="H714" s="239"/>
      <c r="I714" s="468"/>
      <c r="J714" s="320">
        <v>1</v>
      </c>
      <c r="K714" s="23" t="s">
        <v>1211</v>
      </c>
      <c r="L714" s="578"/>
      <c r="M714" s="237"/>
      <c r="N714" s="238"/>
      <c r="O714" s="330"/>
      <c r="P714" s="513"/>
      <c r="Q714" s="511"/>
      <c r="R714" s="513"/>
      <c r="T714" s="511"/>
    </row>
    <row r="715" spans="1:20" s="16" customFormat="1" ht="11.1" customHeight="1" x14ac:dyDescent="0.15">
      <c r="A715" s="441"/>
      <c r="B715" s="442"/>
      <c r="C715" s="443"/>
      <c r="D715" s="435"/>
      <c r="E715" s="387"/>
      <c r="F715" s="388"/>
      <c r="G715" s="389"/>
      <c r="H715" s="444"/>
      <c r="I715" s="391"/>
      <c r="J715" s="427"/>
      <c r="K715" s="387"/>
      <c r="L715" s="390"/>
      <c r="M715" s="398"/>
      <c r="N715" s="359"/>
      <c r="O715" s="399"/>
      <c r="Q715" s="478"/>
      <c r="T715" s="478"/>
    </row>
    <row r="716" spans="1:20" s="16" customFormat="1" ht="11.1" customHeight="1" x14ac:dyDescent="0.15">
      <c r="A716" s="247"/>
      <c r="B716" s="445"/>
      <c r="C716" s="443"/>
      <c r="D716" s="435"/>
      <c r="E716" s="387"/>
      <c r="F716" s="388"/>
      <c r="G716" s="389"/>
      <c r="H716" s="390"/>
      <c r="I716" s="391"/>
      <c r="J716" s="427"/>
      <c r="K716" s="387"/>
      <c r="L716" s="446"/>
      <c r="M716" s="398"/>
      <c r="N716" s="359"/>
      <c r="O716" s="447"/>
      <c r="Q716" s="478"/>
      <c r="T716" s="478"/>
    </row>
    <row r="717" spans="1:20" s="16" customFormat="1" ht="11.1" customHeight="1" x14ac:dyDescent="0.15">
      <c r="A717" s="448"/>
      <c r="B717" s="449"/>
      <c r="C717" s="450"/>
      <c r="D717" s="451"/>
      <c r="E717" s="452"/>
      <c r="F717" s="453"/>
      <c r="G717" s="454"/>
      <c r="H717" s="455"/>
      <c r="I717" s="456"/>
      <c r="J717" s="457"/>
      <c r="K717" s="452"/>
      <c r="L717" s="455"/>
      <c r="M717" s="458"/>
      <c r="N717" s="459"/>
      <c r="O717" s="460"/>
      <c r="Q717" s="478"/>
      <c r="T717" s="478"/>
    </row>
    <row r="718" spans="1:20" s="3" customFormat="1" ht="13.5" x14ac:dyDescent="0.15">
      <c r="A718" s="1"/>
      <c r="B718" s="2"/>
      <c r="C718" s="240"/>
      <c r="D718" s="4"/>
      <c r="E718" s="5"/>
      <c r="F718" s="6"/>
      <c r="G718" s="7"/>
      <c r="H718" s="8"/>
      <c r="I718" s="9"/>
      <c r="K718" s="5"/>
      <c r="N718" s="8" t="s">
        <v>581</v>
      </c>
      <c r="O718" s="5">
        <v>15</v>
      </c>
      <c r="P718" s="472"/>
      <c r="Q718" s="476"/>
      <c r="T718" s="476"/>
    </row>
    <row r="719" spans="1:20" s="10" customFormat="1" ht="30" customHeight="1" x14ac:dyDescent="0.15">
      <c r="A719" s="1089" t="s">
        <v>1800</v>
      </c>
      <c r="B719" s="1090"/>
      <c r="C719" s="1090"/>
      <c r="D719" s="1090"/>
      <c r="E719" s="1090"/>
      <c r="F719" s="1090"/>
      <c r="G719" s="1090"/>
      <c r="H719" s="1090"/>
      <c r="I719" s="1090"/>
      <c r="J719" s="1090"/>
      <c r="K719" s="1090"/>
      <c r="L719" s="1090"/>
      <c r="M719" s="1090"/>
      <c r="N719" s="1090"/>
      <c r="O719" s="1091"/>
      <c r="P719" s="473"/>
      <c r="Q719" s="477"/>
      <c r="T719" s="477"/>
    </row>
    <row r="720" spans="1:20" s="10" customFormat="1" ht="13.5" customHeight="1" x14ac:dyDescent="0.15">
      <c r="A720" s="274"/>
      <c r="B720" s="27" t="s">
        <v>1828</v>
      </c>
      <c r="C720" s="275"/>
      <c r="D720" s="275"/>
      <c r="E720" s="275"/>
      <c r="F720" s="275"/>
      <c r="G720" s="275"/>
      <c r="H720" s="275"/>
      <c r="I720" s="275"/>
      <c r="J720" s="275"/>
      <c r="K720" s="275"/>
      <c r="L720" s="275"/>
      <c r="M720" s="275"/>
      <c r="N720" s="275"/>
      <c r="O720" s="276"/>
      <c r="P720" s="473"/>
      <c r="Q720" s="477"/>
      <c r="T720" s="477"/>
    </row>
    <row r="721" spans="1:20" s="10" customFormat="1" ht="15.95" customHeight="1" x14ac:dyDescent="0.15">
      <c r="A721" s="1092" t="s">
        <v>6</v>
      </c>
      <c r="B721" s="1095" t="s">
        <v>34</v>
      </c>
      <c r="C721" s="1098" t="s">
        <v>9</v>
      </c>
      <c r="D721" s="1101" t="s">
        <v>1850</v>
      </c>
      <c r="E721" s="1102"/>
      <c r="F721" s="1102"/>
      <c r="G721" s="1102"/>
      <c r="H721" s="1102"/>
      <c r="I721" s="1103"/>
      <c r="J721" s="1101" t="s">
        <v>1851</v>
      </c>
      <c r="K721" s="1102"/>
      <c r="L721" s="1107"/>
      <c r="M721" s="1109" t="s">
        <v>1852</v>
      </c>
      <c r="N721" s="1102"/>
      <c r="O721" s="1103"/>
      <c r="P721" s="473"/>
      <c r="Q721" s="477"/>
      <c r="T721" s="477"/>
    </row>
    <row r="722" spans="1:20" s="10" customFormat="1" ht="15.95" customHeight="1" x14ac:dyDescent="0.15">
      <c r="A722" s="1093"/>
      <c r="B722" s="1096"/>
      <c r="C722" s="1099"/>
      <c r="D722" s="1104"/>
      <c r="E722" s="1105"/>
      <c r="F722" s="1105"/>
      <c r="G722" s="1105"/>
      <c r="H722" s="1105"/>
      <c r="I722" s="1106"/>
      <c r="J722" s="1104"/>
      <c r="K722" s="1105"/>
      <c r="L722" s="1108"/>
      <c r="M722" s="1110"/>
      <c r="N722" s="1105"/>
      <c r="O722" s="1106"/>
      <c r="P722" s="473"/>
      <c r="Q722" s="477"/>
      <c r="T722" s="477"/>
    </row>
    <row r="723" spans="1:20" s="3" customFormat="1" ht="15.95" customHeight="1" x14ac:dyDescent="0.15">
      <c r="A723" s="1094"/>
      <c r="B723" s="1097"/>
      <c r="C723" s="1100"/>
      <c r="D723" s="334" t="s">
        <v>4</v>
      </c>
      <c r="E723" s="296" t="s">
        <v>5</v>
      </c>
      <c r="F723" s="297"/>
      <c r="G723" s="298"/>
      <c r="H723" s="1111"/>
      <c r="I723" s="1112"/>
      <c r="J723" s="326" t="s">
        <v>4</v>
      </c>
      <c r="K723" s="296" t="s">
        <v>5</v>
      </c>
      <c r="L723" s="299"/>
      <c r="M723" s="300" t="s">
        <v>4</v>
      </c>
      <c r="N723" s="296" t="s">
        <v>5</v>
      </c>
      <c r="O723" s="327"/>
      <c r="P723" s="472"/>
      <c r="Q723" s="476"/>
      <c r="T723" s="476"/>
    </row>
    <row r="724" spans="1:20" s="436" customFormat="1" ht="11.1" customHeight="1" x14ac:dyDescent="0.15">
      <c r="A724" s="247"/>
      <c r="B724" s="232"/>
      <c r="C724" s="461" t="s">
        <v>1018</v>
      </c>
      <c r="D724" s="462"/>
      <c r="E724" s="24"/>
      <c r="F724" s="21"/>
      <c r="G724" s="22"/>
      <c r="H724" s="2"/>
      <c r="I724" s="339"/>
      <c r="J724" s="332"/>
      <c r="K724" s="24"/>
      <c r="L724" s="2"/>
      <c r="M724" s="234"/>
      <c r="N724" s="235"/>
      <c r="O724" s="323"/>
      <c r="P724" s="513"/>
      <c r="Q724" s="511"/>
      <c r="T724" s="511"/>
    </row>
    <row r="725" spans="1:20" s="436" customFormat="1" ht="11.1" customHeight="1" x14ac:dyDescent="0.15">
      <c r="A725" s="358"/>
      <c r="B725" s="232" t="s">
        <v>905</v>
      </c>
      <c r="C725" s="469">
        <v>2.52</v>
      </c>
      <c r="D725" s="462"/>
      <c r="E725" s="24"/>
      <c r="F725" s="21"/>
      <c r="G725" s="22"/>
      <c r="H725" s="2"/>
      <c r="I725" s="339"/>
      <c r="J725" s="318"/>
      <c r="K725" s="24"/>
      <c r="L725" s="2"/>
      <c r="M725" s="233"/>
      <c r="N725" s="232"/>
      <c r="O725" s="319"/>
      <c r="P725" s="513"/>
      <c r="Q725" s="511"/>
      <c r="T725" s="511"/>
    </row>
    <row r="726" spans="1:20" s="436" customFormat="1" ht="11.1" customHeight="1" x14ac:dyDescent="0.15">
      <c r="A726" s="440"/>
      <c r="B726" s="480" t="s">
        <v>868</v>
      </c>
      <c r="C726" s="464" t="s">
        <v>831</v>
      </c>
      <c r="D726" s="465">
        <v>2</v>
      </c>
      <c r="E726" s="246" t="s">
        <v>628</v>
      </c>
      <c r="F726" s="466"/>
      <c r="G726" s="467"/>
      <c r="H726" s="239"/>
      <c r="I726" s="468"/>
      <c r="J726" s="320">
        <v>2</v>
      </c>
      <c r="K726" s="23" t="s">
        <v>1211</v>
      </c>
      <c r="L726" s="578"/>
      <c r="M726" s="237"/>
      <c r="N726" s="238"/>
      <c r="O726" s="330"/>
      <c r="P726" s="513"/>
      <c r="Q726" s="511"/>
      <c r="R726" s="513"/>
      <c r="T726" s="511"/>
    </row>
    <row r="727" spans="1:20" s="436" customFormat="1" ht="11.1" customHeight="1" x14ac:dyDescent="0.15">
      <c r="A727" s="247"/>
      <c r="B727" s="232"/>
      <c r="C727" s="461" t="s">
        <v>1018</v>
      </c>
      <c r="D727" s="462"/>
      <c r="E727" s="24"/>
      <c r="F727" s="21"/>
      <c r="G727" s="22"/>
      <c r="H727" s="2"/>
      <c r="I727" s="339"/>
      <c r="J727" s="332"/>
      <c r="K727" s="24"/>
      <c r="L727" s="2"/>
      <c r="M727" s="234"/>
      <c r="N727" s="235"/>
      <c r="O727" s="323"/>
      <c r="P727" s="513"/>
      <c r="Q727" s="511"/>
      <c r="T727" s="511"/>
    </row>
    <row r="728" spans="1:20" s="436" customFormat="1" ht="11.1" customHeight="1" x14ac:dyDescent="0.15">
      <c r="A728" s="358"/>
      <c r="B728" s="232" t="s">
        <v>906</v>
      </c>
      <c r="C728" s="469">
        <v>2.52</v>
      </c>
      <c r="D728" s="462"/>
      <c r="E728" s="24"/>
      <c r="F728" s="21"/>
      <c r="G728" s="22"/>
      <c r="H728" s="2"/>
      <c r="I728" s="339"/>
      <c r="J728" s="318"/>
      <c r="K728" s="24"/>
      <c r="L728" s="2"/>
      <c r="M728" s="233"/>
      <c r="N728" s="232"/>
      <c r="O728" s="319"/>
      <c r="P728" s="513"/>
      <c r="Q728" s="511"/>
      <c r="T728" s="511"/>
    </row>
    <row r="729" spans="1:20" s="436" customFormat="1" ht="11.1" customHeight="1" x14ac:dyDescent="0.15">
      <c r="A729" s="440"/>
      <c r="B729" s="480" t="s">
        <v>868</v>
      </c>
      <c r="C729" s="464" t="s">
        <v>831</v>
      </c>
      <c r="D729" s="465">
        <v>1</v>
      </c>
      <c r="E729" s="246" t="s">
        <v>628</v>
      </c>
      <c r="F729" s="466"/>
      <c r="G729" s="467"/>
      <c r="H729" s="239"/>
      <c r="I729" s="468"/>
      <c r="J729" s="320">
        <v>1</v>
      </c>
      <c r="K729" s="23" t="s">
        <v>1211</v>
      </c>
      <c r="L729" s="578"/>
      <c r="M729" s="237"/>
      <c r="N729" s="238"/>
      <c r="O729" s="330"/>
      <c r="P729" s="513"/>
      <c r="Q729" s="511"/>
      <c r="R729" s="513"/>
      <c r="T729" s="511"/>
    </row>
    <row r="730" spans="1:20" s="436" customFormat="1" ht="11.1" customHeight="1" x14ac:dyDescent="0.15">
      <c r="A730" s="247"/>
      <c r="B730" s="232"/>
      <c r="C730" s="461" t="s">
        <v>1018</v>
      </c>
      <c r="D730" s="462"/>
      <c r="E730" s="24"/>
      <c r="F730" s="21"/>
      <c r="G730" s="22"/>
      <c r="H730" s="2"/>
      <c r="I730" s="339"/>
      <c r="J730" s="332"/>
      <c r="K730" s="24"/>
      <c r="L730" s="2"/>
      <c r="M730" s="234"/>
      <c r="N730" s="235"/>
      <c r="O730" s="323"/>
      <c r="P730" s="513"/>
      <c r="Q730" s="511"/>
      <c r="T730" s="511"/>
    </row>
    <row r="731" spans="1:20" s="436" customFormat="1" ht="11.1" customHeight="1" x14ac:dyDescent="0.15">
      <c r="A731" s="358"/>
      <c r="B731" s="232" t="s">
        <v>907</v>
      </c>
      <c r="C731" s="469">
        <v>2.52</v>
      </c>
      <c r="D731" s="462"/>
      <c r="E731" s="24"/>
      <c r="F731" s="21"/>
      <c r="G731" s="22"/>
      <c r="H731" s="2"/>
      <c r="I731" s="339"/>
      <c r="J731" s="318"/>
      <c r="K731" s="24"/>
      <c r="L731" s="2"/>
      <c r="M731" s="233"/>
      <c r="N731" s="232"/>
      <c r="O731" s="319"/>
      <c r="P731" s="513"/>
      <c r="Q731" s="511"/>
      <c r="T731" s="511"/>
    </row>
    <row r="732" spans="1:20" s="436" customFormat="1" ht="11.1" customHeight="1" x14ac:dyDescent="0.15">
      <c r="A732" s="440"/>
      <c r="B732" s="480" t="s">
        <v>868</v>
      </c>
      <c r="C732" s="464" t="s">
        <v>831</v>
      </c>
      <c r="D732" s="465">
        <v>1</v>
      </c>
      <c r="E732" s="246" t="s">
        <v>628</v>
      </c>
      <c r="F732" s="466"/>
      <c r="G732" s="467"/>
      <c r="H732" s="239"/>
      <c r="I732" s="468"/>
      <c r="J732" s="320">
        <v>1</v>
      </c>
      <c r="K732" s="23" t="s">
        <v>1211</v>
      </c>
      <c r="L732" s="578"/>
      <c r="M732" s="237"/>
      <c r="N732" s="238"/>
      <c r="O732" s="330"/>
      <c r="P732" s="513"/>
      <c r="Q732" s="511"/>
      <c r="R732" s="513"/>
      <c r="T732" s="511"/>
    </row>
    <row r="733" spans="1:20" s="436" customFormat="1" ht="11.1" customHeight="1" x14ac:dyDescent="0.15">
      <c r="A733" s="247"/>
      <c r="B733" s="232"/>
      <c r="C733" s="461" t="s">
        <v>1018</v>
      </c>
      <c r="D733" s="462"/>
      <c r="E733" s="24"/>
      <c r="F733" s="21"/>
      <c r="G733" s="22"/>
      <c r="H733" s="2"/>
      <c r="I733" s="339"/>
      <c r="J733" s="331"/>
      <c r="K733" s="245"/>
      <c r="L733" s="236"/>
      <c r="M733" s="234"/>
      <c r="N733" s="235"/>
      <c r="O733" s="323"/>
      <c r="P733" s="513"/>
      <c r="Q733" s="511"/>
      <c r="T733" s="511"/>
    </row>
    <row r="734" spans="1:20" s="436" customFormat="1" ht="11.1" customHeight="1" x14ac:dyDescent="0.15">
      <c r="A734" s="358"/>
      <c r="B734" s="232" t="s">
        <v>908</v>
      </c>
      <c r="C734" s="469">
        <v>1.89</v>
      </c>
      <c r="D734" s="462"/>
      <c r="E734" s="24"/>
      <c r="F734" s="21"/>
      <c r="G734" s="22"/>
      <c r="H734" s="2"/>
      <c r="I734" s="391"/>
      <c r="J734" s="318"/>
      <c r="K734" s="24"/>
      <c r="L734" s="2"/>
      <c r="M734" s="398"/>
      <c r="N734" s="359"/>
      <c r="O734" s="447"/>
      <c r="P734" s="513"/>
      <c r="Q734" s="511"/>
      <c r="T734" s="511"/>
    </row>
    <row r="735" spans="1:20" s="436" customFormat="1" ht="11.1" customHeight="1" x14ac:dyDescent="0.15">
      <c r="A735" s="440"/>
      <c r="B735" s="463" t="s">
        <v>864</v>
      </c>
      <c r="C735" s="464" t="s">
        <v>767</v>
      </c>
      <c r="D735" s="465">
        <v>1</v>
      </c>
      <c r="E735" s="246" t="s">
        <v>628</v>
      </c>
      <c r="F735" s="466"/>
      <c r="G735" s="467"/>
      <c r="H735" s="239"/>
      <c r="I735" s="468"/>
      <c r="J735" s="320">
        <v>1</v>
      </c>
      <c r="K735" s="23" t="s">
        <v>1211</v>
      </c>
      <c r="L735" s="578"/>
      <c r="M735" s="237"/>
      <c r="N735" s="238"/>
      <c r="O735" s="330"/>
      <c r="P735" s="513"/>
      <c r="Q735" s="511"/>
      <c r="R735" s="513"/>
      <c r="T735" s="511"/>
    </row>
    <row r="736" spans="1:20" s="436" customFormat="1" ht="11.1" customHeight="1" x14ac:dyDescent="0.15">
      <c r="A736" s="247"/>
      <c r="B736" s="232"/>
      <c r="C736" s="461" t="s">
        <v>1018</v>
      </c>
      <c r="D736" s="462"/>
      <c r="E736" s="24"/>
      <c r="F736" s="21"/>
      <c r="G736" s="22"/>
      <c r="H736" s="2"/>
      <c r="I736" s="339"/>
      <c r="J736" s="332"/>
      <c r="K736" s="24"/>
      <c r="L736" s="2"/>
      <c r="M736" s="233"/>
      <c r="N736" s="232"/>
      <c r="O736" s="319"/>
      <c r="P736" s="513"/>
      <c r="Q736" s="511"/>
      <c r="T736" s="511"/>
    </row>
    <row r="737" spans="1:20" s="436" customFormat="1" ht="11.1" customHeight="1" x14ac:dyDescent="0.15">
      <c r="A737" s="358"/>
      <c r="B737" s="232" t="s">
        <v>909</v>
      </c>
      <c r="C737" s="469">
        <v>1.89</v>
      </c>
      <c r="D737" s="462"/>
      <c r="E737" s="24"/>
      <c r="F737" s="21"/>
      <c r="G737" s="22"/>
      <c r="H737" s="2"/>
      <c r="I737" s="339"/>
      <c r="J737" s="318"/>
      <c r="K737" s="24"/>
      <c r="L737" s="2"/>
      <c r="M737" s="233"/>
      <c r="N737" s="232"/>
      <c r="O737" s="319"/>
      <c r="P737" s="513"/>
      <c r="Q737" s="511"/>
      <c r="T737" s="511"/>
    </row>
    <row r="738" spans="1:20" s="436" customFormat="1" ht="11.1" customHeight="1" x14ac:dyDescent="0.15">
      <c r="A738" s="440"/>
      <c r="B738" s="463" t="s">
        <v>864</v>
      </c>
      <c r="C738" s="464" t="s">
        <v>767</v>
      </c>
      <c r="D738" s="465">
        <v>1</v>
      </c>
      <c r="E738" s="246" t="s">
        <v>628</v>
      </c>
      <c r="F738" s="466"/>
      <c r="G738" s="467"/>
      <c r="H738" s="239"/>
      <c r="I738" s="468"/>
      <c r="J738" s="320">
        <v>1</v>
      </c>
      <c r="K738" s="23" t="s">
        <v>1211</v>
      </c>
      <c r="L738" s="578"/>
      <c r="M738" s="233"/>
      <c r="N738" s="232"/>
      <c r="O738" s="319"/>
      <c r="P738" s="513"/>
      <c r="Q738" s="511"/>
      <c r="R738" s="513"/>
      <c r="T738" s="511"/>
    </row>
    <row r="739" spans="1:20" s="436" customFormat="1" ht="11.1" customHeight="1" x14ac:dyDescent="0.15">
      <c r="A739" s="247"/>
      <c r="B739" s="232"/>
      <c r="C739" s="461" t="s">
        <v>1018</v>
      </c>
      <c r="D739" s="462"/>
      <c r="E739" s="24"/>
      <c r="F739" s="21"/>
      <c r="G739" s="22"/>
      <c r="H739" s="2"/>
      <c r="I739" s="339"/>
      <c r="J739" s="332"/>
      <c r="K739" s="24"/>
      <c r="L739" s="2"/>
      <c r="M739" s="542"/>
      <c r="N739" s="543"/>
      <c r="O739" s="544"/>
      <c r="P739" s="513"/>
      <c r="Q739" s="511"/>
      <c r="T739" s="511"/>
    </row>
    <row r="740" spans="1:20" s="436" customFormat="1" ht="11.1" customHeight="1" x14ac:dyDescent="0.15">
      <c r="A740" s="358"/>
      <c r="B740" s="232" t="s">
        <v>910</v>
      </c>
      <c r="C740" s="469">
        <v>1.89</v>
      </c>
      <c r="D740" s="462"/>
      <c r="E740" s="24"/>
      <c r="F740" s="21"/>
      <c r="G740" s="22"/>
      <c r="H740" s="2"/>
      <c r="I740" s="339"/>
      <c r="J740" s="318"/>
      <c r="K740" s="24"/>
      <c r="L740" s="2"/>
      <c r="M740" s="233"/>
      <c r="N740" s="24"/>
      <c r="O740" s="319"/>
      <c r="P740" s="513"/>
      <c r="Q740" s="511"/>
      <c r="T740" s="511"/>
    </row>
    <row r="741" spans="1:20" s="436" customFormat="1" ht="11.1" customHeight="1" x14ac:dyDescent="0.15">
      <c r="A741" s="440"/>
      <c r="B741" s="463" t="s">
        <v>864</v>
      </c>
      <c r="C741" s="464" t="s">
        <v>767</v>
      </c>
      <c r="D741" s="465">
        <v>3</v>
      </c>
      <c r="E741" s="246" t="s">
        <v>628</v>
      </c>
      <c r="F741" s="466"/>
      <c r="G741" s="467"/>
      <c r="H741" s="239"/>
      <c r="I741" s="468"/>
      <c r="J741" s="320">
        <v>3</v>
      </c>
      <c r="K741" s="23" t="s">
        <v>1211</v>
      </c>
      <c r="L741" s="578"/>
      <c r="M741" s="244"/>
      <c r="N741" s="23"/>
      <c r="O741" s="321"/>
      <c r="P741" s="513"/>
      <c r="Q741" s="511"/>
      <c r="R741" s="513"/>
      <c r="T741" s="511"/>
    </row>
    <row r="742" spans="1:20" s="436" customFormat="1" ht="11.1" customHeight="1" x14ac:dyDescent="0.15">
      <c r="A742" s="247"/>
      <c r="B742" s="232"/>
      <c r="C742" s="461" t="s">
        <v>1018</v>
      </c>
      <c r="D742" s="462"/>
      <c r="E742" s="24"/>
      <c r="F742" s="21"/>
      <c r="G742" s="22"/>
      <c r="H742" s="2"/>
      <c r="I742" s="339"/>
      <c r="J742" s="332"/>
      <c r="K742" s="24"/>
      <c r="L742" s="2"/>
      <c r="M742" s="234"/>
      <c r="N742" s="245"/>
      <c r="O742" s="323"/>
      <c r="P742" s="513"/>
      <c r="Q742" s="511"/>
      <c r="T742" s="511"/>
    </row>
    <row r="743" spans="1:20" s="436" customFormat="1" ht="11.1" customHeight="1" x14ac:dyDescent="0.15">
      <c r="A743" s="358"/>
      <c r="B743" s="232" t="s">
        <v>911</v>
      </c>
      <c r="C743" s="469">
        <v>2.52</v>
      </c>
      <c r="D743" s="462"/>
      <c r="E743" s="24"/>
      <c r="F743" s="21"/>
      <c r="G743" s="22"/>
      <c r="H743" s="2"/>
      <c r="I743" s="339"/>
      <c r="J743" s="318"/>
      <c r="K743" s="24"/>
      <c r="L743" s="2"/>
      <c r="M743" s="233"/>
      <c r="N743" s="24"/>
      <c r="O743" s="319"/>
      <c r="P743" s="513"/>
      <c r="Q743" s="511"/>
      <c r="T743" s="511"/>
    </row>
    <row r="744" spans="1:20" s="436" customFormat="1" ht="11.1" customHeight="1" x14ac:dyDescent="0.15">
      <c r="A744" s="440"/>
      <c r="B744" s="480" t="s">
        <v>868</v>
      </c>
      <c r="C744" s="464" t="s">
        <v>831</v>
      </c>
      <c r="D744" s="465">
        <v>1</v>
      </c>
      <c r="E744" s="246" t="s">
        <v>628</v>
      </c>
      <c r="F744" s="466"/>
      <c r="G744" s="467"/>
      <c r="H744" s="239"/>
      <c r="I744" s="468"/>
      <c r="J744" s="320">
        <v>1</v>
      </c>
      <c r="K744" s="23" t="s">
        <v>1211</v>
      </c>
      <c r="L744" s="578"/>
      <c r="M744" s="317"/>
      <c r="N744" s="315"/>
      <c r="O744" s="325"/>
      <c r="P744" s="513"/>
      <c r="Q744" s="511"/>
      <c r="R744" s="513"/>
      <c r="T744" s="511"/>
    </row>
    <row r="745" spans="1:20" s="436" customFormat="1" ht="11.1" customHeight="1" x14ac:dyDescent="0.15">
      <c r="A745" s="247"/>
      <c r="B745" s="232"/>
      <c r="C745" s="461" t="s">
        <v>1018</v>
      </c>
      <c r="D745" s="462"/>
      <c r="E745" s="24"/>
      <c r="F745" s="21"/>
      <c r="G745" s="22"/>
      <c r="H745" s="2"/>
      <c r="I745" s="339"/>
      <c r="J745" s="332"/>
      <c r="K745" s="24"/>
      <c r="L745" s="2"/>
      <c r="M745" s="234"/>
      <c r="N745" s="245"/>
      <c r="O745" s="323"/>
      <c r="P745" s="513"/>
      <c r="Q745" s="511"/>
      <c r="T745" s="511"/>
    </row>
    <row r="746" spans="1:20" s="436" customFormat="1" ht="11.1" customHeight="1" x14ac:dyDescent="0.15">
      <c r="A746" s="358"/>
      <c r="B746" s="232" t="s">
        <v>912</v>
      </c>
      <c r="C746" s="469">
        <v>2.52</v>
      </c>
      <c r="D746" s="462"/>
      <c r="E746" s="24"/>
      <c r="F746" s="21"/>
      <c r="G746" s="22"/>
      <c r="H746" s="2"/>
      <c r="I746" s="339"/>
      <c r="J746" s="318"/>
      <c r="K746" s="24"/>
      <c r="L746" s="2"/>
      <c r="M746" s="233"/>
      <c r="N746" s="24"/>
      <c r="O746" s="319"/>
      <c r="P746" s="513"/>
      <c r="Q746" s="511"/>
      <c r="T746" s="511"/>
    </row>
    <row r="747" spans="1:20" s="436" customFormat="1" ht="11.1" customHeight="1" x14ac:dyDescent="0.15">
      <c r="A747" s="440"/>
      <c r="B747" s="480" t="s">
        <v>868</v>
      </c>
      <c r="C747" s="464" t="s">
        <v>831</v>
      </c>
      <c r="D747" s="465">
        <v>1</v>
      </c>
      <c r="E747" s="246" t="s">
        <v>628</v>
      </c>
      <c r="F747" s="466"/>
      <c r="G747" s="467"/>
      <c r="H747" s="239"/>
      <c r="I747" s="468"/>
      <c r="J747" s="320">
        <v>1</v>
      </c>
      <c r="K747" s="23" t="s">
        <v>1211</v>
      </c>
      <c r="L747" s="578"/>
      <c r="M747" s="317"/>
      <c r="N747" s="315"/>
      <c r="O747" s="325"/>
      <c r="P747" s="513"/>
      <c r="Q747" s="511"/>
      <c r="R747" s="513"/>
      <c r="T747" s="511"/>
    </row>
    <row r="748" spans="1:20" s="436" customFormat="1" ht="11.1" customHeight="1" x14ac:dyDescent="0.15">
      <c r="A748" s="247"/>
      <c r="B748" s="232"/>
      <c r="C748" s="461" t="s">
        <v>1018</v>
      </c>
      <c r="D748" s="462"/>
      <c r="E748" s="24"/>
      <c r="F748" s="21"/>
      <c r="G748" s="22"/>
      <c r="H748" s="2"/>
      <c r="I748" s="339"/>
      <c r="J748" s="332"/>
      <c r="K748" s="24"/>
      <c r="L748" s="2"/>
      <c r="M748" s="234"/>
      <c r="N748" s="245"/>
      <c r="O748" s="323"/>
      <c r="P748" s="513"/>
      <c r="Q748" s="511"/>
      <c r="T748" s="511"/>
    </row>
    <row r="749" spans="1:20" s="436" customFormat="1" ht="11.1" customHeight="1" x14ac:dyDescent="0.15">
      <c r="A749" s="358"/>
      <c r="B749" s="232" t="s">
        <v>913</v>
      </c>
      <c r="C749" s="469">
        <v>4</v>
      </c>
      <c r="D749" s="462"/>
      <c r="E749" s="24"/>
      <c r="F749" s="21"/>
      <c r="G749" s="22"/>
      <c r="H749" s="2"/>
      <c r="I749" s="339"/>
      <c r="J749" s="318"/>
      <c r="K749" s="24"/>
      <c r="L749" s="2"/>
      <c r="M749" s="233"/>
      <c r="N749" s="24"/>
      <c r="O749" s="319"/>
      <c r="P749" s="513"/>
      <c r="Q749" s="511"/>
      <c r="T749" s="511"/>
    </row>
    <row r="750" spans="1:20" s="436" customFormat="1" ht="11.1" customHeight="1" x14ac:dyDescent="0.15">
      <c r="A750" s="440"/>
      <c r="B750" s="463" t="s">
        <v>861</v>
      </c>
      <c r="C750" s="464" t="s">
        <v>914</v>
      </c>
      <c r="D750" s="465">
        <v>1</v>
      </c>
      <c r="E750" s="246" t="s">
        <v>628</v>
      </c>
      <c r="F750" s="466"/>
      <c r="G750" s="467"/>
      <c r="H750" s="239"/>
      <c r="I750" s="468"/>
      <c r="J750" s="320">
        <v>1</v>
      </c>
      <c r="K750" s="23" t="s">
        <v>1211</v>
      </c>
      <c r="L750" s="578"/>
      <c r="M750" s="317"/>
      <c r="N750" s="315"/>
      <c r="O750" s="325"/>
      <c r="P750" s="513"/>
      <c r="Q750" s="511"/>
      <c r="R750" s="513"/>
      <c r="T750" s="511"/>
    </row>
    <row r="751" spans="1:20" s="436" customFormat="1" ht="11.1" customHeight="1" x14ac:dyDescent="0.15">
      <c r="A751" s="247"/>
      <c r="B751" s="232"/>
      <c r="C751" s="461" t="s">
        <v>1018</v>
      </c>
      <c r="D751" s="462"/>
      <c r="E751" s="24"/>
      <c r="F751" s="21"/>
      <c r="G751" s="22"/>
      <c r="H751" s="2"/>
      <c r="I751" s="339"/>
      <c r="J751" s="332"/>
      <c r="K751" s="24"/>
      <c r="L751" s="2"/>
      <c r="M751" s="234"/>
      <c r="N751" s="245"/>
      <c r="O751" s="323"/>
      <c r="P751" s="513"/>
      <c r="Q751" s="511"/>
      <c r="T751" s="511"/>
    </row>
    <row r="752" spans="1:20" s="436" customFormat="1" ht="11.1" customHeight="1" x14ac:dyDescent="0.15">
      <c r="A752" s="358"/>
      <c r="B752" s="232" t="s">
        <v>915</v>
      </c>
      <c r="C752" s="469">
        <v>1.89</v>
      </c>
      <c r="D752" s="462"/>
      <c r="E752" s="24"/>
      <c r="F752" s="21"/>
      <c r="G752" s="22"/>
      <c r="H752" s="2"/>
      <c r="I752" s="339"/>
      <c r="J752" s="318"/>
      <c r="K752" s="24"/>
      <c r="L752" s="2"/>
      <c r="M752" s="233"/>
      <c r="N752" s="24"/>
      <c r="O752" s="319"/>
      <c r="P752" s="513"/>
      <c r="Q752" s="511"/>
      <c r="T752" s="511"/>
    </row>
    <row r="753" spans="1:20" s="436" customFormat="1" ht="11.1" customHeight="1" x14ac:dyDescent="0.15">
      <c r="A753" s="440"/>
      <c r="B753" s="463" t="s">
        <v>864</v>
      </c>
      <c r="C753" s="464" t="s">
        <v>767</v>
      </c>
      <c r="D753" s="465">
        <v>1</v>
      </c>
      <c r="E753" s="246" t="s">
        <v>628</v>
      </c>
      <c r="F753" s="466"/>
      <c r="G753" s="467"/>
      <c r="H753" s="239"/>
      <c r="I753" s="468"/>
      <c r="J753" s="320">
        <v>1</v>
      </c>
      <c r="K753" s="23" t="s">
        <v>1211</v>
      </c>
      <c r="L753" s="578"/>
      <c r="M753" s="244"/>
      <c r="N753" s="23"/>
      <c r="O753" s="321"/>
      <c r="P753" s="513"/>
      <c r="Q753" s="511"/>
      <c r="R753" s="513"/>
      <c r="T753" s="511"/>
    </row>
    <row r="754" spans="1:20" s="436" customFormat="1" ht="11.1" customHeight="1" x14ac:dyDescent="0.15">
      <c r="A754" s="247"/>
      <c r="B754" s="232"/>
      <c r="C754" s="461" t="s">
        <v>1018</v>
      </c>
      <c r="D754" s="462"/>
      <c r="E754" s="24"/>
      <c r="F754" s="21"/>
      <c r="G754" s="22"/>
      <c r="H754" s="2"/>
      <c r="I754" s="339"/>
      <c r="J754" s="332"/>
      <c r="K754" s="24"/>
      <c r="L754" s="2"/>
      <c r="M754" s="234"/>
      <c r="N754" s="245"/>
      <c r="O754" s="323"/>
      <c r="P754" s="513"/>
      <c r="Q754" s="511"/>
      <c r="T754" s="511"/>
    </row>
    <row r="755" spans="1:20" s="436" customFormat="1" ht="11.1" customHeight="1" x14ac:dyDescent="0.15">
      <c r="A755" s="358"/>
      <c r="B755" s="232" t="s">
        <v>916</v>
      </c>
      <c r="C755" s="469">
        <v>1.37</v>
      </c>
      <c r="D755" s="462"/>
      <c r="E755" s="24"/>
      <c r="F755" s="21"/>
      <c r="G755" s="22"/>
      <c r="H755" s="2"/>
      <c r="I755" s="339"/>
      <c r="J755" s="318"/>
      <c r="K755" s="24"/>
      <c r="L755" s="2"/>
      <c r="M755" s="233"/>
      <c r="N755" s="24"/>
      <c r="O755" s="319"/>
      <c r="P755" s="513"/>
      <c r="Q755" s="511"/>
      <c r="T755" s="511"/>
    </row>
    <row r="756" spans="1:20" s="436" customFormat="1" ht="11.1" customHeight="1" x14ac:dyDescent="0.15">
      <c r="A756" s="440"/>
      <c r="B756" s="463" t="s">
        <v>864</v>
      </c>
      <c r="C756" s="464" t="s">
        <v>896</v>
      </c>
      <c r="D756" s="465">
        <v>1</v>
      </c>
      <c r="E756" s="246" t="s">
        <v>628</v>
      </c>
      <c r="F756" s="466"/>
      <c r="G756" s="467"/>
      <c r="H756" s="239"/>
      <c r="I756" s="468"/>
      <c r="J756" s="320">
        <v>1</v>
      </c>
      <c r="K756" s="23" t="s">
        <v>1211</v>
      </c>
      <c r="L756" s="578"/>
      <c r="M756" s="244"/>
      <c r="N756" s="23"/>
      <c r="O756" s="321"/>
      <c r="P756" s="513"/>
      <c r="Q756" s="511"/>
      <c r="R756" s="513"/>
      <c r="T756" s="511"/>
    </row>
    <row r="757" spans="1:20" s="436" customFormat="1" ht="11.1" customHeight="1" x14ac:dyDescent="0.15">
      <c r="A757" s="247"/>
      <c r="B757" s="232"/>
      <c r="C757" s="461" t="s">
        <v>1018</v>
      </c>
      <c r="D757" s="462"/>
      <c r="E757" s="24"/>
      <c r="F757" s="21"/>
      <c r="G757" s="22"/>
      <c r="H757" s="2"/>
      <c r="I757" s="339"/>
      <c r="J757" s="332"/>
      <c r="K757" s="24"/>
      <c r="L757" s="2"/>
      <c r="M757" s="234"/>
      <c r="N757" s="235"/>
      <c r="O757" s="323"/>
      <c r="P757" s="513"/>
      <c r="Q757" s="511"/>
      <c r="T757" s="511"/>
    </row>
    <row r="758" spans="1:20" s="436" customFormat="1" ht="11.1" customHeight="1" x14ac:dyDescent="0.15">
      <c r="A758" s="358"/>
      <c r="B758" s="232" t="s">
        <v>920</v>
      </c>
      <c r="C758" s="469">
        <v>1.2</v>
      </c>
      <c r="D758" s="462"/>
      <c r="E758" s="24"/>
      <c r="F758" s="21"/>
      <c r="G758" s="22"/>
      <c r="H758" s="2"/>
      <c r="I758" s="339"/>
      <c r="J758" s="318"/>
      <c r="K758" s="24"/>
      <c r="L758" s="2"/>
      <c r="M758" s="233"/>
      <c r="N758" s="232"/>
      <c r="O758" s="319"/>
      <c r="P758" s="513"/>
      <c r="Q758" s="511"/>
      <c r="T758" s="511"/>
    </row>
    <row r="759" spans="1:20" s="436" customFormat="1" ht="11.1" customHeight="1" x14ac:dyDescent="0.15">
      <c r="A759" s="440"/>
      <c r="B759" s="463" t="s">
        <v>864</v>
      </c>
      <c r="C759" s="464" t="s">
        <v>918</v>
      </c>
      <c r="D759" s="465">
        <v>1</v>
      </c>
      <c r="E759" s="246" t="s">
        <v>628</v>
      </c>
      <c r="F759" s="466"/>
      <c r="G759" s="467"/>
      <c r="H759" s="239"/>
      <c r="I759" s="468"/>
      <c r="J759" s="320">
        <v>1</v>
      </c>
      <c r="K759" s="23" t="s">
        <v>1211</v>
      </c>
      <c r="L759" s="578"/>
      <c r="M759" s="237"/>
      <c r="N759" s="238"/>
      <c r="O759" s="330"/>
      <c r="P759" s="513"/>
      <c r="Q759" s="511"/>
      <c r="R759" s="513"/>
      <c r="T759" s="511"/>
    </row>
    <row r="760" spans="1:20" s="436" customFormat="1" ht="11.1" customHeight="1" x14ac:dyDescent="0.15">
      <c r="A760" s="247"/>
      <c r="B760" s="232"/>
      <c r="C760" s="461" t="s">
        <v>1018</v>
      </c>
      <c r="D760" s="462"/>
      <c r="E760" s="24"/>
      <c r="F760" s="21"/>
      <c r="G760" s="22"/>
      <c r="H760" s="2"/>
      <c r="I760" s="339"/>
      <c r="J760" s="332"/>
      <c r="K760" s="24"/>
      <c r="L760" s="2"/>
      <c r="M760" s="234"/>
      <c r="N760" s="235"/>
      <c r="O760" s="323"/>
      <c r="P760" s="513"/>
      <c r="Q760" s="511"/>
      <c r="T760" s="511"/>
    </row>
    <row r="761" spans="1:20" s="436" customFormat="1" ht="11.1" customHeight="1" x14ac:dyDescent="0.15">
      <c r="A761" s="358"/>
      <c r="B761" s="232" t="s">
        <v>921</v>
      </c>
      <c r="C761" s="469">
        <v>1.2</v>
      </c>
      <c r="D761" s="462"/>
      <c r="E761" s="24"/>
      <c r="F761" s="21"/>
      <c r="G761" s="22"/>
      <c r="H761" s="2"/>
      <c r="I761" s="339"/>
      <c r="J761" s="318"/>
      <c r="K761" s="24"/>
      <c r="L761" s="2"/>
      <c r="M761" s="233"/>
      <c r="N761" s="232"/>
      <c r="O761" s="319"/>
      <c r="P761" s="513"/>
      <c r="Q761" s="511"/>
      <c r="T761" s="511"/>
    </row>
    <row r="762" spans="1:20" s="436" customFormat="1" ht="11.1" customHeight="1" x14ac:dyDescent="0.15">
      <c r="A762" s="440"/>
      <c r="B762" s="463" t="s">
        <v>864</v>
      </c>
      <c r="C762" s="464" t="s">
        <v>918</v>
      </c>
      <c r="D762" s="465">
        <v>1</v>
      </c>
      <c r="E762" s="246" t="s">
        <v>628</v>
      </c>
      <c r="F762" s="466"/>
      <c r="G762" s="467"/>
      <c r="H762" s="239"/>
      <c r="I762" s="468"/>
      <c r="J762" s="320">
        <v>1</v>
      </c>
      <c r="K762" s="23" t="s">
        <v>1211</v>
      </c>
      <c r="L762" s="578"/>
      <c r="M762" s="237"/>
      <c r="N762" s="238"/>
      <c r="O762" s="330"/>
      <c r="P762" s="513"/>
      <c r="Q762" s="511"/>
      <c r="R762" s="513"/>
      <c r="T762" s="511"/>
    </row>
    <row r="763" spans="1:20" s="16" customFormat="1" ht="11.1" customHeight="1" x14ac:dyDescent="0.15">
      <c r="A763" s="247"/>
      <c r="B763" s="232"/>
      <c r="C763" s="461" t="s">
        <v>1018</v>
      </c>
      <c r="D763" s="462"/>
      <c r="E763" s="24"/>
      <c r="F763" s="21"/>
      <c r="G763" s="22"/>
      <c r="H763" s="2"/>
      <c r="I763" s="339"/>
      <c r="J763" s="332"/>
      <c r="K763" s="24"/>
      <c r="L763" s="2"/>
      <c r="M763" s="234"/>
      <c r="N763" s="235"/>
      <c r="O763" s="323"/>
      <c r="P763" s="513"/>
      <c r="Q763" s="511"/>
      <c r="R763" s="436"/>
      <c r="S763" s="436"/>
      <c r="T763" s="511"/>
    </row>
    <row r="764" spans="1:20" s="16" customFormat="1" ht="11.1" customHeight="1" x14ac:dyDescent="0.15">
      <c r="A764" s="358"/>
      <c r="B764" s="232" t="s">
        <v>922</v>
      </c>
      <c r="C764" s="469">
        <v>1.2</v>
      </c>
      <c r="D764" s="462"/>
      <c r="E764" s="24"/>
      <c r="F764" s="21"/>
      <c r="G764" s="22"/>
      <c r="H764" s="2"/>
      <c r="I764" s="339"/>
      <c r="J764" s="318"/>
      <c r="K764" s="24"/>
      <c r="L764" s="2"/>
      <c r="M764" s="233"/>
      <c r="N764" s="232"/>
      <c r="O764" s="319"/>
      <c r="P764" s="513"/>
      <c r="Q764" s="511"/>
      <c r="R764" s="436"/>
      <c r="S764" s="436"/>
      <c r="T764" s="511"/>
    </row>
    <row r="765" spans="1:20" s="16" customFormat="1" ht="11.1" customHeight="1" x14ac:dyDescent="0.15">
      <c r="A765" s="440"/>
      <c r="B765" s="463" t="s">
        <v>864</v>
      </c>
      <c r="C765" s="464" t="s">
        <v>918</v>
      </c>
      <c r="D765" s="465">
        <v>1</v>
      </c>
      <c r="E765" s="246" t="s">
        <v>628</v>
      </c>
      <c r="F765" s="466"/>
      <c r="G765" s="467"/>
      <c r="H765" s="239"/>
      <c r="I765" s="468"/>
      <c r="J765" s="320">
        <v>1</v>
      </c>
      <c r="K765" s="23" t="s">
        <v>1211</v>
      </c>
      <c r="L765" s="578"/>
      <c r="M765" s="237"/>
      <c r="N765" s="238"/>
      <c r="O765" s="330"/>
      <c r="P765" s="513"/>
      <c r="Q765" s="511"/>
      <c r="R765" s="513"/>
      <c r="S765" s="436"/>
      <c r="T765" s="511"/>
    </row>
    <row r="766" spans="1:20" s="16" customFormat="1" ht="11.1" customHeight="1" x14ac:dyDescent="0.15">
      <c r="A766" s="441"/>
      <c r="B766" s="442"/>
      <c r="C766" s="443"/>
      <c r="D766" s="435"/>
      <c r="E766" s="387"/>
      <c r="F766" s="388"/>
      <c r="G766" s="389"/>
      <c r="H766" s="444"/>
      <c r="I766" s="391"/>
      <c r="J766" s="427"/>
      <c r="K766" s="387"/>
      <c r="L766" s="390"/>
      <c r="M766" s="398"/>
      <c r="N766" s="359"/>
      <c r="O766" s="399"/>
      <c r="Q766" s="478"/>
      <c r="T766" s="478"/>
    </row>
    <row r="767" spans="1:20" s="16" customFormat="1" ht="11.1" customHeight="1" x14ac:dyDescent="0.15">
      <c r="A767" s="247"/>
      <c r="B767" s="445"/>
      <c r="C767" s="443"/>
      <c r="D767" s="435"/>
      <c r="E767" s="387"/>
      <c r="F767" s="388"/>
      <c r="G767" s="389"/>
      <c r="H767" s="390"/>
      <c r="I767" s="391"/>
      <c r="J767" s="427"/>
      <c r="K767" s="387"/>
      <c r="L767" s="446"/>
      <c r="M767" s="398"/>
      <c r="N767" s="359"/>
      <c r="O767" s="447"/>
      <c r="Q767" s="478"/>
      <c r="T767" s="478"/>
    </row>
    <row r="768" spans="1:20" s="16" customFormat="1" ht="11.1" customHeight="1" x14ac:dyDescent="0.15">
      <c r="A768" s="448"/>
      <c r="B768" s="449"/>
      <c r="C768" s="450"/>
      <c r="D768" s="451"/>
      <c r="E768" s="452"/>
      <c r="F768" s="453"/>
      <c r="G768" s="454"/>
      <c r="H768" s="455"/>
      <c r="I768" s="456"/>
      <c r="J768" s="457"/>
      <c r="K768" s="452"/>
      <c r="L768" s="455"/>
      <c r="M768" s="458"/>
      <c r="N768" s="459"/>
      <c r="O768" s="460"/>
      <c r="Q768" s="478"/>
      <c r="T768" s="478"/>
    </row>
    <row r="769" spans="1:20" s="3" customFormat="1" ht="13.5" x14ac:dyDescent="0.15">
      <c r="A769" s="1"/>
      <c r="B769" s="2"/>
      <c r="C769" s="240"/>
      <c r="D769" s="4"/>
      <c r="E769" s="5"/>
      <c r="F769" s="6"/>
      <c r="G769" s="7"/>
      <c r="H769" s="8"/>
      <c r="I769" s="9"/>
      <c r="K769" s="5"/>
      <c r="N769" s="8" t="s">
        <v>581</v>
      </c>
      <c r="O769" s="5">
        <v>16</v>
      </c>
      <c r="P769" s="472"/>
      <c r="Q769" s="476"/>
      <c r="T769" s="476"/>
    </row>
    <row r="770" spans="1:20" s="10" customFormat="1" ht="30" customHeight="1" x14ac:dyDescent="0.15">
      <c r="A770" s="1089" t="s">
        <v>1800</v>
      </c>
      <c r="B770" s="1090"/>
      <c r="C770" s="1090"/>
      <c r="D770" s="1090"/>
      <c r="E770" s="1090"/>
      <c r="F770" s="1090"/>
      <c r="G770" s="1090"/>
      <c r="H770" s="1090"/>
      <c r="I770" s="1090"/>
      <c r="J770" s="1090"/>
      <c r="K770" s="1090"/>
      <c r="L770" s="1090"/>
      <c r="M770" s="1090"/>
      <c r="N770" s="1090"/>
      <c r="O770" s="1091"/>
      <c r="P770" s="473"/>
      <c r="Q770" s="477"/>
      <c r="T770" s="477"/>
    </row>
    <row r="771" spans="1:20" s="10" customFormat="1" ht="13.5" customHeight="1" x14ac:dyDescent="0.15">
      <c r="A771" s="274"/>
      <c r="B771" s="27" t="s">
        <v>1828</v>
      </c>
      <c r="C771" s="275"/>
      <c r="D771" s="275"/>
      <c r="E771" s="275"/>
      <c r="F771" s="275"/>
      <c r="G771" s="275"/>
      <c r="H771" s="275"/>
      <c r="I771" s="275"/>
      <c r="J771" s="275"/>
      <c r="K771" s="275"/>
      <c r="L771" s="275"/>
      <c r="M771" s="275"/>
      <c r="N771" s="275"/>
      <c r="O771" s="276"/>
      <c r="P771" s="473"/>
      <c r="Q771" s="477"/>
      <c r="T771" s="477"/>
    </row>
    <row r="772" spans="1:20" s="10" customFormat="1" ht="15.95" customHeight="1" x14ac:dyDescent="0.15">
      <c r="A772" s="1092" t="s">
        <v>6</v>
      </c>
      <c r="B772" s="1095" t="s">
        <v>34</v>
      </c>
      <c r="C772" s="1098" t="s">
        <v>9</v>
      </c>
      <c r="D772" s="1101" t="s">
        <v>1850</v>
      </c>
      <c r="E772" s="1102"/>
      <c r="F772" s="1102"/>
      <c r="G772" s="1102"/>
      <c r="H772" s="1102"/>
      <c r="I772" s="1103"/>
      <c r="J772" s="1101" t="s">
        <v>1851</v>
      </c>
      <c r="K772" s="1102"/>
      <c r="L772" s="1107"/>
      <c r="M772" s="1109" t="s">
        <v>1852</v>
      </c>
      <c r="N772" s="1102"/>
      <c r="O772" s="1103"/>
      <c r="P772" s="473"/>
      <c r="Q772" s="477"/>
      <c r="T772" s="477"/>
    </row>
    <row r="773" spans="1:20" s="10" customFormat="1" ht="15.95" customHeight="1" x14ac:dyDescent="0.15">
      <c r="A773" s="1093"/>
      <c r="B773" s="1096"/>
      <c r="C773" s="1099"/>
      <c r="D773" s="1104"/>
      <c r="E773" s="1105"/>
      <c r="F773" s="1105"/>
      <c r="G773" s="1105"/>
      <c r="H773" s="1105"/>
      <c r="I773" s="1106"/>
      <c r="J773" s="1104"/>
      <c r="K773" s="1105"/>
      <c r="L773" s="1108"/>
      <c r="M773" s="1110"/>
      <c r="N773" s="1105"/>
      <c r="O773" s="1106"/>
      <c r="P773" s="473"/>
      <c r="Q773" s="477"/>
      <c r="T773" s="477"/>
    </row>
    <row r="774" spans="1:20" s="3" customFormat="1" ht="15.95" customHeight="1" x14ac:dyDescent="0.15">
      <c r="A774" s="1094"/>
      <c r="B774" s="1097"/>
      <c r="C774" s="1100"/>
      <c r="D774" s="334" t="s">
        <v>4</v>
      </c>
      <c r="E774" s="296" t="s">
        <v>5</v>
      </c>
      <c r="F774" s="297"/>
      <c r="G774" s="298"/>
      <c r="H774" s="1111"/>
      <c r="I774" s="1112"/>
      <c r="J774" s="326" t="s">
        <v>4</v>
      </c>
      <c r="K774" s="296" t="s">
        <v>5</v>
      </c>
      <c r="L774" s="299"/>
      <c r="M774" s="300" t="s">
        <v>4</v>
      </c>
      <c r="N774" s="296" t="s">
        <v>5</v>
      </c>
      <c r="O774" s="327"/>
      <c r="P774" s="472"/>
      <c r="Q774" s="476"/>
      <c r="T774" s="476"/>
    </row>
    <row r="775" spans="1:20" s="3" customFormat="1" ht="11.1" customHeight="1" x14ac:dyDescent="0.15">
      <c r="A775" s="247"/>
      <c r="B775" s="232"/>
      <c r="C775" s="461" t="s">
        <v>1018</v>
      </c>
      <c r="D775" s="462"/>
      <c r="E775" s="24"/>
      <c r="F775" s="21"/>
      <c r="G775" s="22"/>
      <c r="H775" s="2"/>
      <c r="I775" s="339"/>
      <c r="J775" s="332"/>
      <c r="K775" s="24"/>
      <c r="L775" s="2"/>
      <c r="M775" s="234"/>
      <c r="N775" s="235"/>
      <c r="O775" s="323"/>
      <c r="P775" s="513"/>
      <c r="Q775" s="511"/>
      <c r="R775" s="436"/>
      <c r="S775" s="436"/>
      <c r="T775" s="511"/>
    </row>
    <row r="776" spans="1:20" s="3" customFormat="1" ht="11.1" customHeight="1" x14ac:dyDescent="0.15">
      <c r="A776" s="358"/>
      <c r="B776" s="232" t="s">
        <v>1008</v>
      </c>
      <c r="C776" s="469">
        <v>2.4</v>
      </c>
      <c r="D776" s="462"/>
      <c r="E776" s="24"/>
      <c r="F776" s="21"/>
      <c r="G776" s="22"/>
      <c r="H776" s="2"/>
      <c r="I776" s="339"/>
      <c r="J776" s="318"/>
      <c r="K776" s="24"/>
      <c r="L776" s="2"/>
      <c r="M776" s="233"/>
      <c r="N776" s="232"/>
      <c r="O776" s="319"/>
      <c r="P776" s="513"/>
      <c r="Q776" s="511"/>
      <c r="R776" s="436"/>
      <c r="S776" s="436"/>
      <c r="T776" s="511"/>
    </row>
    <row r="777" spans="1:20" s="3" customFormat="1" ht="11.1" customHeight="1" x14ac:dyDescent="0.15">
      <c r="A777" s="440"/>
      <c r="B777" s="463" t="s">
        <v>1009</v>
      </c>
      <c r="C777" s="464" t="s">
        <v>1010</v>
      </c>
      <c r="D777" s="465">
        <v>1</v>
      </c>
      <c r="E777" s="246" t="s">
        <v>628</v>
      </c>
      <c r="F777" s="466"/>
      <c r="G777" s="467"/>
      <c r="H777" s="239"/>
      <c r="I777" s="468"/>
      <c r="J777" s="320">
        <v>1</v>
      </c>
      <c r="K777" s="23" t="s">
        <v>1211</v>
      </c>
      <c r="L777" s="578"/>
      <c r="M777" s="237"/>
      <c r="N777" s="238"/>
      <c r="O777" s="330"/>
      <c r="P777" s="513"/>
      <c r="Q777" s="511"/>
      <c r="R777" s="513"/>
      <c r="S777" s="436"/>
      <c r="T777" s="511"/>
    </row>
    <row r="778" spans="1:20" s="516" customFormat="1" ht="11.1" customHeight="1" x14ac:dyDescent="0.15">
      <c r="A778" s="247"/>
      <c r="B778" s="232"/>
      <c r="C778" s="461" t="s">
        <v>1018</v>
      </c>
      <c r="D778" s="462"/>
      <c r="E778" s="24"/>
      <c r="F778" s="21"/>
      <c r="G778" s="22"/>
      <c r="H778" s="2"/>
      <c r="I778" s="339"/>
      <c r="J778" s="331"/>
      <c r="K778" s="245"/>
      <c r="L778" s="236"/>
      <c r="M778" s="234"/>
      <c r="N778" s="235"/>
      <c r="O778" s="323"/>
      <c r="P778" s="513"/>
      <c r="Q778" s="511"/>
      <c r="R778" s="436"/>
      <c r="S778" s="436"/>
      <c r="T778" s="511"/>
    </row>
    <row r="779" spans="1:20" s="516" customFormat="1" ht="11.1" customHeight="1" x14ac:dyDescent="0.15">
      <c r="A779" s="358"/>
      <c r="B779" s="232" t="s">
        <v>923</v>
      </c>
      <c r="C779" s="469">
        <v>1.2</v>
      </c>
      <c r="D779" s="462"/>
      <c r="E779" s="24"/>
      <c r="F779" s="21"/>
      <c r="G779" s="22"/>
      <c r="H779" s="2"/>
      <c r="I779" s="339"/>
      <c r="J779" s="318"/>
      <c r="K779" s="24"/>
      <c r="L779" s="2"/>
      <c r="M779" s="233"/>
      <c r="N779" s="232"/>
      <c r="O779" s="319"/>
      <c r="P779" s="513"/>
      <c r="Q779" s="511"/>
      <c r="R779" s="436"/>
      <c r="S779" s="436"/>
      <c r="T779" s="511"/>
    </row>
    <row r="780" spans="1:20" s="516" customFormat="1" ht="11.1" customHeight="1" x14ac:dyDescent="0.15">
      <c r="A780" s="440"/>
      <c r="B780" s="463" t="s">
        <v>864</v>
      </c>
      <c r="C780" s="464" t="s">
        <v>918</v>
      </c>
      <c r="D780" s="465">
        <v>1</v>
      </c>
      <c r="E780" s="246" t="s">
        <v>628</v>
      </c>
      <c r="F780" s="466"/>
      <c r="G780" s="467"/>
      <c r="H780" s="239"/>
      <c r="I780" s="468"/>
      <c r="J780" s="320">
        <v>1</v>
      </c>
      <c r="K780" s="23" t="s">
        <v>1211</v>
      </c>
      <c r="L780" s="578"/>
      <c r="M780" s="237"/>
      <c r="N780" s="238"/>
      <c r="O780" s="330"/>
      <c r="P780" s="513"/>
      <c r="Q780" s="511"/>
      <c r="R780" s="513"/>
      <c r="S780" s="436"/>
      <c r="T780" s="511"/>
    </row>
    <row r="781" spans="1:20" s="436" customFormat="1" ht="11.1" customHeight="1" x14ac:dyDescent="0.15">
      <c r="A781" s="66"/>
      <c r="B781" s="232"/>
      <c r="C781" s="461"/>
      <c r="D781" s="462"/>
      <c r="E781" s="24"/>
      <c r="F781" s="21"/>
      <c r="G781" s="22"/>
      <c r="H781" s="2"/>
      <c r="I781" s="339"/>
      <c r="J781" s="322"/>
      <c r="K781" s="245"/>
      <c r="L781" s="236"/>
      <c r="M781" s="234"/>
      <c r="N781" s="245"/>
      <c r="O781" s="323"/>
      <c r="Q781" s="511"/>
      <c r="T781" s="511"/>
    </row>
    <row r="782" spans="1:20" s="436" customFormat="1" ht="11.1" customHeight="1" x14ac:dyDescent="0.15">
      <c r="A782" s="481"/>
      <c r="B782" s="232"/>
      <c r="C782" s="461"/>
      <c r="D782" s="462"/>
      <c r="E782" s="24"/>
      <c r="F782" s="21"/>
      <c r="G782" s="22"/>
      <c r="H782" s="2"/>
      <c r="I782" s="339"/>
      <c r="J782" s="318"/>
      <c r="K782" s="24"/>
      <c r="L782" s="2"/>
      <c r="M782" s="233"/>
      <c r="N782" s="24"/>
      <c r="O782" s="319"/>
      <c r="Q782" s="511"/>
      <c r="T782" s="511"/>
    </row>
    <row r="783" spans="1:20" s="436" customFormat="1" ht="11.1" customHeight="1" x14ac:dyDescent="0.15">
      <c r="A783" s="579"/>
      <c r="B783" s="463" t="s">
        <v>812</v>
      </c>
      <c r="C783" s="474"/>
      <c r="D783" s="465">
        <v>1</v>
      </c>
      <c r="E783" s="246" t="s">
        <v>37</v>
      </c>
      <c r="F783" s="466"/>
      <c r="G783" s="467"/>
      <c r="H783" s="239"/>
      <c r="I783" s="468"/>
      <c r="J783" s="320">
        <v>1</v>
      </c>
      <c r="K783" s="23" t="s">
        <v>44</v>
      </c>
      <c r="L783" s="578"/>
      <c r="M783" s="317">
        <v>1</v>
      </c>
      <c r="N783" s="315" t="s">
        <v>44</v>
      </c>
      <c r="O783" s="325"/>
      <c r="P783" s="513"/>
      <c r="Q783" s="511"/>
      <c r="R783" s="517"/>
      <c r="T783" s="511"/>
    </row>
    <row r="784" spans="1:20" s="436" customFormat="1" ht="11.1" customHeight="1" x14ac:dyDescent="0.15">
      <c r="A784" s="247"/>
      <c r="B784" s="232"/>
      <c r="C784" s="461"/>
      <c r="D784" s="462"/>
      <c r="E784" s="24"/>
      <c r="F784" s="21"/>
      <c r="G784" s="22"/>
      <c r="H784" s="2"/>
      <c r="I784" s="339"/>
      <c r="J784" s="322"/>
      <c r="K784" s="245"/>
      <c r="L784" s="236"/>
      <c r="M784" s="234"/>
      <c r="N784" s="245"/>
      <c r="O784" s="323"/>
      <c r="Q784" s="511"/>
      <c r="T784" s="511"/>
    </row>
    <row r="785" spans="1:20" s="436" customFormat="1" ht="11.1" customHeight="1" x14ac:dyDescent="0.15">
      <c r="A785" s="358"/>
      <c r="B785" s="232"/>
      <c r="C785" s="461"/>
      <c r="D785" s="462"/>
      <c r="E785" s="24"/>
      <c r="F785" s="21"/>
      <c r="G785" s="22"/>
      <c r="H785" s="2"/>
      <c r="I785" s="339"/>
      <c r="J785" s="318"/>
      <c r="K785" s="24"/>
      <c r="L785" s="2"/>
      <c r="M785" s="233"/>
      <c r="N785" s="24"/>
      <c r="O785" s="319"/>
      <c r="Q785" s="511"/>
      <c r="T785" s="511"/>
    </row>
    <row r="786" spans="1:20" s="436" customFormat="1" ht="11.1" customHeight="1" x14ac:dyDescent="0.15">
      <c r="A786" s="440"/>
      <c r="B786" s="463" t="s">
        <v>814</v>
      </c>
      <c r="C786" s="464"/>
      <c r="D786" s="465">
        <v>1</v>
      </c>
      <c r="E786" s="246" t="s">
        <v>37</v>
      </c>
      <c r="F786" s="466"/>
      <c r="G786" s="467"/>
      <c r="H786" s="239"/>
      <c r="I786" s="468"/>
      <c r="J786" s="320">
        <v>1</v>
      </c>
      <c r="K786" s="23" t="s">
        <v>44</v>
      </c>
      <c r="L786" s="578"/>
      <c r="M786" s="317">
        <v>1</v>
      </c>
      <c r="N786" s="315" t="s">
        <v>44</v>
      </c>
      <c r="O786" s="325"/>
      <c r="P786" s="513"/>
      <c r="Q786" s="511"/>
      <c r="R786" s="517"/>
      <c r="T786" s="511"/>
    </row>
    <row r="787" spans="1:20" s="436" customFormat="1" ht="11.1" customHeight="1" x14ac:dyDescent="0.15">
      <c r="A787" s="247"/>
      <c r="B787" s="232"/>
      <c r="C787" s="461"/>
      <c r="D787" s="462"/>
      <c r="E787" s="24"/>
      <c r="F787" s="21"/>
      <c r="G787" s="22"/>
      <c r="H787" s="2"/>
      <c r="I787" s="339"/>
      <c r="J787" s="322"/>
      <c r="K787" s="245"/>
      <c r="L787" s="236"/>
      <c r="M787" s="234"/>
      <c r="N787" s="245"/>
      <c r="O787" s="323"/>
      <c r="Q787" s="511"/>
      <c r="T787" s="511"/>
    </row>
    <row r="788" spans="1:20" s="436" customFormat="1" ht="11.1" customHeight="1" x14ac:dyDescent="0.15">
      <c r="A788" s="358"/>
      <c r="B788" s="232"/>
      <c r="C788" s="461"/>
      <c r="D788" s="462"/>
      <c r="E788" s="24"/>
      <c r="F788" s="21"/>
      <c r="G788" s="22"/>
      <c r="H788" s="2"/>
      <c r="I788" s="339"/>
      <c r="J788" s="318"/>
      <c r="K788" s="24"/>
      <c r="L788" s="2"/>
      <c r="M788" s="233"/>
      <c r="N788" s="24"/>
      <c r="O788" s="319"/>
      <c r="Q788" s="511"/>
      <c r="T788" s="511"/>
    </row>
    <row r="789" spans="1:20" s="436" customFormat="1" ht="11.1" customHeight="1" x14ac:dyDescent="0.15">
      <c r="A789" s="440"/>
      <c r="B789" s="463" t="s">
        <v>813</v>
      </c>
      <c r="C789" s="464"/>
      <c r="D789" s="465">
        <v>1</v>
      </c>
      <c r="E789" s="246" t="s">
        <v>37</v>
      </c>
      <c r="F789" s="466"/>
      <c r="G789" s="467"/>
      <c r="H789" s="239"/>
      <c r="I789" s="468"/>
      <c r="J789" s="320">
        <v>1</v>
      </c>
      <c r="K789" s="23" t="s">
        <v>44</v>
      </c>
      <c r="L789" s="578"/>
      <c r="M789" s="317">
        <v>1</v>
      </c>
      <c r="N789" s="315" t="s">
        <v>44</v>
      </c>
      <c r="O789" s="325"/>
      <c r="P789" s="513"/>
      <c r="Q789" s="511"/>
      <c r="R789" s="517"/>
      <c r="T789" s="511"/>
    </row>
    <row r="790" spans="1:20" s="16" customFormat="1" ht="11.1" customHeight="1" x14ac:dyDescent="0.15">
      <c r="A790" s="247"/>
      <c r="B790" s="232"/>
      <c r="C790" s="461"/>
      <c r="D790" s="462"/>
      <c r="E790" s="24"/>
      <c r="F790" s="21"/>
      <c r="G790" s="22"/>
      <c r="H790" s="2"/>
      <c r="I790" s="339"/>
      <c r="J790" s="322"/>
      <c r="K790" s="245"/>
      <c r="L790" s="236"/>
      <c r="M790" s="234"/>
      <c r="N790" s="245"/>
      <c r="O790" s="323"/>
      <c r="Q790" s="478"/>
      <c r="T790" s="478"/>
    </row>
    <row r="791" spans="1:20" s="16" customFormat="1" ht="11.1" customHeight="1" x14ac:dyDescent="0.15">
      <c r="A791" s="358"/>
      <c r="B791" s="232"/>
      <c r="C791" s="469"/>
      <c r="D791" s="462"/>
      <c r="E791" s="24"/>
      <c r="F791" s="21"/>
      <c r="G791" s="22"/>
      <c r="H791" s="2"/>
      <c r="I791" s="339"/>
      <c r="J791" s="318"/>
      <c r="K791" s="24"/>
      <c r="L791" s="2"/>
      <c r="M791" s="233"/>
      <c r="N791" s="24"/>
      <c r="O791" s="319"/>
      <c r="Q791" s="478"/>
      <c r="T791" s="478"/>
    </row>
    <row r="792" spans="1:20" s="16" customFormat="1" ht="11.1" customHeight="1" x14ac:dyDescent="0.15">
      <c r="A792" s="440"/>
      <c r="B792" s="463" t="s">
        <v>1110</v>
      </c>
      <c r="C792" s="464"/>
      <c r="D792" s="465">
        <v>1</v>
      </c>
      <c r="E792" s="246" t="s">
        <v>37</v>
      </c>
      <c r="F792" s="466"/>
      <c r="G792" s="467"/>
      <c r="H792" s="239"/>
      <c r="I792" s="468"/>
      <c r="J792" s="320">
        <v>1</v>
      </c>
      <c r="K792" s="23" t="s">
        <v>44</v>
      </c>
      <c r="L792" s="578"/>
      <c r="M792" s="317">
        <v>1</v>
      </c>
      <c r="N792" s="315" t="s">
        <v>44</v>
      </c>
      <c r="O792" s="325"/>
      <c r="Q792" s="478"/>
      <c r="T792" s="478"/>
    </row>
    <row r="793" spans="1:20" s="16" customFormat="1" ht="11.1" customHeight="1" x14ac:dyDescent="0.15">
      <c r="A793" s="247"/>
      <c r="B793" s="232"/>
      <c r="C793" s="461"/>
      <c r="D793" s="462"/>
      <c r="E793" s="24"/>
      <c r="F793" s="21"/>
      <c r="G793" s="22"/>
      <c r="H793" s="2"/>
      <c r="I793" s="339"/>
      <c r="J793" s="322"/>
      <c r="K793" s="245"/>
      <c r="L793" s="236"/>
      <c r="M793" s="234"/>
      <c r="N793" s="245"/>
      <c r="O793" s="323"/>
      <c r="Q793" s="478"/>
      <c r="T793" s="478"/>
    </row>
    <row r="794" spans="1:20" s="16" customFormat="1" ht="11.1" customHeight="1" x14ac:dyDescent="0.15">
      <c r="A794" s="358"/>
      <c r="B794" s="232"/>
      <c r="C794" s="469"/>
      <c r="D794" s="462"/>
      <c r="E794" s="24"/>
      <c r="F794" s="21"/>
      <c r="G794" s="22"/>
      <c r="H794" s="2"/>
      <c r="I794" s="339"/>
      <c r="J794" s="318"/>
      <c r="K794" s="24"/>
      <c r="L794" s="2"/>
      <c r="M794" s="233"/>
      <c r="N794" s="24"/>
      <c r="O794" s="319"/>
      <c r="Q794" s="478"/>
      <c r="T794" s="478"/>
    </row>
    <row r="795" spans="1:20" s="16" customFormat="1" ht="11.1" customHeight="1" x14ac:dyDescent="0.15">
      <c r="A795" s="440"/>
      <c r="B795" s="463"/>
      <c r="C795" s="464"/>
      <c r="D795" s="465"/>
      <c r="E795" s="246"/>
      <c r="F795" s="466"/>
      <c r="G795" s="467"/>
      <c r="H795" s="239"/>
      <c r="I795" s="468"/>
      <c r="J795" s="320"/>
      <c r="K795" s="23"/>
      <c r="L795" s="22"/>
      <c r="M795" s="244"/>
      <c r="N795" s="23"/>
      <c r="O795" s="321"/>
      <c r="Q795" s="478"/>
      <c r="T795" s="478"/>
    </row>
    <row r="796" spans="1:20" s="16" customFormat="1" ht="11.1" customHeight="1" x14ac:dyDescent="0.15">
      <c r="A796" s="247"/>
      <c r="B796" s="232"/>
      <c r="C796" s="461"/>
      <c r="D796" s="462"/>
      <c r="E796" s="24"/>
      <c r="F796" s="21"/>
      <c r="G796" s="22"/>
      <c r="H796" s="2"/>
      <c r="I796" s="339"/>
      <c r="J796" s="322"/>
      <c r="K796" s="245"/>
      <c r="L796" s="236"/>
      <c r="M796" s="234"/>
      <c r="N796" s="235"/>
      <c r="O796" s="323"/>
      <c r="Q796" s="478"/>
      <c r="T796" s="478"/>
    </row>
    <row r="797" spans="1:20" s="16" customFormat="1" ht="11.1" customHeight="1" x14ac:dyDescent="0.15">
      <c r="A797" s="358"/>
      <c r="B797" s="232"/>
      <c r="C797" s="469"/>
      <c r="D797" s="462"/>
      <c r="E797" s="24"/>
      <c r="F797" s="21"/>
      <c r="G797" s="22"/>
      <c r="H797" s="2"/>
      <c r="I797" s="339"/>
      <c r="J797" s="318"/>
      <c r="K797" s="24"/>
      <c r="L797" s="2"/>
      <c r="M797" s="233"/>
      <c r="N797" s="232"/>
      <c r="O797" s="319"/>
      <c r="Q797" s="478"/>
      <c r="T797" s="478"/>
    </row>
    <row r="798" spans="1:20" s="16" customFormat="1" ht="11.1" customHeight="1" x14ac:dyDescent="0.15">
      <c r="A798" s="440"/>
      <c r="B798" s="463"/>
      <c r="C798" s="464"/>
      <c r="D798" s="465"/>
      <c r="E798" s="246"/>
      <c r="F798" s="466"/>
      <c r="G798" s="467"/>
      <c r="H798" s="239"/>
      <c r="I798" s="468"/>
      <c r="J798" s="320"/>
      <c r="K798" s="23"/>
      <c r="L798" s="22"/>
      <c r="M798" s="237"/>
      <c r="N798" s="238"/>
      <c r="O798" s="330"/>
      <c r="Q798" s="478"/>
      <c r="T798" s="478"/>
    </row>
    <row r="799" spans="1:20" s="16" customFormat="1" ht="11.1" customHeight="1" x14ac:dyDescent="0.15">
      <c r="A799" s="247"/>
      <c r="B799" s="232"/>
      <c r="C799" s="461"/>
      <c r="D799" s="462"/>
      <c r="E799" s="24"/>
      <c r="F799" s="21"/>
      <c r="G799" s="22"/>
      <c r="H799" s="2"/>
      <c r="I799" s="339"/>
      <c r="J799" s="331"/>
      <c r="K799" s="245"/>
      <c r="L799" s="236"/>
      <c r="M799" s="234"/>
      <c r="N799" s="235"/>
      <c r="O799" s="323"/>
      <c r="Q799" s="478"/>
      <c r="T799" s="478"/>
    </row>
    <row r="800" spans="1:20" s="16" customFormat="1" ht="11.1" customHeight="1" x14ac:dyDescent="0.15">
      <c r="A800" s="358"/>
      <c r="B800" s="232"/>
      <c r="C800" s="469"/>
      <c r="D800" s="462"/>
      <c r="E800" s="24"/>
      <c r="F800" s="21"/>
      <c r="G800" s="22"/>
      <c r="H800" s="2"/>
      <c r="I800" s="339"/>
      <c r="J800" s="332"/>
      <c r="K800" s="24"/>
      <c r="L800" s="2"/>
      <c r="M800" s="233"/>
      <c r="N800" s="232"/>
      <c r="O800" s="319"/>
      <c r="Q800" s="478"/>
      <c r="T800" s="478"/>
    </row>
    <row r="801" spans="1:20" s="16" customFormat="1" ht="11.1" customHeight="1" x14ac:dyDescent="0.15">
      <c r="A801" s="440"/>
      <c r="B801" s="463"/>
      <c r="C801" s="464"/>
      <c r="D801" s="465"/>
      <c r="E801" s="246"/>
      <c r="F801" s="466"/>
      <c r="G801" s="467"/>
      <c r="H801" s="239"/>
      <c r="I801" s="468"/>
      <c r="J801" s="333"/>
      <c r="K801" s="246"/>
      <c r="L801" s="239"/>
      <c r="M801" s="237"/>
      <c r="N801" s="238"/>
      <c r="O801" s="330"/>
      <c r="Q801" s="478"/>
      <c r="T801" s="478"/>
    </row>
    <row r="802" spans="1:20" s="16" customFormat="1" ht="11.1" customHeight="1" x14ac:dyDescent="0.15">
      <c r="A802" s="247"/>
      <c r="B802" s="232"/>
      <c r="C802" s="461"/>
      <c r="D802" s="462"/>
      <c r="E802" s="24"/>
      <c r="F802" s="21"/>
      <c r="G802" s="22"/>
      <c r="H802" s="2"/>
      <c r="I802" s="339"/>
      <c r="J802" s="331"/>
      <c r="K802" s="245"/>
      <c r="L802" s="236"/>
      <c r="M802" s="234"/>
      <c r="N802" s="235"/>
      <c r="O802" s="323"/>
      <c r="Q802" s="478"/>
      <c r="T802" s="478"/>
    </row>
    <row r="803" spans="1:20" s="16" customFormat="1" ht="11.1" customHeight="1" x14ac:dyDescent="0.15">
      <c r="A803" s="358"/>
      <c r="B803" s="232"/>
      <c r="C803" s="469"/>
      <c r="D803" s="462"/>
      <c r="E803" s="24"/>
      <c r="F803" s="21"/>
      <c r="G803" s="22"/>
      <c r="H803" s="2"/>
      <c r="I803" s="339"/>
      <c r="J803" s="332"/>
      <c r="K803" s="24"/>
      <c r="L803" s="2"/>
      <c r="M803" s="233"/>
      <c r="N803" s="232"/>
      <c r="O803" s="319"/>
      <c r="Q803" s="478"/>
      <c r="T803" s="478"/>
    </row>
    <row r="804" spans="1:20" s="16" customFormat="1" ht="11.1" customHeight="1" x14ac:dyDescent="0.15">
      <c r="A804" s="440"/>
      <c r="B804" s="463"/>
      <c r="C804" s="464"/>
      <c r="D804" s="465"/>
      <c r="E804" s="246"/>
      <c r="F804" s="466"/>
      <c r="G804" s="467"/>
      <c r="H804" s="239"/>
      <c r="I804" s="468"/>
      <c r="J804" s="333"/>
      <c r="K804" s="246"/>
      <c r="L804" s="239"/>
      <c r="M804" s="237"/>
      <c r="N804" s="238"/>
      <c r="O804" s="330"/>
      <c r="Q804" s="478"/>
      <c r="T804" s="478"/>
    </row>
    <row r="805" spans="1:20" s="16" customFormat="1" ht="11.1" customHeight="1" x14ac:dyDescent="0.15">
      <c r="A805" s="247"/>
      <c r="B805" s="232"/>
      <c r="C805" s="461"/>
      <c r="D805" s="462"/>
      <c r="E805" s="24"/>
      <c r="F805" s="21"/>
      <c r="G805" s="22"/>
      <c r="H805" s="2"/>
      <c r="I805" s="339"/>
      <c r="J805" s="331"/>
      <c r="K805" s="245"/>
      <c r="L805" s="236"/>
      <c r="M805" s="234"/>
      <c r="N805" s="235"/>
      <c r="O805" s="323"/>
      <c r="Q805" s="478"/>
      <c r="T805" s="478"/>
    </row>
    <row r="806" spans="1:20" s="16" customFormat="1" ht="11.1" customHeight="1" x14ac:dyDescent="0.15">
      <c r="A806" s="358"/>
      <c r="B806" s="232"/>
      <c r="C806" s="469"/>
      <c r="D806" s="462"/>
      <c r="E806" s="24"/>
      <c r="F806" s="21"/>
      <c r="G806" s="22"/>
      <c r="H806" s="2"/>
      <c r="I806" s="339"/>
      <c r="J806" s="332"/>
      <c r="K806" s="24"/>
      <c r="L806" s="2"/>
      <c r="M806" s="233"/>
      <c r="N806" s="232"/>
      <c r="O806" s="319"/>
      <c r="Q806" s="478"/>
      <c r="T806" s="478"/>
    </row>
    <row r="807" spans="1:20" s="16" customFormat="1" ht="11.1" customHeight="1" x14ac:dyDescent="0.15">
      <c r="A807" s="440"/>
      <c r="B807" s="463"/>
      <c r="C807" s="464"/>
      <c r="D807" s="465"/>
      <c r="E807" s="246"/>
      <c r="F807" s="466"/>
      <c r="G807" s="467"/>
      <c r="H807" s="239"/>
      <c r="I807" s="468"/>
      <c r="J807" s="333"/>
      <c r="K807" s="246"/>
      <c r="L807" s="239"/>
      <c r="M807" s="237"/>
      <c r="N807" s="238"/>
      <c r="O807" s="330"/>
      <c r="Q807" s="478"/>
      <c r="T807" s="478"/>
    </row>
    <row r="808" spans="1:20" s="16" customFormat="1" ht="11.1" customHeight="1" x14ac:dyDescent="0.15">
      <c r="A808" s="247"/>
      <c r="B808" s="232"/>
      <c r="C808" s="461"/>
      <c r="D808" s="462"/>
      <c r="E808" s="24"/>
      <c r="F808" s="21"/>
      <c r="G808" s="22"/>
      <c r="H808" s="2"/>
      <c r="I808" s="339"/>
      <c r="J808" s="331"/>
      <c r="K808" s="245"/>
      <c r="L808" s="236"/>
      <c r="M808" s="234"/>
      <c r="N808" s="235"/>
      <c r="O808" s="323"/>
      <c r="Q808" s="478"/>
      <c r="T808" s="478"/>
    </row>
    <row r="809" spans="1:20" s="16" customFormat="1" ht="11.1" customHeight="1" x14ac:dyDescent="0.15">
      <c r="A809" s="358"/>
      <c r="B809" s="232"/>
      <c r="C809" s="469"/>
      <c r="D809" s="462"/>
      <c r="E809" s="24"/>
      <c r="F809" s="21"/>
      <c r="G809" s="22"/>
      <c r="H809" s="2"/>
      <c r="I809" s="339"/>
      <c r="J809" s="332"/>
      <c r="K809" s="24"/>
      <c r="L809" s="2"/>
      <c r="M809" s="233"/>
      <c r="N809" s="232"/>
      <c r="O809" s="319"/>
      <c r="Q809" s="478"/>
      <c r="T809" s="478"/>
    </row>
    <row r="810" spans="1:20" s="16" customFormat="1" ht="11.1" customHeight="1" x14ac:dyDescent="0.15">
      <c r="A810" s="440"/>
      <c r="B810" s="463"/>
      <c r="C810" s="464"/>
      <c r="D810" s="465"/>
      <c r="E810" s="246"/>
      <c r="F810" s="466"/>
      <c r="G810" s="467"/>
      <c r="H810" s="239"/>
      <c r="I810" s="468"/>
      <c r="J810" s="333"/>
      <c r="K810" s="246"/>
      <c r="L810" s="239"/>
      <c r="M810" s="237"/>
      <c r="N810" s="238"/>
      <c r="O810" s="330"/>
      <c r="Q810" s="478"/>
      <c r="T810" s="478"/>
    </row>
    <row r="811" spans="1:20" s="16" customFormat="1" ht="11.1" customHeight="1" x14ac:dyDescent="0.15">
      <c r="A811" s="247"/>
      <c r="B811" s="232"/>
      <c r="C811" s="461"/>
      <c r="D811" s="462"/>
      <c r="E811" s="24"/>
      <c r="F811" s="21"/>
      <c r="G811" s="22"/>
      <c r="H811" s="2"/>
      <c r="I811" s="339"/>
      <c r="J811" s="331"/>
      <c r="K811" s="245"/>
      <c r="L811" s="236"/>
      <c r="M811" s="234"/>
      <c r="N811" s="235"/>
      <c r="O811" s="323"/>
      <c r="Q811" s="478"/>
      <c r="T811" s="478"/>
    </row>
    <row r="812" spans="1:20" s="16" customFormat="1" ht="11.1" customHeight="1" x14ac:dyDescent="0.15">
      <c r="A812" s="358"/>
      <c r="B812" s="232"/>
      <c r="C812" s="469"/>
      <c r="D812" s="462"/>
      <c r="E812" s="24"/>
      <c r="F812" s="21"/>
      <c r="G812" s="22"/>
      <c r="H812" s="2"/>
      <c r="I812" s="339"/>
      <c r="J812" s="332"/>
      <c r="K812" s="24"/>
      <c r="L812" s="2"/>
      <c r="M812" s="233"/>
      <c r="N812" s="232"/>
      <c r="O812" s="319"/>
      <c r="Q812" s="478"/>
      <c r="T812" s="478"/>
    </row>
    <row r="813" spans="1:20" s="16" customFormat="1" ht="11.1" customHeight="1" x14ac:dyDescent="0.15">
      <c r="A813" s="440"/>
      <c r="B813" s="463"/>
      <c r="C813" s="464"/>
      <c r="D813" s="465"/>
      <c r="E813" s="246"/>
      <c r="F813" s="466"/>
      <c r="G813" s="467"/>
      <c r="H813" s="239"/>
      <c r="I813" s="468"/>
      <c r="J813" s="333"/>
      <c r="K813" s="246"/>
      <c r="L813" s="239"/>
      <c r="M813" s="237"/>
      <c r="N813" s="238"/>
      <c r="O813" s="330"/>
      <c r="Q813" s="478"/>
      <c r="T813" s="478"/>
    </row>
    <row r="814" spans="1:20" s="16" customFormat="1" ht="11.1" customHeight="1" x14ac:dyDescent="0.15">
      <c r="A814" s="247"/>
      <c r="B814" s="232"/>
      <c r="C814" s="461"/>
      <c r="D814" s="462"/>
      <c r="E814" s="24"/>
      <c r="F814" s="21"/>
      <c r="G814" s="22"/>
      <c r="H814" s="2"/>
      <c r="I814" s="339"/>
      <c r="J814" s="331"/>
      <c r="K814" s="245"/>
      <c r="L814" s="236"/>
      <c r="M814" s="234"/>
      <c r="N814" s="235"/>
      <c r="O814" s="323"/>
      <c r="Q814" s="478"/>
      <c r="T814" s="478"/>
    </row>
    <row r="815" spans="1:20" s="16" customFormat="1" ht="11.1" customHeight="1" x14ac:dyDescent="0.15">
      <c r="A815" s="358"/>
      <c r="B815" s="445"/>
      <c r="C815" s="469"/>
      <c r="D815" s="462"/>
      <c r="E815" s="24"/>
      <c r="F815" s="21"/>
      <c r="G815" s="22"/>
      <c r="H815" s="2"/>
      <c r="I815" s="391"/>
      <c r="J815" s="427"/>
      <c r="K815" s="387"/>
      <c r="L815" s="446"/>
      <c r="M815" s="398"/>
      <c r="N815" s="359"/>
      <c r="O815" s="447"/>
      <c r="Q815" s="478"/>
      <c r="T815" s="478"/>
    </row>
    <row r="816" spans="1:20" s="16" customFormat="1" ht="11.1" customHeight="1" x14ac:dyDescent="0.15">
      <c r="A816" s="440"/>
      <c r="B816" s="463"/>
      <c r="C816" s="464"/>
      <c r="D816" s="465"/>
      <c r="E816" s="246"/>
      <c r="F816" s="466"/>
      <c r="G816" s="467"/>
      <c r="H816" s="239"/>
      <c r="I816" s="468"/>
      <c r="J816" s="333"/>
      <c r="K816" s="246"/>
      <c r="L816" s="239"/>
      <c r="M816" s="237"/>
      <c r="N816" s="238"/>
      <c r="O816" s="330"/>
      <c r="Q816" s="478"/>
      <c r="T816" s="478"/>
    </row>
    <row r="817" spans="1:20" s="16" customFormat="1" ht="11.1" customHeight="1" x14ac:dyDescent="0.15">
      <c r="A817" s="441"/>
      <c r="B817" s="442"/>
      <c r="C817" s="443"/>
      <c r="D817" s="435"/>
      <c r="E817" s="387"/>
      <c r="F817" s="388"/>
      <c r="G817" s="389"/>
      <c r="H817" s="444"/>
      <c r="I817" s="391"/>
      <c r="J817" s="427"/>
      <c r="K817" s="387"/>
      <c r="L817" s="390"/>
      <c r="M817" s="398"/>
      <c r="N817" s="359"/>
      <c r="O817" s="399"/>
      <c r="Q817" s="478"/>
      <c r="T817" s="478"/>
    </row>
    <row r="818" spans="1:20" s="16" customFormat="1" ht="11.1" customHeight="1" x14ac:dyDescent="0.15">
      <c r="A818" s="247"/>
      <c r="B818" s="445"/>
      <c r="C818" s="443"/>
      <c r="D818" s="435"/>
      <c r="E818" s="387"/>
      <c r="F818" s="388"/>
      <c r="G818" s="389"/>
      <c r="H818" s="390"/>
      <c r="I818" s="391"/>
      <c r="J818" s="427"/>
      <c r="K818" s="387"/>
      <c r="L818" s="389"/>
      <c r="M818" s="398"/>
      <c r="N818" s="359"/>
      <c r="O818" s="482"/>
      <c r="P818" s="535">
        <v>0</v>
      </c>
      <c r="Q818" s="478"/>
      <c r="T818" s="478"/>
    </row>
    <row r="819" spans="1:20" s="16" customFormat="1" ht="11.1" customHeight="1" x14ac:dyDescent="0.15">
      <c r="A819" s="448"/>
      <c r="B819" s="449"/>
      <c r="C819" s="450"/>
      <c r="D819" s="451"/>
      <c r="E819" s="452"/>
      <c r="F819" s="453"/>
      <c r="G819" s="454"/>
      <c r="H819" s="455"/>
      <c r="I819" s="456"/>
      <c r="J819" s="457"/>
      <c r="K819" s="452"/>
      <c r="L819" s="455"/>
      <c r="M819" s="458"/>
      <c r="N819" s="459"/>
      <c r="O819" s="460"/>
      <c r="Q819" s="478"/>
      <c r="T819" s="478"/>
    </row>
    <row r="820" spans="1:20" s="3" customFormat="1" ht="13.5" x14ac:dyDescent="0.15">
      <c r="A820" s="1"/>
      <c r="B820" s="2"/>
      <c r="C820" s="240"/>
      <c r="D820" s="4"/>
      <c r="E820" s="5"/>
      <c r="F820" s="6"/>
      <c r="G820" s="7"/>
      <c r="H820" s="8"/>
      <c r="I820" s="9"/>
      <c r="K820" s="5"/>
      <c r="N820" s="8" t="s">
        <v>581</v>
      </c>
      <c r="O820" s="5">
        <v>17</v>
      </c>
      <c r="P820" s="472"/>
      <c r="Q820" s="476"/>
      <c r="T820" s="476"/>
    </row>
    <row r="821" spans="1:20" s="10" customFormat="1" ht="30" customHeight="1" x14ac:dyDescent="0.15">
      <c r="A821" s="1089" t="s">
        <v>1800</v>
      </c>
      <c r="B821" s="1090"/>
      <c r="C821" s="1090"/>
      <c r="D821" s="1090"/>
      <c r="E821" s="1090"/>
      <c r="F821" s="1090"/>
      <c r="G821" s="1090"/>
      <c r="H821" s="1090"/>
      <c r="I821" s="1090"/>
      <c r="J821" s="1090"/>
      <c r="K821" s="1090"/>
      <c r="L821" s="1090"/>
      <c r="M821" s="1090"/>
      <c r="N821" s="1090"/>
      <c r="O821" s="1091"/>
      <c r="P821" s="473"/>
      <c r="Q821" s="477"/>
      <c r="T821" s="477"/>
    </row>
    <row r="822" spans="1:20" s="10" customFormat="1" ht="13.5" customHeight="1" x14ac:dyDescent="0.15">
      <c r="A822" s="274"/>
      <c r="B822" s="27" t="s">
        <v>1828</v>
      </c>
      <c r="C822" s="275"/>
      <c r="D822" s="275"/>
      <c r="E822" s="275"/>
      <c r="F822" s="275"/>
      <c r="G822" s="275"/>
      <c r="H822" s="275"/>
      <c r="I822" s="275"/>
      <c r="J822" s="275"/>
      <c r="K822" s="275"/>
      <c r="L822" s="275"/>
      <c r="M822" s="275"/>
      <c r="N822" s="275"/>
      <c r="O822" s="276"/>
      <c r="P822" s="473"/>
      <c r="Q822" s="477"/>
      <c r="T822" s="477"/>
    </row>
    <row r="823" spans="1:20" s="10" customFormat="1" ht="15.95" customHeight="1" x14ac:dyDescent="0.15">
      <c r="A823" s="1092" t="s">
        <v>6</v>
      </c>
      <c r="B823" s="1095" t="s">
        <v>34</v>
      </c>
      <c r="C823" s="1098" t="s">
        <v>9</v>
      </c>
      <c r="D823" s="1101" t="s">
        <v>1850</v>
      </c>
      <c r="E823" s="1102"/>
      <c r="F823" s="1102"/>
      <c r="G823" s="1102"/>
      <c r="H823" s="1102"/>
      <c r="I823" s="1103"/>
      <c r="J823" s="1101" t="s">
        <v>1851</v>
      </c>
      <c r="K823" s="1102"/>
      <c r="L823" s="1107"/>
      <c r="M823" s="1109" t="s">
        <v>1852</v>
      </c>
      <c r="N823" s="1102"/>
      <c r="O823" s="1103"/>
      <c r="P823" s="473"/>
      <c r="Q823" s="477"/>
      <c r="T823" s="477"/>
    </row>
    <row r="824" spans="1:20" s="10" customFormat="1" ht="15.95" customHeight="1" x14ac:dyDescent="0.15">
      <c r="A824" s="1093"/>
      <c r="B824" s="1096"/>
      <c r="C824" s="1099"/>
      <c r="D824" s="1104"/>
      <c r="E824" s="1105"/>
      <c r="F824" s="1105"/>
      <c r="G824" s="1105"/>
      <c r="H824" s="1105"/>
      <c r="I824" s="1106"/>
      <c r="J824" s="1104"/>
      <c r="K824" s="1105"/>
      <c r="L824" s="1108"/>
      <c r="M824" s="1110"/>
      <c r="N824" s="1105"/>
      <c r="O824" s="1106"/>
      <c r="P824" s="473"/>
      <c r="Q824" s="477"/>
      <c r="T824" s="477"/>
    </row>
    <row r="825" spans="1:20" s="3" customFormat="1" ht="15.95" customHeight="1" x14ac:dyDescent="0.15">
      <c r="A825" s="1094"/>
      <c r="B825" s="1097"/>
      <c r="C825" s="1100"/>
      <c r="D825" s="334" t="s">
        <v>4</v>
      </c>
      <c r="E825" s="296" t="s">
        <v>5</v>
      </c>
      <c r="F825" s="297"/>
      <c r="G825" s="298"/>
      <c r="H825" s="1111"/>
      <c r="I825" s="1112"/>
      <c r="J825" s="326" t="s">
        <v>4</v>
      </c>
      <c r="K825" s="296" t="s">
        <v>5</v>
      </c>
      <c r="L825" s="299"/>
      <c r="M825" s="300" t="s">
        <v>4</v>
      </c>
      <c r="N825" s="296" t="s">
        <v>5</v>
      </c>
      <c r="O825" s="327"/>
      <c r="P825" s="472"/>
      <c r="Q825" s="476"/>
      <c r="T825" s="476"/>
    </row>
    <row r="826" spans="1:20" s="16" customFormat="1" ht="11.1" customHeight="1" x14ac:dyDescent="0.15">
      <c r="A826" s="66"/>
      <c r="B826" s="232"/>
      <c r="C826" s="461"/>
      <c r="D826" s="462"/>
      <c r="E826" s="24"/>
      <c r="F826" s="21"/>
      <c r="G826" s="22"/>
      <c r="H826" s="2"/>
      <c r="I826" s="339"/>
      <c r="J826" s="322"/>
      <c r="K826" s="245"/>
      <c r="L826" s="236"/>
      <c r="M826" s="234"/>
      <c r="N826" s="245"/>
      <c r="O826" s="323"/>
      <c r="Q826" s="478"/>
      <c r="T826" s="478"/>
    </row>
    <row r="827" spans="1:20" s="16" customFormat="1" ht="11.1" customHeight="1" x14ac:dyDescent="0.15">
      <c r="A827" s="481"/>
      <c r="B827" s="232"/>
      <c r="C827" s="461"/>
      <c r="D827" s="462"/>
      <c r="E827" s="24"/>
      <c r="F827" s="21"/>
      <c r="G827" s="22"/>
      <c r="H827" s="2"/>
      <c r="I827" s="339"/>
      <c r="J827" s="318"/>
      <c r="K827" s="24"/>
      <c r="L827" s="2"/>
      <c r="M827" s="233"/>
      <c r="N827" s="24"/>
      <c r="O827" s="319"/>
      <c r="Q827" s="478"/>
      <c r="T827" s="478"/>
    </row>
    <row r="828" spans="1:20" s="16" customFormat="1" ht="11.1" customHeight="1" x14ac:dyDescent="0.15">
      <c r="A828" s="360" t="s">
        <v>991</v>
      </c>
      <c r="B828" s="361" t="s">
        <v>816</v>
      </c>
      <c r="C828" s="474"/>
      <c r="D828" s="465"/>
      <c r="E828" s="246"/>
      <c r="F828" s="466"/>
      <c r="G828" s="467"/>
      <c r="H828" s="239"/>
      <c r="I828" s="468"/>
      <c r="J828" s="324"/>
      <c r="K828" s="315"/>
      <c r="L828" s="316"/>
      <c r="M828" s="317"/>
      <c r="N828" s="315"/>
      <c r="O828" s="325"/>
      <c r="P828" s="471"/>
      <c r="Q828" s="478"/>
      <c r="R828" s="470"/>
      <c r="T828" s="478"/>
    </row>
    <row r="829" spans="1:20" s="436" customFormat="1" ht="11.1" customHeight="1" x14ac:dyDescent="0.15">
      <c r="A829" s="247"/>
      <c r="B829" s="232"/>
      <c r="C829" s="461"/>
      <c r="D829" s="462"/>
      <c r="E829" s="24"/>
      <c r="F829" s="21"/>
      <c r="G829" s="22"/>
      <c r="H829" s="2"/>
      <c r="I829" s="339"/>
      <c r="J829" s="322"/>
      <c r="K829" s="245"/>
      <c r="L829" s="236"/>
      <c r="M829" s="234"/>
      <c r="N829" s="245"/>
      <c r="O829" s="323"/>
      <c r="Q829" s="511"/>
      <c r="T829" s="511"/>
    </row>
    <row r="830" spans="1:20" s="436" customFormat="1" ht="11.1" customHeight="1" x14ac:dyDescent="0.15">
      <c r="A830" s="358"/>
      <c r="B830" s="232" t="s">
        <v>924</v>
      </c>
      <c r="C830" s="469"/>
      <c r="D830" s="462"/>
      <c r="E830" s="24"/>
      <c r="F830" s="21"/>
      <c r="G830" s="22"/>
      <c r="H830" s="2"/>
      <c r="I830" s="339"/>
      <c r="J830" s="318"/>
      <c r="K830" s="24"/>
      <c r="L830" s="2"/>
      <c r="M830" s="233"/>
      <c r="N830" s="24"/>
      <c r="O830" s="319"/>
      <c r="P830" s="513"/>
      <c r="Q830" s="511"/>
      <c r="T830" s="511"/>
    </row>
    <row r="831" spans="1:20" s="436" customFormat="1" ht="11.1" customHeight="1" x14ac:dyDescent="0.15">
      <c r="A831" s="440"/>
      <c r="B831" s="463" t="s">
        <v>925</v>
      </c>
      <c r="C831" s="464" t="s">
        <v>926</v>
      </c>
      <c r="D831" s="465">
        <v>1</v>
      </c>
      <c r="E831" s="246" t="s">
        <v>628</v>
      </c>
      <c r="F831" s="466"/>
      <c r="G831" s="467"/>
      <c r="H831" s="239"/>
      <c r="I831" s="468"/>
      <c r="J831" s="320">
        <v>1</v>
      </c>
      <c r="K831" s="23" t="s">
        <v>1211</v>
      </c>
      <c r="L831" s="578"/>
      <c r="M831" s="244"/>
      <c r="N831" s="23"/>
      <c r="O831" s="321"/>
      <c r="P831" s="513"/>
      <c r="Q831" s="511"/>
      <c r="R831" s="513"/>
      <c r="T831" s="511"/>
    </row>
    <row r="832" spans="1:20" s="436" customFormat="1" ht="11.1" customHeight="1" x14ac:dyDescent="0.15">
      <c r="A832" s="247"/>
      <c r="B832" s="232"/>
      <c r="C832" s="461"/>
      <c r="D832" s="462"/>
      <c r="E832" s="24"/>
      <c r="F832" s="21"/>
      <c r="G832" s="22"/>
      <c r="H832" s="2"/>
      <c r="I832" s="339"/>
      <c r="J832" s="322"/>
      <c r="K832" s="245"/>
      <c r="L832" s="236"/>
      <c r="M832" s="234"/>
      <c r="N832" s="245"/>
      <c r="O832" s="323"/>
      <c r="P832" s="513"/>
      <c r="Q832" s="511"/>
      <c r="R832" s="513"/>
      <c r="T832" s="511"/>
    </row>
    <row r="833" spans="1:20" s="436" customFormat="1" ht="11.1" customHeight="1" x14ac:dyDescent="0.15">
      <c r="A833" s="358"/>
      <c r="B833" s="232" t="s">
        <v>1784</v>
      </c>
      <c r="C833" s="469"/>
      <c r="D833" s="462"/>
      <c r="E833" s="24"/>
      <c r="F833" s="21"/>
      <c r="G833" s="22"/>
      <c r="H833" s="2"/>
      <c r="I833" s="339"/>
      <c r="J833" s="318"/>
      <c r="K833" s="24"/>
      <c r="L833" s="2"/>
      <c r="M833" s="233"/>
      <c r="N833" s="24"/>
      <c r="O833" s="319"/>
      <c r="P833" s="513"/>
      <c r="Q833" s="511"/>
      <c r="R833" s="513"/>
      <c r="T833" s="511"/>
    </row>
    <row r="834" spans="1:20" s="436" customFormat="1" ht="11.1" customHeight="1" x14ac:dyDescent="0.15">
      <c r="A834" s="440"/>
      <c r="B834" s="463" t="s">
        <v>1107</v>
      </c>
      <c r="C834" s="464" t="s">
        <v>1208</v>
      </c>
      <c r="D834" s="465">
        <v>1</v>
      </c>
      <c r="E834" s="246" t="s">
        <v>628</v>
      </c>
      <c r="F834" s="466"/>
      <c r="G834" s="467"/>
      <c r="H834" s="239"/>
      <c r="I834" s="468"/>
      <c r="J834" s="320">
        <v>1</v>
      </c>
      <c r="K834" s="23" t="s">
        <v>1211</v>
      </c>
      <c r="L834" s="578"/>
      <c r="M834" s="244"/>
      <c r="N834" s="23"/>
      <c r="O834" s="321"/>
      <c r="P834" s="513"/>
      <c r="Q834" s="511"/>
      <c r="R834" s="513"/>
      <c r="T834" s="511"/>
    </row>
    <row r="835" spans="1:20" s="436" customFormat="1" ht="11.1" customHeight="1" x14ac:dyDescent="0.15">
      <c r="A835" s="247"/>
      <c r="B835" s="232"/>
      <c r="C835" s="461"/>
      <c r="D835" s="462"/>
      <c r="E835" s="24"/>
      <c r="F835" s="21"/>
      <c r="G835" s="22"/>
      <c r="H835" s="2"/>
      <c r="I835" s="339"/>
      <c r="J835" s="322"/>
      <c r="K835" s="245"/>
      <c r="L835" s="236"/>
      <c r="M835" s="234"/>
      <c r="N835" s="245"/>
      <c r="O835" s="323"/>
      <c r="Q835" s="511"/>
      <c r="T835" s="511"/>
    </row>
    <row r="836" spans="1:20" s="436" customFormat="1" ht="11.1" customHeight="1" x14ac:dyDescent="0.15">
      <c r="A836" s="358"/>
      <c r="B836" s="232"/>
      <c r="C836" s="461"/>
      <c r="D836" s="462"/>
      <c r="E836" s="24"/>
      <c r="F836" s="21"/>
      <c r="G836" s="22"/>
      <c r="H836" s="2"/>
      <c r="I836" s="339"/>
      <c r="J836" s="318"/>
      <c r="K836" s="24"/>
      <c r="L836" s="2"/>
      <c r="M836" s="233"/>
      <c r="N836" s="24"/>
      <c r="O836" s="319"/>
      <c r="Q836" s="511"/>
      <c r="T836" s="511"/>
    </row>
    <row r="837" spans="1:20" s="436" customFormat="1" ht="11.1" customHeight="1" x14ac:dyDescent="0.15">
      <c r="A837" s="440"/>
      <c r="B837" s="463" t="s">
        <v>812</v>
      </c>
      <c r="C837" s="474"/>
      <c r="D837" s="465">
        <v>1</v>
      </c>
      <c r="E837" s="246" t="s">
        <v>37</v>
      </c>
      <c r="F837" s="466"/>
      <c r="G837" s="467"/>
      <c r="H837" s="239"/>
      <c r="I837" s="468"/>
      <c r="J837" s="320">
        <v>1</v>
      </c>
      <c r="K837" s="23" t="s">
        <v>44</v>
      </c>
      <c r="L837" s="578"/>
      <c r="M837" s="317"/>
      <c r="N837" s="315"/>
      <c r="O837" s="325"/>
      <c r="P837" s="513"/>
      <c r="Q837" s="511"/>
      <c r="R837" s="517"/>
      <c r="T837" s="511"/>
    </row>
    <row r="838" spans="1:20" s="436" customFormat="1" ht="11.1" customHeight="1" x14ac:dyDescent="0.15">
      <c r="A838" s="247"/>
      <c r="B838" s="232"/>
      <c r="C838" s="461"/>
      <c r="D838" s="462"/>
      <c r="E838" s="24"/>
      <c r="F838" s="21"/>
      <c r="G838" s="22"/>
      <c r="H838" s="2"/>
      <c r="I838" s="339"/>
      <c r="J838" s="322"/>
      <c r="K838" s="245"/>
      <c r="L838" s="236"/>
      <c r="M838" s="234"/>
      <c r="N838" s="245"/>
      <c r="O838" s="323"/>
      <c r="Q838" s="511"/>
      <c r="T838" s="511"/>
    </row>
    <row r="839" spans="1:20" s="436" customFormat="1" ht="11.1" customHeight="1" x14ac:dyDescent="0.15">
      <c r="A839" s="358"/>
      <c r="B839" s="232"/>
      <c r="C839" s="461"/>
      <c r="D839" s="462"/>
      <c r="E839" s="24"/>
      <c r="F839" s="21"/>
      <c r="G839" s="22"/>
      <c r="H839" s="2"/>
      <c r="I839" s="339"/>
      <c r="J839" s="318"/>
      <c r="K839" s="24"/>
      <c r="L839" s="2"/>
      <c r="M839" s="233"/>
      <c r="N839" s="24"/>
      <c r="O839" s="319"/>
      <c r="Q839" s="511"/>
      <c r="T839" s="511"/>
    </row>
    <row r="840" spans="1:20" s="436" customFormat="1" ht="11.1" customHeight="1" x14ac:dyDescent="0.15">
      <c r="A840" s="440"/>
      <c r="B840" s="463" t="s">
        <v>814</v>
      </c>
      <c r="C840" s="464"/>
      <c r="D840" s="465">
        <v>1</v>
      </c>
      <c r="E840" s="246" t="s">
        <v>37</v>
      </c>
      <c r="F840" s="466"/>
      <c r="G840" s="467"/>
      <c r="H840" s="239"/>
      <c r="I840" s="468"/>
      <c r="J840" s="320">
        <v>1</v>
      </c>
      <c r="K840" s="23" t="s">
        <v>44</v>
      </c>
      <c r="L840" s="578"/>
      <c r="M840" s="317"/>
      <c r="N840" s="315"/>
      <c r="O840" s="325"/>
      <c r="P840" s="513"/>
      <c r="Q840" s="511"/>
      <c r="R840" s="517"/>
      <c r="T840" s="511"/>
    </row>
    <row r="841" spans="1:20" s="436" customFormat="1" ht="11.1" customHeight="1" x14ac:dyDescent="0.15">
      <c r="A841" s="247"/>
      <c r="B841" s="232"/>
      <c r="C841" s="461"/>
      <c r="D841" s="462"/>
      <c r="E841" s="24"/>
      <c r="F841" s="21"/>
      <c r="G841" s="22"/>
      <c r="H841" s="2"/>
      <c r="I841" s="339"/>
      <c r="J841" s="322"/>
      <c r="K841" s="245"/>
      <c r="L841" s="236"/>
      <c r="M841" s="234"/>
      <c r="N841" s="245"/>
      <c r="O841" s="323"/>
      <c r="Q841" s="511"/>
      <c r="T841" s="511"/>
    </row>
    <row r="842" spans="1:20" s="436" customFormat="1" ht="11.1" customHeight="1" x14ac:dyDescent="0.15">
      <c r="A842" s="358"/>
      <c r="B842" s="232"/>
      <c r="C842" s="461"/>
      <c r="D842" s="462"/>
      <c r="E842" s="24"/>
      <c r="F842" s="21"/>
      <c r="G842" s="22"/>
      <c r="H842" s="2"/>
      <c r="I842" s="339"/>
      <c r="J842" s="318"/>
      <c r="K842" s="24"/>
      <c r="L842" s="2"/>
      <c r="M842" s="233"/>
      <c r="N842" s="24"/>
      <c r="O842" s="319"/>
      <c r="Q842" s="511"/>
      <c r="T842" s="511"/>
    </row>
    <row r="843" spans="1:20" s="436" customFormat="1" ht="11.1" customHeight="1" x14ac:dyDescent="0.15">
      <c r="A843" s="440"/>
      <c r="B843" s="463" t="s">
        <v>813</v>
      </c>
      <c r="C843" s="464"/>
      <c r="D843" s="465">
        <v>1</v>
      </c>
      <c r="E843" s="246" t="s">
        <v>37</v>
      </c>
      <c r="F843" s="466"/>
      <c r="G843" s="467"/>
      <c r="H843" s="239"/>
      <c r="I843" s="468"/>
      <c r="J843" s="320">
        <v>1</v>
      </c>
      <c r="K843" s="23" t="s">
        <v>44</v>
      </c>
      <c r="L843" s="578"/>
      <c r="M843" s="317"/>
      <c r="N843" s="315"/>
      <c r="O843" s="325"/>
      <c r="P843" s="513"/>
      <c r="Q843" s="511"/>
      <c r="R843" s="517"/>
      <c r="T843" s="511"/>
    </row>
    <row r="844" spans="1:20" s="16" customFormat="1" ht="11.1" customHeight="1" x14ac:dyDescent="0.15">
      <c r="A844" s="247"/>
      <c r="B844" s="232"/>
      <c r="C844" s="461"/>
      <c r="D844" s="462"/>
      <c r="E844" s="24"/>
      <c r="F844" s="21"/>
      <c r="G844" s="22"/>
      <c r="H844" s="2"/>
      <c r="I844" s="339"/>
      <c r="J844" s="322"/>
      <c r="K844" s="245"/>
      <c r="L844" s="236"/>
      <c r="M844" s="234"/>
      <c r="N844" s="245"/>
      <c r="O844" s="323"/>
      <c r="Q844" s="478"/>
      <c r="T844" s="478"/>
    </row>
    <row r="845" spans="1:20" s="16" customFormat="1" ht="11.1" customHeight="1" x14ac:dyDescent="0.15">
      <c r="A845" s="358"/>
      <c r="B845" s="232"/>
      <c r="C845" s="469"/>
      <c r="D845" s="462"/>
      <c r="E845" s="24"/>
      <c r="F845" s="21"/>
      <c r="G845" s="22"/>
      <c r="H845" s="2"/>
      <c r="I845" s="339"/>
      <c r="J845" s="318"/>
      <c r="K845" s="24"/>
      <c r="L845" s="2"/>
      <c r="M845" s="233"/>
      <c r="N845" s="24"/>
      <c r="O845" s="319"/>
      <c r="Q845" s="478"/>
      <c r="T845" s="478"/>
    </row>
    <row r="846" spans="1:20" s="16" customFormat="1" ht="11.1" customHeight="1" x14ac:dyDescent="0.15">
      <c r="A846" s="440"/>
      <c r="B846" s="463" t="s">
        <v>1110</v>
      </c>
      <c r="C846" s="464"/>
      <c r="D846" s="465">
        <v>1</v>
      </c>
      <c r="E846" s="246" t="s">
        <v>37</v>
      </c>
      <c r="F846" s="466"/>
      <c r="G846" s="467"/>
      <c r="H846" s="239"/>
      <c r="I846" s="468"/>
      <c r="J846" s="320">
        <v>1</v>
      </c>
      <c r="K846" s="23" t="s">
        <v>44</v>
      </c>
      <c r="L846" s="578"/>
      <c r="M846" s="317"/>
      <c r="N846" s="315"/>
      <c r="O846" s="325"/>
      <c r="Q846" s="478"/>
      <c r="T846" s="478"/>
    </row>
    <row r="847" spans="1:20" s="16" customFormat="1" ht="11.1" customHeight="1" x14ac:dyDescent="0.15">
      <c r="A847" s="247"/>
      <c r="B847" s="232"/>
      <c r="C847" s="461"/>
      <c r="D847" s="462"/>
      <c r="E847" s="24"/>
      <c r="F847" s="21"/>
      <c r="G847" s="22"/>
      <c r="H847" s="2"/>
      <c r="I847" s="339"/>
      <c r="J847" s="322"/>
      <c r="K847" s="245"/>
      <c r="L847" s="236"/>
      <c r="M847" s="234"/>
      <c r="N847" s="245"/>
      <c r="O847" s="323"/>
      <c r="Q847" s="478"/>
      <c r="T847" s="478"/>
    </row>
    <row r="848" spans="1:20" s="16" customFormat="1" ht="11.1" customHeight="1" x14ac:dyDescent="0.15">
      <c r="A848" s="358"/>
      <c r="B848" s="232"/>
      <c r="C848" s="469"/>
      <c r="D848" s="462"/>
      <c r="E848" s="24"/>
      <c r="F848" s="21"/>
      <c r="G848" s="22"/>
      <c r="H848" s="2"/>
      <c r="I848" s="339"/>
      <c r="J848" s="318"/>
      <c r="K848" s="24"/>
      <c r="L848" s="2"/>
      <c r="M848" s="233"/>
      <c r="N848" s="24"/>
      <c r="O848" s="319"/>
      <c r="Q848" s="478"/>
      <c r="T848" s="478"/>
    </row>
    <row r="849" spans="1:20" s="16" customFormat="1" ht="11.1" customHeight="1" x14ac:dyDescent="0.15">
      <c r="A849" s="440"/>
      <c r="B849" s="463"/>
      <c r="C849" s="464"/>
      <c r="D849" s="465"/>
      <c r="E849" s="246"/>
      <c r="F849" s="466"/>
      <c r="G849" s="467"/>
      <c r="H849" s="239"/>
      <c r="I849" s="468"/>
      <c r="J849" s="320"/>
      <c r="K849" s="23"/>
      <c r="L849" s="22"/>
      <c r="M849" s="244"/>
      <c r="N849" s="23"/>
      <c r="O849" s="321"/>
      <c r="Q849" s="478"/>
      <c r="T849" s="478"/>
    </row>
    <row r="850" spans="1:20" s="16" customFormat="1" ht="11.1" customHeight="1" x14ac:dyDescent="0.15">
      <c r="A850" s="247"/>
      <c r="B850" s="232"/>
      <c r="C850" s="461"/>
      <c r="D850" s="462"/>
      <c r="E850" s="24"/>
      <c r="F850" s="21"/>
      <c r="G850" s="22"/>
      <c r="H850" s="2"/>
      <c r="I850" s="339"/>
      <c r="J850" s="331"/>
      <c r="K850" s="245"/>
      <c r="L850" s="236"/>
      <c r="M850" s="234"/>
      <c r="N850" s="235"/>
      <c r="O850" s="323"/>
      <c r="Q850" s="478"/>
      <c r="T850" s="478"/>
    </row>
    <row r="851" spans="1:20" s="16" customFormat="1" ht="11.1" customHeight="1" x14ac:dyDescent="0.15">
      <c r="A851" s="358"/>
      <c r="B851" s="232"/>
      <c r="C851" s="469"/>
      <c r="D851" s="462"/>
      <c r="E851" s="24"/>
      <c r="F851" s="21"/>
      <c r="G851" s="22"/>
      <c r="H851" s="2"/>
      <c r="I851" s="339"/>
      <c r="J851" s="332"/>
      <c r="K851" s="24"/>
      <c r="L851" s="2"/>
      <c r="M851" s="233"/>
      <c r="N851" s="232"/>
      <c r="O851" s="319"/>
      <c r="Q851" s="478"/>
      <c r="T851" s="478"/>
    </row>
    <row r="852" spans="1:20" s="16" customFormat="1" ht="11.1" customHeight="1" x14ac:dyDescent="0.15">
      <c r="A852" s="440"/>
      <c r="B852" s="463"/>
      <c r="C852" s="464"/>
      <c r="D852" s="465"/>
      <c r="E852" s="246"/>
      <c r="F852" s="466"/>
      <c r="G852" s="467"/>
      <c r="H852" s="239"/>
      <c r="I852" s="468"/>
      <c r="J852" s="333"/>
      <c r="K852" s="246"/>
      <c r="L852" s="239"/>
      <c r="M852" s="237"/>
      <c r="N852" s="238"/>
      <c r="O852" s="330"/>
      <c r="Q852" s="478"/>
      <c r="T852" s="478"/>
    </row>
    <row r="853" spans="1:20" s="16" customFormat="1" ht="11.1" customHeight="1" x14ac:dyDescent="0.15">
      <c r="A853" s="247"/>
      <c r="B853" s="232"/>
      <c r="C853" s="461"/>
      <c r="D853" s="462"/>
      <c r="E853" s="24"/>
      <c r="F853" s="21"/>
      <c r="G853" s="22"/>
      <c r="H853" s="2"/>
      <c r="I853" s="339"/>
      <c r="J853" s="331"/>
      <c r="K853" s="245"/>
      <c r="L853" s="236"/>
      <c r="M853" s="234"/>
      <c r="N853" s="235"/>
      <c r="O853" s="323"/>
      <c r="Q853" s="478"/>
      <c r="T853" s="478"/>
    </row>
    <row r="854" spans="1:20" s="16" customFormat="1" ht="11.1" customHeight="1" x14ac:dyDescent="0.15">
      <c r="A854" s="358"/>
      <c r="B854" s="232"/>
      <c r="C854" s="469"/>
      <c r="D854" s="462"/>
      <c r="E854" s="24"/>
      <c r="F854" s="21"/>
      <c r="G854" s="22"/>
      <c r="H854" s="2"/>
      <c r="I854" s="339"/>
      <c r="J854" s="332"/>
      <c r="K854" s="24"/>
      <c r="L854" s="2"/>
      <c r="M854" s="233"/>
      <c r="N854" s="232"/>
      <c r="O854" s="319"/>
      <c r="Q854" s="478"/>
      <c r="T854" s="478"/>
    </row>
    <row r="855" spans="1:20" s="16" customFormat="1" ht="11.1" customHeight="1" x14ac:dyDescent="0.15">
      <c r="A855" s="440"/>
      <c r="B855" s="463"/>
      <c r="C855" s="464"/>
      <c r="D855" s="465"/>
      <c r="E855" s="246"/>
      <c r="F855" s="466"/>
      <c r="G855" s="467"/>
      <c r="H855" s="239"/>
      <c r="I855" s="468"/>
      <c r="J855" s="333"/>
      <c r="K855" s="246"/>
      <c r="L855" s="239"/>
      <c r="M855" s="237"/>
      <c r="N855" s="238"/>
      <c r="O855" s="330"/>
      <c r="Q855" s="478"/>
      <c r="T855" s="478"/>
    </row>
    <row r="856" spans="1:20" s="16" customFormat="1" ht="11.1" customHeight="1" x14ac:dyDescent="0.15">
      <c r="A856" s="247"/>
      <c r="B856" s="232"/>
      <c r="C856" s="461"/>
      <c r="D856" s="462"/>
      <c r="E856" s="24"/>
      <c r="F856" s="21"/>
      <c r="G856" s="22"/>
      <c r="H856" s="2"/>
      <c r="I856" s="339"/>
      <c r="J856" s="331"/>
      <c r="K856" s="245"/>
      <c r="L856" s="236"/>
      <c r="M856" s="234"/>
      <c r="N856" s="235"/>
      <c r="O856" s="323"/>
      <c r="Q856" s="478"/>
      <c r="T856" s="478"/>
    </row>
    <row r="857" spans="1:20" s="16" customFormat="1" ht="11.1" customHeight="1" x14ac:dyDescent="0.15">
      <c r="A857" s="358"/>
      <c r="B857" s="232"/>
      <c r="C857" s="469"/>
      <c r="D857" s="462"/>
      <c r="E857" s="24"/>
      <c r="F857" s="21"/>
      <c r="G857" s="22"/>
      <c r="H857" s="2"/>
      <c r="I857" s="339"/>
      <c r="J857" s="332"/>
      <c r="K857" s="24"/>
      <c r="L857" s="2"/>
      <c r="M857" s="233"/>
      <c r="N857" s="232"/>
      <c r="O857" s="319"/>
      <c r="Q857" s="478"/>
      <c r="T857" s="478"/>
    </row>
    <row r="858" spans="1:20" s="16" customFormat="1" ht="11.1" customHeight="1" x14ac:dyDescent="0.15">
      <c r="A858" s="440"/>
      <c r="B858" s="463"/>
      <c r="C858" s="464"/>
      <c r="D858" s="465"/>
      <c r="E858" s="246"/>
      <c r="F858" s="466"/>
      <c r="G858" s="467"/>
      <c r="H858" s="239"/>
      <c r="I858" s="468"/>
      <c r="J858" s="333"/>
      <c r="K858" s="246"/>
      <c r="L858" s="239"/>
      <c r="M858" s="237"/>
      <c r="N858" s="238"/>
      <c r="O858" s="330"/>
      <c r="Q858" s="478"/>
      <c r="T858" s="478"/>
    </row>
    <row r="859" spans="1:20" s="16" customFormat="1" ht="11.1" customHeight="1" x14ac:dyDescent="0.15">
      <c r="A859" s="247"/>
      <c r="B859" s="232"/>
      <c r="C859" s="461"/>
      <c r="D859" s="462"/>
      <c r="E859" s="24"/>
      <c r="F859" s="21"/>
      <c r="G859" s="22"/>
      <c r="H859" s="2"/>
      <c r="I859" s="339"/>
      <c r="J859" s="331"/>
      <c r="K859" s="245"/>
      <c r="L859" s="236"/>
      <c r="M859" s="234"/>
      <c r="N859" s="235"/>
      <c r="O859" s="323"/>
      <c r="Q859" s="478"/>
      <c r="T859" s="478"/>
    </row>
    <row r="860" spans="1:20" s="16" customFormat="1" ht="11.1" customHeight="1" x14ac:dyDescent="0.15">
      <c r="A860" s="358"/>
      <c r="B860" s="232"/>
      <c r="C860" s="469"/>
      <c r="D860" s="462"/>
      <c r="E860" s="24"/>
      <c r="F860" s="21"/>
      <c r="G860" s="22"/>
      <c r="H860" s="2"/>
      <c r="I860" s="339"/>
      <c r="J860" s="332"/>
      <c r="K860" s="24"/>
      <c r="L860" s="2"/>
      <c r="M860" s="233"/>
      <c r="N860" s="232"/>
      <c r="O860" s="319"/>
      <c r="Q860" s="478"/>
      <c r="T860" s="478"/>
    </row>
    <row r="861" spans="1:20" s="16" customFormat="1" ht="11.1" customHeight="1" x14ac:dyDescent="0.15">
      <c r="A861" s="440"/>
      <c r="B861" s="463"/>
      <c r="C861" s="464"/>
      <c r="D861" s="465"/>
      <c r="E861" s="246"/>
      <c r="F861" s="466"/>
      <c r="G861" s="467"/>
      <c r="H861" s="239"/>
      <c r="I861" s="468"/>
      <c r="J861" s="333"/>
      <c r="K861" s="246"/>
      <c r="L861" s="239"/>
      <c r="M861" s="237"/>
      <c r="N861" s="238"/>
      <c r="O861" s="330"/>
      <c r="Q861" s="478"/>
      <c r="T861" s="478"/>
    </row>
    <row r="862" spans="1:20" s="16" customFormat="1" ht="11.1" customHeight="1" x14ac:dyDescent="0.15">
      <c r="A862" s="247"/>
      <c r="B862" s="232"/>
      <c r="C862" s="461"/>
      <c r="D862" s="462"/>
      <c r="E862" s="24"/>
      <c r="F862" s="21"/>
      <c r="G862" s="22"/>
      <c r="H862" s="2"/>
      <c r="I862" s="339"/>
      <c r="J862" s="331"/>
      <c r="K862" s="245"/>
      <c r="L862" s="236"/>
      <c r="M862" s="234"/>
      <c r="N862" s="235"/>
      <c r="O862" s="323"/>
      <c r="Q862" s="478"/>
      <c r="T862" s="478"/>
    </row>
    <row r="863" spans="1:20" s="16" customFormat="1" ht="11.1" customHeight="1" x14ac:dyDescent="0.15">
      <c r="A863" s="358"/>
      <c r="B863" s="232"/>
      <c r="C863" s="469"/>
      <c r="D863" s="462"/>
      <c r="E863" s="24"/>
      <c r="F863" s="21"/>
      <c r="G863" s="22"/>
      <c r="H863" s="2"/>
      <c r="I863" s="339"/>
      <c r="J863" s="332"/>
      <c r="K863" s="24"/>
      <c r="L863" s="2"/>
      <c r="M863" s="233"/>
      <c r="N863" s="232"/>
      <c r="O863" s="319"/>
      <c r="Q863" s="478"/>
      <c r="T863" s="478"/>
    </row>
    <row r="864" spans="1:20" s="16" customFormat="1" ht="11.1" customHeight="1" x14ac:dyDescent="0.15">
      <c r="A864" s="440"/>
      <c r="B864" s="463"/>
      <c r="C864" s="464"/>
      <c r="D864" s="465"/>
      <c r="E864" s="246"/>
      <c r="F864" s="466"/>
      <c r="G864" s="467"/>
      <c r="H864" s="239"/>
      <c r="I864" s="468"/>
      <c r="J864" s="333"/>
      <c r="K864" s="246"/>
      <c r="L864" s="239"/>
      <c r="M864" s="237"/>
      <c r="N864" s="238"/>
      <c r="O864" s="330"/>
      <c r="Q864" s="478"/>
      <c r="T864" s="478"/>
    </row>
    <row r="865" spans="1:20" s="16" customFormat="1" ht="11.1" customHeight="1" x14ac:dyDescent="0.15">
      <c r="A865" s="247"/>
      <c r="B865" s="232"/>
      <c r="C865" s="461"/>
      <c r="D865" s="462"/>
      <c r="E865" s="24"/>
      <c r="F865" s="21"/>
      <c r="G865" s="22"/>
      <c r="H865" s="2"/>
      <c r="I865" s="339"/>
      <c r="J865" s="331"/>
      <c r="K865" s="245"/>
      <c r="L865" s="236"/>
      <c r="M865" s="234"/>
      <c r="N865" s="235"/>
      <c r="O865" s="323"/>
      <c r="Q865" s="478"/>
      <c r="T865" s="478"/>
    </row>
    <row r="866" spans="1:20" s="16" customFormat="1" ht="11.1" customHeight="1" x14ac:dyDescent="0.15">
      <c r="A866" s="358"/>
      <c r="B866" s="445"/>
      <c r="C866" s="469"/>
      <c r="D866" s="462"/>
      <c r="E866" s="24"/>
      <c r="F866" s="21"/>
      <c r="G866" s="22"/>
      <c r="H866" s="2"/>
      <c r="I866" s="391"/>
      <c r="J866" s="427"/>
      <c r="K866" s="387"/>
      <c r="L866" s="446"/>
      <c r="M866" s="398"/>
      <c r="N866" s="359"/>
      <c r="O866" s="447"/>
      <c r="Q866" s="478"/>
      <c r="T866" s="478"/>
    </row>
    <row r="867" spans="1:20" s="16" customFormat="1" ht="11.1" customHeight="1" x14ac:dyDescent="0.15">
      <c r="A867" s="440"/>
      <c r="B867" s="463"/>
      <c r="C867" s="464"/>
      <c r="D867" s="465"/>
      <c r="E867" s="246"/>
      <c r="F867" s="466"/>
      <c r="G867" s="467"/>
      <c r="H867" s="239"/>
      <c r="I867" s="468"/>
      <c r="J867" s="333"/>
      <c r="K867" s="246"/>
      <c r="L867" s="239"/>
      <c r="M867" s="237"/>
      <c r="N867" s="238"/>
      <c r="O867" s="330"/>
      <c r="Q867" s="478"/>
      <c r="T867" s="478"/>
    </row>
    <row r="868" spans="1:20" s="16" customFormat="1" ht="11.1" customHeight="1" x14ac:dyDescent="0.15">
      <c r="A868" s="441"/>
      <c r="B868" s="442"/>
      <c r="C868" s="443"/>
      <c r="D868" s="435"/>
      <c r="E868" s="387"/>
      <c r="F868" s="388"/>
      <c r="G868" s="389"/>
      <c r="H868" s="444"/>
      <c r="I868" s="391"/>
      <c r="J868" s="427"/>
      <c r="K868" s="387"/>
      <c r="L868" s="390"/>
      <c r="M868" s="398"/>
      <c r="N868" s="359"/>
      <c r="O868" s="399"/>
      <c r="Q868" s="478"/>
      <c r="T868" s="478"/>
    </row>
    <row r="869" spans="1:20" s="16" customFormat="1" ht="11.1" customHeight="1" x14ac:dyDescent="0.15">
      <c r="A869" s="247"/>
      <c r="B869" s="445"/>
      <c r="C869" s="443"/>
      <c r="D869" s="435"/>
      <c r="E869" s="387"/>
      <c r="F869" s="388"/>
      <c r="G869" s="389"/>
      <c r="H869" s="390"/>
      <c r="I869" s="391"/>
      <c r="J869" s="427"/>
      <c r="K869" s="387"/>
      <c r="L869" s="389"/>
      <c r="M869" s="398"/>
      <c r="N869" s="359"/>
      <c r="O869" s="482"/>
      <c r="Q869" s="478"/>
      <c r="T869" s="478"/>
    </row>
    <row r="870" spans="1:20" s="16" customFormat="1" ht="11.1" customHeight="1" x14ac:dyDescent="0.15">
      <c r="A870" s="448"/>
      <c r="B870" s="449"/>
      <c r="C870" s="450"/>
      <c r="D870" s="451"/>
      <c r="E870" s="452"/>
      <c r="F870" s="453"/>
      <c r="G870" s="454"/>
      <c r="H870" s="455"/>
      <c r="I870" s="456"/>
      <c r="J870" s="457"/>
      <c r="K870" s="452"/>
      <c r="L870" s="455"/>
      <c r="M870" s="458"/>
      <c r="N870" s="459"/>
      <c r="O870" s="460"/>
      <c r="Q870" s="478"/>
      <c r="T870" s="478"/>
    </row>
    <row r="871" spans="1:20" s="3" customFormat="1" ht="13.5" x14ac:dyDescent="0.15">
      <c r="A871" s="1"/>
      <c r="B871" s="2"/>
      <c r="C871" s="240"/>
      <c r="D871" s="4"/>
      <c r="E871" s="5"/>
      <c r="F871" s="6"/>
      <c r="G871" s="7"/>
      <c r="H871" s="8"/>
      <c r="I871" s="9"/>
      <c r="K871" s="5"/>
      <c r="N871" s="8" t="s">
        <v>581</v>
      </c>
      <c r="O871" s="5">
        <v>18</v>
      </c>
      <c r="P871" s="472"/>
      <c r="Q871" s="476"/>
      <c r="T871" s="476"/>
    </row>
    <row r="872" spans="1:20" s="10" customFormat="1" ht="30" customHeight="1" x14ac:dyDescent="0.15">
      <c r="A872" s="1089" t="s">
        <v>1800</v>
      </c>
      <c r="B872" s="1090"/>
      <c r="C872" s="1090"/>
      <c r="D872" s="1090"/>
      <c r="E872" s="1090"/>
      <c r="F872" s="1090"/>
      <c r="G872" s="1090"/>
      <c r="H872" s="1090"/>
      <c r="I872" s="1090"/>
      <c r="J872" s="1090"/>
      <c r="K872" s="1090"/>
      <c r="L872" s="1090"/>
      <c r="M872" s="1090"/>
      <c r="N872" s="1090"/>
      <c r="O872" s="1091"/>
      <c r="P872" s="473"/>
      <c r="Q872" s="477"/>
      <c r="T872" s="477"/>
    </row>
    <row r="873" spans="1:20" s="10" customFormat="1" ht="13.5" customHeight="1" x14ac:dyDescent="0.15">
      <c r="A873" s="274"/>
      <c r="B873" s="27" t="s">
        <v>1828</v>
      </c>
      <c r="C873" s="275"/>
      <c r="D873" s="275"/>
      <c r="E873" s="275"/>
      <c r="F873" s="275"/>
      <c r="G873" s="275"/>
      <c r="H873" s="275"/>
      <c r="I873" s="275"/>
      <c r="J873" s="275"/>
      <c r="K873" s="275"/>
      <c r="L873" s="275"/>
      <c r="M873" s="275"/>
      <c r="N873" s="275"/>
      <c r="O873" s="276"/>
      <c r="P873" s="473"/>
      <c r="Q873" s="477"/>
      <c r="T873" s="477"/>
    </row>
    <row r="874" spans="1:20" s="10" customFormat="1" ht="15.95" customHeight="1" x14ac:dyDescent="0.15">
      <c r="A874" s="1092" t="s">
        <v>6</v>
      </c>
      <c r="B874" s="1095" t="s">
        <v>34</v>
      </c>
      <c r="C874" s="1098" t="s">
        <v>9</v>
      </c>
      <c r="D874" s="1101" t="s">
        <v>1850</v>
      </c>
      <c r="E874" s="1102"/>
      <c r="F874" s="1102"/>
      <c r="G874" s="1102"/>
      <c r="H874" s="1102"/>
      <c r="I874" s="1103"/>
      <c r="J874" s="1101" t="s">
        <v>1851</v>
      </c>
      <c r="K874" s="1102"/>
      <c r="L874" s="1107"/>
      <c r="M874" s="1109" t="s">
        <v>1852</v>
      </c>
      <c r="N874" s="1102"/>
      <c r="O874" s="1103"/>
      <c r="P874" s="473"/>
      <c r="Q874" s="477"/>
      <c r="T874" s="477"/>
    </row>
    <row r="875" spans="1:20" s="10" customFormat="1" ht="15.95" customHeight="1" x14ac:dyDescent="0.15">
      <c r="A875" s="1093"/>
      <c r="B875" s="1096"/>
      <c r="C875" s="1099"/>
      <c r="D875" s="1104"/>
      <c r="E875" s="1105"/>
      <c r="F875" s="1105"/>
      <c r="G875" s="1105"/>
      <c r="H875" s="1105"/>
      <c r="I875" s="1106"/>
      <c r="J875" s="1104"/>
      <c r="K875" s="1105"/>
      <c r="L875" s="1108"/>
      <c r="M875" s="1110"/>
      <c r="N875" s="1105"/>
      <c r="O875" s="1106"/>
      <c r="P875" s="473"/>
      <c r="Q875" s="477"/>
      <c r="T875" s="477"/>
    </row>
    <row r="876" spans="1:20" s="3" customFormat="1" ht="15.95" customHeight="1" x14ac:dyDescent="0.15">
      <c r="A876" s="1094"/>
      <c r="B876" s="1097"/>
      <c r="C876" s="1100"/>
      <c r="D876" s="334" t="s">
        <v>4</v>
      </c>
      <c r="E876" s="296" t="s">
        <v>5</v>
      </c>
      <c r="F876" s="297"/>
      <c r="G876" s="298"/>
      <c r="H876" s="1111"/>
      <c r="I876" s="1112"/>
      <c r="J876" s="326" t="s">
        <v>4</v>
      </c>
      <c r="K876" s="296" t="s">
        <v>5</v>
      </c>
      <c r="L876" s="299"/>
      <c r="M876" s="300" t="s">
        <v>4</v>
      </c>
      <c r="N876" s="296" t="s">
        <v>5</v>
      </c>
      <c r="O876" s="327"/>
      <c r="P876" s="472"/>
      <c r="Q876" s="476"/>
      <c r="T876" s="476"/>
    </row>
    <row r="877" spans="1:20" s="16" customFormat="1" ht="11.1" customHeight="1" x14ac:dyDescent="0.15">
      <c r="A877" s="66"/>
      <c r="B877" s="232"/>
      <c r="C877" s="461"/>
      <c r="D877" s="462"/>
      <c r="E877" s="24"/>
      <c r="F877" s="21"/>
      <c r="G877" s="22"/>
      <c r="H877" s="2"/>
      <c r="I877" s="339"/>
      <c r="J877" s="322"/>
      <c r="K877" s="245"/>
      <c r="L877" s="236"/>
      <c r="M877" s="234"/>
      <c r="N877" s="245"/>
      <c r="O877" s="323"/>
      <c r="Q877" s="478"/>
      <c r="T877" s="478"/>
    </row>
    <row r="878" spans="1:20" s="16" customFormat="1" ht="11.1" customHeight="1" x14ac:dyDescent="0.15">
      <c r="A878" s="481"/>
      <c r="B878" s="232"/>
      <c r="C878" s="461"/>
      <c r="D878" s="462"/>
      <c r="E878" s="24"/>
      <c r="F878" s="21"/>
      <c r="G878" s="22"/>
      <c r="H878" s="2"/>
      <c r="I878" s="339"/>
      <c r="J878" s="318"/>
      <c r="K878" s="24"/>
      <c r="L878" s="2"/>
      <c r="M878" s="233"/>
      <c r="N878" s="24"/>
      <c r="O878" s="319"/>
      <c r="Q878" s="478"/>
      <c r="T878" s="478"/>
    </row>
    <row r="879" spans="1:20" s="16" customFormat="1" ht="11.1" customHeight="1" x14ac:dyDescent="0.15">
      <c r="A879" s="360" t="s">
        <v>992</v>
      </c>
      <c r="B879" s="361" t="s">
        <v>817</v>
      </c>
      <c r="C879" s="474"/>
      <c r="D879" s="465"/>
      <c r="E879" s="246"/>
      <c r="F879" s="466"/>
      <c r="G879" s="467"/>
      <c r="H879" s="239"/>
      <c r="I879" s="468"/>
      <c r="J879" s="324"/>
      <c r="K879" s="315"/>
      <c r="L879" s="316"/>
      <c r="M879" s="317"/>
      <c r="N879" s="315"/>
      <c r="O879" s="325"/>
      <c r="P879" s="471"/>
      <c r="Q879" s="478"/>
      <c r="R879" s="470"/>
      <c r="T879" s="478"/>
    </row>
    <row r="880" spans="1:20" s="436" customFormat="1" ht="11.1" customHeight="1" x14ac:dyDescent="0.15">
      <c r="A880" s="247"/>
      <c r="B880" s="232"/>
      <c r="C880" s="461" t="s">
        <v>1018</v>
      </c>
      <c r="D880" s="462"/>
      <c r="E880" s="24"/>
      <c r="F880" s="21"/>
      <c r="G880" s="22"/>
      <c r="H880" s="2"/>
      <c r="I880" s="339"/>
      <c r="J880" s="322"/>
      <c r="K880" s="245"/>
      <c r="L880" s="236"/>
      <c r="M880" s="234"/>
      <c r="N880" s="245"/>
      <c r="O880" s="323"/>
      <c r="Q880" s="511"/>
      <c r="T880" s="511"/>
    </row>
    <row r="881" spans="1:20" s="436" customFormat="1" ht="11.1" customHeight="1" x14ac:dyDescent="0.15">
      <c r="A881" s="358"/>
      <c r="B881" s="232" t="s">
        <v>927</v>
      </c>
      <c r="C881" s="469">
        <v>13.23</v>
      </c>
      <c r="D881" s="462"/>
      <c r="E881" s="24"/>
      <c r="F881" s="21"/>
      <c r="G881" s="22"/>
      <c r="H881" s="2"/>
      <c r="I881" s="339"/>
      <c r="J881" s="318"/>
      <c r="K881" s="24"/>
      <c r="L881" s="2"/>
      <c r="M881" s="233"/>
      <c r="N881" s="24"/>
      <c r="O881" s="319"/>
      <c r="P881" s="513"/>
      <c r="Q881" s="511"/>
      <c r="T881" s="511"/>
    </row>
    <row r="882" spans="1:20" s="436" customFormat="1" ht="11.1" customHeight="1" x14ac:dyDescent="0.15">
      <c r="A882" s="440"/>
      <c r="B882" s="463" t="s">
        <v>928</v>
      </c>
      <c r="C882" s="464" t="s">
        <v>929</v>
      </c>
      <c r="D882" s="465">
        <v>1</v>
      </c>
      <c r="E882" s="246" t="s">
        <v>628</v>
      </c>
      <c r="F882" s="466"/>
      <c r="G882" s="467"/>
      <c r="H882" s="239"/>
      <c r="I882" s="468"/>
      <c r="J882" s="320">
        <v>1</v>
      </c>
      <c r="K882" s="23" t="s">
        <v>1211</v>
      </c>
      <c r="L882" s="578"/>
      <c r="M882" s="244"/>
      <c r="N882" s="23"/>
      <c r="O882" s="321"/>
      <c r="P882" s="513"/>
      <c r="Q882" s="511"/>
      <c r="R882" s="513"/>
      <c r="T882" s="511"/>
    </row>
    <row r="883" spans="1:20" s="436" customFormat="1" ht="11.1" customHeight="1" x14ac:dyDescent="0.15">
      <c r="A883" s="247"/>
      <c r="B883" s="232"/>
      <c r="C883" s="461" t="s">
        <v>1018</v>
      </c>
      <c r="D883" s="462"/>
      <c r="E883" s="24"/>
      <c r="F883" s="21"/>
      <c r="G883" s="22"/>
      <c r="H883" s="2"/>
      <c r="I883" s="339"/>
      <c r="J883" s="322"/>
      <c r="K883" s="245"/>
      <c r="L883" s="236"/>
      <c r="M883" s="234"/>
      <c r="N883" s="245"/>
      <c r="O883" s="323"/>
      <c r="Q883" s="511"/>
      <c r="T883" s="511"/>
    </row>
    <row r="884" spans="1:20" s="436" customFormat="1" ht="11.1" customHeight="1" x14ac:dyDescent="0.15">
      <c r="A884" s="358"/>
      <c r="B884" s="232" t="s">
        <v>930</v>
      </c>
      <c r="C884" s="469">
        <v>13.23</v>
      </c>
      <c r="D884" s="462"/>
      <c r="E884" s="24"/>
      <c r="F884" s="21"/>
      <c r="G884" s="22"/>
      <c r="H884" s="2"/>
      <c r="I884" s="339"/>
      <c r="J884" s="318"/>
      <c r="K884" s="24"/>
      <c r="L884" s="2"/>
      <c r="M884" s="233"/>
      <c r="N884" s="24"/>
      <c r="O884" s="319"/>
      <c r="P884" s="513"/>
      <c r="Q884" s="511"/>
      <c r="T884" s="511"/>
    </row>
    <row r="885" spans="1:20" s="436" customFormat="1" ht="11.1" customHeight="1" x14ac:dyDescent="0.15">
      <c r="A885" s="440"/>
      <c r="B885" s="463" t="s">
        <v>928</v>
      </c>
      <c r="C885" s="464" t="s">
        <v>929</v>
      </c>
      <c r="D885" s="465">
        <v>1</v>
      </c>
      <c r="E885" s="246" t="s">
        <v>628</v>
      </c>
      <c r="F885" s="466"/>
      <c r="G885" s="467"/>
      <c r="H885" s="239"/>
      <c r="I885" s="468"/>
      <c r="J885" s="320">
        <v>1</v>
      </c>
      <c r="K885" s="23" t="s">
        <v>1211</v>
      </c>
      <c r="L885" s="578"/>
      <c r="M885" s="244"/>
      <c r="N885" s="23"/>
      <c r="O885" s="321"/>
      <c r="P885" s="513"/>
      <c r="Q885" s="511"/>
      <c r="R885" s="513"/>
      <c r="T885" s="511"/>
    </row>
    <row r="886" spans="1:20" s="436" customFormat="1" ht="11.1" customHeight="1" x14ac:dyDescent="0.15">
      <c r="A886" s="247"/>
      <c r="B886" s="232"/>
      <c r="C886" s="461"/>
      <c r="D886" s="462"/>
      <c r="E886" s="24"/>
      <c r="F886" s="21"/>
      <c r="G886" s="22"/>
      <c r="H886" s="2"/>
      <c r="I886" s="339"/>
      <c r="J886" s="322"/>
      <c r="K886" s="245"/>
      <c r="L886" s="236"/>
      <c r="M886" s="234"/>
      <c r="N886" s="245"/>
      <c r="O886" s="323"/>
      <c r="Q886" s="511"/>
      <c r="T886" s="511"/>
    </row>
    <row r="887" spans="1:20" s="436" customFormat="1" ht="11.1" customHeight="1" x14ac:dyDescent="0.15">
      <c r="A887" s="358"/>
      <c r="B887" s="232"/>
      <c r="C887" s="461"/>
      <c r="D887" s="462"/>
      <c r="E887" s="24"/>
      <c r="F887" s="21"/>
      <c r="G887" s="22"/>
      <c r="H887" s="2"/>
      <c r="I887" s="339"/>
      <c r="J887" s="318"/>
      <c r="K887" s="24"/>
      <c r="L887" s="2"/>
      <c r="M887" s="233"/>
      <c r="N887" s="24"/>
      <c r="O887" s="319"/>
      <c r="Q887" s="511"/>
      <c r="T887" s="511"/>
    </row>
    <row r="888" spans="1:20" s="436" customFormat="1" ht="11.1" customHeight="1" x14ac:dyDescent="0.15">
      <c r="A888" s="440"/>
      <c r="B888" s="463" t="s">
        <v>812</v>
      </c>
      <c r="C888" s="474">
        <v>0</v>
      </c>
      <c r="D888" s="465">
        <v>1</v>
      </c>
      <c r="E888" s="246" t="s">
        <v>37</v>
      </c>
      <c r="F888" s="466"/>
      <c r="G888" s="467"/>
      <c r="H888" s="239"/>
      <c r="I888" s="468"/>
      <c r="J888" s="320">
        <v>1</v>
      </c>
      <c r="K888" s="23" t="s">
        <v>44</v>
      </c>
      <c r="L888" s="578"/>
      <c r="M888" s="317"/>
      <c r="N888" s="315"/>
      <c r="O888" s="325"/>
      <c r="P888" s="513"/>
      <c r="Q888" s="511"/>
      <c r="R888" s="517"/>
      <c r="T888" s="511"/>
    </row>
    <row r="889" spans="1:20" s="436" customFormat="1" ht="11.1" customHeight="1" x14ac:dyDescent="0.15">
      <c r="A889" s="247"/>
      <c r="B889" s="232"/>
      <c r="C889" s="461"/>
      <c r="D889" s="462"/>
      <c r="E889" s="24"/>
      <c r="F889" s="21"/>
      <c r="G889" s="22"/>
      <c r="H889" s="2"/>
      <c r="I889" s="339"/>
      <c r="J889" s="322"/>
      <c r="K889" s="245"/>
      <c r="L889" s="236"/>
      <c r="M889" s="234"/>
      <c r="N889" s="245"/>
      <c r="O889" s="323"/>
      <c r="Q889" s="511"/>
      <c r="T889" s="511"/>
    </row>
    <row r="890" spans="1:20" s="436" customFormat="1" ht="11.1" customHeight="1" x14ac:dyDescent="0.15">
      <c r="A890" s="358"/>
      <c r="B890" s="232"/>
      <c r="C890" s="461"/>
      <c r="D890" s="462"/>
      <c r="E890" s="24"/>
      <c r="F890" s="21"/>
      <c r="G890" s="22"/>
      <c r="H890" s="2"/>
      <c r="I890" s="339"/>
      <c r="J890" s="318"/>
      <c r="K890" s="24"/>
      <c r="L890" s="2"/>
      <c r="M890" s="233"/>
      <c r="N890" s="24"/>
      <c r="O890" s="319"/>
      <c r="Q890" s="511"/>
      <c r="T890" s="511"/>
    </row>
    <row r="891" spans="1:20" s="436" customFormat="1" ht="11.1" customHeight="1" x14ac:dyDescent="0.15">
      <c r="A891" s="440"/>
      <c r="B891" s="463" t="s">
        <v>814</v>
      </c>
      <c r="C891" s="464" t="s">
        <v>815</v>
      </c>
      <c r="D891" s="465">
        <v>1</v>
      </c>
      <c r="E891" s="246" t="s">
        <v>37</v>
      </c>
      <c r="F891" s="466"/>
      <c r="G891" s="467"/>
      <c r="H891" s="239"/>
      <c r="I891" s="468"/>
      <c r="J891" s="320">
        <v>1</v>
      </c>
      <c r="K891" s="23" t="s">
        <v>44</v>
      </c>
      <c r="L891" s="578"/>
      <c r="M891" s="317"/>
      <c r="N891" s="315"/>
      <c r="O891" s="325"/>
      <c r="P891" s="513"/>
      <c r="Q891" s="511"/>
      <c r="R891" s="517"/>
      <c r="T891" s="511"/>
    </row>
    <row r="892" spans="1:20" s="436" customFormat="1" ht="11.1" customHeight="1" x14ac:dyDescent="0.15">
      <c r="A892" s="247"/>
      <c r="B892" s="232"/>
      <c r="C892" s="461"/>
      <c r="D892" s="462"/>
      <c r="E892" s="24"/>
      <c r="F892" s="21"/>
      <c r="G892" s="22"/>
      <c r="H892" s="2"/>
      <c r="I892" s="339"/>
      <c r="J892" s="322"/>
      <c r="K892" s="245"/>
      <c r="L892" s="236"/>
      <c r="M892" s="234"/>
      <c r="N892" s="245"/>
      <c r="O892" s="323"/>
      <c r="Q892" s="511"/>
      <c r="T892" s="511"/>
    </row>
    <row r="893" spans="1:20" s="436" customFormat="1" ht="11.1" customHeight="1" x14ac:dyDescent="0.15">
      <c r="A893" s="358"/>
      <c r="B893" s="232"/>
      <c r="C893" s="461"/>
      <c r="D893" s="462"/>
      <c r="E893" s="24"/>
      <c r="F893" s="21"/>
      <c r="G893" s="22"/>
      <c r="H893" s="2"/>
      <c r="I893" s="339"/>
      <c r="J893" s="318"/>
      <c r="K893" s="24"/>
      <c r="L893" s="2"/>
      <c r="M893" s="233"/>
      <c r="N893" s="24"/>
      <c r="O893" s="319"/>
      <c r="Q893" s="511"/>
      <c r="T893" s="511"/>
    </row>
    <row r="894" spans="1:20" s="436" customFormat="1" ht="11.1" customHeight="1" x14ac:dyDescent="0.15">
      <c r="A894" s="440"/>
      <c r="B894" s="463" t="s">
        <v>813</v>
      </c>
      <c r="C894" s="464"/>
      <c r="D894" s="465">
        <v>1</v>
      </c>
      <c r="E894" s="246" t="s">
        <v>37</v>
      </c>
      <c r="F894" s="466"/>
      <c r="G894" s="467"/>
      <c r="H894" s="239"/>
      <c r="I894" s="468"/>
      <c r="J894" s="320">
        <v>1</v>
      </c>
      <c r="K894" s="23" t="s">
        <v>44</v>
      </c>
      <c r="L894" s="578"/>
      <c r="M894" s="317"/>
      <c r="N894" s="315"/>
      <c r="O894" s="325"/>
      <c r="P894" s="513"/>
      <c r="Q894" s="511"/>
      <c r="R894" s="517"/>
      <c r="T894" s="511"/>
    </row>
    <row r="895" spans="1:20" s="16" customFormat="1" ht="11.1" customHeight="1" x14ac:dyDescent="0.15">
      <c r="A895" s="247"/>
      <c r="B895" s="232"/>
      <c r="C895" s="461"/>
      <c r="D895" s="462"/>
      <c r="E895" s="24"/>
      <c r="F895" s="21"/>
      <c r="G895" s="22"/>
      <c r="H895" s="2"/>
      <c r="I895" s="339"/>
      <c r="J895" s="322"/>
      <c r="K895" s="245"/>
      <c r="L895" s="236"/>
      <c r="M895" s="234"/>
      <c r="N895" s="245"/>
      <c r="O895" s="323"/>
      <c r="Q895" s="478"/>
      <c r="T895" s="478"/>
    </row>
    <row r="896" spans="1:20" s="16" customFormat="1" ht="11.1" customHeight="1" x14ac:dyDescent="0.15">
      <c r="A896" s="358"/>
      <c r="B896" s="232"/>
      <c r="C896" s="469"/>
      <c r="D896" s="462"/>
      <c r="E896" s="24"/>
      <c r="F896" s="21"/>
      <c r="G896" s="22"/>
      <c r="H896" s="2"/>
      <c r="I896" s="339"/>
      <c r="J896" s="318"/>
      <c r="K896" s="24"/>
      <c r="L896" s="2"/>
      <c r="M896" s="233"/>
      <c r="N896" s="24"/>
      <c r="O896" s="319"/>
      <c r="Q896" s="478"/>
      <c r="T896" s="478"/>
    </row>
    <row r="897" spans="1:20" s="16" customFormat="1" ht="11.1" customHeight="1" x14ac:dyDescent="0.15">
      <c r="A897" s="440"/>
      <c r="B897" s="463" t="s">
        <v>1110</v>
      </c>
      <c r="C897" s="464"/>
      <c r="D897" s="465">
        <v>1</v>
      </c>
      <c r="E897" s="246" t="s">
        <v>37</v>
      </c>
      <c r="F897" s="466"/>
      <c r="G897" s="467"/>
      <c r="H897" s="239"/>
      <c r="I897" s="468"/>
      <c r="J897" s="320">
        <v>1</v>
      </c>
      <c r="K897" s="23" t="s">
        <v>44</v>
      </c>
      <c r="L897" s="578"/>
      <c r="M897" s="317"/>
      <c r="N897" s="315"/>
      <c r="O897" s="325"/>
      <c r="Q897" s="478"/>
      <c r="T897" s="478"/>
    </row>
    <row r="898" spans="1:20" s="16" customFormat="1" ht="11.1" customHeight="1" x14ac:dyDescent="0.15">
      <c r="A898" s="247"/>
      <c r="B898" s="232"/>
      <c r="C898" s="461"/>
      <c r="D898" s="462"/>
      <c r="E898" s="24"/>
      <c r="F898" s="21"/>
      <c r="G898" s="22"/>
      <c r="H898" s="2"/>
      <c r="I898" s="339"/>
      <c r="J898" s="331"/>
      <c r="K898" s="245"/>
      <c r="L898" s="236"/>
      <c r="M898" s="234"/>
      <c r="N898" s="235"/>
      <c r="O898" s="323"/>
      <c r="Q898" s="478"/>
      <c r="T898" s="478"/>
    </row>
    <row r="899" spans="1:20" s="16" customFormat="1" ht="11.1" customHeight="1" x14ac:dyDescent="0.15">
      <c r="A899" s="358"/>
      <c r="B899" s="232"/>
      <c r="C899" s="469"/>
      <c r="D899" s="462"/>
      <c r="E899" s="24"/>
      <c r="F899" s="21"/>
      <c r="G899" s="22"/>
      <c r="H899" s="2"/>
      <c r="I899" s="339"/>
      <c r="J899" s="332"/>
      <c r="K899" s="24"/>
      <c r="L899" s="2"/>
      <c r="M899" s="233"/>
      <c r="N899" s="232"/>
      <c r="O899" s="319"/>
      <c r="Q899" s="478"/>
      <c r="T899" s="478"/>
    </row>
    <row r="900" spans="1:20" s="16" customFormat="1" ht="11.1" customHeight="1" x14ac:dyDescent="0.15">
      <c r="A900" s="440"/>
      <c r="B900" s="463"/>
      <c r="C900" s="464"/>
      <c r="D900" s="465"/>
      <c r="E900" s="246"/>
      <c r="F900" s="466"/>
      <c r="G900" s="467"/>
      <c r="H900" s="239"/>
      <c r="I900" s="468"/>
      <c r="J900" s="333"/>
      <c r="K900" s="246"/>
      <c r="L900" s="239"/>
      <c r="M900" s="237"/>
      <c r="N900" s="238"/>
      <c r="O900" s="330"/>
      <c r="Q900" s="478"/>
      <c r="T900" s="478"/>
    </row>
    <row r="901" spans="1:20" s="16" customFormat="1" ht="11.1" customHeight="1" x14ac:dyDescent="0.15">
      <c r="A901" s="247"/>
      <c r="B901" s="232"/>
      <c r="C901" s="461"/>
      <c r="D901" s="462"/>
      <c r="E901" s="24"/>
      <c r="F901" s="21"/>
      <c r="G901" s="22"/>
      <c r="H901" s="2"/>
      <c r="I901" s="339"/>
      <c r="J901" s="331"/>
      <c r="K901" s="245"/>
      <c r="L901" s="236"/>
      <c r="M901" s="234"/>
      <c r="N901" s="235"/>
      <c r="O901" s="323"/>
      <c r="Q901" s="478"/>
      <c r="T901" s="478"/>
    </row>
    <row r="902" spans="1:20" s="16" customFormat="1" ht="11.1" customHeight="1" x14ac:dyDescent="0.15">
      <c r="A902" s="358"/>
      <c r="B902" s="232"/>
      <c r="C902" s="469"/>
      <c r="D902" s="462"/>
      <c r="E902" s="24"/>
      <c r="F902" s="21"/>
      <c r="G902" s="22"/>
      <c r="H902" s="2"/>
      <c r="I902" s="339"/>
      <c r="J902" s="332"/>
      <c r="K902" s="24"/>
      <c r="L902" s="2"/>
      <c r="M902" s="233"/>
      <c r="N902" s="232"/>
      <c r="O902" s="319"/>
      <c r="Q902" s="478"/>
      <c r="T902" s="478"/>
    </row>
    <row r="903" spans="1:20" s="16" customFormat="1" ht="11.1" customHeight="1" x14ac:dyDescent="0.15">
      <c r="A903" s="440"/>
      <c r="B903" s="463"/>
      <c r="C903" s="464"/>
      <c r="D903" s="465"/>
      <c r="E903" s="246"/>
      <c r="F903" s="466"/>
      <c r="G903" s="467"/>
      <c r="H903" s="239"/>
      <c r="I903" s="468"/>
      <c r="J903" s="333"/>
      <c r="K903" s="246"/>
      <c r="L903" s="239"/>
      <c r="M903" s="237"/>
      <c r="N903" s="238"/>
      <c r="O903" s="330"/>
      <c r="Q903" s="478"/>
      <c r="T903" s="478"/>
    </row>
    <row r="904" spans="1:20" s="16" customFormat="1" ht="11.1" customHeight="1" x14ac:dyDescent="0.15">
      <c r="A904" s="247"/>
      <c r="B904" s="232"/>
      <c r="C904" s="461"/>
      <c r="D904" s="462"/>
      <c r="E904" s="24"/>
      <c r="F904" s="21"/>
      <c r="G904" s="22"/>
      <c r="H904" s="2"/>
      <c r="I904" s="339"/>
      <c r="J904" s="331"/>
      <c r="K904" s="245"/>
      <c r="L904" s="236"/>
      <c r="M904" s="234"/>
      <c r="N904" s="235"/>
      <c r="O904" s="323"/>
      <c r="Q904" s="478"/>
      <c r="T904" s="478"/>
    </row>
    <row r="905" spans="1:20" s="16" customFormat="1" ht="11.1" customHeight="1" x14ac:dyDescent="0.15">
      <c r="A905" s="358"/>
      <c r="B905" s="232"/>
      <c r="C905" s="469"/>
      <c r="D905" s="462"/>
      <c r="E905" s="24"/>
      <c r="F905" s="21"/>
      <c r="G905" s="22"/>
      <c r="H905" s="2"/>
      <c r="I905" s="339"/>
      <c r="J905" s="332"/>
      <c r="K905" s="24"/>
      <c r="L905" s="2"/>
      <c r="M905" s="233"/>
      <c r="N905" s="232"/>
      <c r="O905" s="319"/>
      <c r="Q905" s="478"/>
      <c r="T905" s="478"/>
    </row>
    <row r="906" spans="1:20" s="16" customFormat="1" ht="11.1" customHeight="1" x14ac:dyDescent="0.15">
      <c r="A906" s="440"/>
      <c r="B906" s="463"/>
      <c r="C906" s="464"/>
      <c r="D906" s="465"/>
      <c r="E906" s="246"/>
      <c r="F906" s="466"/>
      <c r="G906" s="467"/>
      <c r="H906" s="239"/>
      <c r="I906" s="468"/>
      <c r="J906" s="333"/>
      <c r="K906" s="246"/>
      <c r="L906" s="239"/>
      <c r="M906" s="237"/>
      <c r="N906" s="238"/>
      <c r="O906" s="330"/>
      <c r="Q906" s="478"/>
      <c r="T906" s="478"/>
    </row>
    <row r="907" spans="1:20" s="16" customFormat="1" ht="11.1" customHeight="1" x14ac:dyDescent="0.15">
      <c r="A907" s="247"/>
      <c r="B907" s="232"/>
      <c r="C907" s="461"/>
      <c r="D907" s="462"/>
      <c r="E907" s="24"/>
      <c r="F907" s="21"/>
      <c r="G907" s="22"/>
      <c r="H907" s="2"/>
      <c r="I907" s="339"/>
      <c r="J907" s="331"/>
      <c r="K907" s="245"/>
      <c r="L907" s="236"/>
      <c r="M907" s="234"/>
      <c r="N907" s="235"/>
      <c r="O907" s="323"/>
      <c r="Q907" s="478"/>
      <c r="T907" s="478"/>
    </row>
    <row r="908" spans="1:20" s="16" customFormat="1" ht="11.1" customHeight="1" x14ac:dyDescent="0.15">
      <c r="A908" s="358"/>
      <c r="B908" s="232"/>
      <c r="C908" s="469"/>
      <c r="D908" s="462"/>
      <c r="E908" s="24"/>
      <c r="F908" s="21"/>
      <c r="G908" s="22"/>
      <c r="H908" s="2"/>
      <c r="I908" s="339"/>
      <c r="J908" s="332"/>
      <c r="K908" s="24"/>
      <c r="L908" s="2"/>
      <c r="M908" s="233"/>
      <c r="N908" s="232"/>
      <c r="O908" s="319"/>
      <c r="Q908" s="478"/>
      <c r="T908" s="478"/>
    </row>
    <row r="909" spans="1:20" s="16" customFormat="1" ht="11.1" customHeight="1" x14ac:dyDescent="0.15">
      <c r="A909" s="440"/>
      <c r="B909" s="463"/>
      <c r="C909" s="464"/>
      <c r="D909" s="465"/>
      <c r="E909" s="246"/>
      <c r="F909" s="466"/>
      <c r="G909" s="467"/>
      <c r="H909" s="239"/>
      <c r="I909" s="468"/>
      <c r="J909" s="333"/>
      <c r="K909" s="246"/>
      <c r="L909" s="239"/>
      <c r="M909" s="237"/>
      <c r="N909" s="238"/>
      <c r="O909" s="330"/>
      <c r="Q909" s="478"/>
      <c r="T909" s="478"/>
    </row>
    <row r="910" spans="1:20" s="16" customFormat="1" ht="11.1" customHeight="1" x14ac:dyDescent="0.15">
      <c r="A910" s="247"/>
      <c r="B910" s="232"/>
      <c r="C910" s="461"/>
      <c r="D910" s="462"/>
      <c r="E910" s="24"/>
      <c r="F910" s="21"/>
      <c r="G910" s="22"/>
      <c r="H910" s="2"/>
      <c r="I910" s="339"/>
      <c r="J910" s="331"/>
      <c r="K910" s="245"/>
      <c r="L910" s="236"/>
      <c r="M910" s="234"/>
      <c r="N910" s="235"/>
      <c r="O910" s="323"/>
      <c r="Q910" s="478"/>
      <c r="T910" s="478"/>
    </row>
    <row r="911" spans="1:20" s="16" customFormat="1" ht="11.1" customHeight="1" x14ac:dyDescent="0.15">
      <c r="A911" s="358"/>
      <c r="B911" s="232"/>
      <c r="C911" s="469"/>
      <c r="D911" s="462"/>
      <c r="E911" s="24"/>
      <c r="F911" s="21"/>
      <c r="G911" s="22"/>
      <c r="H911" s="2"/>
      <c r="I911" s="339"/>
      <c r="J911" s="332"/>
      <c r="K911" s="24"/>
      <c r="L911" s="2"/>
      <c r="M911" s="233"/>
      <c r="N911" s="232"/>
      <c r="O911" s="319"/>
      <c r="Q911" s="478"/>
      <c r="T911" s="478"/>
    </row>
    <row r="912" spans="1:20" s="16" customFormat="1" ht="11.1" customHeight="1" x14ac:dyDescent="0.15">
      <c r="A912" s="440"/>
      <c r="B912" s="463"/>
      <c r="C912" s="464"/>
      <c r="D912" s="465"/>
      <c r="E912" s="246"/>
      <c r="F912" s="466"/>
      <c r="G912" s="467"/>
      <c r="H912" s="239"/>
      <c r="I912" s="468"/>
      <c r="J912" s="333"/>
      <c r="K912" s="246"/>
      <c r="L912" s="239"/>
      <c r="M912" s="237"/>
      <c r="N912" s="238"/>
      <c r="O912" s="330"/>
      <c r="Q912" s="478"/>
      <c r="T912" s="478"/>
    </row>
    <row r="913" spans="1:20" s="16" customFormat="1" ht="11.1" customHeight="1" x14ac:dyDescent="0.15">
      <c r="A913" s="247"/>
      <c r="B913" s="232"/>
      <c r="C913" s="461"/>
      <c r="D913" s="462"/>
      <c r="E913" s="24"/>
      <c r="F913" s="21"/>
      <c r="G913" s="22"/>
      <c r="H913" s="2"/>
      <c r="I913" s="339"/>
      <c r="J913" s="331"/>
      <c r="K913" s="245"/>
      <c r="L913" s="236"/>
      <c r="M913" s="234"/>
      <c r="N913" s="235"/>
      <c r="O913" s="323"/>
      <c r="Q913" s="478"/>
      <c r="T913" s="478"/>
    </row>
    <row r="914" spans="1:20" s="16" customFormat="1" ht="11.1" customHeight="1" x14ac:dyDescent="0.15">
      <c r="A914" s="358"/>
      <c r="B914" s="232"/>
      <c r="C914" s="469"/>
      <c r="D914" s="462"/>
      <c r="E914" s="24"/>
      <c r="F914" s="21"/>
      <c r="G914" s="22"/>
      <c r="H914" s="2"/>
      <c r="I914" s="339"/>
      <c r="J914" s="332"/>
      <c r="K914" s="24"/>
      <c r="L914" s="2"/>
      <c r="M914" s="233"/>
      <c r="N914" s="232"/>
      <c r="O914" s="319"/>
      <c r="Q914" s="478"/>
      <c r="T914" s="478"/>
    </row>
    <row r="915" spans="1:20" s="16" customFormat="1" ht="11.1" customHeight="1" x14ac:dyDescent="0.15">
      <c r="A915" s="440"/>
      <c r="B915" s="463"/>
      <c r="C915" s="464"/>
      <c r="D915" s="465"/>
      <c r="E915" s="246"/>
      <c r="F915" s="466"/>
      <c r="G915" s="467"/>
      <c r="H915" s="239"/>
      <c r="I915" s="468"/>
      <c r="J915" s="333"/>
      <c r="K915" s="246"/>
      <c r="L915" s="239"/>
      <c r="M915" s="237"/>
      <c r="N915" s="238"/>
      <c r="O915" s="330"/>
      <c r="Q915" s="478"/>
      <c r="T915" s="478"/>
    </row>
    <row r="916" spans="1:20" s="16" customFormat="1" ht="11.1" customHeight="1" x14ac:dyDescent="0.15">
      <c r="A916" s="247"/>
      <c r="B916" s="232"/>
      <c r="C916" s="461"/>
      <c r="D916" s="462"/>
      <c r="E916" s="24"/>
      <c r="F916" s="21"/>
      <c r="G916" s="22"/>
      <c r="H916" s="2"/>
      <c r="I916" s="339"/>
      <c r="J916" s="331"/>
      <c r="K916" s="245"/>
      <c r="L916" s="236"/>
      <c r="M916" s="234"/>
      <c r="N916" s="235"/>
      <c r="O916" s="323"/>
      <c r="Q916" s="478"/>
      <c r="T916" s="478"/>
    </row>
    <row r="917" spans="1:20" s="16" customFormat="1" ht="11.1" customHeight="1" x14ac:dyDescent="0.15">
      <c r="A917" s="358"/>
      <c r="B917" s="445"/>
      <c r="C917" s="469"/>
      <c r="D917" s="462"/>
      <c r="E917" s="24"/>
      <c r="F917" s="21"/>
      <c r="G917" s="22"/>
      <c r="H917" s="2"/>
      <c r="I917" s="391"/>
      <c r="J917" s="427"/>
      <c r="K917" s="387"/>
      <c r="L917" s="446"/>
      <c r="M917" s="398"/>
      <c r="N917" s="359"/>
      <c r="O917" s="447"/>
      <c r="Q917" s="478"/>
      <c r="T917" s="478"/>
    </row>
    <row r="918" spans="1:20" s="16" customFormat="1" ht="11.1" customHeight="1" x14ac:dyDescent="0.15">
      <c r="A918" s="440"/>
      <c r="B918" s="463"/>
      <c r="C918" s="464"/>
      <c r="D918" s="465"/>
      <c r="E918" s="246"/>
      <c r="F918" s="466"/>
      <c r="G918" s="467"/>
      <c r="H918" s="239"/>
      <c r="I918" s="468"/>
      <c r="J918" s="333"/>
      <c r="K918" s="246"/>
      <c r="L918" s="239"/>
      <c r="M918" s="237"/>
      <c r="N918" s="238"/>
      <c r="O918" s="330"/>
      <c r="Q918" s="478"/>
      <c r="T918" s="478"/>
    </row>
    <row r="919" spans="1:20" s="16" customFormat="1" ht="11.1" customHeight="1" x14ac:dyDescent="0.15">
      <c r="A919" s="441"/>
      <c r="B919" s="442"/>
      <c r="C919" s="443"/>
      <c r="D919" s="435"/>
      <c r="E919" s="387"/>
      <c r="F919" s="388"/>
      <c r="G919" s="389"/>
      <c r="H919" s="444"/>
      <c r="I919" s="391"/>
      <c r="J919" s="427"/>
      <c r="K919" s="387"/>
      <c r="L919" s="390"/>
      <c r="M919" s="398"/>
      <c r="N919" s="359"/>
      <c r="O919" s="399"/>
      <c r="Q919" s="478"/>
      <c r="T919" s="478"/>
    </row>
    <row r="920" spans="1:20" s="16" customFormat="1" ht="11.1" customHeight="1" x14ac:dyDescent="0.15">
      <c r="A920" s="247"/>
      <c r="B920" s="445"/>
      <c r="C920" s="443"/>
      <c r="D920" s="435"/>
      <c r="E920" s="387"/>
      <c r="F920" s="388"/>
      <c r="G920" s="389"/>
      <c r="H920" s="390"/>
      <c r="I920" s="391"/>
      <c r="J920" s="427"/>
      <c r="K920" s="387"/>
      <c r="L920" s="389"/>
      <c r="M920" s="398"/>
      <c r="N920" s="359"/>
      <c r="O920" s="482"/>
      <c r="Q920" s="478"/>
      <c r="T920" s="478"/>
    </row>
    <row r="921" spans="1:20" s="16" customFormat="1" ht="11.1" customHeight="1" x14ac:dyDescent="0.15">
      <c r="A921" s="448"/>
      <c r="B921" s="449"/>
      <c r="C921" s="450"/>
      <c r="D921" s="451"/>
      <c r="E921" s="452"/>
      <c r="F921" s="453"/>
      <c r="G921" s="454"/>
      <c r="H921" s="455"/>
      <c r="I921" s="456"/>
      <c r="J921" s="457"/>
      <c r="K921" s="452"/>
      <c r="L921" s="455"/>
      <c r="M921" s="458"/>
      <c r="N921" s="459"/>
      <c r="O921" s="460"/>
      <c r="Q921" s="478"/>
      <c r="T921" s="478"/>
    </row>
    <row r="922" spans="1:20" s="3" customFormat="1" ht="13.5" x14ac:dyDescent="0.15">
      <c r="A922" s="1"/>
      <c r="B922" s="2"/>
      <c r="C922" s="240"/>
      <c r="D922" s="4"/>
      <c r="E922" s="5"/>
      <c r="F922" s="6"/>
      <c r="G922" s="7"/>
      <c r="H922" s="8"/>
      <c r="I922" s="9"/>
      <c r="K922" s="5"/>
      <c r="N922" s="8" t="s">
        <v>581</v>
      </c>
      <c r="O922" s="5">
        <v>19</v>
      </c>
      <c r="P922" s="472"/>
      <c r="Q922" s="476"/>
      <c r="T922" s="476"/>
    </row>
    <row r="923" spans="1:20" s="10" customFormat="1" ht="30" customHeight="1" x14ac:dyDescent="0.15">
      <c r="A923" s="1089" t="s">
        <v>1800</v>
      </c>
      <c r="B923" s="1090"/>
      <c r="C923" s="1090"/>
      <c r="D923" s="1090"/>
      <c r="E923" s="1090"/>
      <c r="F923" s="1090"/>
      <c r="G923" s="1090"/>
      <c r="H923" s="1090"/>
      <c r="I923" s="1090"/>
      <c r="J923" s="1090"/>
      <c r="K923" s="1090"/>
      <c r="L923" s="1090"/>
      <c r="M923" s="1090"/>
      <c r="N923" s="1090"/>
      <c r="O923" s="1091"/>
      <c r="P923" s="473"/>
      <c r="Q923" s="477"/>
      <c r="T923" s="477"/>
    </row>
    <row r="924" spans="1:20" s="10" customFormat="1" ht="13.5" customHeight="1" x14ac:dyDescent="0.15">
      <c r="A924" s="274"/>
      <c r="B924" s="27" t="s">
        <v>1828</v>
      </c>
      <c r="C924" s="275"/>
      <c r="D924" s="275"/>
      <c r="E924" s="275"/>
      <c r="F924" s="275"/>
      <c r="G924" s="275"/>
      <c r="H924" s="275"/>
      <c r="I924" s="275"/>
      <c r="J924" s="275"/>
      <c r="K924" s="275"/>
      <c r="L924" s="275"/>
      <c r="M924" s="275"/>
      <c r="N924" s="275"/>
      <c r="O924" s="276"/>
      <c r="P924" s="473"/>
      <c r="Q924" s="477"/>
      <c r="T924" s="477"/>
    </row>
    <row r="925" spans="1:20" s="10" customFormat="1" ht="15.95" customHeight="1" x14ac:dyDescent="0.15">
      <c r="A925" s="1092" t="s">
        <v>6</v>
      </c>
      <c r="B925" s="1095" t="s">
        <v>34</v>
      </c>
      <c r="C925" s="1098" t="s">
        <v>9</v>
      </c>
      <c r="D925" s="1101" t="s">
        <v>1850</v>
      </c>
      <c r="E925" s="1102"/>
      <c r="F925" s="1102"/>
      <c r="G925" s="1102"/>
      <c r="H925" s="1102"/>
      <c r="I925" s="1103"/>
      <c r="J925" s="1101" t="s">
        <v>1851</v>
      </c>
      <c r="K925" s="1102"/>
      <c r="L925" s="1107"/>
      <c r="M925" s="1109" t="s">
        <v>1852</v>
      </c>
      <c r="N925" s="1102"/>
      <c r="O925" s="1103"/>
      <c r="P925" s="473"/>
      <c r="Q925" s="477"/>
      <c r="T925" s="477"/>
    </row>
    <row r="926" spans="1:20" s="10" customFormat="1" ht="15.95" customHeight="1" x14ac:dyDescent="0.15">
      <c r="A926" s="1093"/>
      <c r="B926" s="1096"/>
      <c r="C926" s="1099"/>
      <c r="D926" s="1104"/>
      <c r="E926" s="1105"/>
      <c r="F926" s="1105"/>
      <c r="G926" s="1105"/>
      <c r="H926" s="1105"/>
      <c r="I926" s="1106"/>
      <c r="J926" s="1104"/>
      <c r="K926" s="1105"/>
      <c r="L926" s="1108"/>
      <c r="M926" s="1110"/>
      <c r="N926" s="1105"/>
      <c r="O926" s="1106"/>
      <c r="P926" s="473"/>
      <c r="Q926" s="477"/>
      <c r="T926" s="477"/>
    </row>
    <row r="927" spans="1:20" s="3" customFormat="1" ht="15.95" customHeight="1" x14ac:dyDescent="0.15">
      <c r="A927" s="1094"/>
      <c r="B927" s="1097"/>
      <c r="C927" s="1100"/>
      <c r="D927" s="334" t="s">
        <v>4</v>
      </c>
      <c r="E927" s="296" t="s">
        <v>5</v>
      </c>
      <c r="F927" s="297"/>
      <c r="G927" s="298"/>
      <c r="H927" s="1111"/>
      <c r="I927" s="1112"/>
      <c r="J927" s="326" t="s">
        <v>4</v>
      </c>
      <c r="K927" s="296" t="s">
        <v>5</v>
      </c>
      <c r="L927" s="299"/>
      <c r="M927" s="300" t="s">
        <v>4</v>
      </c>
      <c r="N927" s="296" t="s">
        <v>5</v>
      </c>
      <c r="O927" s="327"/>
      <c r="P927" s="472"/>
      <c r="Q927" s="476"/>
      <c r="T927" s="476"/>
    </row>
    <row r="928" spans="1:20" s="16" customFormat="1" ht="11.1" customHeight="1" x14ac:dyDescent="0.15">
      <c r="A928" s="66"/>
      <c r="B928" s="232"/>
      <c r="C928" s="461"/>
      <c r="D928" s="462"/>
      <c r="E928" s="24"/>
      <c r="F928" s="21"/>
      <c r="G928" s="22"/>
      <c r="H928" s="2"/>
      <c r="I928" s="339"/>
      <c r="J928" s="322"/>
      <c r="K928" s="245"/>
      <c r="L928" s="236"/>
      <c r="M928" s="234"/>
      <c r="N928" s="245"/>
      <c r="O928" s="323"/>
      <c r="Q928" s="478"/>
      <c r="T928" s="478"/>
    </row>
    <row r="929" spans="1:20" s="16" customFormat="1" ht="11.1" customHeight="1" x14ac:dyDescent="0.15">
      <c r="A929" s="481"/>
      <c r="B929" s="232"/>
      <c r="C929" s="461"/>
      <c r="D929" s="462"/>
      <c r="E929" s="24"/>
      <c r="F929" s="21"/>
      <c r="G929" s="22"/>
      <c r="H929" s="2"/>
      <c r="I929" s="339"/>
      <c r="J929" s="318"/>
      <c r="K929" s="24"/>
      <c r="L929" s="2"/>
      <c r="M929" s="233"/>
      <c r="N929" s="24"/>
      <c r="O929" s="319"/>
      <c r="Q929" s="478"/>
      <c r="T929" s="478"/>
    </row>
    <row r="930" spans="1:20" s="16" customFormat="1" ht="11.1" customHeight="1" x14ac:dyDescent="0.15">
      <c r="A930" s="360" t="s">
        <v>993</v>
      </c>
      <c r="B930" s="361" t="s">
        <v>931</v>
      </c>
      <c r="C930" s="474"/>
      <c r="D930" s="465"/>
      <c r="E930" s="246"/>
      <c r="F930" s="466"/>
      <c r="G930" s="467"/>
      <c r="H930" s="239"/>
      <c r="I930" s="468"/>
      <c r="J930" s="324"/>
      <c r="K930" s="315"/>
      <c r="L930" s="316"/>
      <c r="M930" s="317"/>
      <c r="N930" s="315"/>
      <c r="O930" s="325"/>
      <c r="P930" s="471"/>
      <c r="Q930" s="478"/>
      <c r="R930" s="470"/>
      <c r="T930" s="478"/>
    </row>
    <row r="931" spans="1:20" s="436" customFormat="1" ht="11.1" customHeight="1" x14ac:dyDescent="0.15">
      <c r="A931" s="247"/>
      <c r="B931" s="232"/>
      <c r="C931" s="461"/>
      <c r="D931" s="462"/>
      <c r="E931" s="24"/>
      <c r="F931" s="21"/>
      <c r="G931" s="22"/>
      <c r="H931" s="2"/>
      <c r="I931" s="339"/>
      <c r="J931" s="322"/>
      <c r="K931" s="245"/>
      <c r="L931" s="236"/>
      <c r="M931" s="542"/>
      <c r="N931" s="543"/>
      <c r="O931" s="544"/>
      <c r="Q931" s="511"/>
      <c r="T931" s="511"/>
    </row>
    <row r="932" spans="1:20" s="436" customFormat="1" ht="11.1" customHeight="1" x14ac:dyDescent="0.15">
      <c r="A932" s="358"/>
      <c r="B932" s="232" t="s">
        <v>1603</v>
      </c>
      <c r="C932" s="469"/>
      <c r="D932" s="462"/>
      <c r="E932" s="24"/>
      <c r="F932" s="21"/>
      <c r="G932" s="22"/>
      <c r="H932" s="2"/>
      <c r="I932" s="339"/>
      <c r="J932" s="318"/>
      <c r="K932" s="24"/>
      <c r="L932" s="2"/>
      <c r="M932" s="233"/>
      <c r="N932" s="24"/>
      <c r="O932" s="319"/>
      <c r="P932" s="513"/>
      <c r="Q932" s="511"/>
      <c r="T932" s="511"/>
    </row>
    <row r="933" spans="1:20" s="436" customFormat="1" ht="11.1" customHeight="1" x14ac:dyDescent="0.15">
      <c r="A933" s="440"/>
      <c r="B933" s="463" t="s">
        <v>932</v>
      </c>
      <c r="C933" s="464" t="s">
        <v>1780</v>
      </c>
      <c r="D933" s="465">
        <v>3</v>
      </c>
      <c r="E933" s="246" t="s">
        <v>628</v>
      </c>
      <c r="F933" s="576"/>
      <c r="G933" s="467"/>
      <c r="H933" s="239"/>
      <c r="I933" s="468"/>
      <c r="J933" s="320"/>
      <c r="K933" s="23"/>
      <c r="L933" s="22"/>
      <c r="M933" s="244">
        <v>3</v>
      </c>
      <c r="N933" s="23" t="s">
        <v>1211</v>
      </c>
      <c r="O933" s="321"/>
      <c r="P933" s="513"/>
      <c r="Q933" s="511"/>
      <c r="R933" s="513"/>
      <c r="S933" s="515"/>
      <c r="T933" s="511"/>
    </row>
    <row r="934" spans="1:20" s="436" customFormat="1" ht="11.1" customHeight="1" x14ac:dyDescent="0.15">
      <c r="A934" s="247"/>
      <c r="B934" s="232"/>
      <c r="C934" s="461"/>
      <c r="D934" s="462"/>
      <c r="E934" s="24"/>
      <c r="F934" s="21"/>
      <c r="G934" s="22"/>
      <c r="H934" s="2"/>
      <c r="I934" s="339"/>
      <c r="J934" s="322"/>
      <c r="K934" s="245"/>
      <c r="L934" s="236"/>
      <c r="M934" s="542"/>
      <c r="N934" s="543"/>
      <c r="O934" s="544"/>
      <c r="Q934" s="511"/>
      <c r="T934" s="511"/>
    </row>
    <row r="935" spans="1:20" s="436" customFormat="1" ht="11.1" customHeight="1" x14ac:dyDescent="0.15">
      <c r="A935" s="358"/>
      <c r="B935" s="232"/>
      <c r="C935" s="469"/>
      <c r="D935" s="462"/>
      <c r="E935" s="24"/>
      <c r="F935" s="21"/>
      <c r="G935" s="22"/>
      <c r="H935" s="2"/>
      <c r="I935" s="339"/>
      <c r="J935" s="318"/>
      <c r="K935" s="24"/>
      <c r="L935" s="2"/>
      <c r="M935" s="233"/>
      <c r="N935" s="24"/>
      <c r="O935" s="319"/>
      <c r="P935" s="513"/>
      <c r="Q935" s="511"/>
      <c r="T935" s="511"/>
    </row>
    <row r="936" spans="1:20" s="436" customFormat="1" ht="11.1" customHeight="1" x14ac:dyDescent="0.15">
      <c r="A936" s="440"/>
      <c r="B936" s="463" t="s">
        <v>1605</v>
      </c>
      <c r="C936" s="464" t="s">
        <v>1606</v>
      </c>
      <c r="D936" s="465">
        <v>3</v>
      </c>
      <c r="E936" s="246" t="s">
        <v>628</v>
      </c>
      <c r="F936" s="576"/>
      <c r="G936" s="467"/>
      <c r="H936" s="239"/>
      <c r="I936" s="468"/>
      <c r="J936" s="320"/>
      <c r="K936" s="23"/>
      <c r="L936" s="22"/>
      <c r="M936" s="244">
        <v>3</v>
      </c>
      <c r="N936" s="23" t="s">
        <v>1211</v>
      </c>
      <c r="O936" s="321"/>
      <c r="P936" s="513"/>
      <c r="Q936" s="511"/>
      <c r="R936" s="513"/>
      <c r="S936" s="515"/>
      <c r="T936" s="511"/>
    </row>
    <row r="937" spans="1:20" s="436" customFormat="1" ht="11.1" customHeight="1" x14ac:dyDescent="0.15">
      <c r="A937" s="247"/>
      <c r="B937" s="232"/>
      <c r="C937" s="461"/>
      <c r="D937" s="462"/>
      <c r="E937" s="24"/>
      <c r="F937" s="21"/>
      <c r="G937" s="22"/>
      <c r="H937" s="2"/>
      <c r="I937" s="339"/>
      <c r="J937" s="322"/>
      <c r="K937" s="245"/>
      <c r="L937" s="236"/>
      <c r="M937" s="542"/>
      <c r="N937" s="543"/>
      <c r="O937" s="544"/>
      <c r="Q937" s="511"/>
      <c r="T937" s="511"/>
    </row>
    <row r="938" spans="1:20" s="436" customFormat="1" ht="11.1" customHeight="1" x14ac:dyDescent="0.15">
      <c r="A938" s="358"/>
      <c r="B938" s="232"/>
      <c r="C938" s="469"/>
      <c r="D938" s="462"/>
      <c r="E938" s="24"/>
      <c r="F938" s="21"/>
      <c r="G938" s="22"/>
      <c r="H938" s="2"/>
      <c r="I938" s="339"/>
      <c r="J938" s="318"/>
      <c r="K938" s="24"/>
      <c r="L938" s="2"/>
      <c r="M938" s="233"/>
      <c r="N938" s="24"/>
      <c r="O938" s="319"/>
      <c r="P938" s="513"/>
      <c r="Q938" s="511"/>
      <c r="T938" s="511"/>
    </row>
    <row r="939" spans="1:20" s="436" customFormat="1" ht="11.1" customHeight="1" x14ac:dyDescent="0.15">
      <c r="A939" s="440"/>
      <c r="B939" s="463" t="s">
        <v>1604</v>
      </c>
      <c r="C939" s="464"/>
      <c r="D939" s="465">
        <v>1</v>
      </c>
      <c r="E939" s="246" t="s">
        <v>37</v>
      </c>
      <c r="F939" s="576"/>
      <c r="G939" s="467"/>
      <c r="H939" s="239"/>
      <c r="I939" s="468"/>
      <c r="J939" s="320"/>
      <c r="K939" s="23"/>
      <c r="L939" s="22"/>
      <c r="M939" s="244">
        <v>1</v>
      </c>
      <c r="N939" s="23" t="s">
        <v>44</v>
      </c>
      <c r="O939" s="321"/>
      <c r="P939" s="513"/>
      <c r="Q939" s="511"/>
      <c r="R939" s="513"/>
      <c r="S939" s="515"/>
      <c r="T939" s="511"/>
    </row>
    <row r="940" spans="1:20" s="436" customFormat="1" ht="11.1" customHeight="1" x14ac:dyDescent="0.15">
      <c r="A940" s="247"/>
      <c r="B940" s="232"/>
      <c r="C940" s="461"/>
      <c r="D940" s="462"/>
      <c r="E940" s="24"/>
      <c r="F940" s="577"/>
      <c r="G940" s="22"/>
      <c r="H940" s="2"/>
      <c r="I940" s="339"/>
      <c r="J940" s="322"/>
      <c r="K940" s="245"/>
      <c r="L940" s="236"/>
      <c r="M940" s="542"/>
      <c r="N940" s="543"/>
      <c r="O940" s="544"/>
      <c r="Q940" s="511"/>
      <c r="T940" s="511"/>
    </row>
    <row r="941" spans="1:20" s="436" customFormat="1" ht="11.1" customHeight="1" x14ac:dyDescent="0.15">
      <c r="A941" s="358"/>
      <c r="B941" s="232"/>
      <c r="C941" s="461"/>
      <c r="D941" s="462"/>
      <c r="E941" s="24"/>
      <c r="F941" s="577"/>
      <c r="G941" s="22"/>
      <c r="H941" s="2"/>
      <c r="I941" s="339"/>
      <c r="J941" s="318"/>
      <c r="K941" s="24"/>
      <c r="L941" s="2"/>
      <c r="M941" s="233"/>
      <c r="N941" s="24"/>
      <c r="O941" s="319"/>
      <c r="Q941" s="511"/>
      <c r="T941" s="511"/>
    </row>
    <row r="942" spans="1:20" s="436" customFormat="1" ht="11.1" customHeight="1" x14ac:dyDescent="0.15">
      <c r="A942" s="440"/>
      <c r="B942" s="463" t="s">
        <v>813</v>
      </c>
      <c r="C942" s="464"/>
      <c r="D942" s="465">
        <v>1</v>
      </c>
      <c r="E942" s="246" t="s">
        <v>37</v>
      </c>
      <c r="F942" s="576"/>
      <c r="G942" s="467"/>
      <c r="H942" s="239"/>
      <c r="I942" s="468"/>
      <c r="J942" s="324"/>
      <c r="K942" s="315"/>
      <c r="L942" s="316"/>
      <c r="M942" s="244">
        <v>1</v>
      </c>
      <c r="N942" s="23" t="s">
        <v>44</v>
      </c>
      <c r="O942" s="321"/>
      <c r="P942" s="513"/>
      <c r="Q942" s="511"/>
      <c r="R942" s="517"/>
      <c r="T942" s="511"/>
    </row>
    <row r="943" spans="1:20" s="436" customFormat="1" ht="11.1" customHeight="1" x14ac:dyDescent="0.15">
      <c r="A943" s="247"/>
      <c r="B943" s="232"/>
      <c r="C943" s="461"/>
      <c r="D943" s="462"/>
      <c r="E943" s="24"/>
      <c r="F943" s="577"/>
      <c r="G943" s="22"/>
      <c r="H943" s="2"/>
      <c r="I943" s="339"/>
      <c r="J943" s="322"/>
      <c r="K943" s="245"/>
      <c r="L943" s="236"/>
      <c r="M943" s="542"/>
      <c r="N943" s="543"/>
      <c r="O943" s="544"/>
      <c r="Q943" s="511"/>
      <c r="T943" s="511"/>
    </row>
    <row r="944" spans="1:20" s="436" customFormat="1" ht="11.1" customHeight="1" x14ac:dyDescent="0.15">
      <c r="A944" s="358"/>
      <c r="B944" s="232"/>
      <c r="C944" s="461"/>
      <c r="D944" s="462"/>
      <c r="E944" s="24"/>
      <c r="F944" s="577"/>
      <c r="G944" s="22"/>
      <c r="H944" s="2"/>
      <c r="I944" s="339"/>
      <c r="J944" s="318"/>
      <c r="K944" s="24"/>
      <c r="L944" s="2"/>
      <c r="M944" s="233"/>
      <c r="N944" s="24"/>
      <c r="O944" s="319"/>
      <c r="Q944" s="511"/>
      <c r="T944" s="511"/>
    </row>
    <row r="945" spans="1:20" s="436" customFormat="1" ht="11.1" customHeight="1" x14ac:dyDescent="0.15">
      <c r="A945" s="440"/>
      <c r="B945" s="463"/>
      <c r="C945" s="464"/>
      <c r="D945" s="465"/>
      <c r="E945" s="246"/>
      <c r="F945" s="576"/>
      <c r="G945" s="467"/>
      <c r="H945" s="239"/>
      <c r="I945" s="468"/>
      <c r="J945" s="324"/>
      <c r="K945" s="315"/>
      <c r="L945" s="316"/>
      <c r="M945" s="244"/>
      <c r="N945" s="23"/>
      <c r="O945" s="321"/>
      <c r="P945" s="513"/>
      <c r="Q945" s="511"/>
      <c r="R945" s="517"/>
      <c r="T945" s="511"/>
    </row>
    <row r="946" spans="1:20" s="436" customFormat="1" ht="11.1" customHeight="1" x14ac:dyDescent="0.15">
      <c r="A946" s="247"/>
      <c r="B946" s="232"/>
      <c r="C946" s="461"/>
      <c r="D946" s="462"/>
      <c r="E946" s="24"/>
      <c r="F946" s="577"/>
      <c r="G946" s="22"/>
      <c r="H946" s="2"/>
      <c r="I946" s="339"/>
      <c r="J946" s="322"/>
      <c r="K946" s="245"/>
      <c r="L946" s="236"/>
      <c r="M946" s="542"/>
      <c r="N946" s="543"/>
      <c r="O946" s="544"/>
      <c r="Q946" s="511"/>
      <c r="T946" s="511"/>
    </row>
    <row r="947" spans="1:20" s="436" customFormat="1" ht="11.1" customHeight="1" x14ac:dyDescent="0.15">
      <c r="A947" s="358"/>
      <c r="B947" s="232"/>
      <c r="C947" s="461"/>
      <c r="D947" s="462"/>
      <c r="E947" s="24"/>
      <c r="F947" s="577"/>
      <c r="G947" s="22"/>
      <c r="H947" s="2"/>
      <c r="I947" s="339"/>
      <c r="J947" s="318"/>
      <c r="K947" s="24"/>
      <c r="L947" s="2"/>
      <c r="M947" s="233"/>
      <c r="N947" s="24"/>
      <c r="O947" s="319"/>
      <c r="Q947" s="511"/>
      <c r="T947" s="511"/>
    </row>
    <row r="948" spans="1:20" s="436" customFormat="1" ht="11.1" customHeight="1" x14ac:dyDescent="0.15">
      <c r="A948" s="440"/>
      <c r="B948" s="463"/>
      <c r="C948" s="464"/>
      <c r="D948" s="465"/>
      <c r="E948" s="246"/>
      <c r="F948" s="576"/>
      <c r="G948" s="467"/>
      <c r="H948" s="239"/>
      <c r="I948" s="468"/>
      <c r="J948" s="324"/>
      <c r="K948" s="315"/>
      <c r="L948" s="316"/>
      <c r="M948" s="244"/>
      <c r="N948" s="23"/>
      <c r="O948" s="321"/>
      <c r="P948" s="513"/>
      <c r="Q948" s="511"/>
      <c r="R948" s="517"/>
      <c r="T948" s="511"/>
    </row>
    <row r="949" spans="1:20" s="16" customFormat="1" ht="11.1" customHeight="1" x14ac:dyDescent="0.15">
      <c r="A949" s="247"/>
      <c r="B949" s="232"/>
      <c r="C949" s="461"/>
      <c r="D949" s="462"/>
      <c r="E949" s="24"/>
      <c r="F949" s="577"/>
      <c r="G949" s="22"/>
      <c r="H949" s="2"/>
      <c r="I949" s="339"/>
      <c r="J949" s="322"/>
      <c r="K949" s="245"/>
      <c r="L949" s="236"/>
      <c r="M949" s="542"/>
      <c r="N949" s="543"/>
      <c r="O949" s="544"/>
      <c r="P949" s="436"/>
      <c r="Q949" s="511"/>
      <c r="R949" s="436"/>
      <c r="S949" s="436"/>
      <c r="T949" s="511"/>
    </row>
    <row r="950" spans="1:20" s="16" customFormat="1" ht="11.1" customHeight="1" x14ac:dyDescent="0.15">
      <c r="A950" s="358"/>
      <c r="B950" s="232"/>
      <c r="C950" s="469"/>
      <c r="D950" s="462"/>
      <c r="E950" s="24"/>
      <c r="F950" s="577"/>
      <c r="G950" s="22"/>
      <c r="H950" s="2"/>
      <c r="I950" s="339"/>
      <c r="J950" s="318"/>
      <c r="K950" s="24"/>
      <c r="L950" s="2"/>
      <c r="M950" s="233"/>
      <c r="N950" s="24"/>
      <c r="O950" s="319"/>
      <c r="P950" s="436"/>
      <c r="Q950" s="511"/>
      <c r="R950" s="436"/>
      <c r="S950" s="436"/>
      <c r="T950" s="511"/>
    </row>
    <row r="951" spans="1:20" s="16" customFormat="1" ht="11.1" customHeight="1" x14ac:dyDescent="0.15">
      <c r="A951" s="440"/>
      <c r="B951" s="463"/>
      <c r="C951" s="464"/>
      <c r="D951" s="465"/>
      <c r="E951" s="246"/>
      <c r="F951" s="576"/>
      <c r="G951" s="467"/>
      <c r="H951" s="239"/>
      <c r="I951" s="468"/>
      <c r="J951" s="324"/>
      <c r="K951" s="315"/>
      <c r="L951" s="316"/>
      <c r="M951" s="244"/>
      <c r="N951" s="23"/>
      <c r="O951" s="321"/>
      <c r="P951" s="513"/>
      <c r="Q951" s="511"/>
      <c r="R951" s="517"/>
      <c r="S951" s="436"/>
      <c r="T951" s="511"/>
    </row>
    <row r="952" spans="1:20" s="16" customFormat="1" ht="11.1" customHeight="1" x14ac:dyDescent="0.15">
      <c r="A952" s="247"/>
      <c r="B952" s="232"/>
      <c r="C952" s="461"/>
      <c r="D952" s="462"/>
      <c r="E952" s="24"/>
      <c r="F952" s="21"/>
      <c r="G952" s="22"/>
      <c r="H952" s="2"/>
      <c r="I952" s="339"/>
      <c r="J952" s="331"/>
      <c r="K952" s="245"/>
      <c r="L952" s="236"/>
      <c r="M952" s="234"/>
      <c r="N952" s="235"/>
      <c r="O952" s="323"/>
      <c r="Q952" s="478"/>
      <c r="T952" s="478"/>
    </row>
    <row r="953" spans="1:20" s="16" customFormat="1" ht="11.1" customHeight="1" x14ac:dyDescent="0.15">
      <c r="A953" s="358"/>
      <c r="B953" s="232"/>
      <c r="C953" s="469"/>
      <c r="D953" s="462"/>
      <c r="E953" s="24"/>
      <c r="F953" s="21"/>
      <c r="G953" s="22"/>
      <c r="H953" s="2"/>
      <c r="I953" s="339"/>
      <c r="J953" s="332"/>
      <c r="K953" s="24"/>
      <c r="L953" s="2"/>
      <c r="M953" s="233"/>
      <c r="N953" s="232"/>
      <c r="O953" s="319"/>
      <c r="Q953" s="478"/>
      <c r="T953" s="478"/>
    </row>
    <row r="954" spans="1:20" s="16" customFormat="1" ht="11.1" customHeight="1" x14ac:dyDescent="0.15">
      <c r="A954" s="440"/>
      <c r="B954" s="463"/>
      <c r="C954" s="464"/>
      <c r="D954" s="465"/>
      <c r="E954" s="246"/>
      <c r="F954" s="466"/>
      <c r="G954" s="467"/>
      <c r="H954" s="239"/>
      <c r="I954" s="468"/>
      <c r="J954" s="333"/>
      <c r="K954" s="246"/>
      <c r="L954" s="239"/>
      <c r="M954" s="237"/>
      <c r="N954" s="238"/>
      <c r="O954" s="330"/>
      <c r="Q954" s="478"/>
      <c r="T954" s="478"/>
    </row>
    <row r="955" spans="1:20" s="16" customFormat="1" ht="11.1" customHeight="1" x14ac:dyDescent="0.15">
      <c r="A955" s="247"/>
      <c r="B955" s="232"/>
      <c r="C955" s="461"/>
      <c r="D955" s="462"/>
      <c r="E955" s="24"/>
      <c r="F955" s="21"/>
      <c r="G955" s="22"/>
      <c r="H955" s="2"/>
      <c r="I955" s="339"/>
      <c r="J955" s="331"/>
      <c r="K955" s="245"/>
      <c r="L955" s="236"/>
      <c r="M955" s="234"/>
      <c r="N955" s="235"/>
      <c r="O955" s="323"/>
      <c r="Q955" s="478"/>
      <c r="T955" s="478"/>
    </row>
    <row r="956" spans="1:20" s="16" customFormat="1" ht="11.1" customHeight="1" x14ac:dyDescent="0.15">
      <c r="A956" s="358"/>
      <c r="B956" s="232"/>
      <c r="C956" s="469"/>
      <c r="D956" s="462"/>
      <c r="E956" s="24"/>
      <c r="F956" s="21"/>
      <c r="G956" s="22"/>
      <c r="H956" s="2"/>
      <c r="I956" s="339"/>
      <c r="J956" s="332"/>
      <c r="K956" s="24"/>
      <c r="L956" s="2"/>
      <c r="M956" s="233"/>
      <c r="N956" s="232"/>
      <c r="O956" s="319"/>
      <c r="Q956" s="478"/>
      <c r="T956" s="478"/>
    </row>
    <row r="957" spans="1:20" s="16" customFormat="1" ht="11.1" customHeight="1" x14ac:dyDescent="0.15">
      <c r="A957" s="440"/>
      <c r="B957" s="463"/>
      <c r="C957" s="464"/>
      <c r="D957" s="465"/>
      <c r="E957" s="246"/>
      <c r="F957" s="466"/>
      <c r="G957" s="467"/>
      <c r="H957" s="239"/>
      <c r="I957" s="468"/>
      <c r="J957" s="333"/>
      <c r="K957" s="246"/>
      <c r="L957" s="239"/>
      <c r="M957" s="237"/>
      <c r="N957" s="238"/>
      <c r="O957" s="330"/>
      <c r="Q957" s="478"/>
      <c r="T957" s="478"/>
    </row>
    <row r="958" spans="1:20" s="16" customFormat="1" ht="11.1" customHeight="1" x14ac:dyDescent="0.15">
      <c r="A958" s="247"/>
      <c r="B958" s="232"/>
      <c r="C958" s="461"/>
      <c r="D958" s="462"/>
      <c r="E958" s="24"/>
      <c r="F958" s="21"/>
      <c r="G958" s="22"/>
      <c r="H958" s="2"/>
      <c r="I958" s="339"/>
      <c r="J958" s="331"/>
      <c r="K958" s="245"/>
      <c r="L958" s="236"/>
      <c r="M958" s="234"/>
      <c r="N958" s="235"/>
      <c r="O958" s="323"/>
      <c r="Q958" s="478"/>
      <c r="T958" s="478"/>
    </row>
    <row r="959" spans="1:20" s="16" customFormat="1" ht="11.1" customHeight="1" x14ac:dyDescent="0.15">
      <c r="A959" s="358"/>
      <c r="B959" s="232"/>
      <c r="C959" s="469"/>
      <c r="D959" s="462"/>
      <c r="E959" s="24"/>
      <c r="F959" s="21"/>
      <c r="G959" s="22"/>
      <c r="H959" s="2"/>
      <c r="I959" s="339"/>
      <c r="J959" s="332"/>
      <c r="K959" s="24"/>
      <c r="L959" s="2"/>
      <c r="M959" s="233"/>
      <c r="N959" s="232"/>
      <c r="O959" s="319"/>
      <c r="Q959" s="478"/>
      <c r="T959" s="478"/>
    </row>
    <row r="960" spans="1:20" s="16" customFormat="1" ht="11.1" customHeight="1" x14ac:dyDescent="0.15">
      <c r="A960" s="440"/>
      <c r="B960" s="463"/>
      <c r="C960" s="464"/>
      <c r="D960" s="465"/>
      <c r="E960" s="246"/>
      <c r="F960" s="466"/>
      <c r="G960" s="467"/>
      <c r="H960" s="239"/>
      <c r="I960" s="468"/>
      <c r="J960" s="333"/>
      <c r="K960" s="246"/>
      <c r="L960" s="239"/>
      <c r="M960" s="237"/>
      <c r="N960" s="238"/>
      <c r="O960" s="330"/>
      <c r="Q960" s="478"/>
      <c r="T960" s="478"/>
    </row>
    <row r="961" spans="1:20" s="16" customFormat="1" ht="11.1" customHeight="1" x14ac:dyDescent="0.15">
      <c r="A961" s="247"/>
      <c r="B961" s="232"/>
      <c r="C961" s="461"/>
      <c r="D961" s="462"/>
      <c r="E961" s="24"/>
      <c r="F961" s="21"/>
      <c r="G961" s="22"/>
      <c r="H961" s="2"/>
      <c r="I961" s="339"/>
      <c r="J961" s="331"/>
      <c r="K961" s="245"/>
      <c r="L961" s="236"/>
      <c r="M961" s="234"/>
      <c r="N961" s="235"/>
      <c r="O961" s="323"/>
      <c r="Q961" s="478"/>
      <c r="T961" s="478"/>
    </row>
    <row r="962" spans="1:20" s="16" customFormat="1" ht="11.1" customHeight="1" x14ac:dyDescent="0.15">
      <c r="A962" s="358"/>
      <c r="B962" s="232"/>
      <c r="C962" s="469"/>
      <c r="D962" s="462"/>
      <c r="E962" s="24"/>
      <c r="F962" s="21"/>
      <c r="G962" s="22"/>
      <c r="H962" s="2"/>
      <c r="I962" s="339"/>
      <c r="J962" s="332"/>
      <c r="K962" s="24"/>
      <c r="L962" s="2"/>
      <c r="M962" s="233"/>
      <c r="N962" s="232"/>
      <c r="O962" s="319"/>
      <c r="Q962" s="478"/>
      <c r="T962" s="478"/>
    </row>
    <row r="963" spans="1:20" s="16" customFormat="1" ht="11.1" customHeight="1" x14ac:dyDescent="0.15">
      <c r="A963" s="440"/>
      <c r="B963" s="463"/>
      <c r="C963" s="464"/>
      <c r="D963" s="465"/>
      <c r="E963" s="246"/>
      <c r="F963" s="466"/>
      <c r="G963" s="467"/>
      <c r="H963" s="239"/>
      <c r="I963" s="468"/>
      <c r="J963" s="333"/>
      <c r="K963" s="246"/>
      <c r="L963" s="239"/>
      <c r="M963" s="237"/>
      <c r="N963" s="238"/>
      <c r="O963" s="330"/>
      <c r="Q963" s="478"/>
      <c r="T963" s="478"/>
    </row>
    <row r="964" spans="1:20" s="16" customFormat="1" ht="11.1" customHeight="1" x14ac:dyDescent="0.15">
      <c r="A964" s="247"/>
      <c r="B964" s="232"/>
      <c r="C964" s="461"/>
      <c r="D964" s="462"/>
      <c r="E964" s="24"/>
      <c r="F964" s="21"/>
      <c r="G964" s="22"/>
      <c r="H964" s="2"/>
      <c r="I964" s="339"/>
      <c r="J964" s="331"/>
      <c r="K964" s="245"/>
      <c r="L964" s="236"/>
      <c r="M964" s="234"/>
      <c r="N964" s="235"/>
      <c r="O964" s="323"/>
      <c r="Q964" s="478"/>
      <c r="T964" s="478"/>
    </row>
    <row r="965" spans="1:20" s="16" customFormat="1" ht="11.1" customHeight="1" x14ac:dyDescent="0.15">
      <c r="A965" s="358"/>
      <c r="B965" s="232"/>
      <c r="C965" s="469"/>
      <c r="D965" s="462"/>
      <c r="E965" s="24"/>
      <c r="F965" s="21"/>
      <c r="G965" s="22"/>
      <c r="H965" s="2"/>
      <c r="I965" s="339"/>
      <c r="J965" s="332"/>
      <c r="K965" s="24"/>
      <c r="L965" s="2"/>
      <c r="M965" s="233"/>
      <c r="N965" s="232"/>
      <c r="O965" s="319"/>
      <c r="Q965" s="478"/>
      <c r="T965" s="478"/>
    </row>
    <row r="966" spans="1:20" s="16" customFormat="1" ht="11.1" customHeight="1" x14ac:dyDescent="0.15">
      <c r="A966" s="440"/>
      <c r="B966" s="463"/>
      <c r="C966" s="464"/>
      <c r="D966" s="465"/>
      <c r="E966" s="246"/>
      <c r="F966" s="466"/>
      <c r="G966" s="467"/>
      <c r="H966" s="239"/>
      <c r="I966" s="468"/>
      <c r="J966" s="333"/>
      <c r="K966" s="246"/>
      <c r="L966" s="239"/>
      <c r="M966" s="237"/>
      <c r="N966" s="238"/>
      <c r="O966" s="330"/>
      <c r="Q966" s="478"/>
      <c r="T966" s="478"/>
    </row>
    <row r="967" spans="1:20" s="16" customFormat="1" ht="11.1" customHeight="1" x14ac:dyDescent="0.15">
      <c r="A967" s="247"/>
      <c r="B967" s="232"/>
      <c r="C967" s="461"/>
      <c r="D967" s="462"/>
      <c r="E967" s="24"/>
      <c r="F967" s="21"/>
      <c r="G967" s="22"/>
      <c r="H967" s="2"/>
      <c r="I967" s="339"/>
      <c r="J967" s="331"/>
      <c r="K967" s="245"/>
      <c r="L967" s="236"/>
      <c r="M967" s="234"/>
      <c r="N967" s="235"/>
      <c r="O967" s="323"/>
      <c r="Q967" s="478"/>
      <c r="T967" s="478"/>
    </row>
    <row r="968" spans="1:20" s="16" customFormat="1" ht="11.1" customHeight="1" x14ac:dyDescent="0.15">
      <c r="A968" s="358"/>
      <c r="B968" s="445"/>
      <c r="C968" s="469"/>
      <c r="D968" s="462"/>
      <c r="E968" s="24"/>
      <c r="F968" s="21"/>
      <c r="G968" s="22"/>
      <c r="H968" s="2"/>
      <c r="I968" s="391"/>
      <c r="J968" s="427"/>
      <c r="K968" s="387"/>
      <c r="L968" s="446"/>
      <c r="M968" s="398"/>
      <c r="N968" s="359"/>
      <c r="O968" s="447"/>
      <c r="Q968" s="478"/>
      <c r="T968" s="478"/>
    </row>
    <row r="969" spans="1:20" s="16" customFormat="1" ht="11.1" customHeight="1" x14ac:dyDescent="0.15">
      <c r="A969" s="440"/>
      <c r="B969" s="463"/>
      <c r="C969" s="464"/>
      <c r="D969" s="465"/>
      <c r="E969" s="246"/>
      <c r="F969" s="466"/>
      <c r="G969" s="467"/>
      <c r="H969" s="239"/>
      <c r="I969" s="468"/>
      <c r="J969" s="333"/>
      <c r="K969" s="246"/>
      <c r="L969" s="239"/>
      <c r="M969" s="237"/>
      <c r="N969" s="238"/>
      <c r="O969" s="330"/>
      <c r="Q969" s="478"/>
      <c r="T969" s="478"/>
    </row>
    <row r="970" spans="1:20" s="16" customFormat="1" ht="11.1" customHeight="1" x14ac:dyDescent="0.15">
      <c r="A970" s="441"/>
      <c r="B970" s="442"/>
      <c r="C970" s="443"/>
      <c r="D970" s="435"/>
      <c r="E970" s="387"/>
      <c r="F970" s="388"/>
      <c r="G970" s="389"/>
      <c r="H970" s="444"/>
      <c r="I970" s="391"/>
      <c r="J970" s="427"/>
      <c r="K970" s="387"/>
      <c r="L970" s="390"/>
      <c r="M970" s="398"/>
      <c r="N970" s="359"/>
      <c r="O970" s="399"/>
      <c r="Q970" s="478"/>
      <c r="T970" s="478"/>
    </row>
    <row r="971" spans="1:20" s="16" customFormat="1" ht="11.1" customHeight="1" x14ac:dyDescent="0.15">
      <c r="A971" s="247"/>
      <c r="B971" s="445"/>
      <c r="C971" s="443"/>
      <c r="D971" s="435"/>
      <c r="E971" s="387"/>
      <c r="F971" s="388"/>
      <c r="G971" s="389"/>
      <c r="H971" s="390"/>
      <c r="I971" s="391"/>
      <c r="J971" s="427"/>
      <c r="K971" s="387"/>
      <c r="L971" s="389"/>
      <c r="M971" s="398"/>
      <c r="N971" s="359"/>
      <c r="O971" s="482"/>
      <c r="Q971" s="478"/>
      <c r="T971" s="478"/>
    </row>
    <row r="972" spans="1:20" s="16" customFormat="1" ht="11.1" customHeight="1" x14ac:dyDescent="0.15">
      <c r="A972" s="448"/>
      <c r="B972" s="449"/>
      <c r="C972" s="450"/>
      <c r="D972" s="451"/>
      <c r="E972" s="452"/>
      <c r="F972" s="453"/>
      <c r="G972" s="454"/>
      <c r="H972" s="455"/>
      <c r="I972" s="456"/>
      <c r="J972" s="457"/>
      <c r="K972" s="452"/>
      <c r="L972" s="455"/>
      <c r="M972" s="458"/>
      <c r="N972" s="459"/>
      <c r="O972" s="460"/>
      <c r="Q972" s="478"/>
      <c r="T972" s="478"/>
    </row>
    <row r="973" spans="1:20" s="3" customFormat="1" ht="13.5" x14ac:dyDescent="0.15">
      <c r="A973" s="1"/>
      <c r="B973" s="2"/>
      <c r="C973" s="240"/>
      <c r="D973" s="4"/>
      <c r="E973" s="5"/>
      <c r="F973" s="6"/>
      <c r="G973" s="7"/>
      <c r="H973" s="8"/>
      <c r="I973" s="9"/>
      <c r="K973" s="5"/>
      <c r="N973" s="8" t="s">
        <v>581</v>
      </c>
      <c r="O973" s="5">
        <v>20</v>
      </c>
      <c r="P973" s="472"/>
      <c r="Q973" s="476"/>
      <c r="T973" s="476"/>
    </row>
    <row r="974" spans="1:20" s="10" customFormat="1" ht="30" customHeight="1" x14ac:dyDescent="0.15">
      <c r="A974" s="1089" t="s">
        <v>1800</v>
      </c>
      <c r="B974" s="1090"/>
      <c r="C974" s="1090"/>
      <c r="D974" s="1090"/>
      <c r="E974" s="1090"/>
      <c r="F974" s="1090"/>
      <c r="G974" s="1090"/>
      <c r="H974" s="1090"/>
      <c r="I974" s="1090"/>
      <c r="J974" s="1090"/>
      <c r="K974" s="1090"/>
      <c r="L974" s="1090"/>
      <c r="M974" s="1090"/>
      <c r="N974" s="1090"/>
      <c r="O974" s="1091"/>
      <c r="P974" s="473"/>
      <c r="Q974" s="477"/>
      <c r="T974" s="477"/>
    </row>
    <row r="975" spans="1:20" s="10" customFormat="1" ht="13.5" customHeight="1" x14ac:dyDescent="0.15">
      <c r="A975" s="274"/>
      <c r="B975" s="27" t="s">
        <v>1828</v>
      </c>
      <c r="C975" s="275"/>
      <c r="D975" s="275"/>
      <c r="E975" s="275"/>
      <c r="F975" s="275"/>
      <c r="G975" s="275"/>
      <c r="H975" s="275"/>
      <c r="I975" s="275"/>
      <c r="J975" s="275"/>
      <c r="K975" s="275"/>
      <c r="L975" s="275"/>
      <c r="M975" s="275"/>
      <c r="N975" s="275"/>
      <c r="O975" s="276"/>
      <c r="P975" s="473"/>
      <c r="Q975" s="477"/>
      <c r="T975" s="477"/>
    </row>
    <row r="976" spans="1:20" s="10" customFormat="1" ht="15.95" customHeight="1" x14ac:dyDescent="0.15">
      <c r="A976" s="1092" t="s">
        <v>6</v>
      </c>
      <c r="B976" s="1095" t="s">
        <v>34</v>
      </c>
      <c r="C976" s="1098" t="s">
        <v>9</v>
      </c>
      <c r="D976" s="1101" t="s">
        <v>1850</v>
      </c>
      <c r="E976" s="1102"/>
      <c r="F976" s="1102"/>
      <c r="G976" s="1102"/>
      <c r="H976" s="1102"/>
      <c r="I976" s="1103"/>
      <c r="J976" s="1101" t="s">
        <v>1851</v>
      </c>
      <c r="K976" s="1102"/>
      <c r="L976" s="1107"/>
      <c r="M976" s="1109" t="s">
        <v>1852</v>
      </c>
      <c r="N976" s="1102"/>
      <c r="O976" s="1103"/>
      <c r="P976" s="473"/>
      <c r="Q976" s="477"/>
      <c r="T976" s="477"/>
    </row>
    <row r="977" spans="1:20" s="10" customFormat="1" ht="15.95" customHeight="1" x14ac:dyDescent="0.15">
      <c r="A977" s="1093"/>
      <c r="B977" s="1096"/>
      <c r="C977" s="1099"/>
      <c r="D977" s="1104"/>
      <c r="E977" s="1105"/>
      <c r="F977" s="1105"/>
      <c r="G977" s="1105"/>
      <c r="H977" s="1105"/>
      <c r="I977" s="1106"/>
      <c r="J977" s="1104"/>
      <c r="K977" s="1105"/>
      <c r="L977" s="1108"/>
      <c r="M977" s="1110"/>
      <c r="N977" s="1105"/>
      <c r="O977" s="1106"/>
      <c r="P977" s="473"/>
      <c r="Q977" s="477"/>
      <c r="T977" s="477"/>
    </row>
    <row r="978" spans="1:20" s="3" customFormat="1" ht="15.95" customHeight="1" x14ac:dyDescent="0.15">
      <c r="A978" s="1094"/>
      <c r="B978" s="1097"/>
      <c r="C978" s="1100"/>
      <c r="D978" s="334" t="s">
        <v>4</v>
      </c>
      <c r="E978" s="296" t="s">
        <v>5</v>
      </c>
      <c r="F978" s="297"/>
      <c r="G978" s="298"/>
      <c r="H978" s="1111"/>
      <c r="I978" s="1112"/>
      <c r="J978" s="326" t="s">
        <v>4</v>
      </c>
      <c r="K978" s="296" t="s">
        <v>5</v>
      </c>
      <c r="L978" s="299"/>
      <c r="M978" s="300" t="s">
        <v>4</v>
      </c>
      <c r="N978" s="296" t="s">
        <v>5</v>
      </c>
      <c r="O978" s="327"/>
      <c r="P978" s="472"/>
      <c r="Q978" s="476"/>
      <c r="T978" s="476"/>
    </row>
    <row r="979" spans="1:20" s="16" customFormat="1" ht="11.1" customHeight="1" x14ac:dyDescent="0.15">
      <c r="A979" s="66"/>
      <c r="B979" s="232"/>
      <c r="C979" s="461"/>
      <c r="D979" s="462"/>
      <c r="E979" s="24"/>
      <c r="F979" s="21"/>
      <c r="G979" s="22"/>
      <c r="H979" s="2"/>
      <c r="I979" s="339"/>
      <c r="J979" s="322"/>
      <c r="K979" s="245"/>
      <c r="L979" s="236"/>
      <c r="M979" s="234"/>
      <c r="N979" s="245"/>
      <c r="O979" s="323"/>
      <c r="Q979" s="478"/>
      <c r="T979" s="478"/>
    </row>
    <row r="980" spans="1:20" s="16" customFormat="1" ht="11.1" customHeight="1" x14ac:dyDescent="0.15">
      <c r="A980" s="481"/>
      <c r="B980" s="232"/>
      <c r="C980" s="461"/>
      <c r="D980" s="462"/>
      <c r="E980" s="24"/>
      <c r="F980" s="21"/>
      <c r="G980" s="22"/>
      <c r="H980" s="2"/>
      <c r="I980" s="339"/>
      <c r="J980" s="318"/>
      <c r="K980" s="24"/>
      <c r="L980" s="2"/>
      <c r="M980" s="233"/>
      <c r="N980" s="24"/>
      <c r="O980" s="319"/>
      <c r="Q980" s="478"/>
      <c r="T980" s="478"/>
    </row>
    <row r="981" spans="1:20" s="16" customFormat="1" ht="11.1" customHeight="1" x14ac:dyDescent="0.15">
      <c r="A981" s="360" t="s">
        <v>977</v>
      </c>
      <c r="B981" s="361" t="s">
        <v>979</v>
      </c>
      <c r="C981" s="474"/>
      <c r="D981" s="465"/>
      <c r="E981" s="246"/>
      <c r="F981" s="466"/>
      <c r="G981" s="467"/>
      <c r="H981" s="239"/>
      <c r="I981" s="468"/>
      <c r="J981" s="324"/>
      <c r="K981" s="315"/>
      <c r="L981" s="316"/>
      <c r="M981" s="317"/>
      <c r="N981" s="315"/>
      <c r="O981" s="325"/>
      <c r="P981" s="471"/>
      <c r="Q981" s="478"/>
      <c r="R981" s="470"/>
      <c r="T981" s="478"/>
    </row>
    <row r="982" spans="1:20" s="16" customFormat="1" ht="11.1" customHeight="1" x14ac:dyDescent="0.15">
      <c r="A982" s="247"/>
      <c r="B982" s="232"/>
      <c r="C982" s="461"/>
      <c r="D982" s="462"/>
      <c r="E982" s="24" t="s">
        <v>1026</v>
      </c>
      <c r="F982" s="21"/>
      <c r="G982" s="22"/>
      <c r="H982" s="2"/>
      <c r="I982" s="339"/>
      <c r="J982" s="322"/>
      <c r="K982" s="245"/>
      <c r="L982" s="236"/>
      <c r="M982" s="234"/>
      <c r="N982" s="245"/>
      <c r="O982" s="323"/>
      <c r="Q982" s="478"/>
      <c r="T982" s="478"/>
    </row>
    <row r="983" spans="1:20" s="16" customFormat="1" ht="11.1" customHeight="1" x14ac:dyDescent="0.15">
      <c r="A983" s="358"/>
      <c r="B983" s="232"/>
      <c r="C983" s="469"/>
      <c r="D983" s="462"/>
      <c r="E983" s="24"/>
      <c r="F983" s="21"/>
      <c r="G983" s="22"/>
      <c r="H983" s="2"/>
      <c r="I983" s="339"/>
      <c r="J983" s="318"/>
      <c r="K983" s="24"/>
      <c r="L983" s="2"/>
      <c r="M983" s="233"/>
      <c r="N983" s="24"/>
      <c r="O983" s="319"/>
      <c r="P983" s="471"/>
      <c r="Q983" s="478"/>
      <c r="T983" s="478"/>
    </row>
    <row r="984" spans="1:20" s="16" customFormat="1" ht="11.1" customHeight="1" x14ac:dyDescent="0.15">
      <c r="A984" s="440"/>
      <c r="B984" s="463" t="s">
        <v>1249</v>
      </c>
      <c r="C984" s="464"/>
      <c r="D984" s="465">
        <v>1</v>
      </c>
      <c r="E984" s="246" t="s">
        <v>628</v>
      </c>
      <c r="F984" s="466"/>
      <c r="G984" s="467"/>
      <c r="H984" s="239"/>
      <c r="I984" s="468"/>
      <c r="J984" s="324">
        <v>1</v>
      </c>
      <c r="K984" s="315" t="s">
        <v>1211</v>
      </c>
      <c r="L984" s="321"/>
      <c r="M984" s="244"/>
      <c r="N984" s="23"/>
      <c r="O984" s="321"/>
      <c r="P984" s="471"/>
      <c r="Q984" s="478"/>
      <c r="R984" s="471"/>
      <c r="S984" s="484"/>
      <c r="T984" s="478"/>
    </row>
    <row r="985" spans="1:20" s="16" customFormat="1" ht="11.1" customHeight="1" x14ac:dyDescent="0.15">
      <c r="A985" s="247"/>
      <c r="B985" s="232"/>
      <c r="C985" s="461"/>
      <c r="D985" s="462"/>
      <c r="E985" s="24" t="s">
        <v>1026</v>
      </c>
      <c r="F985" s="21"/>
      <c r="G985" s="22"/>
      <c r="H985" s="2"/>
      <c r="I985" s="339"/>
      <c r="J985" s="322"/>
      <c r="K985" s="245"/>
      <c r="L985" s="236"/>
      <c r="M985" s="234"/>
      <c r="N985" s="245"/>
      <c r="O985" s="323"/>
      <c r="Q985" s="478"/>
      <c r="T985" s="478"/>
    </row>
    <row r="986" spans="1:20" s="16" customFormat="1" ht="11.1" customHeight="1" x14ac:dyDescent="0.15">
      <c r="A986" s="358"/>
      <c r="B986" s="232"/>
      <c r="C986" s="469"/>
      <c r="D986" s="462"/>
      <c r="E986" s="24"/>
      <c r="F986" s="21"/>
      <c r="G986" s="22"/>
      <c r="H986" s="2"/>
      <c r="I986" s="339"/>
      <c r="J986" s="318"/>
      <c r="K986" s="24"/>
      <c r="L986" s="2"/>
      <c r="M986" s="233"/>
      <c r="N986" s="24"/>
      <c r="O986" s="319"/>
      <c r="P986" s="471"/>
      <c r="Q986" s="478"/>
      <c r="T986" s="478"/>
    </row>
    <row r="987" spans="1:20" s="16" customFormat="1" ht="11.1" customHeight="1" x14ac:dyDescent="0.15">
      <c r="A987" s="440"/>
      <c r="B987" s="463" t="s">
        <v>1250</v>
      </c>
      <c r="C987" s="464"/>
      <c r="D987" s="465">
        <v>1</v>
      </c>
      <c r="E987" s="246" t="s">
        <v>628</v>
      </c>
      <c r="F987" s="466"/>
      <c r="G987" s="467"/>
      <c r="H987" s="239"/>
      <c r="I987" s="468"/>
      <c r="J987" s="324">
        <v>1</v>
      </c>
      <c r="K987" s="315" t="s">
        <v>1211</v>
      </c>
      <c r="L987" s="321"/>
      <c r="M987" s="244"/>
      <c r="N987" s="23"/>
      <c r="O987" s="321"/>
      <c r="P987" s="471"/>
      <c r="Q987" s="478"/>
      <c r="R987" s="471"/>
      <c r="S987" s="484"/>
      <c r="T987" s="478"/>
    </row>
    <row r="988" spans="1:20" s="16" customFormat="1" ht="11.1" customHeight="1" x14ac:dyDescent="0.15">
      <c r="A988" s="247"/>
      <c r="B988" s="232"/>
      <c r="C988" s="461"/>
      <c r="D988" s="462"/>
      <c r="E988" s="24" t="s">
        <v>1026</v>
      </c>
      <c r="F988" s="21"/>
      <c r="G988" s="22"/>
      <c r="H988" s="2"/>
      <c r="I988" s="339"/>
      <c r="J988" s="322"/>
      <c r="K988" s="245"/>
      <c r="L988" s="236"/>
      <c r="M988" s="234"/>
      <c r="N988" s="245"/>
      <c r="O988" s="323"/>
      <c r="Q988" s="478"/>
      <c r="T988" s="478"/>
    </row>
    <row r="989" spans="1:20" s="16" customFormat="1" ht="11.1" customHeight="1" x14ac:dyDescent="0.15">
      <c r="A989" s="358"/>
      <c r="B989" s="232"/>
      <c r="C989" s="469"/>
      <c r="D989" s="462"/>
      <c r="E989" s="24"/>
      <c r="F989" s="21"/>
      <c r="G989" s="22"/>
      <c r="H989" s="2"/>
      <c r="I989" s="339"/>
      <c r="J989" s="318"/>
      <c r="K989" s="24"/>
      <c r="L989" s="2"/>
      <c r="M989" s="233"/>
      <c r="N989" s="24"/>
      <c r="O989" s="319"/>
      <c r="P989" s="471"/>
      <c r="Q989" s="478"/>
      <c r="T989" s="478"/>
    </row>
    <row r="990" spans="1:20" s="16" customFormat="1" ht="11.1" customHeight="1" x14ac:dyDescent="0.15">
      <c r="A990" s="440"/>
      <c r="B990" s="463" t="s">
        <v>1251</v>
      </c>
      <c r="C990" s="464"/>
      <c r="D990" s="465">
        <v>1</v>
      </c>
      <c r="E990" s="246" t="s">
        <v>628</v>
      </c>
      <c r="F990" s="466"/>
      <c r="G990" s="467"/>
      <c r="H990" s="239"/>
      <c r="I990" s="468"/>
      <c r="J990" s="324">
        <v>1</v>
      </c>
      <c r="K990" s="315" t="s">
        <v>1211</v>
      </c>
      <c r="L990" s="321"/>
      <c r="M990" s="244"/>
      <c r="N990" s="23"/>
      <c r="O990" s="321"/>
      <c r="P990" s="471"/>
      <c r="Q990" s="478"/>
      <c r="R990" s="471"/>
      <c r="S990" s="484"/>
      <c r="T990" s="478"/>
    </row>
    <row r="991" spans="1:20" s="16" customFormat="1" ht="11.1" customHeight="1" x14ac:dyDescent="0.15">
      <c r="A991" s="247"/>
      <c r="B991" s="232"/>
      <c r="C991" s="461"/>
      <c r="D991" s="462"/>
      <c r="E991" s="24" t="s">
        <v>1026</v>
      </c>
      <c r="F991" s="21"/>
      <c r="G991" s="22"/>
      <c r="H991" s="2"/>
      <c r="I991" s="339"/>
      <c r="J991" s="322"/>
      <c r="K991" s="245"/>
      <c r="L991" s="236"/>
      <c r="M991" s="234"/>
      <c r="N991" s="245"/>
      <c r="O991" s="323"/>
      <c r="Q991" s="478"/>
      <c r="T991" s="478"/>
    </row>
    <row r="992" spans="1:20" s="16" customFormat="1" ht="11.1" customHeight="1" x14ac:dyDescent="0.15">
      <c r="A992" s="358"/>
      <c r="B992" s="232"/>
      <c r="C992" s="469"/>
      <c r="D992" s="462"/>
      <c r="E992" s="24"/>
      <c r="F992" s="21"/>
      <c r="G992" s="22"/>
      <c r="H992" s="2"/>
      <c r="I992" s="339"/>
      <c r="J992" s="318"/>
      <c r="K992" s="24"/>
      <c r="L992" s="2"/>
      <c r="M992" s="233"/>
      <c r="N992" s="24"/>
      <c r="O992" s="319"/>
      <c r="P992" s="471"/>
      <c r="Q992" s="478"/>
      <c r="T992" s="478"/>
    </row>
    <row r="993" spans="1:20" s="16" customFormat="1" ht="11.1" customHeight="1" x14ac:dyDescent="0.15">
      <c r="A993" s="440"/>
      <c r="B993" s="463" t="s">
        <v>1252</v>
      </c>
      <c r="C993" s="464"/>
      <c r="D993" s="465">
        <v>1</v>
      </c>
      <c r="E993" s="246" t="s">
        <v>628</v>
      </c>
      <c r="F993" s="466"/>
      <c r="G993" s="467"/>
      <c r="H993" s="239"/>
      <c r="I993" s="468"/>
      <c r="J993" s="324">
        <v>1</v>
      </c>
      <c r="K993" s="315" t="s">
        <v>1211</v>
      </c>
      <c r="L993" s="321"/>
      <c r="M993" s="244"/>
      <c r="N993" s="23"/>
      <c r="O993" s="321"/>
      <c r="P993" s="471"/>
      <c r="Q993" s="478"/>
      <c r="R993" s="471"/>
      <c r="S993" s="484"/>
      <c r="T993" s="478"/>
    </row>
    <row r="994" spans="1:20" s="16" customFormat="1" ht="11.1" customHeight="1" x14ac:dyDescent="0.15">
      <c r="A994" s="247"/>
      <c r="B994" s="232"/>
      <c r="C994" s="461"/>
      <c r="D994" s="462"/>
      <c r="E994" s="24" t="s">
        <v>1026</v>
      </c>
      <c r="F994" s="21"/>
      <c r="G994" s="22"/>
      <c r="H994" s="2"/>
      <c r="I994" s="339"/>
      <c r="J994" s="322"/>
      <c r="K994" s="245"/>
      <c r="L994" s="236"/>
      <c r="M994" s="234"/>
      <c r="N994" s="245"/>
      <c r="O994" s="323"/>
      <c r="Q994" s="478"/>
      <c r="T994" s="478"/>
    </row>
    <row r="995" spans="1:20" s="16" customFormat="1" ht="11.1" customHeight="1" x14ac:dyDescent="0.15">
      <c r="A995" s="358"/>
      <c r="B995" s="232"/>
      <c r="C995" s="469"/>
      <c r="D995" s="462"/>
      <c r="E995" s="24"/>
      <c r="F995" s="21"/>
      <c r="G995" s="22"/>
      <c r="H995" s="2"/>
      <c r="I995" s="339"/>
      <c r="J995" s="318"/>
      <c r="K995" s="24"/>
      <c r="L995" s="2"/>
      <c r="M995" s="233"/>
      <c r="N995" s="24"/>
      <c r="O995" s="319"/>
      <c r="Q995" s="478"/>
      <c r="T995" s="478"/>
    </row>
    <row r="996" spans="1:20" s="16" customFormat="1" ht="11.1" customHeight="1" x14ac:dyDescent="0.15">
      <c r="A996" s="440"/>
      <c r="B996" s="463" t="s">
        <v>1253</v>
      </c>
      <c r="C996" s="464" t="s">
        <v>1256</v>
      </c>
      <c r="D996" s="465">
        <v>12</v>
      </c>
      <c r="E996" s="246" t="s">
        <v>628</v>
      </c>
      <c r="F996" s="466"/>
      <c r="G996" s="467"/>
      <c r="H996" s="239"/>
      <c r="I996" s="468"/>
      <c r="J996" s="324">
        <v>12</v>
      </c>
      <c r="K996" s="315" t="s">
        <v>1211</v>
      </c>
      <c r="L996" s="321"/>
      <c r="M996" s="317"/>
      <c r="N996" s="315"/>
      <c r="O996" s="325"/>
      <c r="P996" s="471"/>
      <c r="Q996" s="478"/>
      <c r="R996" s="470"/>
      <c r="T996" s="478"/>
    </row>
    <row r="997" spans="1:20" s="16" customFormat="1" ht="11.1" customHeight="1" x14ac:dyDescent="0.15">
      <c r="A997" s="247"/>
      <c r="B997" s="232"/>
      <c r="C997" s="461"/>
      <c r="D997" s="462"/>
      <c r="E997" s="24" t="s">
        <v>1026</v>
      </c>
      <c r="F997" s="21"/>
      <c r="G997" s="22"/>
      <c r="H997" s="2"/>
      <c r="I997" s="339"/>
      <c r="J997" s="322"/>
      <c r="K997" s="245"/>
      <c r="L997" s="236"/>
      <c r="M997" s="234"/>
      <c r="N997" s="245"/>
      <c r="O997" s="323"/>
      <c r="Q997" s="478"/>
      <c r="T997" s="478"/>
    </row>
    <row r="998" spans="1:20" s="16" customFormat="1" ht="11.1" customHeight="1" x14ac:dyDescent="0.15">
      <c r="A998" s="358"/>
      <c r="B998" s="232"/>
      <c r="C998" s="469"/>
      <c r="D998" s="462"/>
      <c r="E998" s="24"/>
      <c r="F998" s="21"/>
      <c r="G998" s="22"/>
      <c r="H998" s="2"/>
      <c r="I998" s="339"/>
      <c r="J998" s="318"/>
      <c r="K998" s="24"/>
      <c r="L998" s="2"/>
      <c r="M998" s="233"/>
      <c r="N998" s="24"/>
      <c r="O998" s="319"/>
      <c r="Q998" s="478"/>
      <c r="T998" s="478"/>
    </row>
    <row r="999" spans="1:20" s="16" customFormat="1" ht="11.1" customHeight="1" x14ac:dyDescent="0.15">
      <c r="A999" s="440"/>
      <c r="B999" s="463" t="s">
        <v>1254</v>
      </c>
      <c r="C999" s="464" t="s">
        <v>1255</v>
      </c>
      <c r="D999" s="465">
        <v>2</v>
      </c>
      <c r="E999" s="246" t="s">
        <v>628</v>
      </c>
      <c r="F999" s="466"/>
      <c r="G999" s="467"/>
      <c r="H999" s="239"/>
      <c r="I999" s="468"/>
      <c r="J999" s="324">
        <v>2</v>
      </c>
      <c r="K999" s="315" t="s">
        <v>1211</v>
      </c>
      <c r="L999" s="321"/>
      <c r="M999" s="317"/>
      <c r="N999" s="315"/>
      <c r="O999" s="325"/>
      <c r="P999" s="471"/>
      <c r="Q999" s="478"/>
      <c r="R999" s="470"/>
      <c r="T999" s="478"/>
    </row>
    <row r="1000" spans="1:20" s="16" customFormat="1" ht="11.1" customHeight="1" x14ac:dyDescent="0.15">
      <c r="A1000" s="247"/>
      <c r="B1000" s="232"/>
      <c r="C1000" s="461"/>
      <c r="D1000" s="462"/>
      <c r="E1000" s="24" t="s">
        <v>1026</v>
      </c>
      <c r="F1000" s="21"/>
      <c r="G1000" s="22"/>
      <c r="H1000" s="2"/>
      <c r="I1000" s="339"/>
      <c r="J1000" s="322"/>
      <c r="K1000" s="245"/>
      <c r="L1000" s="236"/>
      <c r="M1000" s="234"/>
      <c r="N1000" s="245"/>
      <c r="O1000" s="323"/>
      <c r="Q1000" s="478"/>
      <c r="T1000" s="478"/>
    </row>
    <row r="1001" spans="1:20" s="16" customFormat="1" ht="11.1" customHeight="1" x14ac:dyDescent="0.15">
      <c r="A1001" s="358"/>
      <c r="B1001" s="232"/>
      <c r="C1001" s="469"/>
      <c r="D1001" s="462"/>
      <c r="E1001" s="24"/>
      <c r="F1001" s="21"/>
      <c r="G1001" s="22"/>
      <c r="H1001" s="2"/>
      <c r="I1001" s="339"/>
      <c r="J1001" s="318"/>
      <c r="K1001" s="24"/>
      <c r="L1001" s="2"/>
      <c r="M1001" s="233"/>
      <c r="N1001" s="24"/>
      <c r="O1001" s="319"/>
      <c r="Q1001" s="478"/>
      <c r="T1001" s="478"/>
    </row>
    <row r="1002" spans="1:20" s="16" customFormat="1" ht="11.1" customHeight="1" x14ac:dyDescent="0.15">
      <c r="A1002" s="440"/>
      <c r="B1002" s="463" t="s">
        <v>1254</v>
      </c>
      <c r="C1002" s="464" t="s">
        <v>1257</v>
      </c>
      <c r="D1002" s="465">
        <v>4</v>
      </c>
      <c r="E1002" s="246" t="s">
        <v>628</v>
      </c>
      <c r="F1002" s="466"/>
      <c r="G1002" s="467"/>
      <c r="H1002" s="239"/>
      <c r="I1002" s="468"/>
      <c r="J1002" s="324">
        <v>4</v>
      </c>
      <c r="K1002" s="315" t="s">
        <v>1211</v>
      </c>
      <c r="L1002" s="321"/>
      <c r="M1002" s="317"/>
      <c r="N1002" s="315"/>
      <c r="O1002" s="325"/>
      <c r="P1002" s="471"/>
      <c r="Q1002" s="478"/>
      <c r="R1002" s="470"/>
      <c r="T1002" s="478"/>
    </row>
    <row r="1003" spans="1:20" s="16" customFormat="1" ht="11.1" customHeight="1" x14ac:dyDescent="0.15">
      <c r="A1003" s="247"/>
      <c r="B1003" s="232"/>
      <c r="C1003" s="461"/>
      <c r="D1003" s="462"/>
      <c r="E1003" s="24" t="s">
        <v>1026</v>
      </c>
      <c r="F1003" s="21"/>
      <c r="G1003" s="22"/>
      <c r="H1003" s="2"/>
      <c r="I1003" s="339"/>
      <c r="J1003" s="322"/>
      <c r="K1003" s="245"/>
      <c r="L1003" s="236"/>
      <c r="M1003" s="234"/>
      <c r="N1003" s="235"/>
      <c r="O1003" s="323"/>
      <c r="Q1003" s="478"/>
      <c r="T1003" s="478"/>
    </row>
    <row r="1004" spans="1:20" s="16" customFormat="1" ht="11.1" customHeight="1" x14ac:dyDescent="0.15">
      <c r="A1004" s="358"/>
      <c r="B1004" s="232"/>
      <c r="C1004" s="469"/>
      <c r="D1004" s="462"/>
      <c r="E1004" s="24"/>
      <c r="F1004" s="21"/>
      <c r="G1004" s="22"/>
      <c r="H1004" s="2"/>
      <c r="I1004" s="339"/>
      <c r="J1004" s="318"/>
      <c r="K1004" s="24"/>
      <c r="L1004" s="2"/>
      <c r="M1004" s="233"/>
      <c r="N1004" s="232"/>
      <c r="O1004" s="319"/>
      <c r="Q1004" s="478"/>
      <c r="T1004" s="478"/>
    </row>
    <row r="1005" spans="1:20" s="16" customFormat="1" ht="11.1" customHeight="1" x14ac:dyDescent="0.15">
      <c r="A1005" s="440"/>
      <c r="B1005" s="463" t="s">
        <v>1258</v>
      </c>
      <c r="C1005" s="464" t="s">
        <v>1259</v>
      </c>
      <c r="D1005" s="465">
        <v>1</v>
      </c>
      <c r="E1005" s="246" t="s">
        <v>628</v>
      </c>
      <c r="F1005" s="466"/>
      <c r="G1005" s="467"/>
      <c r="H1005" s="239"/>
      <c r="I1005" s="468"/>
      <c r="J1005" s="324">
        <v>1</v>
      </c>
      <c r="K1005" s="315" t="s">
        <v>1211</v>
      </c>
      <c r="L1005" s="321"/>
      <c r="M1005" s="237"/>
      <c r="N1005" s="238"/>
      <c r="O1005" s="330"/>
      <c r="Q1005" s="478"/>
      <c r="T1005" s="478"/>
    </row>
    <row r="1006" spans="1:20" s="16" customFormat="1" ht="11.1" customHeight="1" x14ac:dyDescent="0.15">
      <c r="A1006" s="247"/>
      <c r="B1006" s="232"/>
      <c r="C1006" s="461"/>
      <c r="D1006" s="462"/>
      <c r="E1006" s="24" t="s">
        <v>1026</v>
      </c>
      <c r="F1006" s="21"/>
      <c r="G1006" s="22"/>
      <c r="H1006" s="2"/>
      <c r="I1006" s="339"/>
      <c r="J1006" s="322"/>
      <c r="K1006" s="245"/>
      <c r="L1006" s="236"/>
      <c r="M1006" s="234"/>
      <c r="N1006" s="235"/>
      <c r="O1006" s="323"/>
      <c r="Q1006" s="478"/>
      <c r="T1006" s="478"/>
    </row>
    <row r="1007" spans="1:20" s="16" customFormat="1" ht="11.1" customHeight="1" x14ac:dyDescent="0.15">
      <c r="A1007" s="358"/>
      <c r="B1007" s="232"/>
      <c r="C1007" s="469"/>
      <c r="D1007" s="462"/>
      <c r="E1007" s="24"/>
      <c r="F1007" s="21"/>
      <c r="G1007" s="22"/>
      <c r="H1007" s="2"/>
      <c r="I1007" s="339"/>
      <c r="J1007" s="318"/>
      <c r="K1007" s="24"/>
      <c r="L1007" s="2"/>
      <c r="M1007" s="233"/>
      <c r="N1007" s="232"/>
      <c r="O1007" s="319"/>
      <c r="Q1007" s="478"/>
      <c r="T1007" s="478"/>
    </row>
    <row r="1008" spans="1:20" s="16" customFormat="1" ht="11.1" customHeight="1" x14ac:dyDescent="0.15">
      <c r="A1008" s="440"/>
      <c r="B1008" s="463" t="s">
        <v>1260</v>
      </c>
      <c r="C1008" s="464" t="s">
        <v>1259</v>
      </c>
      <c r="D1008" s="465">
        <v>1</v>
      </c>
      <c r="E1008" s="246" t="s">
        <v>628</v>
      </c>
      <c r="F1008" s="466"/>
      <c r="G1008" s="467"/>
      <c r="H1008" s="239"/>
      <c r="I1008" s="468"/>
      <c r="J1008" s="324">
        <v>1</v>
      </c>
      <c r="K1008" s="315" t="s">
        <v>1211</v>
      </c>
      <c r="L1008" s="321"/>
      <c r="M1008" s="237"/>
      <c r="N1008" s="238"/>
      <c r="O1008" s="330"/>
      <c r="Q1008" s="478"/>
      <c r="T1008" s="478"/>
    </row>
    <row r="1009" spans="1:20" s="16" customFormat="1" ht="11.1" customHeight="1" x14ac:dyDescent="0.15">
      <c r="A1009" s="247"/>
      <c r="B1009" s="232"/>
      <c r="C1009" s="461"/>
      <c r="D1009" s="462"/>
      <c r="E1009" s="24" t="s">
        <v>1026</v>
      </c>
      <c r="F1009" s="21"/>
      <c r="G1009" s="22"/>
      <c r="H1009" s="2"/>
      <c r="I1009" s="339"/>
      <c r="J1009" s="322"/>
      <c r="K1009" s="245"/>
      <c r="L1009" s="236"/>
      <c r="M1009" s="234"/>
      <c r="N1009" s="235"/>
      <c r="O1009" s="323"/>
      <c r="Q1009" s="478"/>
      <c r="T1009" s="478"/>
    </row>
    <row r="1010" spans="1:20" s="16" customFormat="1" ht="11.1" customHeight="1" x14ac:dyDescent="0.15">
      <c r="A1010" s="358"/>
      <c r="B1010" s="232"/>
      <c r="C1010" s="469"/>
      <c r="D1010" s="462"/>
      <c r="E1010" s="24"/>
      <c r="F1010" s="21"/>
      <c r="G1010" s="22"/>
      <c r="H1010" s="2"/>
      <c r="I1010" s="339"/>
      <c r="J1010" s="318"/>
      <c r="K1010" s="24"/>
      <c r="L1010" s="2"/>
      <c r="M1010" s="233"/>
      <c r="N1010" s="232"/>
      <c r="O1010" s="319"/>
      <c r="Q1010" s="478"/>
      <c r="T1010" s="478"/>
    </row>
    <row r="1011" spans="1:20" s="16" customFormat="1" ht="11.1" customHeight="1" x14ac:dyDescent="0.15">
      <c r="A1011" s="440"/>
      <c r="B1011" s="463" t="s">
        <v>1261</v>
      </c>
      <c r="C1011" s="464" t="s">
        <v>1259</v>
      </c>
      <c r="D1011" s="465">
        <v>26</v>
      </c>
      <c r="E1011" s="246" t="s">
        <v>628</v>
      </c>
      <c r="F1011" s="466"/>
      <c r="G1011" s="467"/>
      <c r="H1011" s="239"/>
      <c r="I1011" s="468"/>
      <c r="J1011" s="324">
        <v>26</v>
      </c>
      <c r="K1011" s="315" t="s">
        <v>1211</v>
      </c>
      <c r="L1011" s="321"/>
      <c r="M1011" s="237"/>
      <c r="N1011" s="238"/>
      <c r="O1011" s="330"/>
      <c r="Q1011" s="478"/>
      <c r="T1011" s="478"/>
    </row>
    <row r="1012" spans="1:20" s="16" customFormat="1" ht="11.1" customHeight="1" x14ac:dyDescent="0.15">
      <c r="A1012" s="247"/>
      <c r="B1012" s="232"/>
      <c r="C1012" s="461"/>
      <c r="D1012" s="462"/>
      <c r="E1012" s="24" t="s">
        <v>1026</v>
      </c>
      <c r="F1012" s="21"/>
      <c r="G1012" s="22"/>
      <c r="H1012" s="2"/>
      <c r="I1012" s="339"/>
      <c r="J1012" s="322"/>
      <c r="K1012" s="245"/>
      <c r="L1012" s="236"/>
      <c r="M1012" s="234"/>
      <c r="N1012" s="235"/>
      <c r="O1012" s="323"/>
      <c r="Q1012" s="478"/>
      <c r="T1012" s="478"/>
    </row>
    <row r="1013" spans="1:20" s="16" customFormat="1" ht="11.1" customHeight="1" x14ac:dyDescent="0.15">
      <c r="A1013" s="358"/>
      <c r="B1013" s="232"/>
      <c r="C1013" s="469"/>
      <c r="D1013" s="462"/>
      <c r="E1013" s="24"/>
      <c r="F1013" s="21"/>
      <c r="G1013" s="22"/>
      <c r="H1013" s="2"/>
      <c r="I1013" s="339"/>
      <c r="J1013" s="318"/>
      <c r="K1013" s="24"/>
      <c r="L1013" s="2"/>
      <c r="M1013" s="233"/>
      <c r="N1013" s="232"/>
      <c r="O1013" s="319"/>
      <c r="Q1013" s="478"/>
      <c r="T1013" s="478"/>
    </row>
    <row r="1014" spans="1:20" s="16" customFormat="1" ht="11.1" customHeight="1" x14ac:dyDescent="0.15">
      <c r="A1014" s="440"/>
      <c r="B1014" s="463" t="s">
        <v>1262</v>
      </c>
      <c r="C1014" s="464" t="s">
        <v>1263</v>
      </c>
      <c r="D1014" s="465">
        <v>14</v>
      </c>
      <c r="E1014" s="246" t="s">
        <v>628</v>
      </c>
      <c r="F1014" s="466"/>
      <c r="G1014" s="467"/>
      <c r="H1014" s="239"/>
      <c r="I1014" s="468"/>
      <c r="J1014" s="324">
        <v>14</v>
      </c>
      <c r="K1014" s="315" t="s">
        <v>1211</v>
      </c>
      <c r="L1014" s="321"/>
      <c r="M1014" s="237"/>
      <c r="N1014" s="238"/>
      <c r="O1014" s="330"/>
      <c r="Q1014" s="478"/>
      <c r="T1014" s="478"/>
    </row>
    <row r="1015" spans="1:20" s="16" customFormat="1" ht="11.1" customHeight="1" x14ac:dyDescent="0.15">
      <c r="A1015" s="247"/>
      <c r="B1015" s="232"/>
      <c r="C1015" s="461"/>
      <c r="D1015" s="462"/>
      <c r="E1015" s="24" t="s">
        <v>1026</v>
      </c>
      <c r="F1015" s="21"/>
      <c r="G1015" s="22"/>
      <c r="H1015" s="2"/>
      <c r="I1015" s="339"/>
      <c r="J1015" s="322"/>
      <c r="K1015" s="245"/>
      <c r="L1015" s="236"/>
      <c r="M1015" s="234"/>
      <c r="N1015" s="235"/>
      <c r="O1015" s="323"/>
      <c r="Q1015" s="478"/>
      <c r="T1015" s="478"/>
    </row>
    <row r="1016" spans="1:20" s="16" customFormat="1" ht="11.1" customHeight="1" x14ac:dyDescent="0.15">
      <c r="A1016" s="358"/>
      <c r="B1016" s="232"/>
      <c r="C1016" s="469"/>
      <c r="D1016" s="462"/>
      <c r="E1016" s="24"/>
      <c r="F1016" s="21"/>
      <c r="G1016" s="22"/>
      <c r="H1016" s="2"/>
      <c r="I1016" s="339"/>
      <c r="J1016" s="318"/>
      <c r="K1016" s="24"/>
      <c r="L1016" s="2"/>
      <c r="M1016" s="233"/>
      <c r="N1016" s="232"/>
      <c r="O1016" s="319"/>
      <c r="Q1016" s="478"/>
      <c r="T1016" s="478"/>
    </row>
    <row r="1017" spans="1:20" s="16" customFormat="1" ht="11.1" customHeight="1" x14ac:dyDescent="0.15">
      <c r="A1017" s="440"/>
      <c r="B1017" s="463" t="s">
        <v>1264</v>
      </c>
      <c r="C1017" s="464"/>
      <c r="D1017" s="465">
        <v>1</v>
      </c>
      <c r="E1017" s="246" t="s">
        <v>628</v>
      </c>
      <c r="F1017" s="466"/>
      <c r="G1017" s="467"/>
      <c r="H1017" s="239"/>
      <c r="I1017" s="468"/>
      <c r="J1017" s="324">
        <v>1</v>
      </c>
      <c r="K1017" s="315" t="s">
        <v>1211</v>
      </c>
      <c r="L1017" s="321"/>
      <c r="M1017" s="237"/>
      <c r="N1017" s="238"/>
      <c r="O1017" s="330"/>
      <c r="Q1017" s="478"/>
      <c r="T1017" s="478"/>
    </row>
    <row r="1018" spans="1:20" s="16" customFormat="1" ht="11.1" customHeight="1" x14ac:dyDescent="0.15">
      <c r="A1018" s="247"/>
      <c r="B1018" s="232"/>
      <c r="C1018" s="461"/>
      <c r="D1018" s="462"/>
      <c r="E1018" s="24" t="s">
        <v>1026</v>
      </c>
      <c r="F1018" s="21"/>
      <c r="G1018" s="22"/>
      <c r="H1018" s="2"/>
      <c r="I1018" s="339"/>
      <c r="J1018" s="322"/>
      <c r="K1018" s="245"/>
      <c r="L1018" s="236"/>
      <c r="M1018" s="234"/>
      <c r="N1018" s="235"/>
      <c r="O1018" s="323"/>
      <c r="Q1018" s="478"/>
      <c r="T1018" s="478"/>
    </row>
    <row r="1019" spans="1:20" s="16" customFormat="1" ht="11.1" customHeight="1" x14ac:dyDescent="0.15">
      <c r="A1019" s="358"/>
      <c r="B1019" s="232"/>
      <c r="C1019" s="469"/>
      <c r="D1019" s="462"/>
      <c r="E1019" s="24"/>
      <c r="F1019" s="21"/>
      <c r="G1019" s="22"/>
      <c r="H1019" s="2"/>
      <c r="I1019" s="339"/>
      <c r="J1019" s="318"/>
      <c r="K1019" s="24"/>
      <c r="L1019" s="2"/>
      <c r="M1019" s="398"/>
      <c r="N1019" s="359"/>
      <c r="O1019" s="447"/>
      <c r="Q1019" s="478"/>
      <c r="T1019" s="478"/>
    </row>
    <row r="1020" spans="1:20" s="16" customFormat="1" ht="11.1" customHeight="1" x14ac:dyDescent="0.15">
      <c r="A1020" s="440"/>
      <c r="B1020" s="463" t="s">
        <v>1265</v>
      </c>
      <c r="C1020" s="464" t="s">
        <v>1266</v>
      </c>
      <c r="D1020" s="465">
        <v>2</v>
      </c>
      <c r="E1020" s="246" t="s">
        <v>628</v>
      </c>
      <c r="F1020" s="466"/>
      <c r="G1020" s="467"/>
      <c r="H1020" s="239"/>
      <c r="I1020" s="468"/>
      <c r="J1020" s="324">
        <v>2</v>
      </c>
      <c r="K1020" s="315" t="s">
        <v>1211</v>
      </c>
      <c r="L1020" s="321"/>
      <c r="M1020" s="237"/>
      <c r="N1020" s="238"/>
      <c r="O1020" s="330"/>
      <c r="Q1020" s="478"/>
      <c r="T1020" s="478"/>
    </row>
    <row r="1021" spans="1:20" s="16" customFormat="1" ht="11.1" customHeight="1" x14ac:dyDescent="0.15">
      <c r="A1021" s="441"/>
      <c r="B1021" s="442"/>
      <c r="C1021" s="443"/>
      <c r="D1021" s="435"/>
      <c r="E1021" s="387"/>
      <c r="F1021" s="388"/>
      <c r="G1021" s="389"/>
      <c r="H1021" s="444"/>
      <c r="I1021" s="391"/>
      <c r="J1021" s="427"/>
      <c r="K1021" s="387"/>
      <c r="L1021" s="390"/>
      <c r="M1021" s="398"/>
      <c r="N1021" s="359"/>
      <c r="O1021" s="399"/>
      <c r="Q1021" s="478"/>
      <c r="T1021" s="478"/>
    </row>
    <row r="1022" spans="1:20" s="16" customFormat="1" ht="11.1" customHeight="1" x14ac:dyDescent="0.15">
      <c r="A1022" s="247"/>
      <c r="B1022" s="445"/>
      <c r="C1022" s="443"/>
      <c r="D1022" s="435"/>
      <c r="E1022" s="387"/>
      <c r="F1022" s="388"/>
      <c r="G1022" s="389"/>
      <c r="H1022" s="390"/>
      <c r="I1022" s="391"/>
      <c r="J1022" s="427"/>
      <c r="K1022" s="387"/>
      <c r="L1022" s="389"/>
      <c r="M1022" s="398"/>
      <c r="N1022" s="359"/>
      <c r="O1022" s="482"/>
      <c r="Q1022" s="478"/>
      <c r="T1022" s="478"/>
    </row>
    <row r="1023" spans="1:20" s="16" customFormat="1" ht="11.1" customHeight="1" x14ac:dyDescent="0.15">
      <c r="A1023" s="448"/>
      <c r="B1023" s="449"/>
      <c r="C1023" s="450"/>
      <c r="D1023" s="451"/>
      <c r="E1023" s="452"/>
      <c r="F1023" s="453"/>
      <c r="G1023" s="454"/>
      <c r="H1023" s="455"/>
      <c r="I1023" s="456"/>
      <c r="J1023" s="457"/>
      <c r="K1023" s="452"/>
      <c r="L1023" s="455"/>
      <c r="M1023" s="458"/>
      <c r="N1023" s="459"/>
      <c r="O1023" s="460"/>
      <c r="Q1023" s="478"/>
      <c r="T1023" s="478"/>
    </row>
    <row r="1024" spans="1:20" s="3" customFormat="1" ht="13.5" x14ac:dyDescent="0.15">
      <c r="A1024" s="1"/>
      <c r="B1024" s="2"/>
      <c r="C1024" s="240"/>
      <c r="D1024" s="4"/>
      <c r="E1024" s="5"/>
      <c r="F1024" s="6"/>
      <c r="G1024" s="7"/>
      <c r="H1024" s="8"/>
      <c r="I1024" s="9"/>
      <c r="K1024" s="5"/>
      <c r="N1024" s="8" t="s">
        <v>581</v>
      </c>
      <c r="O1024" s="5">
        <v>21</v>
      </c>
      <c r="P1024" s="472"/>
      <c r="Q1024" s="476"/>
      <c r="T1024" s="476"/>
    </row>
    <row r="1025" spans="1:20" s="10" customFormat="1" ht="30" customHeight="1" x14ac:dyDescent="0.15">
      <c r="A1025" s="1089" t="s">
        <v>1800</v>
      </c>
      <c r="B1025" s="1090"/>
      <c r="C1025" s="1090"/>
      <c r="D1025" s="1090"/>
      <c r="E1025" s="1090"/>
      <c r="F1025" s="1090"/>
      <c r="G1025" s="1090"/>
      <c r="H1025" s="1090"/>
      <c r="I1025" s="1090"/>
      <c r="J1025" s="1090"/>
      <c r="K1025" s="1090"/>
      <c r="L1025" s="1090"/>
      <c r="M1025" s="1090"/>
      <c r="N1025" s="1090"/>
      <c r="O1025" s="1091"/>
      <c r="P1025" s="473"/>
      <c r="Q1025" s="477"/>
      <c r="T1025" s="477"/>
    </row>
    <row r="1026" spans="1:20" s="10" customFormat="1" ht="13.5" customHeight="1" x14ac:dyDescent="0.15">
      <c r="A1026" s="274"/>
      <c r="B1026" s="27" t="s">
        <v>1828</v>
      </c>
      <c r="C1026" s="275"/>
      <c r="D1026" s="275"/>
      <c r="E1026" s="275"/>
      <c r="F1026" s="275"/>
      <c r="G1026" s="275"/>
      <c r="H1026" s="275"/>
      <c r="I1026" s="275"/>
      <c r="J1026" s="275"/>
      <c r="K1026" s="275"/>
      <c r="L1026" s="275"/>
      <c r="M1026" s="275"/>
      <c r="N1026" s="275"/>
      <c r="O1026" s="276"/>
      <c r="P1026" s="473"/>
      <c r="Q1026" s="477"/>
      <c r="T1026" s="477"/>
    </row>
    <row r="1027" spans="1:20" s="10" customFormat="1" ht="15.95" customHeight="1" x14ac:dyDescent="0.15">
      <c r="A1027" s="1092" t="s">
        <v>6</v>
      </c>
      <c r="B1027" s="1095" t="s">
        <v>34</v>
      </c>
      <c r="C1027" s="1098" t="s">
        <v>9</v>
      </c>
      <c r="D1027" s="1101" t="s">
        <v>1850</v>
      </c>
      <c r="E1027" s="1102"/>
      <c r="F1027" s="1102"/>
      <c r="G1027" s="1102"/>
      <c r="H1027" s="1102"/>
      <c r="I1027" s="1103"/>
      <c r="J1027" s="1101" t="s">
        <v>1851</v>
      </c>
      <c r="K1027" s="1102"/>
      <c r="L1027" s="1107"/>
      <c r="M1027" s="1109" t="s">
        <v>1852</v>
      </c>
      <c r="N1027" s="1102"/>
      <c r="O1027" s="1103"/>
      <c r="P1027" s="473"/>
      <c r="Q1027" s="477"/>
      <c r="T1027" s="477"/>
    </row>
    <row r="1028" spans="1:20" s="10" customFormat="1" ht="15.95" customHeight="1" x14ac:dyDescent="0.15">
      <c r="A1028" s="1093"/>
      <c r="B1028" s="1096"/>
      <c r="C1028" s="1099"/>
      <c r="D1028" s="1104"/>
      <c r="E1028" s="1105"/>
      <c r="F1028" s="1105"/>
      <c r="G1028" s="1105"/>
      <c r="H1028" s="1105"/>
      <c r="I1028" s="1106"/>
      <c r="J1028" s="1104"/>
      <c r="K1028" s="1105"/>
      <c r="L1028" s="1108"/>
      <c r="M1028" s="1110"/>
      <c r="N1028" s="1105"/>
      <c r="O1028" s="1106"/>
      <c r="P1028" s="473"/>
      <c r="Q1028" s="477"/>
      <c r="T1028" s="477"/>
    </row>
    <row r="1029" spans="1:20" s="3" customFormat="1" ht="15.95" customHeight="1" x14ac:dyDescent="0.15">
      <c r="A1029" s="1094"/>
      <c r="B1029" s="1097"/>
      <c r="C1029" s="1100"/>
      <c r="D1029" s="334" t="s">
        <v>4</v>
      </c>
      <c r="E1029" s="296" t="s">
        <v>5</v>
      </c>
      <c r="F1029" s="297"/>
      <c r="G1029" s="298"/>
      <c r="H1029" s="1111"/>
      <c r="I1029" s="1112"/>
      <c r="J1029" s="326" t="s">
        <v>4</v>
      </c>
      <c r="K1029" s="296" t="s">
        <v>5</v>
      </c>
      <c r="L1029" s="299"/>
      <c r="M1029" s="300" t="s">
        <v>4</v>
      </c>
      <c r="N1029" s="296" t="s">
        <v>5</v>
      </c>
      <c r="O1029" s="327"/>
      <c r="P1029" s="472"/>
      <c r="Q1029" s="476"/>
      <c r="T1029" s="476"/>
    </row>
    <row r="1030" spans="1:20" s="16" customFormat="1" ht="11.1" customHeight="1" x14ac:dyDescent="0.15">
      <c r="A1030" s="66"/>
      <c r="B1030" s="232"/>
      <c r="C1030" s="461"/>
      <c r="D1030" s="462"/>
      <c r="E1030" s="24"/>
      <c r="F1030" s="21"/>
      <c r="G1030" s="22"/>
      <c r="H1030" s="2"/>
      <c r="I1030" s="339"/>
      <c r="J1030" s="322"/>
      <c r="K1030" s="245"/>
      <c r="L1030" s="236"/>
      <c r="M1030" s="234"/>
      <c r="N1030" s="245"/>
      <c r="O1030" s="323"/>
      <c r="Q1030" s="478"/>
      <c r="T1030" s="478"/>
    </row>
    <row r="1031" spans="1:20" s="16" customFormat="1" ht="11.1" customHeight="1" x14ac:dyDescent="0.15">
      <c r="A1031" s="481"/>
      <c r="B1031" s="232"/>
      <c r="C1031" s="461"/>
      <c r="D1031" s="462"/>
      <c r="E1031" s="24"/>
      <c r="F1031" s="21"/>
      <c r="G1031" s="22"/>
      <c r="H1031" s="2"/>
      <c r="I1031" s="339"/>
      <c r="J1031" s="318"/>
      <c r="K1031" s="24"/>
      <c r="L1031" s="2"/>
      <c r="M1031" s="233"/>
      <c r="N1031" s="24"/>
      <c r="O1031" s="319"/>
      <c r="Q1031" s="478"/>
      <c r="T1031" s="478"/>
    </row>
    <row r="1032" spans="1:20" s="16" customFormat="1" ht="11.1" customHeight="1" x14ac:dyDescent="0.15">
      <c r="A1032" s="360" t="s">
        <v>977</v>
      </c>
      <c r="B1032" s="361" t="s">
        <v>979</v>
      </c>
      <c r="C1032" s="474"/>
      <c r="D1032" s="465"/>
      <c r="E1032" s="246"/>
      <c r="F1032" s="466"/>
      <c r="G1032" s="467"/>
      <c r="H1032" s="239"/>
      <c r="I1032" s="468"/>
      <c r="J1032" s="324"/>
      <c r="K1032" s="315"/>
      <c r="L1032" s="316"/>
      <c r="M1032" s="317"/>
      <c r="N1032" s="315"/>
      <c r="O1032" s="325"/>
      <c r="P1032" s="471"/>
      <c r="Q1032" s="478"/>
      <c r="R1032" s="470"/>
      <c r="T1032" s="478"/>
    </row>
    <row r="1033" spans="1:20" s="16" customFormat="1" ht="11.1" customHeight="1" x14ac:dyDescent="0.15">
      <c r="A1033" s="247"/>
      <c r="B1033" s="232"/>
      <c r="C1033" s="461"/>
      <c r="D1033" s="462"/>
      <c r="E1033" s="24" t="s">
        <v>1026</v>
      </c>
      <c r="F1033" s="21"/>
      <c r="G1033" s="22"/>
      <c r="H1033" s="2"/>
      <c r="I1033" s="339"/>
      <c r="J1033" s="322"/>
      <c r="K1033" s="245"/>
      <c r="L1033" s="236"/>
      <c r="M1033" s="234"/>
      <c r="N1033" s="235"/>
      <c r="O1033" s="323"/>
      <c r="Q1033" s="478"/>
      <c r="T1033" s="478"/>
    </row>
    <row r="1034" spans="1:20" s="16" customFormat="1" ht="11.1" customHeight="1" x14ac:dyDescent="0.15">
      <c r="A1034" s="358"/>
      <c r="B1034" s="232"/>
      <c r="C1034" s="469"/>
      <c r="D1034" s="462"/>
      <c r="E1034" s="24"/>
      <c r="F1034" s="21"/>
      <c r="G1034" s="22"/>
      <c r="H1034" s="2"/>
      <c r="I1034" s="339"/>
      <c r="J1034" s="318"/>
      <c r="K1034" s="24"/>
      <c r="L1034" s="2"/>
      <c r="M1034" s="398"/>
      <c r="N1034" s="359"/>
      <c r="O1034" s="447"/>
      <c r="P1034" s="471"/>
      <c r="Q1034" s="478"/>
      <c r="T1034" s="478"/>
    </row>
    <row r="1035" spans="1:20" s="16" customFormat="1" ht="11.1" customHeight="1" x14ac:dyDescent="0.15">
      <c r="A1035" s="440"/>
      <c r="B1035" s="463" t="s">
        <v>1265</v>
      </c>
      <c r="C1035" s="464" t="s">
        <v>1267</v>
      </c>
      <c r="D1035" s="465">
        <v>26</v>
      </c>
      <c r="E1035" s="246" t="s">
        <v>628</v>
      </c>
      <c r="F1035" s="466"/>
      <c r="G1035" s="467"/>
      <c r="H1035" s="239"/>
      <c r="I1035" s="468"/>
      <c r="J1035" s="324">
        <v>26</v>
      </c>
      <c r="K1035" s="315" t="s">
        <v>1211</v>
      </c>
      <c r="L1035" s="321"/>
      <c r="M1035" s="237"/>
      <c r="N1035" s="238"/>
      <c r="O1035" s="330"/>
      <c r="P1035" s="471"/>
      <c r="Q1035" s="478"/>
      <c r="R1035" s="471"/>
      <c r="S1035" s="484"/>
      <c r="T1035" s="478"/>
    </row>
    <row r="1036" spans="1:20" s="16" customFormat="1" ht="11.1" customHeight="1" x14ac:dyDescent="0.15">
      <c r="A1036" s="247"/>
      <c r="B1036" s="232"/>
      <c r="C1036" s="461"/>
      <c r="D1036" s="462"/>
      <c r="E1036" s="24"/>
      <c r="F1036" s="21"/>
      <c r="G1036" s="22"/>
      <c r="H1036" s="2"/>
      <c r="I1036" s="339"/>
      <c r="J1036" s="322"/>
      <c r="K1036" s="245"/>
      <c r="L1036" s="236"/>
      <c r="M1036" s="234"/>
      <c r="N1036" s="245"/>
      <c r="O1036" s="323"/>
      <c r="Q1036" s="478"/>
      <c r="T1036" s="478"/>
    </row>
    <row r="1037" spans="1:20" s="16" customFormat="1" ht="11.1" customHeight="1" x14ac:dyDescent="0.15">
      <c r="A1037" s="358"/>
      <c r="B1037" s="232"/>
      <c r="C1037" s="469"/>
      <c r="D1037" s="462"/>
      <c r="E1037" s="24"/>
      <c r="F1037" s="21"/>
      <c r="G1037" s="22"/>
      <c r="H1037" s="2"/>
      <c r="I1037" s="339"/>
      <c r="J1037" s="318"/>
      <c r="K1037" s="24"/>
      <c r="L1037" s="2"/>
      <c r="M1037" s="233"/>
      <c r="N1037" s="24"/>
      <c r="O1037" s="319"/>
      <c r="P1037" s="471"/>
      <c r="Q1037" s="478"/>
      <c r="T1037" s="478"/>
    </row>
    <row r="1038" spans="1:20" s="16" customFormat="1" ht="11.1" customHeight="1" x14ac:dyDescent="0.15">
      <c r="A1038" s="440"/>
      <c r="B1038" s="463" t="s">
        <v>1110</v>
      </c>
      <c r="C1038" s="464"/>
      <c r="D1038" s="465">
        <v>1</v>
      </c>
      <c r="E1038" s="246" t="s">
        <v>37</v>
      </c>
      <c r="F1038" s="466"/>
      <c r="G1038" s="467"/>
      <c r="H1038" s="239"/>
      <c r="I1038" s="468"/>
      <c r="J1038" s="320">
        <v>1</v>
      </c>
      <c r="K1038" s="23" t="s">
        <v>44</v>
      </c>
      <c r="L1038" s="578"/>
      <c r="M1038" s="317"/>
      <c r="N1038" s="315"/>
      <c r="O1038" s="325"/>
      <c r="P1038" s="471"/>
      <c r="Q1038" s="478"/>
      <c r="R1038" s="471"/>
      <c r="S1038" s="484"/>
      <c r="T1038" s="478"/>
    </row>
    <row r="1039" spans="1:20" s="16" customFormat="1" ht="11.1" customHeight="1" x14ac:dyDescent="0.15">
      <c r="A1039" s="247"/>
      <c r="B1039" s="232"/>
      <c r="C1039" s="461"/>
      <c r="D1039" s="462"/>
      <c r="E1039" s="24"/>
      <c r="F1039" s="21"/>
      <c r="G1039" s="22"/>
      <c r="H1039" s="2"/>
      <c r="I1039" s="339"/>
      <c r="J1039" s="322"/>
      <c r="K1039" s="245"/>
      <c r="L1039" s="236"/>
      <c r="M1039" s="234"/>
      <c r="N1039" s="245"/>
      <c r="O1039" s="323"/>
      <c r="Q1039" s="478"/>
      <c r="T1039" s="478"/>
    </row>
    <row r="1040" spans="1:20" s="16" customFormat="1" ht="11.1" customHeight="1" x14ac:dyDescent="0.15">
      <c r="A1040" s="358"/>
      <c r="B1040" s="232"/>
      <c r="C1040" s="469"/>
      <c r="D1040" s="462"/>
      <c r="E1040" s="24"/>
      <c r="F1040" s="21"/>
      <c r="G1040" s="22"/>
      <c r="H1040" s="2"/>
      <c r="I1040" s="339"/>
      <c r="J1040" s="318"/>
      <c r="K1040" s="24"/>
      <c r="L1040" s="2"/>
      <c r="M1040" s="233"/>
      <c r="N1040" s="24"/>
      <c r="O1040" s="319"/>
      <c r="P1040" s="471"/>
      <c r="Q1040" s="478"/>
      <c r="T1040" s="478"/>
    </row>
    <row r="1041" spans="1:20" s="16" customFormat="1" ht="11.1" customHeight="1" x14ac:dyDescent="0.15">
      <c r="A1041" s="440"/>
      <c r="B1041" s="463"/>
      <c r="C1041" s="464"/>
      <c r="D1041" s="465"/>
      <c r="E1041" s="246"/>
      <c r="F1041" s="466"/>
      <c r="G1041" s="467"/>
      <c r="H1041" s="239"/>
      <c r="I1041" s="468"/>
      <c r="J1041" s="324"/>
      <c r="K1041" s="315"/>
      <c r="L1041" s="321"/>
      <c r="M1041" s="244"/>
      <c r="N1041" s="23"/>
      <c r="O1041" s="321"/>
      <c r="P1041" s="471"/>
      <c r="Q1041" s="478"/>
      <c r="R1041" s="471"/>
      <c r="S1041" s="484"/>
      <c r="T1041" s="478"/>
    </row>
    <row r="1042" spans="1:20" s="16" customFormat="1" ht="11.1" customHeight="1" x14ac:dyDescent="0.15">
      <c r="A1042" s="247"/>
      <c r="B1042" s="232"/>
      <c r="C1042" s="461"/>
      <c r="D1042" s="462"/>
      <c r="E1042" s="24"/>
      <c r="F1042" s="21"/>
      <c r="G1042" s="22"/>
      <c r="H1042" s="2"/>
      <c r="I1042" s="339"/>
      <c r="J1042" s="322"/>
      <c r="K1042" s="245"/>
      <c r="L1042" s="236"/>
      <c r="M1042" s="234"/>
      <c r="N1042" s="245"/>
      <c r="O1042" s="323"/>
      <c r="Q1042" s="478"/>
      <c r="T1042" s="478"/>
    </row>
    <row r="1043" spans="1:20" s="16" customFormat="1" ht="11.1" customHeight="1" x14ac:dyDescent="0.15">
      <c r="A1043" s="358"/>
      <c r="B1043" s="232"/>
      <c r="C1043" s="469"/>
      <c r="D1043" s="462"/>
      <c r="E1043" s="24"/>
      <c r="F1043" s="21"/>
      <c r="G1043" s="22"/>
      <c r="H1043" s="2"/>
      <c r="I1043" s="339"/>
      <c r="J1043" s="318"/>
      <c r="K1043" s="24"/>
      <c r="L1043" s="2"/>
      <c r="M1043" s="233"/>
      <c r="N1043" s="24"/>
      <c r="O1043" s="319"/>
      <c r="P1043" s="471"/>
      <c r="Q1043" s="478"/>
      <c r="T1043" s="478"/>
    </row>
    <row r="1044" spans="1:20" s="16" customFormat="1" ht="11.1" customHeight="1" x14ac:dyDescent="0.15">
      <c r="A1044" s="440"/>
      <c r="B1044" s="463"/>
      <c r="C1044" s="464"/>
      <c r="D1044" s="465"/>
      <c r="E1044" s="246"/>
      <c r="F1044" s="466"/>
      <c r="G1044" s="467"/>
      <c r="H1044" s="239"/>
      <c r="I1044" s="468"/>
      <c r="J1044" s="324"/>
      <c r="K1044" s="315"/>
      <c r="L1044" s="321"/>
      <c r="M1044" s="244"/>
      <c r="N1044" s="23"/>
      <c r="O1044" s="321"/>
      <c r="P1044" s="471"/>
      <c r="Q1044" s="478"/>
      <c r="R1044" s="471"/>
      <c r="S1044" s="484"/>
      <c r="T1044" s="478"/>
    </row>
    <row r="1045" spans="1:20" s="16" customFormat="1" ht="11.1" customHeight="1" x14ac:dyDescent="0.15">
      <c r="A1045" s="247"/>
      <c r="B1045" s="232"/>
      <c r="C1045" s="461"/>
      <c r="D1045" s="462"/>
      <c r="E1045" s="24"/>
      <c r="F1045" s="21"/>
      <c r="G1045" s="22"/>
      <c r="H1045" s="2"/>
      <c r="I1045" s="339"/>
      <c r="J1045" s="322"/>
      <c r="K1045" s="245"/>
      <c r="L1045" s="236"/>
      <c r="M1045" s="234"/>
      <c r="N1045" s="245"/>
      <c r="O1045" s="323"/>
      <c r="Q1045" s="478"/>
      <c r="T1045" s="478"/>
    </row>
    <row r="1046" spans="1:20" s="16" customFormat="1" ht="11.1" customHeight="1" x14ac:dyDescent="0.15">
      <c r="A1046" s="358"/>
      <c r="B1046" s="232"/>
      <c r="C1046" s="469"/>
      <c r="D1046" s="462"/>
      <c r="E1046" s="24"/>
      <c r="F1046" s="21"/>
      <c r="G1046" s="22"/>
      <c r="H1046" s="2"/>
      <c r="I1046" s="339"/>
      <c r="J1046" s="318"/>
      <c r="K1046" s="24"/>
      <c r="L1046" s="2"/>
      <c r="M1046" s="233"/>
      <c r="N1046" s="24"/>
      <c r="O1046" s="319"/>
      <c r="Q1046" s="478"/>
      <c r="T1046" s="478"/>
    </row>
    <row r="1047" spans="1:20" s="16" customFormat="1" ht="11.1" customHeight="1" x14ac:dyDescent="0.15">
      <c r="A1047" s="440"/>
      <c r="B1047" s="463"/>
      <c r="C1047" s="464"/>
      <c r="D1047" s="465"/>
      <c r="E1047" s="246"/>
      <c r="F1047" s="466"/>
      <c r="G1047" s="467"/>
      <c r="H1047" s="239"/>
      <c r="I1047" s="468"/>
      <c r="J1047" s="324"/>
      <c r="K1047" s="315"/>
      <c r="L1047" s="321"/>
      <c r="M1047" s="317"/>
      <c r="N1047" s="315"/>
      <c r="O1047" s="325"/>
      <c r="P1047" s="471"/>
      <c r="Q1047" s="478"/>
      <c r="R1047" s="470"/>
      <c r="T1047" s="478"/>
    </row>
    <row r="1048" spans="1:20" s="16" customFormat="1" ht="11.1" customHeight="1" x14ac:dyDescent="0.15">
      <c r="A1048" s="247"/>
      <c r="B1048" s="232"/>
      <c r="C1048" s="461"/>
      <c r="D1048" s="462"/>
      <c r="E1048" s="24"/>
      <c r="F1048" s="21"/>
      <c r="G1048" s="22"/>
      <c r="H1048" s="2"/>
      <c r="I1048" s="339"/>
      <c r="J1048" s="322"/>
      <c r="K1048" s="245"/>
      <c r="L1048" s="236"/>
      <c r="M1048" s="234"/>
      <c r="N1048" s="245"/>
      <c r="O1048" s="323"/>
      <c r="Q1048" s="478"/>
      <c r="T1048" s="478"/>
    </row>
    <row r="1049" spans="1:20" s="16" customFormat="1" ht="11.1" customHeight="1" x14ac:dyDescent="0.15">
      <c r="A1049" s="358"/>
      <c r="B1049" s="232"/>
      <c r="C1049" s="469"/>
      <c r="D1049" s="462"/>
      <c r="E1049" s="24"/>
      <c r="F1049" s="21"/>
      <c r="G1049" s="22"/>
      <c r="H1049" s="2"/>
      <c r="I1049" s="339"/>
      <c r="J1049" s="318"/>
      <c r="K1049" s="24"/>
      <c r="L1049" s="2"/>
      <c r="M1049" s="233"/>
      <c r="N1049" s="24"/>
      <c r="O1049" s="319"/>
      <c r="Q1049" s="478"/>
      <c r="T1049" s="478"/>
    </row>
    <row r="1050" spans="1:20" s="16" customFormat="1" ht="11.1" customHeight="1" x14ac:dyDescent="0.15">
      <c r="A1050" s="440"/>
      <c r="B1050" s="463"/>
      <c r="C1050" s="464"/>
      <c r="D1050" s="465"/>
      <c r="E1050" s="246"/>
      <c r="F1050" s="466"/>
      <c r="G1050" s="467"/>
      <c r="H1050" s="239"/>
      <c r="I1050" s="468"/>
      <c r="J1050" s="324"/>
      <c r="K1050" s="315"/>
      <c r="L1050" s="321"/>
      <c r="M1050" s="317"/>
      <c r="N1050" s="315"/>
      <c r="O1050" s="325"/>
      <c r="P1050" s="471"/>
      <c r="Q1050" s="478"/>
      <c r="R1050" s="470"/>
      <c r="T1050" s="478"/>
    </row>
    <row r="1051" spans="1:20" s="16" customFormat="1" ht="11.1" customHeight="1" x14ac:dyDescent="0.15">
      <c r="A1051" s="247"/>
      <c r="B1051" s="232"/>
      <c r="C1051" s="461"/>
      <c r="D1051" s="462"/>
      <c r="E1051" s="24"/>
      <c r="F1051" s="21"/>
      <c r="G1051" s="22"/>
      <c r="H1051" s="2"/>
      <c r="I1051" s="339"/>
      <c r="J1051" s="322"/>
      <c r="K1051" s="245"/>
      <c r="L1051" s="236"/>
      <c r="M1051" s="234"/>
      <c r="N1051" s="245"/>
      <c r="O1051" s="323"/>
      <c r="Q1051" s="478"/>
      <c r="T1051" s="478"/>
    </row>
    <row r="1052" spans="1:20" s="16" customFormat="1" ht="11.1" customHeight="1" x14ac:dyDescent="0.15">
      <c r="A1052" s="358"/>
      <c r="B1052" s="232"/>
      <c r="C1052" s="469"/>
      <c r="D1052" s="462"/>
      <c r="E1052" s="24"/>
      <c r="F1052" s="21"/>
      <c r="G1052" s="22"/>
      <c r="H1052" s="2"/>
      <c r="I1052" s="339"/>
      <c r="J1052" s="318"/>
      <c r="K1052" s="24"/>
      <c r="L1052" s="2"/>
      <c r="M1052" s="233"/>
      <c r="N1052" s="24"/>
      <c r="O1052" s="319"/>
      <c r="Q1052" s="478"/>
      <c r="T1052" s="478"/>
    </row>
    <row r="1053" spans="1:20" s="16" customFormat="1" ht="11.1" customHeight="1" x14ac:dyDescent="0.15">
      <c r="A1053" s="440"/>
      <c r="B1053" s="463"/>
      <c r="C1053" s="464"/>
      <c r="D1053" s="465"/>
      <c r="E1053" s="246"/>
      <c r="F1053" s="466"/>
      <c r="G1053" s="467"/>
      <c r="H1053" s="239"/>
      <c r="I1053" s="468"/>
      <c r="J1053" s="324"/>
      <c r="K1053" s="315"/>
      <c r="L1053" s="321"/>
      <c r="M1053" s="317"/>
      <c r="N1053" s="315"/>
      <c r="O1053" s="325"/>
      <c r="P1053" s="471"/>
      <c r="Q1053" s="478"/>
      <c r="R1053" s="470"/>
      <c r="T1053" s="478"/>
    </row>
    <row r="1054" spans="1:20" s="16" customFormat="1" ht="11.1" customHeight="1" x14ac:dyDescent="0.15">
      <c r="A1054" s="247"/>
      <c r="B1054" s="232"/>
      <c r="C1054" s="461"/>
      <c r="D1054" s="462"/>
      <c r="E1054" s="24"/>
      <c r="F1054" s="21"/>
      <c r="G1054" s="22"/>
      <c r="H1054" s="2"/>
      <c r="I1054" s="339"/>
      <c r="J1054" s="322"/>
      <c r="K1054" s="245"/>
      <c r="L1054" s="236"/>
      <c r="M1054" s="234"/>
      <c r="N1054" s="235"/>
      <c r="O1054" s="323"/>
      <c r="Q1054" s="478"/>
      <c r="T1054" s="478"/>
    </row>
    <row r="1055" spans="1:20" s="16" customFormat="1" ht="11.1" customHeight="1" x14ac:dyDescent="0.15">
      <c r="A1055" s="358"/>
      <c r="B1055" s="232"/>
      <c r="C1055" s="469"/>
      <c r="D1055" s="462"/>
      <c r="E1055" s="24"/>
      <c r="F1055" s="21"/>
      <c r="G1055" s="22"/>
      <c r="H1055" s="2"/>
      <c r="I1055" s="339"/>
      <c r="J1055" s="318"/>
      <c r="K1055" s="24"/>
      <c r="L1055" s="2"/>
      <c r="M1055" s="233"/>
      <c r="N1055" s="232"/>
      <c r="O1055" s="319"/>
      <c r="Q1055" s="478"/>
      <c r="T1055" s="478"/>
    </row>
    <row r="1056" spans="1:20" s="16" customFormat="1" ht="11.1" customHeight="1" x14ac:dyDescent="0.15">
      <c r="A1056" s="440"/>
      <c r="B1056" s="463"/>
      <c r="C1056" s="464"/>
      <c r="D1056" s="465"/>
      <c r="E1056" s="246"/>
      <c r="F1056" s="466"/>
      <c r="G1056" s="467"/>
      <c r="H1056" s="239"/>
      <c r="I1056" s="468"/>
      <c r="J1056" s="324"/>
      <c r="K1056" s="315"/>
      <c r="L1056" s="321"/>
      <c r="M1056" s="237"/>
      <c r="N1056" s="238"/>
      <c r="O1056" s="330"/>
      <c r="Q1056" s="478"/>
      <c r="T1056" s="478"/>
    </row>
    <row r="1057" spans="1:20" s="16" customFormat="1" ht="11.1" customHeight="1" x14ac:dyDescent="0.15">
      <c r="A1057" s="247"/>
      <c r="B1057" s="232"/>
      <c r="C1057" s="461"/>
      <c r="D1057" s="462"/>
      <c r="E1057" s="24"/>
      <c r="F1057" s="21"/>
      <c r="G1057" s="22"/>
      <c r="H1057" s="2"/>
      <c r="I1057" s="339"/>
      <c r="J1057" s="322"/>
      <c r="K1057" s="245"/>
      <c r="L1057" s="236"/>
      <c r="M1057" s="234"/>
      <c r="N1057" s="235"/>
      <c r="O1057" s="323"/>
      <c r="Q1057" s="478"/>
      <c r="T1057" s="478"/>
    </row>
    <row r="1058" spans="1:20" s="16" customFormat="1" ht="11.1" customHeight="1" x14ac:dyDescent="0.15">
      <c r="A1058" s="358"/>
      <c r="B1058" s="232"/>
      <c r="C1058" s="469"/>
      <c r="D1058" s="462"/>
      <c r="E1058" s="24"/>
      <c r="F1058" s="21"/>
      <c r="G1058" s="22"/>
      <c r="H1058" s="2"/>
      <c r="I1058" s="339"/>
      <c r="J1058" s="318"/>
      <c r="K1058" s="24"/>
      <c r="L1058" s="2"/>
      <c r="M1058" s="233"/>
      <c r="N1058" s="232"/>
      <c r="O1058" s="319"/>
      <c r="Q1058" s="478"/>
      <c r="T1058" s="478"/>
    </row>
    <row r="1059" spans="1:20" s="16" customFormat="1" ht="11.1" customHeight="1" x14ac:dyDescent="0.15">
      <c r="A1059" s="440"/>
      <c r="B1059" s="463"/>
      <c r="C1059" s="464"/>
      <c r="D1059" s="465"/>
      <c r="E1059" s="246"/>
      <c r="F1059" s="466"/>
      <c r="G1059" s="467"/>
      <c r="H1059" s="239"/>
      <c r="I1059" s="468"/>
      <c r="J1059" s="324"/>
      <c r="K1059" s="315"/>
      <c r="L1059" s="321"/>
      <c r="M1059" s="237"/>
      <c r="N1059" s="238"/>
      <c r="O1059" s="330"/>
      <c r="Q1059" s="478"/>
      <c r="T1059" s="478"/>
    </row>
    <row r="1060" spans="1:20" s="16" customFormat="1" ht="11.1" customHeight="1" x14ac:dyDescent="0.15">
      <c r="A1060" s="247"/>
      <c r="B1060" s="232"/>
      <c r="C1060" s="461"/>
      <c r="D1060" s="462"/>
      <c r="E1060" s="24"/>
      <c r="F1060" s="21"/>
      <c r="G1060" s="22"/>
      <c r="H1060" s="2"/>
      <c r="I1060" s="339"/>
      <c r="J1060" s="322"/>
      <c r="K1060" s="245"/>
      <c r="L1060" s="236"/>
      <c r="M1060" s="234"/>
      <c r="N1060" s="235"/>
      <c r="O1060" s="323"/>
      <c r="Q1060" s="478"/>
      <c r="T1060" s="478"/>
    </row>
    <row r="1061" spans="1:20" s="16" customFormat="1" ht="11.1" customHeight="1" x14ac:dyDescent="0.15">
      <c r="A1061" s="358"/>
      <c r="B1061" s="232"/>
      <c r="C1061" s="469"/>
      <c r="D1061" s="462"/>
      <c r="E1061" s="24"/>
      <c r="F1061" s="21"/>
      <c r="G1061" s="22"/>
      <c r="H1061" s="2"/>
      <c r="I1061" s="339"/>
      <c r="J1061" s="318"/>
      <c r="K1061" s="24"/>
      <c r="L1061" s="2"/>
      <c r="M1061" s="233"/>
      <c r="N1061" s="232"/>
      <c r="O1061" s="319"/>
      <c r="Q1061" s="478"/>
      <c r="T1061" s="478"/>
    </row>
    <row r="1062" spans="1:20" s="16" customFormat="1" ht="11.1" customHeight="1" x14ac:dyDescent="0.15">
      <c r="A1062" s="440"/>
      <c r="B1062" s="463"/>
      <c r="C1062" s="464"/>
      <c r="D1062" s="465"/>
      <c r="E1062" s="246"/>
      <c r="F1062" s="466"/>
      <c r="G1062" s="467"/>
      <c r="H1062" s="239"/>
      <c r="I1062" s="468"/>
      <c r="J1062" s="324"/>
      <c r="K1062" s="315"/>
      <c r="L1062" s="321"/>
      <c r="M1062" s="237"/>
      <c r="N1062" s="238"/>
      <c r="O1062" s="330"/>
      <c r="Q1062" s="478"/>
      <c r="T1062" s="478"/>
    </row>
    <row r="1063" spans="1:20" s="16" customFormat="1" ht="11.1" customHeight="1" x14ac:dyDescent="0.15">
      <c r="A1063" s="247"/>
      <c r="B1063" s="232"/>
      <c r="C1063" s="461"/>
      <c r="D1063" s="462"/>
      <c r="E1063" s="24"/>
      <c r="F1063" s="21"/>
      <c r="G1063" s="22"/>
      <c r="H1063" s="2"/>
      <c r="I1063" s="339"/>
      <c r="J1063" s="322"/>
      <c r="K1063" s="245"/>
      <c r="L1063" s="236"/>
      <c r="M1063" s="234"/>
      <c r="N1063" s="235"/>
      <c r="O1063" s="323"/>
      <c r="Q1063" s="478"/>
      <c r="T1063" s="478"/>
    </row>
    <row r="1064" spans="1:20" s="16" customFormat="1" ht="11.1" customHeight="1" x14ac:dyDescent="0.15">
      <c r="A1064" s="358"/>
      <c r="B1064" s="232"/>
      <c r="C1064" s="469"/>
      <c r="D1064" s="462"/>
      <c r="E1064" s="24"/>
      <c r="F1064" s="21"/>
      <c r="G1064" s="22"/>
      <c r="H1064" s="2"/>
      <c r="I1064" s="339"/>
      <c r="J1064" s="318"/>
      <c r="K1064" s="24"/>
      <c r="L1064" s="2"/>
      <c r="M1064" s="233"/>
      <c r="N1064" s="232"/>
      <c r="O1064" s="319"/>
      <c r="Q1064" s="478"/>
      <c r="T1064" s="478"/>
    </row>
    <row r="1065" spans="1:20" s="16" customFormat="1" ht="11.1" customHeight="1" x14ac:dyDescent="0.15">
      <c r="A1065" s="440"/>
      <c r="B1065" s="463"/>
      <c r="C1065" s="464"/>
      <c r="D1065" s="465"/>
      <c r="E1065" s="246"/>
      <c r="F1065" s="466"/>
      <c r="G1065" s="467"/>
      <c r="H1065" s="239"/>
      <c r="I1065" s="468"/>
      <c r="J1065" s="324"/>
      <c r="K1065" s="315"/>
      <c r="L1065" s="321"/>
      <c r="M1065" s="237"/>
      <c r="N1065" s="238"/>
      <c r="O1065" s="330"/>
      <c r="Q1065" s="478"/>
      <c r="T1065" s="478"/>
    </row>
    <row r="1066" spans="1:20" s="16" customFormat="1" ht="11.1" customHeight="1" x14ac:dyDescent="0.15">
      <c r="A1066" s="247"/>
      <c r="B1066" s="232"/>
      <c r="C1066" s="461"/>
      <c r="D1066" s="462"/>
      <c r="E1066" s="24"/>
      <c r="F1066" s="21"/>
      <c r="G1066" s="22"/>
      <c r="H1066" s="2"/>
      <c r="I1066" s="339"/>
      <c r="J1066" s="322"/>
      <c r="K1066" s="245"/>
      <c r="L1066" s="236"/>
      <c r="M1066" s="234"/>
      <c r="N1066" s="235"/>
      <c r="O1066" s="323"/>
      <c r="Q1066" s="478"/>
      <c r="T1066" s="478"/>
    </row>
    <row r="1067" spans="1:20" s="16" customFormat="1" ht="11.1" customHeight="1" x14ac:dyDescent="0.15">
      <c r="A1067" s="358"/>
      <c r="B1067" s="232"/>
      <c r="C1067" s="469"/>
      <c r="D1067" s="462"/>
      <c r="E1067" s="24"/>
      <c r="F1067" s="21"/>
      <c r="G1067" s="22"/>
      <c r="H1067" s="2"/>
      <c r="I1067" s="339"/>
      <c r="J1067" s="318"/>
      <c r="K1067" s="24"/>
      <c r="L1067" s="2"/>
      <c r="M1067" s="233"/>
      <c r="N1067" s="232"/>
      <c r="O1067" s="319"/>
      <c r="Q1067" s="478"/>
      <c r="T1067" s="478"/>
    </row>
    <row r="1068" spans="1:20" s="16" customFormat="1" ht="11.1" customHeight="1" x14ac:dyDescent="0.15">
      <c r="A1068" s="440"/>
      <c r="B1068" s="463"/>
      <c r="C1068" s="464"/>
      <c r="D1068" s="465"/>
      <c r="E1068" s="246"/>
      <c r="F1068" s="466"/>
      <c r="G1068" s="467"/>
      <c r="H1068" s="239"/>
      <c r="I1068" s="468"/>
      <c r="J1068" s="324"/>
      <c r="K1068" s="315"/>
      <c r="L1068" s="321"/>
      <c r="M1068" s="237"/>
      <c r="N1068" s="238"/>
      <c r="O1068" s="330"/>
      <c r="Q1068" s="478"/>
      <c r="T1068" s="478"/>
    </row>
    <row r="1069" spans="1:20" s="16" customFormat="1" ht="11.1" customHeight="1" x14ac:dyDescent="0.15">
      <c r="A1069" s="247"/>
      <c r="B1069" s="232"/>
      <c r="C1069" s="461"/>
      <c r="D1069" s="462"/>
      <c r="E1069" s="24"/>
      <c r="F1069" s="21"/>
      <c r="G1069" s="22"/>
      <c r="H1069" s="2"/>
      <c r="I1069" s="339"/>
      <c r="J1069" s="331"/>
      <c r="K1069" s="245"/>
      <c r="L1069" s="236"/>
      <c r="M1069" s="234"/>
      <c r="N1069" s="235"/>
      <c r="O1069" s="323"/>
      <c r="Q1069" s="478"/>
      <c r="T1069" s="478"/>
    </row>
    <row r="1070" spans="1:20" s="16" customFormat="1" ht="11.1" customHeight="1" x14ac:dyDescent="0.15">
      <c r="A1070" s="358"/>
      <c r="B1070" s="445"/>
      <c r="C1070" s="443"/>
      <c r="D1070" s="435"/>
      <c r="E1070" s="387"/>
      <c r="F1070" s="388"/>
      <c r="G1070" s="389"/>
      <c r="H1070" s="390"/>
      <c r="I1070" s="391"/>
      <c r="J1070" s="427"/>
      <c r="K1070" s="387"/>
      <c r="L1070" s="389"/>
      <c r="M1070" s="398"/>
      <c r="N1070" s="359"/>
      <c r="O1070" s="482"/>
      <c r="Q1070" s="478"/>
      <c r="T1070" s="478"/>
    </row>
    <row r="1071" spans="1:20" s="16" customFormat="1" ht="11.1" customHeight="1" x14ac:dyDescent="0.15">
      <c r="A1071" s="440"/>
      <c r="B1071" s="463"/>
      <c r="C1071" s="464"/>
      <c r="D1071" s="465"/>
      <c r="E1071" s="246"/>
      <c r="F1071" s="466"/>
      <c r="G1071" s="467"/>
      <c r="H1071" s="239"/>
      <c r="I1071" s="468"/>
      <c r="J1071" s="333"/>
      <c r="K1071" s="246"/>
      <c r="L1071" s="239"/>
      <c r="M1071" s="237"/>
      <c r="N1071" s="238"/>
      <c r="O1071" s="330"/>
      <c r="Q1071" s="478"/>
      <c r="T1071" s="478"/>
    </row>
    <row r="1072" spans="1:20" s="16" customFormat="1" ht="11.1" customHeight="1" x14ac:dyDescent="0.15">
      <c r="A1072" s="441"/>
      <c r="B1072" s="442"/>
      <c r="C1072" s="443"/>
      <c r="D1072" s="435"/>
      <c r="E1072" s="387"/>
      <c r="F1072" s="388"/>
      <c r="G1072" s="389"/>
      <c r="H1072" s="444"/>
      <c r="I1072" s="391"/>
      <c r="J1072" s="427"/>
      <c r="K1072" s="387"/>
      <c r="L1072" s="390"/>
      <c r="M1072" s="398"/>
      <c r="N1072" s="359"/>
      <c r="O1072" s="399"/>
      <c r="Q1072" s="478"/>
      <c r="T1072" s="478"/>
    </row>
    <row r="1073" spans="1:20" s="16" customFormat="1" ht="11.1" customHeight="1" x14ac:dyDescent="0.15">
      <c r="A1073" s="247"/>
      <c r="B1073" s="445"/>
      <c r="C1073" s="443"/>
      <c r="D1073" s="435"/>
      <c r="E1073" s="387"/>
      <c r="F1073" s="388"/>
      <c r="G1073" s="389"/>
      <c r="H1073" s="390"/>
      <c r="I1073" s="391"/>
      <c r="J1073" s="427"/>
      <c r="K1073" s="387"/>
      <c r="L1073" s="389"/>
      <c r="M1073" s="398"/>
      <c r="N1073" s="359"/>
      <c r="O1073" s="482"/>
      <c r="Q1073" s="478"/>
      <c r="T1073" s="478"/>
    </row>
    <row r="1074" spans="1:20" s="16" customFormat="1" ht="11.1" customHeight="1" x14ac:dyDescent="0.15">
      <c r="A1074" s="448"/>
      <c r="B1074" s="449"/>
      <c r="C1074" s="450"/>
      <c r="D1074" s="451"/>
      <c r="E1074" s="452"/>
      <c r="F1074" s="453"/>
      <c r="G1074" s="454"/>
      <c r="H1074" s="455"/>
      <c r="I1074" s="456"/>
      <c r="J1074" s="457"/>
      <c r="K1074" s="452"/>
      <c r="L1074" s="455"/>
      <c r="M1074" s="458"/>
      <c r="N1074" s="459"/>
      <c r="O1074" s="460"/>
      <c r="Q1074" s="478"/>
      <c r="T1074" s="478"/>
    </row>
    <row r="1075" spans="1:20" s="3" customFormat="1" ht="13.5" x14ac:dyDescent="0.15">
      <c r="A1075" s="1"/>
      <c r="B1075" s="2"/>
      <c r="C1075" s="240"/>
      <c r="D1075" s="4"/>
      <c r="E1075" s="5"/>
      <c r="F1075" s="6"/>
      <c r="G1075" s="7"/>
      <c r="H1075" s="8"/>
      <c r="I1075" s="9"/>
      <c r="K1075" s="5"/>
      <c r="N1075" s="8" t="s">
        <v>581</v>
      </c>
      <c r="O1075" s="5">
        <v>22</v>
      </c>
      <c r="P1075" s="472"/>
      <c r="Q1075" s="476"/>
      <c r="T1075" s="476"/>
    </row>
    <row r="1076" spans="1:20" s="10" customFormat="1" ht="30" customHeight="1" x14ac:dyDescent="0.15">
      <c r="A1076" s="1089" t="s">
        <v>1800</v>
      </c>
      <c r="B1076" s="1090"/>
      <c r="C1076" s="1090"/>
      <c r="D1076" s="1090"/>
      <c r="E1076" s="1090"/>
      <c r="F1076" s="1090"/>
      <c r="G1076" s="1090"/>
      <c r="H1076" s="1090"/>
      <c r="I1076" s="1090"/>
      <c r="J1076" s="1090"/>
      <c r="K1076" s="1090"/>
      <c r="L1076" s="1090"/>
      <c r="M1076" s="1090"/>
      <c r="N1076" s="1090"/>
      <c r="O1076" s="1091"/>
      <c r="P1076" s="473"/>
      <c r="Q1076" s="477"/>
      <c r="T1076" s="477"/>
    </row>
    <row r="1077" spans="1:20" s="10" customFormat="1" ht="13.5" customHeight="1" x14ac:dyDescent="0.15">
      <c r="A1077" s="274"/>
      <c r="B1077" s="27" t="s">
        <v>1828</v>
      </c>
      <c r="C1077" s="275"/>
      <c r="D1077" s="275"/>
      <c r="E1077" s="275"/>
      <c r="F1077" s="275"/>
      <c r="G1077" s="275"/>
      <c r="H1077" s="275"/>
      <c r="I1077" s="275"/>
      <c r="J1077" s="275"/>
      <c r="K1077" s="275"/>
      <c r="L1077" s="275"/>
      <c r="M1077" s="275"/>
      <c r="N1077" s="275"/>
      <c r="O1077" s="276"/>
      <c r="P1077" s="473"/>
      <c r="Q1077" s="477"/>
      <c r="T1077" s="477"/>
    </row>
    <row r="1078" spans="1:20" s="10" customFormat="1" ht="15.95" customHeight="1" x14ac:dyDescent="0.15">
      <c r="A1078" s="1092" t="s">
        <v>6</v>
      </c>
      <c r="B1078" s="1095" t="s">
        <v>34</v>
      </c>
      <c r="C1078" s="1098" t="s">
        <v>9</v>
      </c>
      <c r="D1078" s="1101" t="s">
        <v>1850</v>
      </c>
      <c r="E1078" s="1102"/>
      <c r="F1078" s="1102"/>
      <c r="G1078" s="1102"/>
      <c r="H1078" s="1102"/>
      <c r="I1078" s="1103"/>
      <c r="J1078" s="1101" t="s">
        <v>1851</v>
      </c>
      <c r="K1078" s="1102"/>
      <c r="L1078" s="1107"/>
      <c r="M1078" s="1109" t="s">
        <v>1852</v>
      </c>
      <c r="N1078" s="1102"/>
      <c r="O1078" s="1103"/>
      <c r="P1078" s="473"/>
      <c r="Q1078" s="477"/>
      <c r="T1078" s="477"/>
    </row>
    <row r="1079" spans="1:20" s="10" customFormat="1" ht="15.95" customHeight="1" x14ac:dyDescent="0.15">
      <c r="A1079" s="1093"/>
      <c r="B1079" s="1096"/>
      <c r="C1079" s="1099"/>
      <c r="D1079" s="1104"/>
      <c r="E1079" s="1105"/>
      <c r="F1079" s="1105"/>
      <c r="G1079" s="1105"/>
      <c r="H1079" s="1105"/>
      <c r="I1079" s="1106"/>
      <c r="J1079" s="1104"/>
      <c r="K1079" s="1105"/>
      <c r="L1079" s="1108"/>
      <c r="M1079" s="1110"/>
      <c r="N1079" s="1105"/>
      <c r="O1079" s="1106"/>
      <c r="P1079" s="473"/>
      <c r="Q1079" s="477"/>
      <c r="T1079" s="477"/>
    </row>
    <row r="1080" spans="1:20" s="3" customFormat="1" ht="15.95" customHeight="1" x14ac:dyDescent="0.15">
      <c r="A1080" s="1094"/>
      <c r="B1080" s="1097"/>
      <c r="C1080" s="1100"/>
      <c r="D1080" s="334" t="s">
        <v>4</v>
      </c>
      <c r="E1080" s="296" t="s">
        <v>5</v>
      </c>
      <c r="F1080" s="297"/>
      <c r="G1080" s="298"/>
      <c r="H1080" s="1111"/>
      <c r="I1080" s="1112"/>
      <c r="J1080" s="326" t="s">
        <v>4</v>
      </c>
      <c r="K1080" s="296" t="s">
        <v>5</v>
      </c>
      <c r="L1080" s="299"/>
      <c r="M1080" s="300" t="s">
        <v>4</v>
      </c>
      <c r="N1080" s="296" t="s">
        <v>5</v>
      </c>
      <c r="O1080" s="327"/>
      <c r="P1080" s="472"/>
      <c r="Q1080" s="476"/>
      <c r="T1080" s="476"/>
    </row>
    <row r="1081" spans="1:20" s="16" customFormat="1" ht="11.1" customHeight="1" x14ac:dyDescent="0.15">
      <c r="A1081" s="66"/>
      <c r="B1081" s="232"/>
      <c r="C1081" s="461"/>
      <c r="D1081" s="462"/>
      <c r="E1081" s="24"/>
      <c r="F1081" s="21"/>
      <c r="G1081" s="22"/>
      <c r="H1081" s="2"/>
      <c r="I1081" s="339"/>
      <c r="J1081" s="322"/>
      <c r="K1081" s="245"/>
      <c r="L1081" s="236"/>
      <c r="M1081" s="234"/>
      <c r="N1081" s="245"/>
      <c r="O1081" s="323"/>
      <c r="Q1081" s="478"/>
      <c r="T1081" s="478"/>
    </row>
    <row r="1082" spans="1:20" s="16" customFormat="1" ht="11.1" customHeight="1" x14ac:dyDescent="0.15">
      <c r="A1082" s="481"/>
      <c r="B1082" s="232"/>
      <c r="C1082" s="461"/>
      <c r="D1082" s="462"/>
      <c r="E1082" s="24"/>
      <c r="F1082" s="21"/>
      <c r="G1082" s="22"/>
      <c r="H1082" s="2"/>
      <c r="I1082" s="339"/>
      <c r="J1082" s="318"/>
      <c r="K1082" s="24"/>
      <c r="L1082" s="2"/>
      <c r="M1082" s="233"/>
      <c r="N1082" s="24"/>
      <c r="O1082" s="319"/>
      <c r="Q1082" s="478"/>
      <c r="T1082" s="478"/>
    </row>
    <row r="1083" spans="1:20" s="16" customFormat="1" ht="11.1" customHeight="1" x14ac:dyDescent="0.15">
      <c r="A1083" s="360" t="s">
        <v>978</v>
      </c>
      <c r="B1083" s="361" t="s">
        <v>1213</v>
      </c>
      <c r="C1083" s="474"/>
      <c r="D1083" s="465"/>
      <c r="E1083" s="246"/>
      <c r="F1083" s="466"/>
      <c r="G1083" s="467"/>
      <c r="H1083" s="239"/>
      <c r="I1083" s="468"/>
      <c r="J1083" s="324"/>
      <c r="K1083" s="315"/>
      <c r="L1083" s="316"/>
      <c r="M1083" s="317"/>
      <c r="N1083" s="315"/>
      <c r="O1083" s="325"/>
      <c r="P1083" s="471"/>
      <c r="Q1083" s="478"/>
      <c r="R1083" s="470"/>
      <c r="T1083" s="478"/>
    </row>
    <row r="1084" spans="1:20" s="16" customFormat="1" ht="11.1" customHeight="1" x14ac:dyDescent="0.15">
      <c r="A1084" s="247"/>
      <c r="B1084" s="232"/>
      <c r="C1084" s="461" t="s">
        <v>1064</v>
      </c>
      <c r="D1084" s="462"/>
      <c r="E1084" s="24" t="s">
        <v>1026</v>
      </c>
      <c r="F1084" s="21"/>
      <c r="G1084" s="22"/>
      <c r="H1084" s="2"/>
      <c r="I1084" s="339"/>
      <c r="J1084" s="322"/>
      <c r="K1084" s="245" t="s">
        <v>1026</v>
      </c>
      <c r="L1084" s="236"/>
      <c r="M1084" s="542"/>
      <c r="N1084" s="543"/>
      <c r="O1084" s="544"/>
      <c r="Q1084" s="478"/>
      <c r="T1084" s="478"/>
    </row>
    <row r="1085" spans="1:20" s="16" customFormat="1" ht="11.1" customHeight="1" x14ac:dyDescent="0.15">
      <c r="A1085" s="358"/>
      <c r="B1085" s="232" t="s">
        <v>1214</v>
      </c>
      <c r="C1085" s="469" t="s">
        <v>1074</v>
      </c>
      <c r="D1085" s="462"/>
      <c r="E1085" s="24"/>
      <c r="F1085" s="21"/>
      <c r="G1085" s="22"/>
      <c r="H1085" s="2"/>
      <c r="I1085" s="339"/>
      <c r="J1085" s="318"/>
      <c r="K1085" s="24"/>
      <c r="L1085" s="2"/>
      <c r="M1085" s="233"/>
      <c r="N1085" s="24"/>
      <c r="O1085" s="319"/>
      <c r="P1085" s="471"/>
      <c r="Q1085" s="478"/>
      <c r="T1085" s="478"/>
    </row>
    <row r="1086" spans="1:20" s="16" customFormat="1" ht="11.1" customHeight="1" x14ac:dyDescent="0.15">
      <c r="A1086" s="440"/>
      <c r="B1086" s="463" t="s">
        <v>1060</v>
      </c>
      <c r="C1086" s="464" t="s">
        <v>1076</v>
      </c>
      <c r="D1086" s="465">
        <v>1</v>
      </c>
      <c r="E1086" s="246" t="s">
        <v>628</v>
      </c>
      <c r="F1086" s="466"/>
      <c r="G1086" s="467"/>
      <c r="H1086" s="239"/>
      <c r="I1086" s="468"/>
      <c r="J1086" s="324">
        <v>1</v>
      </c>
      <c r="K1086" s="315" t="s">
        <v>628</v>
      </c>
      <c r="L1086" s="578"/>
      <c r="M1086" s="244"/>
      <c r="N1086" s="23"/>
      <c r="O1086" s="321"/>
      <c r="P1086" s="471"/>
      <c r="Q1086" s="478"/>
      <c r="R1086" s="471"/>
      <c r="S1086" s="484"/>
      <c r="T1086" s="478"/>
    </row>
    <row r="1087" spans="1:20" s="16" customFormat="1" ht="11.1" customHeight="1" x14ac:dyDescent="0.15">
      <c r="A1087" s="247"/>
      <c r="B1087" s="232"/>
      <c r="C1087" s="461" t="s">
        <v>1073</v>
      </c>
      <c r="D1087" s="462"/>
      <c r="E1087" s="24" t="s">
        <v>1026</v>
      </c>
      <c r="F1087" s="21"/>
      <c r="G1087" s="22"/>
      <c r="H1087" s="2"/>
      <c r="I1087" s="339"/>
      <c r="J1087" s="322"/>
      <c r="K1087" s="245" t="s">
        <v>1026</v>
      </c>
      <c r="L1087" s="236"/>
      <c r="M1087" s="542"/>
      <c r="N1087" s="543"/>
      <c r="O1087" s="544"/>
      <c r="Q1087" s="478"/>
      <c r="T1087" s="478"/>
    </row>
    <row r="1088" spans="1:20" s="16" customFormat="1" ht="11.1" customHeight="1" x14ac:dyDescent="0.15">
      <c r="A1088" s="358"/>
      <c r="B1088" s="232" t="s">
        <v>1214</v>
      </c>
      <c r="C1088" s="469" t="s">
        <v>1075</v>
      </c>
      <c r="D1088" s="462"/>
      <c r="E1088" s="24"/>
      <c r="F1088" s="21"/>
      <c r="G1088" s="22"/>
      <c r="H1088" s="2"/>
      <c r="I1088" s="339"/>
      <c r="J1088" s="318"/>
      <c r="K1088" s="24"/>
      <c r="L1088" s="2"/>
      <c r="M1088" s="233"/>
      <c r="N1088" s="24"/>
      <c r="O1088" s="319"/>
      <c r="P1088" s="471"/>
      <c r="Q1088" s="478"/>
      <c r="T1088" s="478"/>
    </row>
    <row r="1089" spans="1:20" s="16" customFormat="1" ht="11.1" customHeight="1" x14ac:dyDescent="0.15">
      <c r="A1089" s="440"/>
      <c r="B1089" s="463" t="s">
        <v>1060</v>
      </c>
      <c r="C1089" s="464" t="s">
        <v>1076</v>
      </c>
      <c r="D1089" s="465">
        <v>1</v>
      </c>
      <c r="E1089" s="246" t="s">
        <v>628</v>
      </c>
      <c r="F1089" s="466"/>
      <c r="G1089" s="467"/>
      <c r="H1089" s="239"/>
      <c r="I1089" s="468"/>
      <c r="J1089" s="324">
        <v>1</v>
      </c>
      <c r="K1089" s="315" t="s">
        <v>628</v>
      </c>
      <c r="L1089" s="578"/>
      <c r="M1089" s="244"/>
      <c r="N1089" s="23"/>
      <c r="O1089" s="321"/>
      <c r="P1089" s="471"/>
      <c r="Q1089" s="478"/>
      <c r="R1089" s="471"/>
      <c r="S1089" s="484"/>
      <c r="T1089" s="478"/>
    </row>
    <row r="1090" spans="1:20" s="16" customFormat="1" ht="11.1" customHeight="1" x14ac:dyDescent="0.15">
      <c r="A1090" s="247"/>
      <c r="B1090" s="232"/>
      <c r="C1090" s="461" t="s">
        <v>1072</v>
      </c>
      <c r="D1090" s="462"/>
      <c r="E1090" s="24"/>
      <c r="F1090" s="21"/>
      <c r="G1090" s="22"/>
      <c r="H1090" s="2"/>
      <c r="I1090" s="339"/>
      <c r="J1090" s="322"/>
      <c r="K1090" s="245"/>
      <c r="L1090" s="236"/>
      <c r="M1090" s="542"/>
      <c r="N1090" s="543"/>
      <c r="O1090" s="544"/>
      <c r="Q1090" s="478"/>
      <c r="T1090" s="478"/>
    </row>
    <row r="1091" spans="1:20" s="16" customFormat="1" ht="11.1" customHeight="1" x14ac:dyDescent="0.15">
      <c r="A1091" s="358"/>
      <c r="B1091" s="232" t="s">
        <v>1215</v>
      </c>
      <c r="C1091" s="469" t="s">
        <v>1077</v>
      </c>
      <c r="D1091" s="462"/>
      <c r="E1091" s="24"/>
      <c r="F1091" s="21"/>
      <c r="G1091" s="22"/>
      <c r="H1091" s="2"/>
      <c r="I1091" s="339"/>
      <c r="J1091" s="318"/>
      <c r="K1091" s="24"/>
      <c r="L1091" s="2"/>
      <c r="M1091" s="233"/>
      <c r="N1091" s="24"/>
      <c r="O1091" s="319"/>
      <c r="P1091" s="471"/>
      <c r="Q1091" s="478"/>
      <c r="T1091" s="478"/>
    </row>
    <row r="1092" spans="1:20" s="16" customFormat="1" ht="11.1" customHeight="1" x14ac:dyDescent="0.15">
      <c r="A1092" s="440"/>
      <c r="B1092" s="463" t="s">
        <v>1060</v>
      </c>
      <c r="C1092" s="464" t="s">
        <v>1078</v>
      </c>
      <c r="D1092" s="465">
        <v>2</v>
      </c>
      <c r="E1092" s="246" t="s">
        <v>628</v>
      </c>
      <c r="F1092" s="466"/>
      <c r="G1092" s="467"/>
      <c r="H1092" s="239"/>
      <c r="I1092" s="468"/>
      <c r="J1092" s="324">
        <v>2</v>
      </c>
      <c r="K1092" s="315" t="s">
        <v>628</v>
      </c>
      <c r="L1092" s="578"/>
      <c r="M1092" s="244"/>
      <c r="N1092" s="23"/>
      <c r="O1092" s="321"/>
      <c r="P1092" s="471"/>
      <c r="Q1092" s="478"/>
      <c r="R1092" s="471"/>
      <c r="S1092" s="484"/>
      <c r="T1092" s="478"/>
    </row>
    <row r="1093" spans="1:20" s="16" customFormat="1" ht="11.1" customHeight="1" x14ac:dyDescent="0.15">
      <c r="A1093" s="247"/>
      <c r="B1093" s="232"/>
      <c r="C1093" s="461" t="s">
        <v>1064</v>
      </c>
      <c r="D1093" s="462"/>
      <c r="E1093" s="24"/>
      <c r="F1093" s="21"/>
      <c r="G1093" s="22"/>
      <c r="H1093" s="2"/>
      <c r="I1093" s="339"/>
      <c r="J1093" s="322"/>
      <c r="K1093" s="245"/>
      <c r="L1093" s="236"/>
      <c r="M1093" s="542"/>
      <c r="N1093" s="543"/>
      <c r="O1093" s="544"/>
      <c r="Q1093" s="478"/>
      <c r="T1093" s="478"/>
    </row>
    <row r="1094" spans="1:20" s="16" customFormat="1" ht="11.1" customHeight="1" x14ac:dyDescent="0.15">
      <c r="A1094" s="358"/>
      <c r="B1094" s="545" t="s">
        <v>1216</v>
      </c>
      <c r="C1094" s="469" t="s">
        <v>1079</v>
      </c>
      <c r="D1094" s="462"/>
      <c r="E1094" s="24"/>
      <c r="F1094" s="21"/>
      <c r="G1094" s="22"/>
      <c r="H1094" s="2"/>
      <c r="I1094" s="339"/>
      <c r="J1094" s="318"/>
      <c r="K1094" s="24"/>
      <c r="L1094" s="2"/>
      <c r="M1094" s="233"/>
      <c r="N1094" s="24"/>
      <c r="O1094" s="319"/>
      <c r="P1094" s="471"/>
      <c r="Q1094" s="478"/>
      <c r="T1094" s="478"/>
    </row>
    <row r="1095" spans="1:20" s="16" customFormat="1" ht="11.1" customHeight="1" x14ac:dyDescent="0.15">
      <c r="A1095" s="440"/>
      <c r="B1095" s="463" t="s">
        <v>1061</v>
      </c>
      <c r="C1095" s="464" t="s">
        <v>1080</v>
      </c>
      <c r="D1095" s="465">
        <v>1</v>
      </c>
      <c r="E1095" s="246" t="s">
        <v>628</v>
      </c>
      <c r="F1095" s="466"/>
      <c r="G1095" s="467"/>
      <c r="H1095" s="239"/>
      <c r="I1095" s="468"/>
      <c r="J1095" s="324">
        <v>1</v>
      </c>
      <c r="K1095" s="315" t="s">
        <v>628</v>
      </c>
      <c r="L1095" s="578"/>
      <c r="M1095" s="244"/>
      <c r="N1095" s="23"/>
      <c r="O1095" s="321"/>
      <c r="P1095" s="471"/>
      <c r="Q1095" s="478"/>
      <c r="R1095" s="471"/>
      <c r="S1095" s="484"/>
      <c r="T1095" s="478"/>
    </row>
    <row r="1096" spans="1:20" s="16" customFormat="1" ht="11.1" customHeight="1" x14ac:dyDescent="0.15">
      <c r="A1096" s="247"/>
      <c r="B1096" s="232"/>
      <c r="C1096" s="461" t="s">
        <v>1071</v>
      </c>
      <c r="D1096" s="462"/>
      <c r="E1096" s="24" t="s">
        <v>1026</v>
      </c>
      <c r="F1096" s="21"/>
      <c r="G1096" s="22"/>
      <c r="H1096" s="2"/>
      <c r="I1096" s="339"/>
      <c r="J1096" s="322"/>
      <c r="K1096" s="245" t="s">
        <v>1026</v>
      </c>
      <c r="L1096" s="236"/>
      <c r="M1096" s="234"/>
      <c r="N1096" s="245"/>
      <c r="O1096" s="544"/>
      <c r="Q1096" s="478"/>
      <c r="T1096" s="478"/>
    </row>
    <row r="1097" spans="1:20" s="16" customFormat="1" ht="11.1" customHeight="1" x14ac:dyDescent="0.15">
      <c r="A1097" s="358"/>
      <c r="B1097" s="545" t="s">
        <v>1217</v>
      </c>
      <c r="C1097" s="469" t="s">
        <v>1081</v>
      </c>
      <c r="D1097" s="462"/>
      <c r="E1097" s="24"/>
      <c r="F1097" s="21"/>
      <c r="G1097" s="22"/>
      <c r="H1097" s="2"/>
      <c r="I1097" s="339"/>
      <c r="J1097" s="318"/>
      <c r="K1097" s="24"/>
      <c r="L1097" s="2"/>
      <c r="M1097" s="233"/>
      <c r="N1097" s="24"/>
      <c r="O1097" s="319"/>
      <c r="Q1097" s="478"/>
      <c r="T1097" s="478"/>
    </row>
    <row r="1098" spans="1:20" s="16" customFormat="1" ht="11.1" customHeight="1" x14ac:dyDescent="0.15">
      <c r="A1098" s="440"/>
      <c r="B1098" s="463" t="s">
        <v>1054</v>
      </c>
      <c r="C1098" s="464" t="s">
        <v>1080</v>
      </c>
      <c r="D1098" s="465">
        <v>2</v>
      </c>
      <c r="E1098" s="246" t="s">
        <v>628</v>
      </c>
      <c r="F1098" s="466"/>
      <c r="G1098" s="467"/>
      <c r="H1098" s="239"/>
      <c r="I1098" s="468"/>
      <c r="J1098" s="324">
        <v>2</v>
      </c>
      <c r="K1098" s="315" t="s">
        <v>628</v>
      </c>
      <c r="L1098" s="578"/>
      <c r="M1098" s="317"/>
      <c r="N1098" s="315"/>
      <c r="O1098" s="321"/>
      <c r="P1098" s="471"/>
      <c r="Q1098" s="478"/>
      <c r="R1098" s="470"/>
      <c r="T1098" s="478"/>
    </row>
    <row r="1099" spans="1:20" s="16" customFormat="1" ht="11.1" customHeight="1" x14ac:dyDescent="0.15">
      <c r="A1099" s="247"/>
      <c r="B1099" s="232"/>
      <c r="C1099" s="461" t="s">
        <v>1072</v>
      </c>
      <c r="D1099" s="462"/>
      <c r="E1099" s="24"/>
      <c r="F1099" s="21"/>
      <c r="G1099" s="22"/>
      <c r="H1099" s="2"/>
      <c r="I1099" s="339"/>
      <c r="J1099" s="322"/>
      <c r="K1099" s="245"/>
      <c r="L1099" s="236"/>
      <c r="M1099" s="234"/>
      <c r="N1099" s="245" t="s">
        <v>1026</v>
      </c>
      <c r="O1099" s="544"/>
      <c r="Q1099" s="478"/>
      <c r="T1099" s="478"/>
    </row>
    <row r="1100" spans="1:20" s="16" customFormat="1" ht="11.1" customHeight="1" x14ac:dyDescent="0.15">
      <c r="A1100" s="358"/>
      <c r="B1100" s="545" t="s">
        <v>1218</v>
      </c>
      <c r="C1100" s="469" t="s">
        <v>1219</v>
      </c>
      <c r="D1100" s="462"/>
      <c r="E1100" s="24"/>
      <c r="F1100" s="21"/>
      <c r="G1100" s="22"/>
      <c r="H1100" s="2"/>
      <c r="I1100" s="339"/>
      <c r="J1100" s="318"/>
      <c r="K1100" s="24"/>
      <c r="L1100" s="2"/>
      <c r="M1100" s="233"/>
      <c r="N1100" s="24"/>
      <c r="O1100" s="319"/>
      <c r="Q1100" s="478"/>
      <c r="T1100" s="478"/>
    </row>
    <row r="1101" spans="1:20" s="16" customFormat="1" ht="11.1" customHeight="1" x14ac:dyDescent="0.15">
      <c r="A1101" s="440"/>
      <c r="B1101" s="463" t="s">
        <v>1054</v>
      </c>
      <c r="C1101" s="464" t="s">
        <v>1083</v>
      </c>
      <c r="D1101" s="465">
        <v>2</v>
      </c>
      <c r="E1101" s="315" t="s">
        <v>628</v>
      </c>
      <c r="F1101" s="466"/>
      <c r="G1101" s="467"/>
      <c r="H1101" s="239"/>
      <c r="I1101" s="468"/>
      <c r="J1101" s="324"/>
      <c r="K1101" s="315"/>
      <c r="L1101" s="578"/>
      <c r="M1101" s="317">
        <v>2</v>
      </c>
      <c r="N1101" s="315" t="s">
        <v>628</v>
      </c>
      <c r="O1101" s="321"/>
      <c r="P1101" s="471"/>
      <c r="Q1101" s="478"/>
      <c r="R1101" s="470"/>
      <c r="T1101" s="478"/>
    </row>
    <row r="1102" spans="1:20" s="16" customFormat="1" ht="11.1" customHeight="1" x14ac:dyDescent="0.15">
      <c r="A1102" s="247"/>
      <c r="B1102" s="232"/>
      <c r="C1102" s="461" t="s">
        <v>1064</v>
      </c>
      <c r="D1102" s="462"/>
      <c r="E1102" s="24"/>
      <c r="F1102" s="21"/>
      <c r="G1102" s="22"/>
      <c r="H1102" s="2"/>
      <c r="I1102" s="339"/>
      <c r="J1102" s="322"/>
      <c r="K1102" s="245"/>
      <c r="L1102" s="236"/>
      <c r="M1102" s="234"/>
      <c r="N1102" s="245"/>
      <c r="O1102" s="544"/>
      <c r="Q1102" s="478"/>
      <c r="T1102" s="478"/>
    </row>
    <row r="1103" spans="1:20" s="16" customFormat="1" ht="11.1" customHeight="1" x14ac:dyDescent="0.15">
      <c r="A1103" s="358"/>
      <c r="B1103" s="545" t="s">
        <v>712</v>
      </c>
      <c r="C1103" s="469" t="s">
        <v>1084</v>
      </c>
      <c r="D1103" s="462"/>
      <c r="E1103" s="24"/>
      <c r="F1103" s="21"/>
      <c r="G1103" s="22"/>
      <c r="H1103" s="2"/>
      <c r="I1103" s="339"/>
      <c r="J1103" s="318"/>
      <c r="K1103" s="24"/>
      <c r="L1103" s="2"/>
      <c r="M1103" s="233"/>
      <c r="N1103" s="24"/>
      <c r="O1103" s="319"/>
      <c r="Q1103" s="478"/>
      <c r="T1103" s="478"/>
    </row>
    <row r="1104" spans="1:20" s="16" customFormat="1" ht="11.1" customHeight="1" x14ac:dyDescent="0.15">
      <c r="A1104" s="440"/>
      <c r="B1104" s="463" t="s">
        <v>1062</v>
      </c>
      <c r="C1104" s="464" t="s">
        <v>1083</v>
      </c>
      <c r="D1104" s="465">
        <v>1</v>
      </c>
      <c r="E1104" s="246" t="s">
        <v>628</v>
      </c>
      <c r="F1104" s="466"/>
      <c r="G1104" s="467"/>
      <c r="H1104" s="239"/>
      <c r="I1104" s="468"/>
      <c r="J1104" s="324">
        <v>1</v>
      </c>
      <c r="K1104" s="315" t="s">
        <v>628</v>
      </c>
      <c r="L1104" s="578"/>
      <c r="M1104" s="317"/>
      <c r="N1104" s="315"/>
      <c r="O1104" s="321"/>
      <c r="P1104" s="471"/>
      <c r="Q1104" s="478"/>
      <c r="R1104" s="470"/>
      <c r="T1104" s="478"/>
    </row>
    <row r="1105" spans="1:20" s="16" customFormat="1" ht="11.1" customHeight="1" x14ac:dyDescent="0.15">
      <c r="A1105" s="247"/>
      <c r="B1105" s="232"/>
      <c r="C1105" s="461"/>
      <c r="D1105" s="462"/>
      <c r="E1105" s="24"/>
      <c r="F1105" s="21"/>
      <c r="G1105" s="22"/>
      <c r="H1105" s="2"/>
      <c r="I1105" s="339"/>
      <c r="J1105" s="322"/>
      <c r="K1105" s="245"/>
      <c r="L1105" s="236"/>
      <c r="M1105" s="542"/>
      <c r="N1105" s="543" t="s">
        <v>1026</v>
      </c>
      <c r="O1105" s="544"/>
      <c r="Q1105" s="478"/>
      <c r="T1105" s="478"/>
    </row>
    <row r="1106" spans="1:20" s="16" customFormat="1" ht="11.1" customHeight="1" x14ac:dyDescent="0.15">
      <c r="A1106" s="358"/>
      <c r="B1106" s="232" t="s">
        <v>713</v>
      </c>
      <c r="C1106" s="461" t="s">
        <v>1743</v>
      </c>
      <c r="D1106" s="462"/>
      <c r="E1106" s="24"/>
      <c r="F1106" s="21"/>
      <c r="G1106" s="22"/>
      <c r="H1106" s="2"/>
      <c r="I1106" s="339"/>
      <c r="J1106" s="318"/>
      <c r="K1106" s="24"/>
      <c r="L1106" s="2"/>
      <c r="M1106" s="233"/>
      <c r="N1106" s="24"/>
      <c r="O1106" s="319"/>
      <c r="Q1106" s="478"/>
      <c r="T1106" s="478"/>
    </row>
    <row r="1107" spans="1:20" s="16" customFormat="1" ht="11.1" customHeight="1" x14ac:dyDescent="0.15">
      <c r="A1107" s="440"/>
      <c r="B1107" s="463" t="s">
        <v>1056</v>
      </c>
      <c r="C1107" s="474" t="s">
        <v>1085</v>
      </c>
      <c r="D1107" s="465">
        <v>16</v>
      </c>
      <c r="E1107" s="246" t="s">
        <v>628</v>
      </c>
      <c r="F1107" s="466"/>
      <c r="G1107" s="467"/>
      <c r="H1107" s="239"/>
      <c r="I1107" s="468"/>
      <c r="J1107" s="324">
        <v>11</v>
      </c>
      <c r="K1107" s="315" t="s">
        <v>628</v>
      </c>
      <c r="L1107" s="578"/>
      <c r="M1107" s="244">
        <v>5</v>
      </c>
      <c r="N1107" s="23" t="s">
        <v>628</v>
      </c>
      <c r="O1107" s="321"/>
      <c r="Q1107" s="478"/>
      <c r="T1107" s="478"/>
    </row>
    <row r="1108" spans="1:20" s="16" customFormat="1" ht="11.1" customHeight="1" x14ac:dyDescent="0.15">
      <c r="A1108" s="247"/>
      <c r="B1108" s="232"/>
      <c r="C1108" s="461" t="s">
        <v>1744</v>
      </c>
      <c r="D1108" s="462"/>
      <c r="E1108" s="24" t="s">
        <v>1026</v>
      </c>
      <c r="F1108" s="21"/>
      <c r="G1108" s="22"/>
      <c r="H1108" s="2"/>
      <c r="I1108" s="339"/>
      <c r="J1108" s="322"/>
      <c r="K1108" s="245" t="s">
        <v>1026</v>
      </c>
      <c r="L1108" s="236"/>
      <c r="M1108" s="542"/>
      <c r="N1108" s="543" t="s">
        <v>1026</v>
      </c>
      <c r="O1108" s="544"/>
      <c r="Q1108" s="478"/>
      <c r="T1108" s="478"/>
    </row>
    <row r="1109" spans="1:20" s="16" customFormat="1" ht="11.1" customHeight="1" x14ac:dyDescent="0.15">
      <c r="A1109" s="358"/>
      <c r="B1109" s="232" t="s">
        <v>714</v>
      </c>
      <c r="C1109" s="461" t="s">
        <v>1220</v>
      </c>
      <c r="D1109" s="462"/>
      <c r="E1109" s="24"/>
      <c r="F1109" s="21"/>
      <c r="G1109" s="22"/>
      <c r="H1109" s="2"/>
      <c r="I1109" s="339"/>
      <c r="J1109" s="318"/>
      <c r="K1109" s="24"/>
      <c r="L1109" s="2"/>
      <c r="M1109" s="233"/>
      <c r="N1109" s="24"/>
      <c r="O1109" s="319"/>
      <c r="Q1109" s="478"/>
      <c r="T1109" s="478"/>
    </row>
    <row r="1110" spans="1:20" s="16" customFormat="1" ht="11.1" customHeight="1" x14ac:dyDescent="0.15">
      <c r="A1110" s="440"/>
      <c r="B1110" s="463" t="s">
        <v>1058</v>
      </c>
      <c r="C1110" s="464" t="s">
        <v>1085</v>
      </c>
      <c r="D1110" s="465">
        <v>50</v>
      </c>
      <c r="E1110" s="246" t="s">
        <v>628</v>
      </c>
      <c r="F1110" s="466"/>
      <c r="G1110" s="467"/>
      <c r="H1110" s="239"/>
      <c r="I1110" s="468"/>
      <c r="J1110" s="324">
        <v>13</v>
      </c>
      <c r="K1110" s="315" t="s">
        <v>628</v>
      </c>
      <c r="L1110" s="578"/>
      <c r="M1110" s="244">
        <v>37</v>
      </c>
      <c r="N1110" s="23" t="s">
        <v>628</v>
      </c>
      <c r="O1110" s="321"/>
      <c r="Q1110" s="478"/>
      <c r="T1110" s="478"/>
    </row>
    <row r="1111" spans="1:20" s="16" customFormat="1" ht="11.1" customHeight="1" x14ac:dyDescent="0.15">
      <c r="A1111" s="247"/>
      <c r="B1111" s="232"/>
      <c r="C1111" s="461" t="s">
        <v>1745</v>
      </c>
      <c r="D1111" s="462"/>
      <c r="E1111" s="24" t="s">
        <v>1026</v>
      </c>
      <c r="F1111" s="21"/>
      <c r="G1111" s="22"/>
      <c r="H1111" s="2"/>
      <c r="I1111" s="339"/>
      <c r="J1111" s="322"/>
      <c r="K1111" s="245" t="s">
        <v>1026</v>
      </c>
      <c r="L1111" s="236"/>
      <c r="M1111" s="542"/>
      <c r="N1111" s="543" t="s">
        <v>1026</v>
      </c>
      <c r="O1111" s="544"/>
      <c r="Q1111" s="478"/>
      <c r="T1111" s="478"/>
    </row>
    <row r="1112" spans="1:20" s="16" customFormat="1" ht="11.1" customHeight="1" x14ac:dyDescent="0.15">
      <c r="A1112" s="358"/>
      <c r="B1112" s="232" t="s">
        <v>715</v>
      </c>
      <c r="C1112" s="461" t="s">
        <v>1221</v>
      </c>
      <c r="D1112" s="462"/>
      <c r="E1112" s="24"/>
      <c r="F1112" s="21"/>
      <c r="G1112" s="22"/>
      <c r="H1112" s="2"/>
      <c r="I1112" s="339"/>
      <c r="J1112" s="318"/>
      <c r="K1112" s="24"/>
      <c r="L1112" s="2"/>
      <c r="M1112" s="233"/>
      <c r="N1112" s="24"/>
      <c r="O1112" s="319"/>
      <c r="Q1112" s="478"/>
      <c r="T1112" s="478"/>
    </row>
    <row r="1113" spans="1:20" s="16" customFormat="1" ht="11.1" customHeight="1" x14ac:dyDescent="0.15">
      <c r="A1113" s="440"/>
      <c r="B1113" s="463" t="s">
        <v>1059</v>
      </c>
      <c r="C1113" s="464" t="s">
        <v>1085</v>
      </c>
      <c r="D1113" s="465">
        <v>7</v>
      </c>
      <c r="E1113" s="246" t="s">
        <v>628</v>
      </c>
      <c r="F1113" s="466"/>
      <c r="G1113" s="467"/>
      <c r="H1113" s="239"/>
      <c r="I1113" s="468"/>
      <c r="J1113" s="324">
        <v>6</v>
      </c>
      <c r="K1113" s="315" t="s">
        <v>628</v>
      </c>
      <c r="L1113" s="578"/>
      <c r="M1113" s="244">
        <v>1</v>
      </c>
      <c r="N1113" s="23" t="s">
        <v>628</v>
      </c>
      <c r="O1113" s="321"/>
      <c r="Q1113" s="478"/>
      <c r="T1113" s="478"/>
    </row>
    <row r="1114" spans="1:20" s="16" customFormat="1" ht="11.1" customHeight="1" x14ac:dyDescent="0.15">
      <c r="A1114" s="247"/>
      <c r="B1114" s="232"/>
      <c r="C1114" s="461" t="s">
        <v>1746</v>
      </c>
      <c r="D1114" s="462"/>
      <c r="E1114" s="24" t="s">
        <v>1026</v>
      </c>
      <c r="F1114" s="21"/>
      <c r="G1114" s="22"/>
      <c r="H1114" s="2"/>
      <c r="I1114" s="339"/>
      <c r="J1114" s="331"/>
      <c r="K1114" s="245" t="s">
        <v>1026</v>
      </c>
      <c r="L1114" s="236"/>
      <c r="M1114" s="234"/>
      <c r="N1114" s="235"/>
      <c r="O1114" s="544"/>
      <c r="Q1114" s="478"/>
      <c r="T1114" s="478"/>
    </row>
    <row r="1115" spans="1:20" s="16" customFormat="1" ht="11.1" customHeight="1" x14ac:dyDescent="0.15">
      <c r="A1115" s="358"/>
      <c r="B1115" s="232" t="s">
        <v>716</v>
      </c>
      <c r="C1115" s="469" t="s">
        <v>1221</v>
      </c>
      <c r="D1115" s="462"/>
      <c r="E1115" s="24"/>
      <c r="F1115" s="21"/>
      <c r="G1115" s="22"/>
      <c r="H1115" s="2"/>
      <c r="I1115" s="339"/>
      <c r="J1115" s="332"/>
      <c r="K1115" s="24"/>
      <c r="L1115" s="2"/>
      <c r="M1115" s="233"/>
      <c r="N1115" s="232"/>
      <c r="O1115" s="319"/>
      <c r="Q1115" s="478"/>
      <c r="T1115" s="478"/>
    </row>
    <row r="1116" spans="1:20" s="16" customFormat="1" ht="11.1" customHeight="1" x14ac:dyDescent="0.15">
      <c r="A1116" s="440"/>
      <c r="B1116" s="463" t="s">
        <v>1063</v>
      </c>
      <c r="C1116" s="464" t="s">
        <v>1085</v>
      </c>
      <c r="D1116" s="465">
        <v>7</v>
      </c>
      <c r="E1116" s="246" t="s">
        <v>628</v>
      </c>
      <c r="F1116" s="466"/>
      <c r="G1116" s="467"/>
      <c r="H1116" s="239"/>
      <c r="I1116" s="468"/>
      <c r="J1116" s="864">
        <v>7</v>
      </c>
      <c r="K1116" s="246" t="s">
        <v>628</v>
      </c>
      <c r="L1116" s="578"/>
      <c r="M1116" s="237"/>
      <c r="N1116" s="238"/>
      <c r="O1116" s="321"/>
      <c r="Q1116" s="478"/>
      <c r="T1116" s="478"/>
    </row>
    <row r="1117" spans="1:20" s="16" customFormat="1" ht="11.1" customHeight="1" x14ac:dyDescent="0.15">
      <c r="A1117" s="247"/>
      <c r="B1117" s="232"/>
      <c r="C1117" s="461" t="s">
        <v>1747</v>
      </c>
      <c r="D1117" s="462"/>
      <c r="E1117" s="24" t="s">
        <v>1026</v>
      </c>
      <c r="F1117" s="21"/>
      <c r="G1117" s="22"/>
      <c r="H1117" s="2"/>
      <c r="I1117" s="339"/>
      <c r="J1117" s="865"/>
      <c r="K1117" s="245" t="s">
        <v>1026</v>
      </c>
      <c r="L1117" s="236"/>
      <c r="M1117" s="234"/>
      <c r="N1117" s="235"/>
      <c r="O1117" s="544"/>
      <c r="Q1117" s="478"/>
      <c r="T1117" s="478"/>
    </row>
    <row r="1118" spans="1:20" s="16" customFormat="1" ht="11.1" customHeight="1" x14ac:dyDescent="0.15">
      <c r="A1118" s="358"/>
      <c r="B1118" s="232" t="s">
        <v>717</v>
      </c>
      <c r="C1118" s="469" t="s">
        <v>1086</v>
      </c>
      <c r="D1118" s="462"/>
      <c r="E1118" s="24"/>
      <c r="F1118" s="21"/>
      <c r="G1118" s="22"/>
      <c r="H1118" s="2"/>
      <c r="I1118" s="339"/>
      <c r="J1118" s="866"/>
      <c r="K1118" s="24"/>
      <c r="L1118" s="2"/>
      <c r="M1118" s="233"/>
      <c r="N1118" s="232"/>
      <c r="O1118" s="319"/>
      <c r="Q1118" s="478"/>
      <c r="T1118" s="478"/>
    </row>
    <row r="1119" spans="1:20" s="16" customFormat="1" ht="11.1" customHeight="1" x14ac:dyDescent="0.15">
      <c r="A1119" s="440"/>
      <c r="B1119" s="463" t="s">
        <v>1065</v>
      </c>
      <c r="C1119" s="464" t="s">
        <v>1087</v>
      </c>
      <c r="D1119" s="465">
        <v>9</v>
      </c>
      <c r="E1119" s="246" t="s">
        <v>628</v>
      </c>
      <c r="F1119" s="466"/>
      <c r="G1119" s="467"/>
      <c r="H1119" s="239"/>
      <c r="I1119" s="468"/>
      <c r="J1119" s="864">
        <v>9</v>
      </c>
      <c r="K1119" s="246" t="s">
        <v>628</v>
      </c>
      <c r="L1119" s="578"/>
      <c r="M1119" s="237"/>
      <c r="N1119" s="238"/>
      <c r="O1119" s="321"/>
      <c r="Q1119" s="478"/>
      <c r="T1119" s="478"/>
    </row>
    <row r="1120" spans="1:20" s="16" customFormat="1" ht="11.1" customHeight="1" x14ac:dyDescent="0.15">
      <c r="A1120" s="247"/>
      <c r="B1120" s="791"/>
      <c r="C1120" s="792" t="s">
        <v>1748</v>
      </c>
      <c r="D1120" s="462"/>
      <c r="E1120" s="24" t="s">
        <v>1026</v>
      </c>
      <c r="F1120" s="21"/>
      <c r="G1120" s="22"/>
      <c r="H1120" s="2"/>
      <c r="I1120" s="339"/>
      <c r="J1120" s="865"/>
      <c r="K1120" s="245" t="s">
        <v>1026</v>
      </c>
      <c r="L1120" s="236"/>
      <c r="M1120" s="234"/>
      <c r="N1120" s="235" t="s">
        <v>1026</v>
      </c>
      <c r="O1120" s="544"/>
      <c r="Q1120" s="478"/>
      <c r="T1120" s="478"/>
    </row>
    <row r="1121" spans="1:20" s="16" customFormat="1" ht="11.1" customHeight="1" x14ac:dyDescent="0.15">
      <c r="A1121" s="358"/>
      <c r="B1121" s="791" t="s">
        <v>718</v>
      </c>
      <c r="C1121" s="469" t="s">
        <v>1088</v>
      </c>
      <c r="D1121" s="462"/>
      <c r="E1121" s="24"/>
      <c r="F1121" s="21"/>
      <c r="G1121" s="22"/>
      <c r="H1121" s="2"/>
      <c r="I1121" s="391"/>
      <c r="J1121" s="851"/>
      <c r="K1121" s="387"/>
      <c r="L1121" s="2"/>
      <c r="M1121" s="398"/>
      <c r="N1121" s="359"/>
      <c r="O1121" s="319"/>
      <c r="Q1121" s="478"/>
      <c r="T1121" s="478"/>
    </row>
    <row r="1122" spans="1:20" s="16" customFormat="1" ht="11.1" customHeight="1" x14ac:dyDescent="0.15">
      <c r="A1122" s="440"/>
      <c r="B1122" s="463" t="s">
        <v>1222</v>
      </c>
      <c r="C1122" s="793" t="s">
        <v>1223</v>
      </c>
      <c r="D1122" s="465">
        <v>10</v>
      </c>
      <c r="E1122" s="246" t="s">
        <v>628</v>
      </c>
      <c r="F1122" s="466"/>
      <c r="G1122" s="467"/>
      <c r="H1122" s="239"/>
      <c r="I1122" s="468"/>
      <c r="J1122" s="864">
        <v>7</v>
      </c>
      <c r="K1122" s="246" t="s">
        <v>628</v>
      </c>
      <c r="L1122" s="578"/>
      <c r="M1122" s="867">
        <v>3</v>
      </c>
      <c r="N1122" s="238" t="s">
        <v>628</v>
      </c>
      <c r="O1122" s="321"/>
      <c r="Q1122" s="478"/>
      <c r="T1122" s="478"/>
    </row>
    <row r="1123" spans="1:20" s="16" customFormat="1" ht="11.1" customHeight="1" x14ac:dyDescent="0.15">
      <c r="A1123" s="441"/>
      <c r="B1123" s="442"/>
      <c r="C1123" s="443"/>
      <c r="D1123" s="435"/>
      <c r="E1123" s="387"/>
      <c r="F1123" s="388"/>
      <c r="G1123" s="389"/>
      <c r="H1123" s="444"/>
      <c r="I1123" s="391"/>
      <c r="J1123" s="427"/>
      <c r="K1123" s="387"/>
      <c r="L1123" s="390"/>
      <c r="M1123" s="398"/>
      <c r="N1123" s="359"/>
      <c r="O1123" s="399"/>
      <c r="Q1123" s="478"/>
      <c r="T1123" s="478"/>
    </row>
    <row r="1124" spans="1:20" s="16" customFormat="1" ht="11.1" customHeight="1" x14ac:dyDescent="0.15">
      <c r="A1124" s="247"/>
      <c r="B1124" s="445"/>
      <c r="C1124" s="443"/>
      <c r="D1124" s="435"/>
      <c r="E1124" s="387"/>
      <c r="F1124" s="388"/>
      <c r="G1124" s="389"/>
      <c r="H1124" s="390"/>
      <c r="I1124" s="391"/>
      <c r="J1124" s="427"/>
      <c r="K1124" s="387"/>
      <c r="L1124" s="389"/>
      <c r="M1124" s="398"/>
      <c r="N1124" s="359"/>
      <c r="O1124" s="482"/>
      <c r="Q1124" s="478"/>
      <c r="T1124" s="478"/>
    </row>
    <row r="1125" spans="1:20" s="16" customFormat="1" ht="11.1" customHeight="1" x14ac:dyDescent="0.15">
      <c r="A1125" s="448"/>
      <c r="B1125" s="449"/>
      <c r="C1125" s="450"/>
      <c r="D1125" s="451"/>
      <c r="E1125" s="452"/>
      <c r="F1125" s="453"/>
      <c r="G1125" s="454"/>
      <c r="H1125" s="455"/>
      <c r="I1125" s="456"/>
      <c r="J1125" s="457"/>
      <c r="K1125" s="452"/>
      <c r="L1125" s="455"/>
      <c r="M1125" s="458"/>
      <c r="N1125" s="459"/>
      <c r="O1125" s="460"/>
      <c r="Q1125" s="478"/>
      <c r="T1125" s="478"/>
    </row>
    <row r="1126" spans="1:20" s="3" customFormat="1" ht="13.5" x14ac:dyDescent="0.15">
      <c r="A1126" s="1"/>
      <c r="B1126" s="2"/>
      <c r="C1126" s="240"/>
      <c r="D1126" s="4"/>
      <c r="E1126" s="5"/>
      <c r="F1126" s="6"/>
      <c r="G1126" s="7"/>
      <c r="H1126" s="8"/>
      <c r="I1126" s="9"/>
      <c r="K1126" s="5"/>
      <c r="N1126" s="8" t="s">
        <v>581</v>
      </c>
      <c r="O1126" s="5">
        <v>23</v>
      </c>
      <c r="P1126" s="472"/>
      <c r="Q1126" s="476"/>
      <c r="T1126" s="476"/>
    </row>
    <row r="1127" spans="1:20" s="10" customFormat="1" ht="30" customHeight="1" x14ac:dyDescent="0.15">
      <c r="A1127" s="1089" t="s">
        <v>1800</v>
      </c>
      <c r="B1127" s="1090"/>
      <c r="C1127" s="1090"/>
      <c r="D1127" s="1090"/>
      <c r="E1127" s="1090"/>
      <c r="F1127" s="1090"/>
      <c r="G1127" s="1090"/>
      <c r="H1127" s="1090"/>
      <c r="I1127" s="1090"/>
      <c r="J1127" s="1090"/>
      <c r="K1127" s="1090"/>
      <c r="L1127" s="1090"/>
      <c r="M1127" s="1090"/>
      <c r="N1127" s="1090"/>
      <c r="O1127" s="1091"/>
      <c r="P1127" s="473"/>
      <c r="Q1127" s="477"/>
      <c r="T1127" s="477"/>
    </row>
    <row r="1128" spans="1:20" s="10" customFormat="1" ht="13.5" customHeight="1" x14ac:dyDescent="0.15">
      <c r="A1128" s="274"/>
      <c r="B1128" s="27" t="s">
        <v>1828</v>
      </c>
      <c r="C1128" s="275"/>
      <c r="D1128" s="275"/>
      <c r="E1128" s="275"/>
      <c r="F1128" s="275"/>
      <c r="G1128" s="275"/>
      <c r="H1128" s="275"/>
      <c r="I1128" s="275"/>
      <c r="J1128" s="275"/>
      <c r="K1128" s="275"/>
      <c r="L1128" s="275"/>
      <c r="M1128" s="275"/>
      <c r="N1128" s="275"/>
      <c r="O1128" s="276"/>
      <c r="P1128" s="473"/>
      <c r="Q1128" s="477"/>
      <c r="T1128" s="477"/>
    </row>
    <row r="1129" spans="1:20" s="10" customFormat="1" ht="15.95" customHeight="1" x14ac:dyDescent="0.15">
      <c r="A1129" s="1092" t="s">
        <v>6</v>
      </c>
      <c r="B1129" s="1095" t="s">
        <v>34</v>
      </c>
      <c r="C1129" s="1098" t="s">
        <v>9</v>
      </c>
      <c r="D1129" s="1101" t="s">
        <v>1850</v>
      </c>
      <c r="E1129" s="1102"/>
      <c r="F1129" s="1102"/>
      <c r="G1129" s="1102"/>
      <c r="H1129" s="1102"/>
      <c r="I1129" s="1103"/>
      <c r="J1129" s="1101" t="s">
        <v>1851</v>
      </c>
      <c r="K1129" s="1102"/>
      <c r="L1129" s="1107"/>
      <c r="M1129" s="1109" t="s">
        <v>1852</v>
      </c>
      <c r="N1129" s="1102"/>
      <c r="O1129" s="1103"/>
      <c r="P1129" s="473"/>
      <c r="Q1129" s="477"/>
      <c r="T1129" s="477"/>
    </row>
    <row r="1130" spans="1:20" s="10" customFormat="1" ht="15.95" customHeight="1" x14ac:dyDescent="0.15">
      <c r="A1130" s="1093"/>
      <c r="B1130" s="1096"/>
      <c r="C1130" s="1099"/>
      <c r="D1130" s="1104"/>
      <c r="E1130" s="1105"/>
      <c r="F1130" s="1105"/>
      <c r="G1130" s="1105"/>
      <c r="H1130" s="1105"/>
      <c r="I1130" s="1106"/>
      <c r="J1130" s="1104"/>
      <c r="K1130" s="1105"/>
      <c r="L1130" s="1108"/>
      <c r="M1130" s="1110"/>
      <c r="N1130" s="1105"/>
      <c r="O1130" s="1106"/>
      <c r="P1130" s="473"/>
      <c r="Q1130" s="477"/>
      <c r="T1130" s="477"/>
    </row>
    <row r="1131" spans="1:20" s="3" customFormat="1" ht="15.95" customHeight="1" x14ac:dyDescent="0.15">
      <c r="A1131" s="1094"/>
      <c r="B1131" s="1097"/>
      <c r="C1131" s="1100"/>
      <c r="D1131" s="334" t="s">
        <v>4</v>
      </c>
      <c r="E1131" s="296" t="s">
        <v>5</v>
      </c>
      <c r="F1131" s="297"/>
      <c r="G1131" s="298"/>
      <c r="H1131" s="1111"/>
      <c r="I1131" s="1112"/>
      <c r="J1131" s="326" t="s">
        <v>4</v>
      </c>
      <c r="K1131" s="296" t="s">
        <v>5</v>
      </c>
      <c r="L1131" s="299"/>
      <c r="M1131" s="300" t="s">
        <v>4</v>
      </c>
      <c r="N1131" s="296" t="s">
        <v>5</v>
      </c>
      <c r="O1131" s="327"/>
      <c r="P1131" s="472"/>
      <c r="Q1131" s="476"/>
      <c r="T1131" s="476"/>
    </row>
    <row r="1132" spans="1:20" s="16" customFormat="1" ht="11.1" customHeight="1" x14ac:dyDescent="0.15">
      <c r="A1132" s="66"/>
      <c r="B1132" s="232"/>
      <c r="C1132" s="461"/>
      <c r="D1132" s="462"/>
      <c r="E1132" s="24"/>
      <c r="F1132" s="21"/>
      <c r="G1132" s="22"/>
      <c r="H1132" s="2"/>
      <c r="I1132" s="339"/>
      <c r="J1132" s="322"/>
      <c r="K1132" s="245"/>
      <c r="L1132" s="236"/>
      <c r="M1132" s="234"/>
      <c r="N1132" s="245"/>
      <c r="O1132" s="323"/>
      <c r="Q1132" s="478"/>
      <c r="T1132" s="478"/>
    </row>
    <row r="1133" spans="1:20" s="16" customFormat="1" ht="11.1" customHeight="1" x14ac:dyDescent="0.15">
      <c r="A1133" s="481"/>
      <c r="B1133" s="232"/>
      <c r="C1133" s="461"/>
      <c r="D1133" s="462"/>
      <c r="E1133" s="24"/>
      <c r="F1133" s="21"/>
      <c r="G1133" s="22"/>
      <c r="H1133" s="2"/>
      <c r="I1133" s="339"/>
      <c r="J1133" s="318"/>
      <c r="K1133" s="24"/>
      <c r="L1133" s="2"/>
      <c r="M1133" s="233"/>
      <c r="N1133" s="24"/>
      <c r="O1133" s="319"/>
      <c r="Q1133" s="478"/>
      <c r="T1133" s="478"/>
    </row>
    <row r="1134" spans="1:20" s="16" customFormat="1" ht="11.1" customHeight="1" x14ac:dyDescent="0.15">
      <c r="A1134" s="360" t="s">
        <v>1248</v>
      </c>
      <c r="B1134" s="361" t="s">
        <v>1213</v>
      </c>
      <c r="C1134" s="474"/>
      <c r="D1134" s="465"/>
      <c r="E1134" s="246"/>
      <c r="F1134" s="466"/>
      <c r="G1134" s="467"/>
      <c r="H1134" s="239"/>
      <c r="I1134" s="468"/>
      <c r="J1134" s="324"/>
      <c r="K1134" s="315"/>
      <c r="L1134" s="316"/>
      <c r="M1134" s="317"/>
      <c r="N1134" s="315"/>
      <c r="O1134" s="325"/>
      <c r="P1134" s="471"/>
      <c r="Q1134" s="478"/>
      <c r="R1134" s="470"/>
      <c r="T1134" s="478"/>
    </row>
    <row r="1135" spans="1:20" s="16" customFormat="1" ht="11.1" customHeight="1" x14ac:dyDescent="0.15">
      <c r="A1135" s="247"/>
      <c r="B1135" s="232"/>
      <c r="C1135" s="461" t="s">
        <v>1749</v>
      </c>
      <c r="D1135" s="462"/>
      <c r="E1135" s="245" t="s">
        <v>1026</v>
      </c>
      <c r="F1135" s="21"/>
      <c r="G1135" s="22"/>
      <c r="H1135" s="2"/>
      <c r="I1135" s="339"/>
      <c r="J1135" s="322"/>
      <c r="K1135" s="245" t="s">
        <v>1026</v>
      </c>
      <c r="L1135" s="236"/>
      <c r="M1135" s="542"/>
      <c r="N1135" s="543" t="s">
        <v>1026</v>
      </c>
      <c r="O1135" s="544"/>
      <c r="Q1135" s="478"/>
      <c r="T1135" s="478"/>
    </row>
    <row r="1136" spans="1:20" s="16" customFormat="1" ht="11.1" customHeight="1" x14ac:dyDescent="0.15">
      <c r="A1136" s="358"/>
      <c r="B1136" s="232" t="s">
        <v>719</v>
      </c>
      <c r="C1136" s="469" t="s">
        <v>1750</v>
      </c>
      <c r="D1136" s="462"/>
      <c r="E1136" s="24"/>
      <c r="F1136" s="21"/>
      <c r="G1136" s="22"/>
      <c r="H1136" s="2"/>
      <c r="I1136" s="339"/>
      <c r="J1136" s="318"/>
      <c r="K1136" s="24"/>
      <c r="L1136" s="2"/>
      <c r="M1136" s="233"/>
      <c r="N1136" s="24"/>
      <c r="O1136" s="319"/>
      <c r="P1136" s="471"/>
      <c r="Q1136" s="478"/>
      <c r="T1136" s="478"/>
    </row>
    <row r="1137" spans="1:20" s="16" customFormat="1" ht="11.1" customHeight="1" x14ac:dyDescent="0.15">
      <c r="A1137" s="440"/>
      <c r="B1137" s="463" t="s">
        <v>1224</v>
      </c>
      <c r="C1137" s="464" t="s">
        <v>1223</v>
      </c>
      <c r="D1137" s="465">
        <v>68</v>
      </c>
      <c r="E1137" s="315" t="s">
        <v>628</v>
      </c>
      <c r="F1137" s="466"/>
      <c r="G1137" s="467"/>
      <c r="H1137" s="239"/>
      <c r="I1137" s="468"/>
      <c r="J1137" s="324">
        <v>45</v>
      </c>
      <c r="K1137" s="315" t="s">
        <v>628</v>
      </c>
      <c r="L1137" s="578"/>
      <c r="M1137" s="244">
        <v>23</v>
      </c>
      <c r="N1137" s="23" t="s">
        <v>628</v>
      </c>
      <c r="O1137" s="321"/>
      <c r="P1137" s="471"/>
      <c r="Q1137" s="478"/>
      <c r="R1137" s="471"/>
      <c r="S1137" s="484"/>
      <c r="T1137" s="478"/>
    </row>
    <row r="1138" spans="1:20" s="16" customFormat="1" ht="11.1" customHeight="1" x14ac:dyDescent="0.15">
      <c r="A1138" s="247"/>
      <c r="B1138" s="232"/>
      <c r="C1138" s="461"/>
      <c r="D1138" s="462"/>
      <c r="E1138" s="245" t="s">
        <v>1026</v>
      </c>
      <c r="F1138" s="21"/>
      <c r="G1138" s="22"/>
      <c r="H1138" s="2"/>
      <c r="I1138" s="339"/>
      <c r="J1138" s="322"/>
      <c r="K1138" s="245" t="s">
        <v>1026</v>
      </c>
      <c r="L1138" s="236"/>
      <c r="M1138" s="542"/>
      <c r="N1138" s="543"/>
      <c r="O1138" s="544"/>
      <c r="Q1138" s="478"/>
      <c r="T1138" s="478"/>
    </row>
    <row r="1139" spans="1:20" s="16" customFormat="1" ht="11.1" customHeight="1" x14ac:dyDescent="0.15">
      <c r="A1139" s="358"/>
      <c r="B1139" s="232" t="s">
        <v>720</v>
      </c>
      <c r="C1139" s="469" t="s">
        <v>1064</v>
      </c>
      <c r="D1139" s="462"/>
      <c r="E1139" s="24"/>
      <c r="F1139" s="21"/>
      <c r="G1139" s="22"/>
      <c r="H1139" s="2"/>
      <c r="I1139" s="339"/>
      <c r="J1139" s="318"/>
      <c r="K1139" s="24"/>
      <c r="L1139" s="2"/>
      <c r="M1139" s="233"/>
      <c r="N1139" s="24"/>
      <c r="O1139" s="319"/>
      <c r="P1139" s="471"/>
      <c r="Q1139" s="478"/>
      <c r="T1139" s="478"/>
    </row>
    <row r="1140" spans="1:20" s="16" customFormat="1" ht="11.1" customHeight="1" x14ac:dyDescent="0.15">
      <c r="A1140" s="440"/>
      <c r="B1140" s="463" t="s">
        <v>1066</v>
      </c>
      <c r="C1140" s="464" t="s">
        <v>1085</v>
      </c>
      <c r="D1140" s="465">
        <v>1</v>
      </c>
      <c r="E1140" s="315" t="s">
        <v>628</v>
      </c>
      <c r="F1140" s="466"/>
      <c r="G1140" s="467"/>
      <c r="H1140" s="239"/>
      <c r="I1140" s="468"/>
      <c r="J1140" s="324">
        <v>1</v>
      </c>
      <c r="K1140" s="315" t="s">
        <v>628</v>
      </c>
      <c r="L1140" s="578"/>
      <c r="M1140" s="244"/>
      <c r="N1140" s="23"/>
      <c r="O1140" s="321"/>
      <c r="P1140" s="471"/>
      <c r="Q1140" s="478"/>
      <c r="R1140" s="471"/>
      <c r="S1140" s="484"/>
      <c r="T1140" s="478"/>
    </row>
    <row r="1141" spans="1:20" s="16" customFormat="1" ht="11.1" customHeight="1" x14ac:dyDescent="0.15">
      <c r="A1141" s="247"/>
      <c r="B1141" s="232"/>
      <c r="C1141" s="461"/>
      <c r="D1141" s="462"/>
      <c r="E1141" s="245" t="s">
        <v>1026</v>
      </c>
      <c r="F1141" s="21"/>
      <c r="G1141" s="22"/>
      <c r="H1141" s="2"/>
      <c r="I1141" s="339"/>
      <c r="J1141" s="322"/>
      <c r="K1141" s="245" t="s">
        <v>1026</v>
      </c>
      <c r="L1141" s="236"/>
      <c r="M1141" s="542"/>
      <c r="N1141" s="543"/>
      <c r="O1141" s="544"/>
      <c r="Q1141" s="478"/>
      <c r="T1141" s="478"/>
    </row>
    <row r="1142" spans="1:20" s="16" customFormat="1" ht="11.1" customHeight="1" x14ac:dyDescent="0.15">
      <c r="A1142" s="358"/>
      <c r="B1142" s="545" t="s">
        <v>721</v>
      </c>
      <c r="C1142" s="469" t="s">
        <v>1068</v>
      </c>
      <c r="D1142" s="462"/>
      <c r="E1142" s="24"/>
      <c r="F1142" s="21"/>
      <c r="G1142" s="22"/>
      <c r="H1142" s="2"/>
      <c r="I1142" s="339"/>
      <c r="J1142" s="318"/>
      <c r="K1142" s="24"/>
      <c r="L1142" s="2"/>
      <c r="M1142" s="233"/>
      <c r="N1142" s="24"/>
      <c r="O1142" s="319"/>
      <c r="P1142" s="471"/>
      <c r="Q1142" s="478"/>
      <c r="T1142" s="478"/>
    </row>
    <row r="1143" spans="1:20" s="16" customFormat="1" ht="11.1" customHeight="1" x14ac:dyDescent="0.15">
      <c r="A1143" s="440"/>
      <c r="B1143" s="463" t="s">
        <v>1067</v>
      </c>
      <c r="C1143" s="464" t="s">
        <v>1223</v>
      </c>
      <c r="D1143" s="465">
        <v>50</v>
      </c>
      <c r="E1143" s="315" t="s">
        <v>628</v>
      </c>
      <c r="F1143" s="466"/>
      <c r="G1143" s="467"/>
      <c r="H1143" s="239"/>
      <c r="I1143" s="468"/>
      <c r="J1143" s="324">
        <v>50</v>
      </c>
      <c r="K1143" s="315" t="s">
        <v>628</v>
      </c>
      <c r="L1143" s="578"/>
      <c r="M1143" s="244"/>
      <c r="N1143" s="23"/>
      <c r="O1143" s="321"/>
      <c r="P1143" s="471"/>
      <c r="Q1143" s="478"/>
      <c r="R1143" s="471"/>
      <c r="S1143" s="484"/>
      <c r="T1143" s="478"/>
    </row>
    <row r="1144" spans="1:20" s="16" customFormat="1" ht="11.1" customHeight="1" x14ac:dyDescent="0.15">
      <c r="A1144" s="247"/>
      <c r="B1144" s="232"/>
      <c r="C1144" s="461" t="s">
        <v>1064</v>
      </c>
      <c r="D1144" s="462"/>
      <c r="E1144" s="245" t="s">
        <v>1026</v>
      </c>
      <c r="F1144" s="21"/>
      <c r="G1144" s="22"/>
      <c r="H1144" s="2"/>
      <c r="I1144" s="339"/>
      <c r="J1144" s="322"/>
      <c r="K1144" s="245" t="s">
        <v>1026</v>
      </c>
      <c r="L1144" s="236"/>
      <c r="M1144" s="234"/>
      <c r="N1144" s="245"/>
      <c r="O1144" s="544"/>
      <c r="Q1144" s="478"/>
      <c r="T1144" s="478"/>
    </row>
    <row r="1145" spans="1:20" s="16" customFormat="1" ht="11.1" customHeight="1" x14ac:dyDescent="0.15">
      <c r="A1145" s="358"/>
      <c r="B1145" s="545" t="s">
        <v>722</v>
      </c>
      <c r="C1145" s="469" t="s">
        <v>1089</v>
      </c>
      <c r="D1145" s="462"/>
      <c r="E1145" s="24"/>
      <c r="F1145" s="21"/>
      <c r="G1145" s="22"/>
      <c r="H1145" s="2"/>
      <c r="I1145" s="339"/>
      <c r="J1145" s="318"/>
      <c r="K1145" s="24"/>
      <c r="L1145" s="2"/>
      <c r="M1145" s="233"/>
      <c r="N1145" s="24"/>
      <c r="O1145" s="319"/>
      <c r="Q1145" s="478"/>
      <c r="T1145" s="478"/>
    </row>
    <row r="1146" spans="1:20" s="16" customFormat="1" ht="11.1" customHeight="1" x14ac:dyDescent="0.15">
      <c r="A1146" s="440"/>
      <c r="B1146" s="463" t="s">
        <v>1225</v>
      </c>
      <c r="C1146" s="464" t="s">
        <v>1082</v>
      </c>
      <c r="D1146" s="465">
        <v>1</v>
      </c>
      <c r="E1146" s="315" t="s">
        <v>628</v>
      </c>
      <c r="F1146" s="466"/>
      <c r="G1146" s="467"/>
      <c r="H1146" s="239"/>
      <c r="I1146" s="468"/>
      <c r="J1146" s="324">
        <v>1</v>
      </c>
      <c r="K1146" s="315" t="s">
        <v>628</v>
      </c>
      <c r="L1146" s="578"/>
      <c r="M1146" s="317"/>
      <c r="N1146" s="315"/>
      <c r="O1146" s="321"/>
      <c r="P1146" s="471"/>
      <c r="Q1146" s="478"/>
      <c r="R1146" s="470"/>
      <c r="T1146" s="478"/>
    </row>
    <row r="1147" spans="1:20" s="16" customFormat="1" ht="11.1" customHeight="1" x14ac:dyDescent="0.15">
      <c r="A1147" s="247"/>
      <c r="B1147" s="232"/>
      <c r="C1147" s="461" t="s">
        <v>1064</v>
      </c>
      <c r="D1147" s="462"/>
      <c r="E1147" s="245" t="s">
        <v>1026</v>
      </c>
      <c r="F1147" s="21"/>
      <c r="G1147" s="22"/>
      <c r="H1147" s="2"/>
      <c r="I1147" s="339"/>
      <c r="J1147" s="322"/>
      <c r="K1147" s="245" t="s">
        <v>1026</v>
      </c>
      <c r="L1147" s="236"/>
      <c r="M1147" s="542"/>
      <c r="N1147" s="543"/>
      <c r="O1147" s="544"/>
      <c r="Q1147" s="478"/>
      <c r="T1147" s="478"/>
    </row>
    <row r="1148" spans="1:20" s="16" customFormat="1" ht="11.1" customHeight="1" x14ac:dyDescent="0.15">
      <c r="A1148" s="358"/>
      <c r="B1148" s="232" t="s">
        <v>723</v>
      </c>
      <c r="C1148" s="461" t="s">
        <v>1090</v>
      </c>
      <c r="D1148" s="462"/>
      <c r="E1148" s="24"/>
      <c r="F1148" s="21"/>
      <c r="G1148" s="22"/>
      <c r="H1148" s="2"/>
      <c r="I1148" s="339"/>
      <c r="J1148" s="318"/>
      <c r="K1148" s="24"/>
      <c r="L1148" s="2"/>
      <c r="M1148" s="233"/>
      <c r="N1148" s="24"/>
      <c r="O1148" s="319"/>
      <c r="Q1148" s="478"/>
      <c r="T1148" s="478"/>
    </row>
    <row r="1149" spans="1:20" s="16" customFormat="1" ht="11.1" customHeight="1" x14ac:dyDescent="0.15">
      <c r="A1149" s="440"/>
      <c r="B1149" s="463" t="s">
        <v>1226</v>
      </c>
      <c r="C1149" s="474" t="s">
        <v>1227</v>
      </c>
      <c r="D1149" s="465">
        <v>1</v>
      </c>
      <c r="E1149" s="315" t="s">
        <v>628</v>
      </c>
      <c r="F1149" s="466"/>
      <c r="G1149" s="467"/>
      <c r="H1149" s="239"/>
      <c r="I1149" s="468"/>
      <c r="J1149" s="324">
        <v>1</v>
      </c>
      <c r="K1149" s="315" t="s">
        <v>628</v>
      </c>
      <c r="L1149" s="578"/>
      <c r="M1149" s="244"/>
      <c r="N1149" s="23"/>
      <c r="O1149" s="321"/>
      <c r="Q1149" s="478"/>
      <c r="T1149" s="478"/>
    </row>
    <row r="1150" spans="1:20" s="16" customFormat="1" ht="11.1" customHeight="1" x14ac:dyDescent="0.15">
      <c r="A1150" s="247"/>
      <c r="B1150" s="232"/>
      <c r="C1150" s="461" t="s">
        <v>1751</v>
      </c>
      <c r="D1150" s="462"/>
      <c r="E1150" s="245" t="s">
        <v>1026</v>
      </c>
      <c r="F1150" s="21"/>
      <c r="G1150" s="22"/>
      <c r="H1150" s="2"/>
      <c r="I1150" s="339"/>
      <c r="J1150" s="322"/>
      <c r="K1150" s="245" t="s">
        <v>1026</v>
      </c>
      <c r="L1150" s="236"/>
      <c r="M1150" s="234"/>
      <c r="N1150" s="235"/>
      <c r="O1150" s="323"/>
      <c r="Q1150" s="478"/>
      <c r="T1150" s="478"/>
    </row>
    <row r="1151" spans="1:20" s="16" customFormat="1" ht="11.1" customHeight="1" x14ac:dyDescent="0.15">
      <c r="A1151" s="358"/>
      <c r="B1151" s="791">
        <v>19</v>
      </c>
      <c r="C1151" s="469" t="s">
        <v>1752</v>
      </c>
      <c r="D1151" s="462"/>
      <c r="E1151" s="24"/>
      <c r="F1151" s="21"/>
      <c r="G1151" s="22"/>
      <c r="H1151" s="2"/>
      <c r="I1151" s="339"/>
      <c r="J1151" s="318"/>
      <c r="K1151" s="24"/>
      <c r="L1151" s="2"/>
      <c r="M1151" s="233"/>
      <c r="N1151" s="232"/>
      <c r="O1151" s="319"/>
      <c r="Q1151" s="478"/>
      <c r="T1151" s="478"/>
    </row>
    <row r="1152" spans="1:20" s="16" customFormat="1" ht="11.1" customHeight="1" x14ac:dyDescent="0.15">
      <c r="A1152" s="440"/>
      <c r="B1152" s="463" t="s">
        <v>1377</v>
      </c>
      <c r="C1152" s="464" t="s">
        <v>1753</v>
      </c>
      <c r="D1152" s="465">
        <v>8</v>
      </c>
      <c r="E1152" s="315" t="s">
        <v>628</v>
      </c>
      <c r="F1152" s="466"/>
      <c r="G1152" s="467"/>
      <c r="H1152" s="239"/>
      <c r="I1152" s="468"/>
      <c r="J1152" s="324">
        <v>8</v>
      </c>
      <c r="K1152" s="315" t="s">
        <v>628</v>
      </c>
      <c r="L1152" s="578"/>
      <c r="M1152" s="237"/>
      <c r="N1152" s="238"/>
      <c r="O1152" s="330"/>
      <c r="Q1152" s="478"/>
      <c r="T1152" s="478"/>
    </row>
    <row r="1153" spans="1:20" s="16" customFormat="1" ht="11.1" customHeight="1" x14ac:dyDescent="0.15">
      <c r="A1153" s="247"/>
      <c r="B1153" s="232"/>
      <c r="C1153" s="461"/>
      <c r="D1153" s="462"/>
      <c r="E1153" s="24"/>
      <c r="F1153" s="21"/>
      <c r="G1153" s="22"/>
      <c r="H1153" s="2"/>
      <c r="I1153" s="339"/>
      <c r="J1153" s="322"/>
      <c r="K1153" s="245"/>
      <c r="L1153" s="236"/>
      <c r="M1153" s="234"/>
      <c r="N1153" s="245"/>
      <c r="O1153" s="323"/>
      <c r="Q1153" s="478"/>
      <c r="T1153" s="478"/>
    </row>
    <row r="1154" spans="1:20" s="16" customFormat="1" ht="11.1" customHeight="1" x14ac:dyDescent="0.15">
      <c r="A1154" s="358"/>
      <c r="B1154" s="232"/>
      <c r="C1154" s="469"/>
      <c r="D1154" s="462"/>
      <c r="E1154" s="24"/>
      <c r="F1154" s="21"/>
      <c r="G1154" s="22"/>
      <c r="H1154" s="2"/>
      <c r="I1154" s="339"/>
      <c r="J1154" s="318"/>
      <c r="K1154" s="24"/>
      <c r="L1154" s="2"/>
      <c r="M1154" s="233"/>
      <c r="N1154" s="24"/>
      <c r="O1154" s="319"/>
      <c r="Q1154" s="478"/>
      <c r="T1154" s="478"/>
    </row>
    <row r="1155" spans="1:20" s="16" customFormat="1" ht="11.1" customHeight="1" x14ac:dyDescent="0.15">
      <c r="A1155" s="440"/>
      <c r="B1155" s="463" t="s">
        <v>1110</v>
      </c>
      <c r="C1155" s="464"/>
      <c r="D1155" s="465">
        <v>1</v>
      </c>
      <c r="E1155" s="246" t="s">
        <v>37</v>
      </c>
      <c r="F1155" s="466"/>
      <c r="G1155" s="467"/>
      <c r="H1155" s="239"/>
      <c r="I1155" s="468"/>
      <c r="J1155" s="320">
        <v>1</v>
      </c>
      <c r="K1155" s="23" t="s">
        <v>44</v>
      </c>
      <c r="L1155" s="578"/>
      <c r="M1155" s="317">
        <v>1</v>
      </c>
      <c r="N1155" s="315" t="s">
        <v>44</v>
      </c>
      <c r="O1155" s="325"/>
      <c r="Q1155" s="478"/>
      <c r="T1155" s="478"/>
    </row>
    <row r="1156" spans="1:20" s="16" customFormat="1" ht="11.1" customHeight="1" x14ac:dyDescent="0.15">
      <c r="A1156" s="247"/>
      <c r="B1156" s="232"/>
      <c r="C1156" s="461"/>
      <c r="D1156" s="462"/>
      <c r="E1156" s="24"/>
      <c r="F1156" s="21"/>
      <c r="G1156" s="22"/>
      <c r="H1156" s="2"/>
      <c r="I1156" s="339"/>
      <c r="J1156" s="322"/>
      <c r="K1156" s="245"/>
      <c r="L1156" s="236"/>
      <c r="M1156" s="542"/>
      <c r="N1156" s="543"/>
      <c r="O1156" s="544"/>
      <c r="Q1156" s="478"/>
      <c r="T1156" s="478"/>
    </row>
    <row r="1157" spans="1:20" s="16" customFormat="1" ht="11.1" customHeight="1" x14ac:dyDescent="0.15">
      <c r="A1157" s="358"/>
      <c r="B1157" s="232"/>
      <c r="C1157" s="461"/>
      <c r="D1157" s="462"/>
      <c r="E1157" s="24"/>
      <c r="F1157" s="21"/>
      <c r="G1157" s="22"/>
      <c r="H1157" s="2"/>
      <c r="I1157" s="339"/>
      <c r="J1157" s="318"/>
      <c r="K1157" s="24"/>
      <c r="L1157" s="2"/>
      <c r="M1157" s="233"/>
      <c r="N1157" s="24"/>
      <c r="O1157" s="319"/>
      <c r="Q1157" s="478"/>
      <c r="T1157" s="478"/>
    </row>
    <row r="1158" spans="1:20" s="16" customFormat="1" ht="11.1" customHeight="1" x14ac:dyDescent="0.15">
      <c r="A1158" s="440"/>
      <c r="B1158" s="463"/>
      <c r="C1158" s="464"/>
      <c r="D1158" s="465"/>
      <c r="E1158" s="246"/>
      <c r="F1158" s="466"/>
      <c r="G1158" s="467"/>
      <c r="H1158" s="239"/>
      <c r="I1158" s="468"/>
      <c r="J1158" s="324"/>
      <c r="K1158" s="315"/>
      <c r="L1158" s="321"/>
      <c r="M1158" s="244"/>
      <c r="N1158" s="23"/>
      <c r="O1158" s="321"/>
      <c r="Q1158" s="478"/>
      <c r="T1158" s="478"/>
    </row>
    <row r="1159" spans="1:20" s="16" customFormat="1" ht="11.1" customHeight="1" x14ac:dyDescent="0.15">
      <c r="A1159" s="247"/>
      <c r="B1159" s="232"/>
      <c r="C1159" s="461"/>
      <c r="D1159" s="462"/>
      <c r="E1159" s="24"/>
      <c r="F1159" s="21"/>
      <c r="G1159" s="22"/>
      <c r="H1159" s="2"/>
      <c r="I1159" s="339"/>
      <c r="J1159" s="331"/>
      <c r="K1159" s="245"/>
      <c r="L1159" s="236"/>
      <c r="M1159" s="234"/>
      <c r="N1159" s="235"/>
      <c r="O1159" s="323"/>
      <c r="Q1159" s="478"/>
      <c r="T1159" s="478"/>
    </row>
    <row r="1160" spans="1:20" s="16" customFormat="1" ht="11.1" customHeight="1" x14ac:dyDescent="0.15">
      <c r="A1160" s="358"/>
      <c r="B1160" s="232"/>
      <c r="C1160" s="469"/>
      <c r="D1160" s="462"/>
      <c r="E1160" s="24"/>
      <c r="F1160" s="21"/>
      <c r="G1160" s="22"/>
      <c r="H1160" s="2"/>
      <c r="I1160" s="339"/>
      <c r="J1160" s="332"/>
      <c r="K1160" s="24"/>
      <c r="L1160" s="2"/>
      <c r="M1160" s="233"/>
      <c r="N1160" s="232"/>
      <c r="O1160" s="319"/>
      <c r="Q1160" s="478"/>
      <c r="T1160" s="478"/>
    </row>
    <row r="1161" spans="1:20" s="16" customFormat="1" ht="11.1" customHeight="1" x14ac:dyDescent="0.15">
      <c r="A1161" s="440"/>
      <c r="B1161" s="463"/>
      <c r="C1161" s="464"/>
      <c r="D1161" s="465"/>
      <c r="E1161" s="246"/>
      <c r="F1161" s="466"/>
      <c r="G1161" s="467"/>
      <c r="H1161" s="239"/>
      <c r="I1161" s="468"/>
      <c r="J1161" s="333"/>
      <c r="K1161" s="246"/>
      <c r="L1161" s="239"/>
      <c r="M1161" s="237"/>
      <c r="N1161" s="238"/>
      <c r="O1161" s="330"/>
      <c r="Q1161" s="478"/>
      <c r="T1161" s="478"/>
    </row>
    <row r="1162" spans="1:20" s="16" customFormat="1" ht="11.1" customHeight="1" x14ac:dyDescent="0.15">
      <c r="A1162" s="247"/>
      <c r="B1162" s="232"/>
      <c r="C1162" s="461"/>
      <c r="D1162" s="462"/>
      <c r="E1162" s="24"/>
      <c r="F1162" s="21"/>
      <c r="G1162" s="22"/>
      <c r="H1162" s="2"/>
      <c r="I1162" s="339"/>
      <c r="J1162" s="322"/>
      <c r="K1162" s="245"/>
      <c r="L1162" s="236"/>
      <c r="M1162" s="542"/>
      <c r="N1162" s="543"/>
      <c r="O1162" s="544"/>
      <c r="Q1162" s="478"/>
      <c r="T1162" s="478"/>
    </row>
    <row r="1163" spans="1:20" s="16" customFormat="1" ht="11.1" customHeight="1" x14ac:dyDescent="0.15">
      <c r="A1163" s="358"/>
      <c r="B1163" s="232"/>
      <c r="C1163" s="461"/>
      <c r="D1163" s="462"/>
      <c r="E1163" s="24"/>
      <c r="F1163" s="21"/>
      <c r="G1163" s="22"/>
      <c r="H1163" s="2"/>
      <c r="I1163" s="339"/>
      <c r="J1163" s="318"/>
      <c r="K1163" s="24"/>
      <c r="L1163" s="2"/>
      <c r="M1163" s="233"/>
      <c r="N1163" s="24"/>
      <c r="O1163" s="319"/>
      <c r="Q1163" s="478"/>
      <c r="T1163" s="478"/>
    </row>
    <row r="1164" spans="1:20" s="16" customFormat="1" ht="11.1" customHeight="1" x14ac:dyDescent="0.15">
      <c r="A1164" s="440"/>
      <c r="B1164" s="463"/>
      <c r="C1164" s="464"/>
      <c r="D1164" s="465"/>
      <c r="E1164" s="246"/>
      <c r="F1164" s="466"/>
      <c r="G1164" s="467"/>
      <c r="H1164" s="239"/>
      <c r="I1164" s="468"/>
      <c r="J1164" s="324"/>
      <c r="K1164" s="315"/>
      <c r="L1164" s="321"/>
      <c r="M1164" s="244"/>
      <c r="N1164" s="23"/>
      <c r="O1164" s="321"/>
      <c r="Q1164" s="478"/>
      <c r="T1164" s="478"/>
    </row>
    <row r="1165" spans="1:20" s="16" customFormat="1" ht="11.1" customHeight="1" x14ac:dyDescent="0.15">
      <c r="A1165" s="247"/>
      <c r="B1165" s="232"/>
      <c r="C1165" s="461"/>
      <c r="D1165" s="462"/>
      <c r="E1165" s="24"/>
      <c r="F1165" s="21"/>
      <c r="G1165" s="22"/>
      <c r="H1165" s="2"/>
      <c r="I1165" s="339"/>
      <c r="J1165" s="331"/>
      <c r="K1165" s="245"/>
      <c r="L1165" s="236"/>
      <c r="M1165" s="234"/>
      <c r="N1165" s="235"/>
      <c r="O1165" s="323"/>
      <c r="Q1165" s="478"/>
      <c r="T1165" s="478"/>
    </row>
    <row r="1166" spans="1:20" s="16" customFormat="1" ht="11.1" customHeight="1" x14ac:dyDescent="0.15">
      <c r="A1166" s="358"/>
      <c r="B1166" s="232"/>
      <c r="C1166" s="469"/>
      <c r="D1166" s="462"/>
      <c r="E1166" s="24"/>
      <c r="F1166" s="21"/>
      <c r="G1166" s="22"/>
      <c r="H1166" s="2"/>
      <c r="I1166" s="339"/>
      <c r="J1166" s="332"/>
      <c r="K1166" s="24"/>
      <c r="L1166" s="2"/>
      <c r="M1166" s="233"/>
      <c r="N1166" s="232"/>
      <c r="O1166" s="319"/>
      <c r="Q1166" s="478"/>
      <c r="T1166" s="478"/>
    </row>
    <row r="1167" spans="1:20" s="16" customFormat="1" ht="11.1" customHeight="1" x14ac:dyDescent="0.15">
      <c r="A1167" s="440"/>
      <c r="B1167" s="463"/>
      <c r="C1167" s="464"/>
      <c r="D1167" s="465"/>
      <c r="E1167" s="246"/>
      <c r="F1167" s="466"/>
      <c r="G1167" s="467"/>
      <c r="H1167" s="239"/>
      <c r="I1167" s="468"/>
      <c r="J1167" s="333"/>
      <c r="K1167" s="246"/>
      <c r="L1167" s="239"/>
      <c r="M1167" s="237"/>
      <c r="N1167" s="238"/>
      <c r="O1167" s="330"/>
      <c r="Q1167" s="478"/>
      <c r="T1167" s="478"/>
    </row>
    <row r="1168" spans="1:20" s="16" customFormat="1" ht="11.1" customHeight="1" x14ac:dyDescent="0.15">
      <c r="A1168" s="247"/>
      <c r="B1168" s="232"/>
      <c r="C1168" s="461"/>
      <c r="D1168" s="462"/>
      <c r="E1168" s="24"/>
      <c r="F1168" s="21"/>
      <c r="G1168" s="22"/>
      <c r="H1168" s="2"/>
      <c r="I1168" s="339"/>
      <c r="J1168" s="331"/>
      <c r="K1168" s="245"/>
      <c r="L1168" s="236"/>
      <c r="M1168" s="234"/>
      <c r="N1168" s="235"/>
      <c r="O1168" s="323"/>
      <c r="Q1168" s="478"/>
      <c r="T1168" s="478"/>
    </row>
    <row r="1169" spans="1:20" s="16" customFormat="1" ht="11.1" customHeight="1" x14ac:dyDescent="0.15">
      <c r="A1169" s="358"/>
      <c r="B1169" s="232"/>
      <c r="C1169" s="469"/>
      <c r="D1169" s="462"/>
      <c r="E1169" s="24"/>
      <c r="F1169" s="21"/>
      <c r="G1169" s="22"/>
      <c r="H1169" s="2"/>
      <c r="I1169" s="339"/>
      <c r="J1169" s="332"/>
      <c r="K1169" s="24"/>
      <c r="L1169" s="2"/>
      <c r="M1169" s="233"/>
      <c r="N1169" s="232"/>
      <c r="O1169" s="319"/>
      <c r="Q1169" s="478"/>
      <c r="T1169" s="478"/>
    </row>
    <row r="1170" spans="1:20" s="16" customFormat="1" ht="11.1" customHeight="1" x14ac:dyDescent="0.15">
      <c r="A1170" s="440"/>
      <c r="B1170" s="463"/>
      <c r="C1170" s="464"/>
      <c r="D1170" s="465"/>
      <c r="E1170" s="246"/>
      <c r="F1170" s="466"/>
      <c r="G1170" s="467"/>
      <c r="H1170" s="239"/>
      <c r="I1170" s="468"/>
      <c r="J1170" s="333"/>
      <c r="K1170" s="246"/>
      <c r="L1170" s="239"/>
      <c r="M1170" s="237"/>
      <c r="N1170" s="238"/>
      <c r="O1170" s="330"/>
      <c r="Q1170" s="478"/>
      <c r="T1170" s="478"/>
    </row>
    <row r="1171" spans="1:20" s="16" customFormat="1" ht="11.1" customHeight="1" x14ac:dyDescent="0.15">
      <c r="A1171" s="247"/>
      <c r="B1171" s="791"/>
      <c r="C1171" s="792"/>
      <c r="D1171" s="462"/>
      <c r="E1171" s="24"/>
      <c r="F1171" s="21"/>
      <c r="G1171" s="22"/>
      <c r="H1171" s="2"/>
      <c r="I1171" s="339"/>
      <c r="J1171" s="331"/>
      <c r="K1171" s="245"/>
      <c r="L1171" s="236"/>
      <c r="M1171" s="234"/>
      <c r="N1171" s="235"/>
      <c r="O1171" s="323"/>
      <c r="Q1171" s="478"/>
      <c r="T1171" s="478"/>
    </row>
    <row r="1172" spans="1:20" s="16" customFormat="1" ht="11.1" customHeight="1" x14ac:dyDescent="0.15">
      <c r="A1172" s="358"/>
      <c r="B1172" s="445"/>
      <c r="C1172" s="443"/>
      <c r="D1172" s="435"/>
      <c r="E1172" s="387"/>
      <c r="F1172" s="388"/>
      <c r="G1172" s="389"/>
      <c r="H1172" s="390"/>
      <c r="I1172" s="391"/>
      <c r="J1172" s="427"/>
      <c r="K1172" s="387"/>
      <c r="L1172" s="389"/>
      <c r="M1172" s="398"/>
      <c r="N1172" s="359"/>
      <c r="O1172" s="482"/>
      <c r="Q1172" s="478"/>
      <c r="T1172" s="478"/>
    </row>
    <row r="1173" spans="1:20" s="16" customFormat="1" ht="11.1" customHeight="1" x14ac:dyDescent="0.15">
      <c r="A1173" s="440"/>
      <c r="B1173" s="463"/>
      <c r="C1173" s="793"/>
      <c r="D1173" s="465"/>
      <c r="E1173" s="246"/>
      <c r="F1173" s="466"/>
      <c r="G1173" s="467"/>
      <c r="H1173" s="239"/>
      <c r="I1173" s="468"/>
      <c r="J1173" s="333"/>
      <c r="K1173" s="246"/>
      <c r="L1173" s="239"/>
      <c r="M1173" s="237"/>
      <c r="N1173" s="238"/>
      <c r="O1173" s="330"/>
      <c r="Q1173" s="478"/>
      <c r="T1173" s="478"/>
    </row>
    <row r="1174" spans="1:20" s="16" customFormat="1" ht="11.1" customHeight="1" x14ac:dyDescent="0.15">
      <c r="A1174" s="441"/>
      <c r="B1174" s="442"/>
      <c r="C1174" s="443"/>
      <c r="D1174" s="435"/>
      <c r="E1174" s="387"/>
      <c r="F1174" s="388"/>
      <c r="G1174" s="389"/>
      <c r="H1174" s="444"/>
      <c r="I1174" s="391"/>
      <c r="J1174" s="427"/>
      <c r="K1174" s="387"/>
      <c r="L1174" s="390"/>
      <c r="M1174" s="398"/>
      <c r="N1174" s="359"/>
      <c r="O1174" s="399"/>
      <c r="Q1174" s="478"/>
      <c r="T1174" s="478"/>
    </row>
    <row r="1175" spans="1:20" s="16" customFormat="1" ht="11.1" customHeight="1" x14ac:dyDescent="0.15">
      <c r="A1175" s="247"/>
      <c r="B1175" s="445"/>
      <c r="C1175" s="443"/>
      <c r="D1175" s="435"/>
      <c r="E1175" s="387"/>
      <c r="F1175" s="388"/>
      <c r="G1175" s="389"/>
      <c r="H1175" s="390"/>
      <c r="I1175" s="391"/>
      <c r="J1175" s="427"/>
      <c r="K1175" s="387"/>
      <c r="L1175" s="389"/>
      <c r="M1175" s="398"/>
      <c r="N1175" s="359"/>
      <c r="O1175" s="482"/>
      <c r="P1175" s="478">
        <v>0</v>
      </c>
      <c r="Q1175" s="478"/>
      <c r="T1175" s="478"/>
    </row>
    <row r="1176" spans="1:20" s="16" customFormat="1" ht="11.1" customHeight="1" x14ac:dyDescent="0.15">
      <c r="A1176" s="448"/>
      <c r="B1176" s="449"/>
      <c r="C1176" s="450"/>
      <c r="D1176" s="451"/>
      <c r="E1176" s="452"/>
      <c r="F1176" s="453"/>
      <c r="G1176" s="454"/>
      <c r="H1176" s="455"/>
      <c r="I1176" s="456"/>
      <c r="J1176" s="457"/>
      <c r="K1176" s="452"/>
      <c r="L1176" s="455"/>
      <c r="M1176" s="458"/>
      <c r="N1176" s="459"/>
      <c r="O1176" s="460"/>
      <c r="Q1176" s="478"/>
      <c r="T1176" s="478"/>
    </row>
    <row r="1177" spans="1:20" s="3" customFormat="1" ht="13.5" x14ac:dyDescent="0.15">
      <c r="A1177" s="1"/>
      <c r="B1177" s="2"/>
      <c r="C1177" s="240"/>
      <c r="D1177" s="4"/>
      <c r="E1177" s="5"/>
      <c r="F1177" s="6"/>
      <c r="G1177" s="7"/>
      <c r="H1177" s="8"/>
      <c r="I1177" s="9"/>
      <c r="K1177" s="5"/>
      <c r="N1177" s="8" t="s">
        <v>581</v>
      </c>
      <c r="O1177" s="5">
        <v>24</v>
      </c>
      <c r="P1177" s="472"/>
      <c r="Q1177" s="476"/>
      <c r="T1177" s="476"/>
    </row>
    <row r="1178" spans="1:20" s="10" customFormat="1" ht="30" customHeight="1" x14ac:dyDescent="0.15">
      <c r="A1178" s="1089" t="s">
        <v>1800</v>
      </c>
      <c r="B1178" s="1090"/>
      <c r="C1178" s="1090"/>
      <c r="D1178" s="1090"/>
      <c r="E1178" s="1090"/>
      <c r="F1178" s="1090"/>
      <c r="G1178" s="1090"/>
      <c r="H1178" s="1090"/>
      <c r="I1178" s="1090"/>
      <c r="J1178" s="1090"/>
      <c r="K1178" s="1090"/>
      <c r="L1178" s="1090"/>
      <c r="M1178" s="1090"/>
      <c r="N1178" s="1090"/>
      <c r="O1178" s="1091"/>
      <c r="P1178" s="473"/>
      <c r="Q1178" s="477"/>
      <c r="T1178" s="477"/>
    </row>
    <row r="1179" spans="1:20" s="10" customFormat="1" ht="13.5" customHeight="1" x14ac:dyDescent="0.15">
      <c r="A1179" s="274"/>
      <c r="B1179" s="27" t="s">
        <v>1828</v>
      </c>
      <c r="C1179" s="275"/>
      <c r="D1179" s="275"/>
      <c r="E1179" s="275"/>
      <c r="F1179" s="275"/>
      <c r="G1179" s="275"/>
      <c r="H1179" s="275"/>
      <c r="I1179" s="275"/>
      <c r="J1179" s="275"/>
      <c r="K1179" s="275"/>
      <c r="L1179" s="275"/>
      <c r="M1179" s="275"/>
      <c r="N1179" s="275"/>
      <c r="O1179" s="276"/>
      <c r="P1179" s="473"/>
      <c r="Q1179" s="477"/>
      <c r="T1179" s="477"/>
    </row>
    <row r="1180" spans="1:20" s="10" customFormat="1" ht="15.95" customHeight="1" x14ac:dyDescent="0.15">
      <c r="A1180" s="1092" t="s">
        <v>6</v>
      </c>
      <c r="B1180" s="1095" t="s">
        <v>34</v>
      </c>
      <c r="C1180" s="1098" t="s">
        <v>9</v>
      </c>
      <c r="D1180" s="1101" t="s">
        <v>1850</v>
      </c>
      <c r="E1180" s="1102"/>
      <c r="F1180" s="1102"/>
      <c r="G1180" s="1102"/>
      <c r="H1180" s="1102"/>
      <c r="I1180" s="1103"/>
      <c r="J1180" s="1101" t="s">
        <v>1851</v>
      </c>
      <c r="K1180" s="1102"/>
      <c r="L1180" s="1107"/>
      <c r="M1180" s="1109" t="s">
        <v>1852</v>
      </c>
      <c r="N1180" s="1102"/>
      <c r="O1180" s="1103"/>
      <c r="P1180" s="473"/>
      <c r="Q1180" s="477"/>
      <c r="T1180" s="477"/>
    </row>
    <row r="1181" spans="1:20" s="10" customFormat="1" ht="15.95" customHeight="1" x14ac:dyDescent="0.15">
      <c r="A1181" s="1093"/>
      <c r="B1181" s="1096"/>
      <c r="C1181" s="1099"/>
      <c r="D1181" s="1104"/>
      <c r="E1181" s="1105"/>
      <c r="F1181" s="1105"/>
      <c r="G1181" s="1105"/>
      <c r="H1181" s="1105"/>
      <c r="I1181" s="1106"/>
      <c r="J1181" s="1104"/>
      <c r="K1181" s="1105"/>
      <c r="L1181" s="1108"/>
      <c r="M1181" s="1110"/>
      <c r="N1181" s="1105"/>
      <c r="O1181" s="1106"/>
      <c r="P1181" s="473"/>
      <c r="Q1181" s="477"/>
      <c r="T1181" s="477"/>
    </row>
    <row r="1182" spans="1:20" s="3" customFormat="1" ht="15.95" customHeight="1" x14ac:dyDescent="0.15">
      <c r="A1182" s="1094"/>
      <c r="B1182" s="1097"/>
      <c r="C1182" s="1100"/>
      <c r="D1182" s="334" t="s">
        <v>4</v>
      </c>
      <c r="E1182" s="296" t="s">
        <v>5</v>
      </c>
      <c r="F1182" s="297"/>
      <c r="G1182" s="298"/>
      <c r="H1182" s="1111"/>
      <c r="I1182" s="1112"/>
      <c r="J1182" s="326" t="s">
        <v>4</v>
      </c>
      <c r="K1182" s="296" t="s">
        <v>5</v>
      </c>
      <c r="L1182" s="299" t="s">
        <v>8</v>
      </c>
      <c r="M1182" s="300" t="s">
        <v>4</v>
      </c>
      <c r="N1182" s="296" t="s">
        <v>5</v>
      </c>
      <c r="O1182" s="327" t="s">
        <v>8</v>
      </c>
      <c r="P1182" s="472"/>
      <c r="Q1182" s="476"/>
      <c r="T1182" s="476"/>
    </row>
    <row r="1183" spans="1:20" s="16" customFormat="1" ht="11.1" customHeight="1" x14ac:dyDescent="0.15">
      <c r="A1183" s="66"/>
      <c r="B1183" s="232"/>
      <c r="C1183" s="461"/>
      <c r="D1183" s="462"/>
      <c r="E1183" s="24"/>
      <c r="F1183" s="21"/>
      <c r="G1183" s="22"/>
      <c r="H1183" s="2"/>
      <c r="I1183" s="339"/>
      <c r="J1183" s="322"/>
      <c r="K1183" s="245"/>
      <c r="L1183" s="236"/>
      <c r="M1183" s="234"/>
      <c r="N1183" s="245"/>
      <c r="O1183" s="323"/>
      <c r="Q1183" s="478"/>
      <c r="T1183" s="478"/>
    </row>
    <row r="1184" spans="1:20" s="16" customFormat="1" ht="11.1" customHeight="1" x14ac:dyDescent="0.15">
      <c r="A1184" s="481"/>
      <c r="B1184" s="232"/>
      <c r="C1184" s="461"/>
      <c r="D1184" s="462"/>
      <c r="E1184" s="24"/>
      <c r="F1184" s="21"/>
      <c r="G1184" s="22"/>
      <c r="H1184" s="2"/>
      <c r="I1184" s="339"/>
      <c r="J1184" s="318"/>
      <c r="K1184" s="24"/>
      <c r="L1184" s="2"/>
      <c r="M1184" s="233"/>
      <c r="N1184" s="24"/>
      <c r="O1184" s="319"/>
      <c r="Q1184" s="478"/>
      <c r="T1184" s="478"/>
    </row>
    <row r="1185" spans="1:20" s="16" customFormat="1" ht="11.1" customHeight="1" x14ac:dyDescent="0.15">
      <c r="A1185" s="360" t="s">
        <v>1212</v>
      </c>
      <c r="B1185" s="361" t="s">
        <v>1040</v>
      </c>
      <c r="C1185" s="474"/>
      <c r="D1185" s="465"/>
      <c r="E1185" s="246"/>
      <c r="F1185" s="466"/>
      <c r="G1185" s="467"/>
      <c r="H1185" s="239"/>
      <c r="I1185" s="468"/>
      <c r="J1185" s="324"/>
      <c r="K1185" s="315"/>
      <c r="L1185" s="316"/>
      <c r="M1185" s="317"/>
      <c r="N1185" s="315"/>
      <c r="O1185" s="325"/>
      <c r="P1185" s="471"/>
      <c r="Q1185" s="478"/>
      <c r="R1185" s="470"/>
      <c r="T1185" s="478"/>
    </row>
    <row r="1186" spans="1:20" s="16" customFormat="1" ht="11.1" customHeight="1" x14ac:dyDescent="0.15">
      <c r="A1186" s="247"/>
      <c r="B1186" s="232"/>
      <c r="C1186" s="461"/>
      <c r="D1186" s="462"/>
      <c r="E1186" s="24"/>
      <c r="F1186" s="21"/>
      <c r="G1186" s="22"/>
      <c r="H1186" s="2"/>
      <c r="I1186" s="339"/>
      <c r="J1186" s="322"/>
      <c r="K1186" s="245"/>
      <c r="L1186" s="236"/>
      <c r="M1186" s="542"/>
      <c r="N1186" s="543"/>
      <c r="O1186" s="544"/>
      <c r="Q1186" s="478"/>
      <c r="T1186" s="478"/>
    </row>
    <row r="1187" spans="1:20" s="16" customFormat="1" ht="11.1" customHeight="1" x14ac:dyDescent="0.15">
      <c r="A1187" s="358"/>
      <c r="B1187" s="232" t="s">
        <v>1045</v>
      </c>
      <c r="C1187" s="469"/>
      <c r="D1187" s="462"/>
      <c r="E1187" s="24"/>
      <c r="F1187" s="21"/>
      <c r="G1187" s="22"/>
      <c r="H1187" s="2"/>
      <c r="I1187" s="339"/>
      <c r="J1187" s="318"/>
      <c r="K1187" s="24"/>
      <c r="L1187" s="2"/>
      <c r="M1187" s="233"/>
      <c r="N1187" s="24"/>
      <c r="O1187" s="319"/>
      <c r="P1187" s="471"/>
      <c r="Q1187" s="478"/>
      <c r="T1187" s="478"/>
    </row>
    <row r="1188" spans="1:20" s="16" customFormat="1" ht="11.1" customHeight="1" x14ac:dyDescent="0.15">
      <c r="A1188" s="440"/>
      <c r="B1188" s="463" t="s">
        <v>1041</v>
      </c>
      <c r="C1188" s="464" t="s">
        <v>1042</v>
      </c>
      <c r="D1188" s="465">
        <v>1</v>
      </c>
      <c r="E1188" s="246" t="s">
        <v>628</v>
      </c>
      <c r="F1188" s="466"/>
      <c r="G1188" s="467"/>
      <c r="H1188" s="239"/>
      <c r="I1188" s="468"/>
      <c r="J1188" s="324"/>
      <c r="K1188" s="315"/>
      <c r="L1188" s="316"/>
      <c r="M1188" s="244">
        <v>1</v>
      </c>
      <c r="N1188" s="23" t="s">
        <v>1211</v>
      </c>
      <c r="O1188" s="321"/>
      <c r="P1188" s="471"/>
      <c r="Q1188" s="478"/>
      <c r="R1188" s="471"/>
      <c r="S1188" s="484"/>
      <c r="T1188" s="478"/>
    </row>
    <row r="1189" spans="1:20" s="16" customFormat="1" ht="11.1" customHeight="1" x14ac:dyDescent="0.15">
      <c r="A1189" s="247"/>
      <c r="B1189" s="232"/>
      <c r="C1189" s="461"/>
      <c r="D1189" s="462"/>
      <c r="E1189" s="24"/>
      <c r="F1189" s="21"/>
      <c r="G1189" s="22"/>
      <c r="H1189" s="2"/>
      <c r="I1189" s="339"/>
      <c r="J1189" s="322"/>
      <c r="K1189" s="245"/>
      <c r="L1189" s="236"/>
      <c r="M1189" s="542"/>
      <c r="N1189" s="543"/>
      <c r="O1189" s="544"/>
      <c r="Q1189" s="478"/>
      <c r="T1189" s="478"/>
    </row>
    <row r="1190" spans="1:20" s="16" customFormat="1" ht="11.1" customHeight="1" x14ac:dyDescent="0.15">
      <c r="A1190" s="358"/>
      <c r="B1190" s="232" t="s">
        <v>1046</v>
      </c>
      <c r="C1190" s="469"/>
      <c r="D1190" s="462"/>
      <c r="E1190" s="24"/>
      <c r="F1190" s="21"/>
      <c r="G1190" s="22"/>
      <c r="H1190" s="2"/>
      <c r="I1190" s="339"/>
      <c r="J1190" s="318"/>
      <c r="K1190" s="24"/>
      <c r="L1190" s="2"/>
      <c r="M1190" s="233"/>
      <c r="N1190" s="24"/>
      <c r="O1190" s="319"/>
      <c r="P1190" s="471"/>
      <c r="Q1190" s="478"/>
      <c r="T1190" s="478"/>
    </row>
    <row r="1191" spans="1:20" s="16" customFormat="1" ht="11.1" customHeight="1" x14ac:dyDescent="0.15">
      <c r="A1191" s="440"/>
      <c r="B1191" s="463" t="s">
        <v>1041</v>
      </c>
      <c r="C1191" s="464" t="s">
        <v>1043</v>
      </c>
      <c r="D1191" s="465">
        <v>1</v>
      </c>
      <c r="E1191" s="246" t="s">
        <v>628</v>
      </c>
      <c r="F1191" s="466"/>
      <c r="G1191" s="467"/>
      <c r="H1191" s="239"/>
      <c r="I1191" s="468"/>
      <c r="J1191" s="324"/>
      <c r="K1191" s="315"/>
      <c r="L1191" s="316"/>
      <c r="M1191" s="244">
        <v>1</v>
      </c>
      <c r="N1191" s="23" t="s">
        <v>1211</v>
      </c>
      <c r="O1191" s="321"/>
      <c r="P1191" s="471"/>
      <c r="Q1191" s="478"/>
      <c r="R1191" s="471"/>
      <c r="S1191" s="484"/>
      <c r="T1191" s="478"/>
    </row>
    <row r="1192" spans="1:20" s="16" customFormat="1" ht="11.1" customHeight="1" x14ac:dyDescent="0.15">
      <c r="A1192" s="247"/>
      <c r="B1192" s="232"/>
      <c r="C1192" s="461"/>
      <c r="D1192" s="462"/>
      <c r="E1192" s="24"/>
      <c r="F1192" s="21"/>
      <c r="G1192" s="22"/>
      <c r="H1192" s="2"/>
      <c r="I1192" s="339"/>
      <c r="J1192" s="322"/>
      <c r="K1192" s="245"/>
      <c r="L1192" s="236"/>
      <c r="M1192" s="542"/>
      <c r="N1192" s="543"/>
      <c r="O1192" s="544"/>
      <c r="Q1192" s="478"/>
      <c r="T1192" s="478"/>
    </row>
    <row r="1193" spans="1:20" s="16" customFormat="1" ht="11.1" customHeight="1" x14ac:dyDescent="0.15">
      <c r="A1193" s="358"/>
      <c r="B1193" s="232" t="s">
        <v>1047</v>
      </c>
      <c r="C1193" s="469"/>
      <c r="D1193" s="462"/>
      <c r="E1193" s="24"/>
      <c r="F1193" s="21"/>
      <c r="G1193" s="22"/>
      <c r="H1193" s="2"/>
      <c r="I1193" s="339"/>
      <c r="J1193" s="318"/>
      <c r="K1193" s="24"/>
      <c r="L1193" s="2"/>
      <c r="M1193" s="233"/>
      <c r="N1193" s="24"/>
      <c r="O1193" s="319"/>
      <c r="P1193" s="471"/>
      <c r="Q1193" s="478"/>
      <c r="T1193" s="478"/>
    </row>
    <row r="1194" spans="1:20" s="16" customFormat="1" ht="11.1" customHeight="1" x14ac:dyDescent="0.15">
      <c r="A1194" s="440"/>
      <c r="B1194" s="463" t="s">
        <v>1041</v>
      </c>
      <c r="C1194" s="464" t="s">
        <v>1044</v>
      </c>
      <c r="D1194" s="465">
        <v>1</v>
      </c>
      <c r="E1194" s="246" t="s">
        <v>628</v>
      </c>
      <c r="F1194" s="466"/>
      <c r="G1194" s="467"/>
      <c r="H1194" s="239"/>
      <c r="I1194" s="468"/>
      <c r="J1194" s="324"/>
      <c r="K1194" s="315"/>
      <c r="L1194" s="316"/>
      <c r="M1194" s="244">
        <v>1</v>
      </c>
      <c r="N1194" s="23" t="s">
        <v>1211</v>
      </c>
      <c r="O1194" s="321"/>
      <c r="P1194" s="471"/>
      <c r="Q1194" s="478"/>
      <c r="R1194" s="471"/>
      <c r="S1194" s="484"/>
      <c r="T1194" s="478"/>
    </row>
    <row r="1195" spans="1:20" s="16" customFormat="1" ht="11.1" customHeight="1" x14ac:dyDescent="0.15">
      <c r="A1195" s="247"/>
      <c r="B1195" s="232"/>
      <c r="C1195" s="461"/>
      <c r="D1195" s="462"/>
      <c r="E1195" s="24"/>
      <c r="F1195" s="21"/>
      <c r="G1195" s="22"/>
      <c r="H1195" s="2"/>
      <c r="I1195" s="339"/>
      <c r="J1195" s="322"/>
      <c r="K1195" s="245"/>
      <c r="L1195" s="236"/>
      <c r="M1195" s="542"/>
      <c r="N1195" s="543"/>
      <c r="O1195" s="544"/>
      <c r="Q1195" s="478"/>
      <c r="T1195" s="478"/>
    </row>
    <row r="1196" spans="1:20" s="16" customFormat="1" ht="11.1" customHeight="1" x14ac:dyDescent="0.15">
      <c r="A1196" s="358"/>
      <c r="B1196" s="545" t="s">
        <v>1048</v>
      </c>
      <c r="C1196" s="469"/>
      <c r="D1196" s="462"/>
      <c r="E1196" s="24"/>
      <c r="F1196" s="21"/>
      <c r="G1196" s="22"/>
      <c r="H1196" s="2"/>
      <c r="I1196" s="339"/>
      <c r="J1196" s="318"/>
      <c r="K1196" s="24"/>
      <c r="L1196" s="2"/>
      <c r="M1196" s="233"/>
      <c r="N1196" s="24"/>
      <c r="O1196" s="319"/>
      <c r="P1196" s="471"/>
      <c r="Q1196" s="478"/>
      <c r="T1196" s="478"/>
    </row>
    <row r="1197" spans="1:20" s="16" customFormat="1" ht="11.1" customHeight="1" x14ac:dyDescent="0.15">
      <c r="A1197" s="440"/>
      <c r="B1197" s="463" t="s">
        <v>1041</v>
      </c>
      <c r="C1197" s="464" t="s">
        <v>1049</v>
      </c>
      <c r="D1197" s="465">
        <v>1</v>
      </c>
      <c r="E1197" s="246" t="s">
        <v>628</v>
      </c>
      <c r="F1197" s="466"/>
      <c r="G1197" s="467"/>
      <c r="H1197" s="239"/>
      <c r="I1197" s="468"/>
      <c r="J1197" s="324">
        <v>1</v>
      </c>
      <c r="K1197" s="315" t="s">
        <v>1211</v>
      </c>
      <c r="L1197" s="321"/>
      <c r="M1197" s="244"/>
      <c r="N1197" s="23"/>
      <c r="O1197" s="321"/>
      <c r="P1197" s="471"/>
      <c r="Q1197" s="478"/>
      <c r="R1197" s="471"/>
      <c r="S1197" s="484"/>
      <c r="T1197" s="478"/>
    </row>
    <row r="1198" spans="1:20" s="16" customFormat="1" ht="11.1" customHeight="1" x14ac:dyDescent="0.15">
      <c r="A1198" s="247"/>
      <c r="B1198" s="232"/>
      <c r="C1198" s="461"/>
      <c r="D1198" s="462"/>
      <c r="E1198" s="24"/>
      <c r="F1198" s="21"/>
      <c r="G1198" s="22"/>
      <c r="H1198" s="2"/>
      <c r="I1198" s="339"/>
      <c r="J1198" s="322"/>
      <c r="K1198" s="245"/>
      <c r="L1198" s="236"/>
      <c r="M1198" s="234"/>
      <c r="N1198" s="245"/>
      <c r="O1198" s="323"/>
      <c r="Q1198" s="478"/>
      <c r="T1198" s="478"/>
    </row>
    <row r="1199" spans="1:20" s="16" customFormat="1" ht="11.1" customHeight="1" x14ac:dyDescent="0.15">
      <c r="A1199" s="358"/>
      <c r="B1199" s="545" t="s">
        <v>1050</v>
      </c>
      <c r="C1199" s="469"/>
      <c r="D1199" s="462"/>
      <c r="E1199" s="24"/>
      <c r="F1199" s="21"/>
      <c r="G1199" s="22"/>
      <c r="H1199" s="2"/>
      <c r="I1199" s="339"/>
      <c r="J1199" s="318"/>
      <c r="K1199" s="24"/>
      <c r="L1199" s="2"/>
      <c r="M1199" s="233"/>
      <c r="N1199" s="24"/>
      <c r="O1199" s="319"/>
      <c r="Q1199" s="478"/>
      <c r="T1199" s="478"/>
    </row>
    <row r="1200" spans="1:20" s="16" customFormat="1" ht="11.1" customHeight="1" x14ac:dyDescent="0.15">
      <c r="A1200" s="440"/>
      <c r="B1200" s="463" t="s">
        <v>1041</v>
      </c>
      <c r="C1200" s="464" t="s">
        <v>1051</v>
      </c>
      <c r="D1200" s="465">
        <v>1</v>
      </c>
      <c r="E1200" s="246" t="s">
        <v>628</v>
      </c>
      <c r="F1200" s="466"/>
      <c r="G1200" s="467"/>
      <c r="H1200" s="239"/>
      <c r="I1200" s="468"/>
      <c r="J1200" s="324">
        <v>1</v>
      </c>
      <c r="K1200" s="315" t="s">
        <v>1211</v>
      </c>
      <c r="L1200" s="321"/>
      <c r="M1200" s="317"/>
      <c r="N1200" s="315"/>
      <c r="O1200" s="325"/>
      <c r="P1200" s="471"/>
      <c r="Q1200" s="478"/>
      <c r="R1200" s="470"/>
      <c r="T1200" s="478"/>
    </row>
    <row r="1201" spans="1:20" s="16" customFormat="1" ht="11.1" customHeight="1" x14ac:dyDescent="0.15">
      <c r="A1201" s="247"/>
      <c r="B1201" s="232"/>
      <c r="C1201" s="461"/>
      <c r="D1201" s="462"/>
      <c r="E1201" s="24"/>
      <c r="F1201" s="21"/>
      <c r="G1201" s="22"/>
      <c r="H1201" s="2"/>
      <c r="I1201" s="339"/>
      <c r="J1201" s="322"/>
      <c r="K1201" s="245"/>
      <c r="L1201" s="236"/>
      <c r="M1201" s="234"/>
      <c r="N1201" s="245"/>
      <c r="O1201" s="323"/>
      <c r="Q1201" s="478"/>
      <c r="T1201" s="478"/>
    </row>
    <row r="1202" spans="1:20" s="16" customFormat="1" ht="11.1" customHeight="1" x14ac:dyDescent="0.15">
      <c r="A1202" s="358"/>
      <c r="B1202" s="545" t="s">
        <v>1052</v>
      </c>
      <c r="C1202" s="469"/>
      <c r="D1202" s="462"/>
      <c r="E1202" s="24"/>
      <c r="F1202" s="21"/>
      <c r="G1202" s="22"/>
      <c r="H1202" s="2"/>
      <c r="I1202" s="339"/>
      <c r="J1202" s="318"/>
      <c r="K1202" s="24"/>
      <c r="L1202" s="2"/>
      <c r="M1202" s="233"/>
      <c r="N1202" s="24"/>
      <c r="O1202" s="319"/>
      <c r="Q1202" s="478"/>
      <c r="T1202" s="478"/>
    </row>
    <row r="1203" spans="1:20" s="16" customFormat="1" ht="11.1" customHeight="1" x14ac:dyDescent="0.15">
      <c r="A1203" s="440"/>
      <c r="B1203" s="463" t="s">
        <v>1041</v>
      </c>
      <c r="C1203" s="464" t="s">
        <v>1049</v>
      </c>
      <c r="D1203" s="465">
        <v>1</v>
      </c>
      <c r="E1203" s="246" t="s">
        <v>628</v>
      </c>
      <c r="F1203" s="466"/>
      <c r="G1203" s="467"/>
      <c r="H1203" s="239"/>
      <c r="I1203" s="468"/>
      <c r="J1203" s="324">
        <v>1</v>
      </c>
      <c r="K1203" s="315" t="s">
        <v>1211</v>
      </c>
      <c r="L1203" s="321"/>
      <c r="M1203" s="317"/>
      <c r="N1203" s="315"/>
      <c r="O1203" s="325"/>
      <c r="P1203" s="471"/>
      <c r="Q1203" s="478"/>
      <c r="R1203" s="470"/>
      <c r="T1203" s="478"/>
    </row>
    <row r="1204" spans="1:20" s="16" customFormat="1" ht="11.1" customHeight="1" x14ac:dyDescent="0.15">
      <c r="A1204" s="247"/>
      <c r="B1204" s="232"/>
      <c r="C1204" s="461"/>
      <c r="D1204" s="462"/>
      <c r="E1204" s="24"/>
      <c r="F1204" s="21"/>
      <c r="G1204" s="22"/>
      <c r="H1204" s="2"/>
      <c r="I1204" s="339"/>
      <c r="J1204" s="322"/>
      <c r="K1204" s="245"/>
      <c r="L1204" s="236"/>
      <c r="M1204" s="234"/>
      <c r="N1204" s="245"/>
      <c r="O1204" s="323"/>
      <c r="Q1204" s="478"/>
      <c r="T1204" s="478"/>
    </row>
    <row r="1205" spans="1:20" s="16" customFormat="1" ht="11.1" customHeight="1" x14ac:dyDescent="0.15">
      <c r="A1205" s="358"/>
      <c r="B1205" s="545" t="s">
        <v>1053</v>
      </c>
      <c r="C1205" s="469"/>
      <c r="D1205" s="462"/>
      <c r="E1205" s="24"/>
      <c r="F1205" s="21"/>
      <c r="G1205" s="22"/>
      <c r="H1205" s="2"/>
      <c r="I1205" s="339"/>
      <c r="J1205" s="318"/>
      <c r="K1205" s="24"/>
      <c r="L1205" s="2"/>
      <c r="M1205" s="233"/>
      <c r="N1205" s="24"/>
      <c r="O1205" s="319"/>
      <c r="Q1205" s="478"/>
      <c r="T1205" s="478"/>
    </row>
    <row r="1206" spans="1:20" s="16" customFormat="1" ht="11.1" customHeight="1" x14ac:dyDescent="0.15">
      <c r="A1206" s="440"/>
      <c r="B1206" s="463" t="s">
        <v>1041</v>
      </c>
      <c r="C1206" s="464" t="s">
        <v>1051</v>
      </c>
      <c r="D1206" s="465">
        <v>1</v>
      </c>
      <c r="E1206" s="246" t="s">
        <v>628</v>
      </c>
      <c r="F1206" s="466"/>
      <c r="G1206" s="467"/>
      <c r="H1206" s="239"/>
      <c r="I1206" s="468"/>
      <c r="J1206" s="324">
        <v>1</v>
      </c>
      <c r="K1206" s="315" t="s">
        <v>1211</v>
      </c>
      <c r="L1206" s="321"/>
      <c r="M1206" s="317"/>
      <c r="N1206" s="315"/>
      <c r="O1206" s="325"/>
      <c r="P1206" s="471"/>
      <c r="Q1206" s="478"/>
      <c r="R1206" s="470"/>
      <c r="T1206" s="478"/>
    </row>
    <row r="1207" spans="1:20" s="16" customFormat="1" ht="11.1" customHeight="1" x14ac:dyDescent="0.15">
      <c r="A1207" s="247"/>
      <c r="B1207" s="232"/>
      <c r="C1207" s="461"/>
      <c r="D1207" s="462"/>
      <c r="E1207" s="24"/>
      <c r="F1207" s="21"/>
      <c r="G1207" s="22"/>
      <c r="H1207" s="2"/>
      <c r="I1207" s="339"/>
      <c r="J1207" s="322"/>
      <c r="K1207" s="245"/>
      <c r="L1207" s="236"/>
      <c r="M1207" s="542"/>
      <c r="N1207" s="543"/>
      <c r="O1207" s="544"/>
      <c r="Q1207" s="478"/>
      <c r="T1207" s="478"/>
    </row>
    <row r="1208" spans="1:20" s="16" customFormat="1" ht="11.1" customHeight="1" x14ac:dyDescent="0.15">
      <c r="A1208" s="358"/>
      <c r="B1208" s="232"/>
      <c r="C1208" s="461"/>
      <c r="D1208" s="462"/>
      <c r="E1208" s="24"/>
      <c r="F1208" s="21"/>
      <c r="G1208" s="22"/>
      <c r="H1208" s="2"/>
      <c r="I1208" s="339"/>
      <c r="J1208" s="318"/>
      <c r="K1208" s="24"/>
      <c r="L1208" s="2"/>
      <c r="M1208" s="233"/>
      <c r="N1208" s="24"/>
      <c r="O1208" s="319"/>
      <c r="Q1208" s="478"/>
      <c r="T1208" s="478"/>
    </row>
    <row r="1209" spans="1:20" s="16" customFormat="1" ht="11.1" customHeight="1" x14ac:dyDescent="0.15">
      <c r="A1209" s="440"/>
      <c r="B1209" s="463" t="s">
        <v>812</v>
      </c>
      <c r="C1209" s="474"/>
      <c r="D1209" s="465">
        <v>1</v>
      </c>
      <c r="E1209" s="246" t="s">
        <v>37</v>
      </c>
      <c r="F1209" s="466"/>
      <c r="G1209" s="467"/>
      <c r="H1209" s="239"/>
      <c r="I1209" s="468"/>
      <c r="J1209" s="324">
        <v>1</v>
      </c>
      <c r="K1209" s="315" t="s">
        <v>44</v>
      </c>
      <c r="L1209" s="321"/>
      <c r="M1209" s="244">
        <v>1</v>
      </c>
      <c r="N1209" s="23" t="s">
        <v>44</v>
      </c>
      <c r="O1209" s="321"/>
      <c r="Q1209" s="478"/>
      <c r="T1209" s="478"/>
    </row>
    <row r="1210" spans="1:20" s="16" customFormat="1" ht="11.1" customHeight="1" x14ac:dyDescent="0.15">
      <c r="A1210" s="247"/>
      <c r="B1210" s="232"/>
      <c r="C1210" s="461"/>
      <c r="D1210" s="462"/>
      <c r="E1210" s="24"/>
      <c r="F1210" s="21"/>
      <c r="G1210" s="22"/>
      <c r="H1210" s="2"/>
      <c r="I1210" s="339"/>
      <c r="J1210" s="322"/>
      <c r="K1210" s="245"/>
      <c r="L1210" s="236"/>
      <c r="M1210" s="542"/>
      <c r="N1210" s="543"/>
      <c r="O1210" s="544"/>
      <c r="Q1210" s="478"/>
      <c r="T1210" s="478"/>
    </row>
    <row r="1211" spans="1:20" s="16" customFormat="1" ht="11.1" customHeight="1" x14ac:dyDescent="0.15">
      <c r="A1211" s="358"/>
      <c r="B1211" s="232"/>
      <c r="C1211" s="461"/>
      <c r="D1211" s="462"/>
      <c r="E1211" s="24"/>
      <c r="F1211" s="21"/>
      <c r="G1211" s="22"/>
      <c r="H1211" s="2"/>
      <c r="I1211" s="339"/>
      <c r="J1211" s="318"/>
      <c r="K1211" s="24"/>
      <c r="L1211" s="2"/>
      <c r="M1211" s="233"/>
      <c r="N1211" s="24"/>
      <c r="O1211" s="319"/>
      <c r="Q1211" s="478"/>
      <c r="T1211" s="478"/>
    </row>
    <row r="1212" spans="1:20" s="16" customFormat="1" ht="11.1" customHeight="1" x14ac:dyDescent="0.15">
      <c r="A1212" s="440"/>
      <c r="B1212" s="463" t="s">
        <v>814</v>
      </c>
      <c r="C1212" s="464"/>
      <c r="D1212" s="465">
        <v>1</v>
      </c>
      <c r="E1212" s="246" t="s">
        <v>37</v>
      </c>
      <c r="F1212" s="466"/>
      <c r="G1212" s="467"/>
      <c r="H1212" s="239"/>
      <c r="I1212" s="468"/>
      <c r="J1212" s="324">
        <v>1</v>
      </c>
      <c r="K1212" s="315" t="s">
        <v>44</v>
      </c>
      <c r="L1212" s="321"/>
      <c r="M1212" s="244">
        <v>1</v>
      </c>
      <c r="N1212" s="23" t="s">
        <v>44</v>
      </c>
      <c r="O1212" s="321"/>
      <c r="Q1212" s="478"/>
      <c r="T1212" s="478"/>
    </row>
    <row r="1213" spans="1:20" s="16" customFormat="1" ht="11.1" customHeight="1" x14ac:dyDescent="0.15">
      <c r="A1213" s="247"/>
      <c r="B1213" s="232"/>
      <c r="C1213" s="461"/>
      <c r="D1213" s="462"/>
      <c r="E1213" s="24"/>
      <c r="F1213" s="21"/>
      <c r="G1213" s="22"/>
      <c r="H1213" s="2"/>
      <c r="I1213" s="339"/>
      <c r="J1213" s="322"/>
      <c r="K1213" s="245"/>
      <c r="L1213" s="236"/>
      <c r="M1213" s="542"/>
      <c r="N1213" s="543"/>
      <c r="O1213" s="544"/>
      <c r="Q1213" s="478"/>
      <c r="T1213" s="478"/>
    </row>
    <row r="1214" spans="1:20" s="16" customFormat="1" ht="11.1" customHeight="1" x14ac:dyDescent="0.15">
      <c r="A1214" s="358"/>
      <c r="B1214" s="232"/>
      <c r="C1214" s="461"/>
      <c r="D1214" s="462"/>
      <c r="E1214" s="24"/>
      <c r="F1214" s="21"/>
      <c r="G1214" s="22"/>
      <c r="H1214" s="2"/>
      <c r="I1214" s="339"/>
      <c r="J1214" s="318"/>
      <c r="K1214" s="24"/>
      <c r="L1214" s="2"/>
      <c r="M1214" s="233"/>
      <c r="N1214" s="24"/>
      <c r="O1214" s="319"/>
      <c r="Q1214" s="478"/>
      <c r="T1214" s="478"/>
    </row>
    <row r="1215" spans="1:20" s="16" customFormat="1" ht="11.1" customHeight="1" x14ac:dyDescent="0.15">
      <c r="A1215" s="440"/>
      <c r="B1215" s="463" t="s">
        <v>813</v>
      </c>
      <c r="C1215" s="464"/>
      <c r="D1215" s="465">
        <v>1</v>
      </c>
      <c r="E1215" s="246" t="s">
        <v>37</v>
      </c>
      <c r="F1215" s="466"/>
      <c r="G1215" s="467"/>
      <c r="H1215" s="239"/>
      <c r="I1215" s="468"/>
      <c r="J1215" s="324">
        <v>1</v>
      </c>
      <c r="K1215" s="315" t="s">
        <v>44</v>
      </c>
      <c r="L1215" s="321"/>
      <c r="M1215" s="244">
        <v>1</v>
      </c>
      <c r="N1215" s="23" t="s">
        <v>44</v>
      </c>
      <c r="O1215" s="321"/>
      <c r="Q1215" s="478"/>
      <c r="T1215" s="478"/>
    </row>
    <row r="1216" spans="1:20" s="16" customFormat="1" ht="11.1" customHeight="1" x14ac:dyDescent="0.15">
      <c r="A1216" s="247"/>
      <c r="B1216" s="232"/>
      <c r="C1216" s="461"/>
      <c r="D1216" s="462"/>
      <c r="E1216" s="24"/>
      <c r="F1216" s="21"/>
      <c r="G1216" s="22"/>
      <c r="H1216" s="2"/>
      <c r="I1216" s="339"/>
      <c r="J1216" s="322"/>
      <c r="K1216" s="245"/>
      <c r="L1216" s="236"/>
      <c r="M1216" s="234"/>
      <c r="N1216" s="245"/>
      <c r="O1216" s="323"/>
      <c r="Q1216" s="478"/>
      <c r="T1216" s="478"/>
    </row>
    <row r="1217" spans="1:20" s="16" customFormat="1" ht="11.1" customHeight="1" x14ac:dyDescent="0.15">
      <c r="A1217" s="358"/>
      <c r="B1217" s="232"/>
      <c r="C1217" s="469"/>
      <c r="D1217" s="462"/>
      <c r="E1217" s="24"/>
      <c r="F1217" s="21"/>
      <c r="G1217" s="22"/>
      <c r="H1217" s="2"/>
      <c r="I1217" s="339"/>
      <c r="J1217" s="318"/>
      <c r="K1217" s="24"/>
      <c r="L1217" s="2"/>
      <c r="M1217" s="233"/>
      <c r="N1217" s="24"/>
      <c r="O1217" s="319"/>
      <c r="Q1217" s="478"/>
      <c r="T1217" s="478"/>
    </row>
    <row r="1218" spans="1:20" s="16" customFormat="1" ht="11.1" customHeight="1" x14ac:dyDescent="0.15">
      <c r="A1218" s="440"/>
      <c r="B1218" s="463" t="s">
        <v>1110</v>
      </c>
      <c r="C1218" s="464"/>
      <c r="D1218" s="465">
        <v>1</v>
      </c>
      <c r="E1218" s="246" t="s">
        <v>37</v>
      </c>
      <c r="F1218" s="466"/>
      <c r="G1218" s="467"/>
      <c r="H1218" s="239"/>
      <c r="I1218" s="468"/>
      <c r="J1218" s="320">
        <v>1</v>
      </c>
      <c r="K1218" s="23" t="s">
        <v>44</v>
      </c>
      <c r="L1218" s="578"/>
      <c r="M1218" s="317">
        <v>1</v>
      </c>
      <c r="N1218" s="315" t="s">
        <v>44</v>
      </c>
      <c r="O1218" s="325"/>
      <c r="Q1218" s="478"/>
      <c r="T1218" s="478"/>
    </row>
    <row r="1219" spans="1:20" s="16" customFormat="1" ht="11.1" customHeight="1" x14ac:dyDescent="0.15">
      <c r="A1219" s="247"/>
      <c r="B1219" s="232"/>
      <c r="C1219" s="461"/>
      <c r="D1219" s="462"/>
      <c r="E1219" s="24"/>
      <c r="F1219" s="21"/>
      <c r="G1219" s="22"/>
      <c r="H1219" s="2"/>
      <c r="I1219" s="339"/>
      <c r="J1219" s="331"/>
      <c r="K1219" s="245"/>
      <c r="L1219" s="236"/>
      <c r="M1219" s="234"/>
      <c r="N1219" s="235"/>
      <c r="O1219" s="323"/>
      <c r="Q1219" s="478"/>
      <c r="T1219" s="478"/>
    </row>
    <row r="1220" spans="1:20" s="16" customFormat="1" ht="11.1" customHeight="1" x14ac:dyDescent="0.15">
      <c r="A1220" s="358"/>
      <c r="B1220" s="232"/>
      <c r="C1220" s="469"/>
      <c r="D1220" s="462"/>
      <c r="E1220" s="24"/>
      <c r="F1220" s="21"/>
      <c r="G1220" s="22"/>
      <c r="H1220" s="2"/>
      <c r="I1220" s="339"/>
      <c r="J1220" s="332"/>
      <c r="K1220" s="24"/>
      <c r="L1220" s="2"/>
      <c r="M1220" s="233"/>
      <c r="N1220" s="232"/>
      <c r="O1220" s="319"/>
      <c r="Q1220" s="478"/>
      <c r="T1220" s="478"/>
    </row>
    <row r="1221" spans="1:20" s="16" customFormat="1" ht="11.1" customHeight="1" x14ac:dyDescent="0.15">
      <c r="A1221" s="440"/>
      <c r="B1221" s="463"/>
      <c r="C1221" s="464"/>
      <c r="D1221" s="465"/>
      <c r="E1221" s="246"/>
      <c r="F1221" s="466"/>
      <c r="G1221" s="467"/>
      <c r="H1221" s="239"/>
      <c r="I1221" s="468"/>
      <c r="J1221" s="333"/>
      <c r="K1221" s="246"/>
      <c r="L1221" s="239"/>
      <c r="M1221" s="237"/>
      <c r="N1221" s="238"/>
      <c r="O1221" s="330"/>
      <c r="Q1221" s="478"/>
      <c r="T1221" s="478"/>
    </row>
    <row r="1222" spans="1:20" s="16" customFormat="1" ht="11.1" customHeight="1" x14ac:dyDescent="0.15">
      <c r="A1222" s="247"/>
      <c r="B1222" s="232"/>
      <c r="C1222" s="461"/>
      <c r="D1222" s="462"/>
      <c r="E1222" s="24"/>
      <c r="F1222" s="21"/>
      <c r="G1222" s="22"/>
      <c r="H1222" s="2"/>
      <c r="I1222" s="339"/>
      <c r="J1222" s="331"/>
      <c r="K1222" s="245"/>
      <c r="L1222" s="236"/>
      <c r="M1222" s="234"/>
      <c r="N1222" s="235"/>
      <c r="O1222" s="323"/>
      <c r="Q1222" s="478"/>
      <c r="T1222" s="478"/>
    </row>
    <row r="1223" spans="1:20" s="16" customFormat="1" ht="11.1" customHeight="1" x14ac:dyDescent="0.15">
      <c r="A1223" s="358"/>
      <c r="B1223" s="445"/>
      <c r="C1223" s="469"/>
      <c r="D1223" s="462"/>
      <c r="E1223" s="24"/>
      <c r="F1223" s="21"/>
      <c r="G1223" s="22"/>
      <c r="H1223" s="2"/>
      <c r="I1223" s="391"/>
      <c r="J1223" s="427"/>
      <c r="K1223" s="387"/>
      <c r="L1223" s="446"/>
      <c r="M1223" s="398"/>
      <c r="N1223" s="359"/>
      <c r="O1223" s="447"/>
      <c r="Q1223" s="478"/>
      <c r="T1223" s="478"/>
    </row>
    <row r="1224" spans="1:20" s="16" customFormat="1" ht="11.1" customHeight="1" x14ac:dyDescent="0.15">
      <c r="A1224" s="440"/>
      <c r="B1224" s="463"/>
      <c r="C1224" s="464"/>
      <c r="D1224" s="465"/>
      <c r="E1224" s="246"/>
      <c r="F1224" s="466"/>
      <c r="G1224" s="467"/>
      <c r="H1224" s="239"/>
      <c r="I1224" s="468"/>
      <c r="J1224" s="333"/>
      <c r="K1224" s="246"/>
      <c r="L1224" s="239"/>
      <c r="M1224" s="237"/>
      <c r="N1224" s="238"/>
      <c r="O1224" s="330"/>
      <c r="Q1224" s="478"/>
      <c r="T1224" s="478"/>
    </row>
    <row r="1225" spans="1:20" s="16" customFormat="1" ht="11.1" customHeight="1" x14ac:dyDescent="0.15">
      <c r="A1225" s="441"/>
      <c r="B1225" s="442"/>
      <c r="C1225" s="443"/>
      <c r="D1225" s="435"/>
      <c r="E1225" s="387"/>
      <c r="F1225" s="388"/>
      <c r="G1225" s="389"/>
      <c r="H1225" s="444"/>
      <c r="I1225" s="391"/>
      <c r="J1225" s="427"/>
      <c r="K1225" s="387"/>
      <c r="L1225" s="390"/>
      <c r="M1225" s="398"/>
      <c r="N1225" s="359"/>
      <c r="O1225" s="399"/>
      <c r="Q1225" s="478"/>
      <c r="T1225" s="478"/>
    </row>
    <row r="1226" spans="1:20" s="16" customFormat="1" ht="11.1" customHeight="1" x14ac:dyDescent="0.15">
      <c r="A1226" s="247"/>
      <c r="B1226" s="445"/>
      <c r="C1226" s="443"/>
      <c r="D1226" s="435"/>
      <c r="E1226" s="387"/>
      <c r="F1226" s="388"/>
      <c r="G1226" s="389"/>
      <c r="H1226" s="390"/>
      <c r="I1226" s="391"/>
      <c r="J1226" s="427"/>
      <c r="K1226" s="387"/>
      <c r="L1226" s="389"/>
      <c r="M1226" s="398"/>
      <c r="N1226" s="359"/>
      <c r="O1226" s="482"/>
      <c r="P1226" s="478"/>
      <c r="Q1226" s="478"/>
      <c r="T1226" s="478"/>
    </row>
    <row r="1227" spans="1:20" s="16" customFormat="1" ht="11.1" customHeight="1" x14ac:dyDescent="0.15">
      <c r="A1227" s="448"/>
      <c r="B1227" s="449"/>
      <c r="C1227" s="450"/>
      <c r="D1227" s="451"/>
      <c r="E1227" s="452"/>
      <c r="F1227" s="453"/>
      <c r="G1227" s="454"/>
      <c r="H1227" s="455"/>
      <c r="I1227" s="456"/>
      <c r="J1227" s="457"/>
      <c r="K1227" s="452"/>
      <c r="L1227" s="455"/>
      <c r="M1227" s="458"/>
      <c r="N1227" s="459"/>
      <c r="O1227" s="460"/>
      <c r="Q1227" s="478"/>
      <c r="T1227" s="478"/>
    </row>
    <row r="1228" spans="1:20" s="3" customFormat="1" ht="13.5" x14ac:dyDescent="0.15">
      <c r="A1228" s="1"/>
      <c r="B1228" s="2"/>
      <c r="C1228" s="240"/>
      <c r="D1228" s="4"/>
      <c r="E1228" s="5"/>
      <c r="F1228" s="6"/>
      <c r="G1228" s="7"/>
      <c r="H1228" s="8"/>
      <c r="I1228" s="9"/>
      <c r="K1228" s="5"/>
      <c r="N1228" s="8" t="s">
        <v>581</v>
      </c>
      <c r="O1228" s="5">
        <v>25</v>
      </c>
      <c r="P1228" s="472"/>
      <c r="Q1228" s="476"/>
      <c r="T1228" s="476"/>
    </row>
    <row r="1229" spans="1:20" s="10" customFormat="1" ht="30" customHeight="1" x14ac:dyDescent="0.15">
      <c r="A1229" s="1089" t="s">
        <v>1800</v>
      </c>
      <c r="B1229" s="1090"/>
      <c r="C1229" s="1090"/>
      <c r="D1229" s="1090"/>
      <c r="E1229" s="1090"/>
      <c r="F1229" s="1090"/>
      <c r="G1229" s="1090"/>
      <c r="H1229" s="1090"/>
      <c r="I1229" s="1090"/>
      <c r="J1229" s="1090"/>
      <c r="K1229" s="1090"/>
      <c r="L1229" s="1090"/>
      <c r="M1229" s="1090"/>
      <c r="N1229" s="1090"/>
      <c r="O1229" s="1091"/>
      <c r="P1229" s="473"/>
      <c r="Q1229" s="477"/>
      <c r="T1229" s="477"/>
    </row>
    <row r="1230" spans="1:20" s="10" customFormat="1" ht="13.5" customHeight="1" x14ac:dyDescent="0.15">
      <c r="A1230" s="274"/>
      <c r="B1230" s="27" t="s">
        <v>1828</v>
      </c>
      <c r="C1230" s="275"/>
      <c r="D1230" s="275"/>
      <c r="E1230" s="275"/>
      <c r="F1230" s="275"/>
      <c r="G1230" s="275"/>
      <c r="H1230" s="275"/>
      <c r="I1230" s="275"/>
      <c r="J1230" s="275"/>
      <c r="K1230" s="275"/>
      <c r="L1230" s="275"/>
      <c r="M1230" s="275"/>
      <c r="N1230" s="275"/>
      <c r="O1230" s="276"/>
      <c r="P1230" s="473"/>
      <c r="Q1230" s="477"/>
      <c r="T1230" s="477"/>
    </row>
    <row r="1231" spans="1:20" s="10" customFormat="1" ht="15.95" customHeight="1" x14ac:dyDescent="0.15">
      <c r="A1231" s="1092" t="s">
        <v>6</v>
      </c>
      <c r="B1231" s="1095" t="s">
        <v>34</v>
      </c>
      <c r="C1231" s="1098" t="s">
        <v>9</v>
      </c>
      <c r="D1231" s="1101" t="s">
        <v>1850</v>
      </c>
      <c r="E1231" s="1102"/>
      <c r="F1231" s="1102"/>
      <c r="G1231" s="1102"/>
      <c r="H1231" s="1102"/>
      <c r="I1231" s="1103"/>
      <c r="J1231" s="1101" t="s">
        <v>1851</v>
      </c>
      <c r="K1231" s="1102"/>
      <c r="L1231" s="1107"/>
      <c r="M1231" s="1109" t="s">
        <v>1852</v>
      </c>
      <c r="N1231" s="1102"/>
      <c r="O1231" s="1103"/>
      <c r="P1231" s="473"/>
      <c r="Q1231" s="477"/>
      <c r="T1231" s="477"/>
    </row>
    <row r="1232" spans="1:20" s="10" customFormat="1" ht="15.95" customHeight="1" x14ac:dyDescent="0.15">
      <c r="A1232" s="1093"/>
      <c r="B1232" s="1096"/>
      <c r="C1232" s="1099"/>
      <c r="D1232" s="1104"/>
      <c r="E1232" s="1105"/>
      <c r="F1232" s="1105"/>
      <c r="G1232" s="1105"/>
      <c r="H1232" s="1105"/>
      <c r="I1232" s="1106"/>
      <c r="J1232" s="1104"/>
      <c r="K1232" s="1105"/>
      <c r="L1232" s="1108"/>
      <c r="M1232" s="1110"/>
      <c r="N1232" s="1105"/>
      <c r="O1232" s="1106"/>
      <c r="P1232" s="473"/>
      <c r="Q1232" s="477"/>
      <c r="T1232" s="477"/>
    </row>
    <row r="1233" spans="1:20" s="3" customFormat="1" ht="15.95" customHeight="1" x14ac:dyDescent="0.15">
      <c r="A1233" s="1094"/>
      <c r="B1233" s="1097"/>
      <c r="C1233" s="1100"/>
      <c r="D1233" s="334" t="s">
        <v>4</v>
      </c>
      <c r="E1233" s="296" t="s">
        <v>5</v>
      </c>
      <c r="F1233" s="297"/>
      <c r="G1233" s="298"/>
      <c r="H1233" s="1111"/>
      <c r="I1233" s="1112"/>
      <c r="J1233" s="326" t="s">
        <v>4</v>
      </c>
      <c r="K1233" s="296" t="s">
        <v>5</v>
      </c>
      <c r="L1233" s="299"/>
      <c r="M1233" s="300" t="s">
        <v>4</v>
      </c>
      <c r="N1233" s="296" t="s">
        <v>5</v>
      </c>
      <c r="O1233" s="327"/>
      <c r="P1233" s="472"/>
      <c r="Q1233" s="476"/>
      <c r="T1233" s="476"/>
    </row>
    <row r="1234" spans="1:20" s="16" customFormat="1" ht="11.1" customHeight="1" x14ac:dyDescent="0.15">
      <c r="A1234" s="66"/>
      <c r="B1234" s="232"/>
      <c r="C1234" s="461"/>
      <c r="D1234" s="462"/>
      <c r="E1234" s="24"/>
      <c r="F1234" s="21"/>
      <c r="G1234" s="22"/>
      <c r="H1234" s="2"/>
      <c r="I1234" s="339"/>
      <c r="J1234" s="322"/>
      <c r="K1234" s="245"/>
      <c r="L1234" s="236"/>
      <c r="M1234" s="234"/>
      <c r="N1234" s="245"/>
      <c r="O1234" s="323"/>
      <c r="Q1234" s="478"/>
      <c r="T1234" s="478"/>
    </row>
    <row r="1235" spans="1:20" s="16" customFormat="1" ht="11.1" customHeight="1" x14ac:dyDescent="0.15">
      <c r="A1235" s="481"/>
      <c r="B1235" s="232"/>
      <c r="C1235" s="461"/>
      <c r="D1235" s="462"/>
      <c r="E1235" s="24"/>
      <c r="F1235" s="21"/>
      <c r="G1235" s="22"/>
      <c r="H1235" s="2"/>
      <c r="I1235" s="339"/>
      <c r="J1235" s="318"/>
      <c r="K1235" s="24"/>
      <c r="L1235" s="2"/>
      <c r="M1235" s="233"/>
      <c r="N1235" s="24"/>
      <c r="O1235" s="319"/>
      <c r="Q1235" s="478"/>
      <c r="T1235" s="478"/>
    </row>
    <row r="1236" spans="1:20" s="16" customFormat="1" ht="11.1" customHeight="1" x14ac:dyDescent="0.15">
      <c r="A1236" s="360" t="s">
        <v>1276</v>
      </c>
      <c r="B1236" s="361" t="s">
        <v>1277</v>
      </c>
      <c r="C1236" s="474"/>
      <c r="D1236" s="465"/>
      <c r="E1236" s="246"/>
      <c r="F1236" s="466"/>
      <c r="G1236" s="467"/>
      <c r="H1236" s="239"/>
      <c r="I1236" s="468"/>
      <c r="J1236" s="324"/>
      <c r="K1236" s="315"/>
      <c r="L1236" s="316"/>
      <c r="M1236" s="317"/>
      <c r="N1236" s="315"/>
      <c r="O1236" s="325"/>
      <c r="P1236" s="471"/>
      <c r="Q1236" s="478"/>
      <c r="R1236" s="470"/>
      <c r="T1236" s="478"/>
    </row>
    <row r="1237" spans="1:20" s="16" customFormat="1" ht="11.1" customHeight="1" x14ac:dyDescent="0.15">
      <c r="A1237" s="247"/>
      <c r="B1237" s="232"/>
      <c r="C1237" s="461"/>
      <c r="D1237" s="462"/>
      <c r="E1237" s="24"/>
      <c r="F1237" s="21"/>
      <c r="G1237" s="22"/>
      <c r="H1237" s="2"/>
      <c r="I1237" s="339"/>
      <c r="J1237" s="322"/>
      <c r="K1237" s="245"/>
      <c r="L1237" s="236"/>
      <c r="M1237" s="542"/>
      <c r="N1237" s="543"/>
      <c r="O1237" s="544"/>
      <c r="Q1237" s="478"/>
      <c r="T1237" s="478"/>
    </row>
    <row r="1238" spans="1:20" s="16" customFormat="1" ht="11.1" customHeight="1" x14ac:dyDescent="0.15">
      <c r="A1238" s="358"/>
      <c r="B1238" s="232" t="s">
        <v>1271</v>
      </c>
      <c r="C1238" s="469" t="s">
        <v>1272</v>
      </c>
      <c r="D1238" s="462"/>
      <c r="E1238" s="24"/>
      <c r="F1238" s="21"/>
      <c r="G1238" s="22"/>
      <c r="H1238" s="2"/>
      <c r="I1238" s="339"/>
      <c r="J1238" s="318"/>
      <c r="K1238" s="24"/>
      <c r="L1238" s="2"/>
      <c r="M1238" s="233"/>
      <c r="N1238" s="24"/>
      <c r="O1238" s="319"/>
      <c r="P1238" s="471"/>
      <c r="Q1238" s="478"/>
      <c r="T1238" s="478"/>
    </row>
    <row r="1239" spans="1:20" s="16" customFormat="1" ht="11.1" customHeight="1" x14ac:dyDescent="0.15">
      <c r="A1239" s="440"/>
      <c r="B1239" s="463" t="s">
        <v>1274</v>
      </c>
      <c r="C1239" s="464" t="s">
        <v>1273</v>
      </c>
      <c r="D1239" s="465">
        <v>1</v>
      </c>
      <c r="E1239" s="246" t="s">
        <v>628</v>
      </c>
      <c r="F1239" s="576"/>
      <c r="G1239" s="467"/>
      <c r="H1239" s="239"/>
      <c r="I1239" s="468"/>
      <c r="J1239" s="324">
        <v>1</v>
      </c>
      <c r="K1239" s="315" t="s">
        <v>1211</v>
      </c>
      <c r="L1239" s="321"/>
      <c r="M1239" s="244"/>
      <c r="N1239" s="23"/>
      <c r="O1239" s="321"/>
      <c r="P1239" s="471"/>
      <c r="Q1239" s="478"/>
      <c r="R1239" s="471"/>
      <c r="S1239" s="484"/>
      <c r="T1239" s="478"/>
    </row>
    <row r="1240" spans="1:20" s="16" customFormat="1" ht="11.1" customHeight="1" x14ac:dyDescent="0.15">
      <c r="A1240" s="247"/>
      <c r="B1240" s="232"/>
      <c r="C1240" s="461"/>
      <c r="D1240" s="462"/>
      <c r="E1240" s="24"/>
      <c r="F1240" s="21"/>
      <c r="G1240" s="22"/>
      <c r="H1240" s="2"/>
      <c r="I1240" s="339"/>
      <c r="J1240" s="322"/>
      <c r="K1240" s="245"/>
      <c r="L1240" s="236"/>
      <c r="M1240" s="542"/>
      <c r="N1240" s="543"/>
      <c r="O1240" s="544"/>
      <c r="Q1240" s="478"/>
      <c r="T1240" s="478"/>
    </row>
    <row r="1241" spans="1:20" s="16" customFormat="1" ht="11.1" customHeight="1" x14ac:dyDescent="0.15">
      <c r="A1241" s="358"/>
      <c r="B1241" s="232" t="s">
        <v>1279</v>
      </c>
      <c r="C1241" s="469" t="s">
        <v>1278</v>
      </c>
      <c r="D1241" s="462"/>
      <c r="E1241" s="24"/>
      <c r="F1241" s="21"/>
      <c r="G1241" s="22"/>
      <c r="H1241" s="2"/>
      <c r="I1241" s="339"/>
      <c r="J1241" s="318"/>
      <c r="K1241" s="24"/>
      <c r="L1241" s="2"/>
      <c r="M1241" s="233"/>
      <c r="N1241" s="24"/>
      <c r="O1241" s="319"/>
      <c r="P1241" s="471"/>
      <c r="Q1241" s="478"/>
      <c r="T1241" s="478"/>
    </row>
    <row r="1242" spans="1:20" s="16" customFormat="1" ht="11.1" customHeight="1" x14ac:dyDescent="0.15">
      <c r="A1242" s="440"/>
      <c r="B1242" s="463" t="s">
        <v>1274</v>
      </c>
      <c r="C1242" s="464" t="s">
        <v>1273</v>
      </c>
      <c r="D1242" s="465">
        <v>1</v>
      </c>
      <c r="E1242" s="246" t="s">
        <v>628</v>
      </c>
      <c r="F1242" s="466"/>
      <c r="G1242" s="467"/>
      <c r="H1242" s="239"/>
      <c r="I1242" s="468"/>
      <c r="J1242" s="324">
        <v>1</v>
      </c>
      <c r="K1242" s="315" t="s">
        <v>1211</v>
      </c>
      <c r="L1242" s="321"/>
      <c r="M1242" s="244"/>
      <c r="N1242" s="23"/>
      <c r="O1242" s="321"/>
      <c r="P1242" s="471"/>
      <c r="Q1242" s="478"/>
      <c r="R1242" s="471"/>
      <c r="S1242" s="484"/>
      <c r="T1242" s="478"/>
    </row>
    <row r="1243" spans="1:20" s="16" customFormat="1" ht="11.1" customHeight="1" x14ac:dyDescent="0.15">
      <c r="A1243" s="247"/>
      <c r="B1243" s="232"/>
      <c r="C1243" s="461"/>
      <c r="D1243" s="462"/>
      <c r="E1243" s="24"/>
      <c r="F1243" s="21"/>
      <c r="G1243" s="22"/>
      <c r="H1243" s="2"/>
      <c r="I1243" s="339"/>
      <c r="J1243" s="322"/>
      <c r="K1243" s="245"/>
      <c r="L1243" s="236"/>
      <c r="M1243" s="542"/>
      <c r="N1243" s="543"/>
      <c r="O1243" s="544"/>
      <c r="Q1243" s="478"/>
      <c r="T1243" s="478"/>
    </row>
    <row r="1244" spans="1:20" s="16" customFormat="1" ht="11.1" customHeight="1" x14ac:dyDescent="0.15">
      <c r="A1244" s="358"/>
      <c r="B1244" s="232"/>
      <c r="C1244" s="469"/>
      <c r="D1244" s="462"/>
      <c r="E1244" s="24"/>
      <c r="F1244" s="21"/>
      <c r="G1244" s="22"/>
      <c r="H1244" s="2"/>
      <c r="I1244" s="339"/>
      <c r="J1244" s="318"/>
      <c r="K1244" s="24"/>
      <c r="L1244" s="2"/>
      <c r="M1244" s="233"/>
      <c r="N1244" s="24"/>
      <c r="O1244" s="319"/>
      <c r="P1244" s="471"/>
      <c r="Q1244" s="478"/>
      <c r="T1244" s="478"/>
    </row>
    <row r="1245" spans="1:20" s="16" customFormat="1" ht="11.1" customHeight="1" x14ac:dyDescent="0.15">
      <c r="A1245" s="440"/>
      <c r="B1245" s="463" t="s">
        <v>1754</v>
      </c>
      <c r="C1245" s="464"/>
      <c r="D1245" s="465">
        <v>1</v>
      </c>
      <c r="E1245" s="246" t="s">
        <v>37</v>
      </c>
      <c r="F1245" s="466"/>
      <c r="G1245" s="467"/>
      <c r="H1245" s="239"/>
      <c r="I1245" s="468"/>
      <c r="J1245" s="324">
        <v>1</v>
      </c>
      <c r="K1245" s="315" t="s">
        <v>44</v>
      </c>
      <c r="L1245" s="321"/>
      <c r="M1245" s="244"/>
      <c r="N1245" s="23"/>
      <c r="O1245" s="321"/>
      <c r="P1245" s="471"/>
      <c r="Q1245" s="478"/>
      <c r="R1245" s="471"/>
      <c r="S1245" s="484"/>
      <c r="T1245" s="478"/>
    </row>
    <row r="1246" spans="1:20" s="16" customFormat="1" ht="11.1" customHeight="1" x14ac:dyDescent="0.15">
      <c r="A1246" s="247"/>
      <c r="B1246" s="232"/>
      <c r="C1246" s="461"/>
      <c r="D1246" s="462"/>
      <c r="E1246" s="24"/>
      <c r="F1246" s="21"/>
      <c r="G1246" s="22"/>
      <c r="H1246" s="2"/>
      <c r="I1246" s="339"/>
      <c r="J1246" s="322"/>
      <c r="K1246" s="245"/>
      <c r="L1246" s="236"/>
      <c r="M1246" s="542"/>
      <c r="N1246" s="543"/>
      <c r="O1246" s="544"/>
      <c r="Q1246" s="478"/>
      <c r="T1246" s="478"/>
    </row>
    <row r="1247" spans="1:20" s="16" customFormat="1" ht="11.1" customHeight="1" x14ac:dyDescent="0.15">
      <c r="A1247" s="358"/>
      <c r="B1247" s="232"/>
      <c r="C1247" s="461"/>
      <c r="D1247" s="462"/>
      <c r="E1247" s="24"/>
      <c r="F1247" s="21"/>
      <c r="G1247" s="22"/>
      <c r="H1247" s="2"/>
      <c r="I1247" s="339"/>
      <c r="J1247" s="318"/>
      <c r="K1247" s="24"/>
      <c r="L1247" s="2"/>
      <c r="M1247" s="233"/>
      <c r="N1247" s="24"/>
      <c r="O1247" s="319"/>
      <c r="P1247" s="471"/>
      <c r="Q1247" s="478"/>
      <c r="T1247" s="478"/>
    </row>
    <row r="1248" spans="1:20" s="16" customFormat="1" ht="11.1" customHeight="1" x14ac:dyDescent="0.15">
      <c r="A1248" s="440"/>
      <c r="B1248" s="463" t="s">
        <v>814</v>
      </c>
      <c r="C1248" s="464"/>
      <c r="D1248" s="465">
        <v>1</v>
      </c>
      <c r="E1248" s="246" t="s">
        <v>37</v>
      </c>
      <c r="F1248" s="466"/>
      <c r="G1248" s="467"/>
      <c r="H1248" s="239"/>
      <c r="I1248" s="468"/>
      <c r="J1248" s="324">
        <v>1</v>
      </c>
      <c r="K1248" s="315" t="s">
        <v>44</v>
      </c>
      <c r="L1248" s="321"/>
      <c r="M1248" s="244"/>
      <c r="N1248" s="23"/>
      <c r="O1248" s="321"/>
      <c r="P1248" s="471"/>
      <c r="Q1248" s="478"/>
      <c r="R1248" s="471"/>
      <c r="S1248" s="484"/>
      <c r="T1248" s="478"/>
    </row>
    <row r="1249" spans="1:20" s="16" customFormat="1" ht="11.1" customHeight="1" x14ac:dyDescent="0.15">
      <c r="A1249" s="247"/>
      <c r="B1249" s="232"/>
      <c r="C1249" s="461"/>
      <c r="D1249" s="462"/>
      <c r="E1249" s="24"/>
      <c r="F1249" s="21"/>
      <c r="G1249" s="22"/>
      <c r="H1249" s="2"/>
      <c r="I1249" s="339"/>
      <c r="J1249" s="322"/>
      <c r="K1249" s="245"/>
      <c r="L1249" s="236"/>
      <c r="M1249" s="234"/>
      <c r="N1249" s="245"/>
      <c r="O1249" s="323"/>
      <c r="Q1249" s="478"/>
      <c r="T1249" s="478"/>
    </row>
    <row r="1250" spans="1:20" s="16" customFormat="1" ht="11.1" customHeight="1" x14ac:dyDescent="0.15">
      <c r="A1250" s="358"/>
      <c r="B1250" s="545"/>
      <c r="C1250" s="469"/>
      <c r="D1250" s="462"/>
      <c r="E1250" s="24"/>
      <c r="F1250" s="21"/>
      <c r="G1250" s="22"/>
      <c r="H1250" s="2"/>
      <c r="I1250" s="339"/>
      <c r="J1250" s="318"/>
      <c r="K1250" s="24"/>
      <c r="L1250" s="2"/>
      <c r="M1250" s="233"/>
      <c r="N1250" s="24"/>
      <c r="O1250" s="319"/>
      <c r="Q1250" s="478"/>
      <c r="T1250" s="478"/>
    </row>
    <row r="1251" spans="1:20" s="16" customFormat="1" ht="11.1" customHeight="1" x14ac:dyDescent="0.15">
      <c r="A1251" s="440"/>
      <c r="B1251" s="463" t="s">
        <v>1282</v>
      </c>
      <c r="C1251" s="464"/>
      <c r="D1251" s="465">
        <v>1</v>
      </c>
      <c r="E1251" s="246" t="s">
        <v>37</v>
      </c>
      <c r="F1251" s="466"/>
      <c r="G1251" s="467"/>
      <c r="H1251" s="239"/>
      <c r="I1251" s="468"/>
      <c r="J1251" s="324">
        <v>1</v>
      </c>
      <c r="K1251" s="315" t="s">
        <v>44</v>
      </c>
      <c r="L1251" s="321"/>
      <c r="M1251" s="317"/>
      <c r="N1251" s="315"/>
      <c r="O1251" s="325"/>
      <c r="P1251" s="471"/>
      <c r="Q1251" s="478"/>
      <c r="R1251" s="470"/>
      <c r="T1251" s="478"/>
    </row>
    <row r="1252" spans="1:20" s="16" customFormat="1" ht="11.1" customHeight="1" x14ac:dyDescent="0.15">
      <c r="A1252" s="247"/>
      <c r="B1252" s="232"/>
      <c r="C1252" s="461"/>
      <c r="D1252" s="462"/>
      <c r="E1252" s="24"/>
      <c r="F1252" s="21"/>
      <c r="G1252" s="22"/>
      <c r="H1252" s="2"/>
      <c r="I1252" s="339"/>
      <c r="J1252" s="322"/>
      <c r="K1252" s="245"/>
      <c r="L1252" s="236"/>
      <c r="M1252" s="234"/>
      <c r="N1252" s="245"/>
      <c r="O1252" s="323"/>
      <c r="Q1252" s="478"/>
      <c r="T1252" s="478"/>
    </row>
    <row r="1253" spans="1:20" s="16" customFormat="1" ht="11.1" customHeight="1" x14ac:dyDescent="0.15">
      <c r="A1253" s="358"/>
      <c r="B1253" s="232"/>
      <c r="C1253" s="461"/>
      <c r="D1253" s="462"/>
      <c r="E1253" s="24"/>
      <c r="F1253" s="21"/>
      <c r="G1253" s="22"/>
      <c r="H1253" s="2"/>
      <c r="I1253" s="339"/>
      <c r="J1253" s="318"/>
      <c r="K1253" s="24"/>
      <c r="L1253" s="2"/>
      <c r="M1253" s="233"/>
      <c r="N1253" s="24"/>
      <c r="O1253" s="319"/>
      <c r="Q1253" s="478"/>
      <c r="T1253" s="478"/>
    </row>
    <row r="1254" spans="1:20" s="16" customFormat="1" ht="11.1" customHeight="1" x14ac:dyDescent="0.15">
      <c r="A1254" s="440"/>
      <c r="B1254" s="463" t="s">
        <v>813</v>
      </c>
      <c r="C1254" s="464"/>
      <c r="D1254" s="465">
        <v>1</v>
      </c>
      <c r="E1254" s="246" t="s">
        <v>37</v>
      </c>
      <c r="F1254" s="466"/>
      <c r="G1254" s="467"/>
      <c r="H1254" s="239"/>
      <c r="I1254" s="468"/>
      <c r="J1254" s="324">
        <v>1</v>
      </c>
      <c r="K1254" s="315" t="s">
        <v>44</v>
      </c>
      <c r="L1254" s="321"/>
      <c r="M1254" s="317"/>
      <c r="N1254" s="315"/>
      <c r="O1254" s="325"/>
      <c r="P1254" s="471"/>
      <c r="Q1254" s="478"/>
      <c r="R1254" s="470"/>
      <c r="T1254" s="478"/>
    </row>
    <row r="1255" spans="1:20" s="16" customFormat="1" ht="11.1" customHeight="1" x14ac:dyDescent="0.15">
      <c r="A1255" s="247"/>
      <c r="B1255" s="232"/>
      <c r="C1255" s="461"/>
      <c r="D1255" s="462"/>
      <c r="E1255" s="24"/>
      <c r="F1255" s="21"/>
      <c r="G1255" s="22"/>
      <c r="H1255" s="2"/>
      <c r="I1255" s="339"/>
      <c r="J1255" s="322"/>
      <c r="K1255" s="245"/>
      <c r="L1255" s="236"/>
      <c r="M1255" s="234"/>
      <c r="N1255" s="245"/>
      <c r="O1255" s="323"/>
      <c r="Q1255" s="478"/>
      <c r="T1255" s="478"/>
    </row>
    <row r="1256" spans="1:20" s="16" customFormat="1" ht="11.1" customHeight="1" x14ac:dyDescent="0.15">
      <c r="A1256" s="358"/>
      <c r="B1256" s="545"/>
      <c r="C1256" s="469"/>
      <c r="D1256" s="462"/>
      <c r="E1256" s="24"/>
      <c r="F1256" s="21"/>
      <c r="G1256" s="22"/>
      <c r="H1256" s="2"/>
      <c r="I1256" s="339"/>
      <c r="J1256" s="318"/>
      <c r="K1256" s="24"/>
      <c r="L1256" s="2"/>
      <c r="M1256" s="233"/>
      <c r="N1256" s="24"/>
      <c r="O1256" s="319"/>
      <c r="Q1256" s="478"/>
      <c r="T1256" s="478"/>
    </row>
    <row r="1257" spans="1:20" s="16" customFormat="1" ht="11.1" customHeight="1" x14ac:dyDescent="0.15">
      <c r="A1257" s="440"/>
      <c r="B1257" s="463"/>
      <c r="C1257" s="464"/>
      <c r="D1257" s="465"/>
      <c r="E1257" s="246"/>
      <c r="F1257" s="466"/>
      <c r="G1257" s="467"/>
      <c r="H1257" s="239"/>
      <c r="I1257" s="468"/>
      <c r="J1257" s="324"/>
      <c r="K1257" s="315"/>
      <c r="L1257" s="321"/>
      <c r="M1257" s="317"/>
      <c r="N1257" s="315"/>
      <c r="O1257" s="325"/>
      <c r="P1257" s="471"/>
      <c r="Q1257" s="478"/>
      <c r="R1257" s="470"/>
      <c r="T1257" s="478"/>
    </row>
    <row r="1258" spans="1:20" s="16" customFormat="1" ht="11.1" customHeight="1" x14ac:dyDescent="0.15">
      <c r="A1258" s="247"/>
      <c r="B1258" s="232"/>
      <c r="C1258" s="461"/>
      <c r="D1258" s="462"/>
      <c r="E1258" s="24"/>
      <c r="F1258" s="21"/>
      <c r="G1258" s="22"/>
      <c r="H1258" s="2"/>
      <c r="I1258" s="339"/>
      <c r="J1258" s="322"/>
      <c r="K1258" s="245"/>
      <c r="L1258" s="236"/>
      <c r="M1258" s="542"/>
      <c r="N1258" s="543"/>
      <c r="O1258" s="544"/>
      <c r="Q1258" s="478"/>
      <c r="T1258" s="478"/>
    </row>
    <row r="1259" spans="1:20" s="16" customFormat="1" ht="11.1" customHeight="1" x14ac:dyDescent="0.15">
      <c r="A1259" s="358"/>
      <c r="B1259" s="232"/>
      <c r="C1259" s="461"/>
      <c r="D1259" s="462"/>
      <c r="E1259" s="24"/>
      <c r="F1259" s="21"/>
      <c r="G1259" s="22"/>
      <c r="H1259" s="2"/>
      <c r="I1259" s="339"/>
      <c r="J1259" s="318"/>
      <c r="K1259" s="24"/>
      <c r="L1259" s="2"/>
      <c r="M1259" s="233"/>
      <c r="N1259" s="24"/>
      <c r="O1259" s="319"/>
      <c r="Q1259" s="478"/>
      <c r="T1259" s="478"/>
    </row>
    <row r="1260" spans="1:20" s="16" customFormat="1" ht="11.1" customHeight="1" x14ac:dyDescent="0.15">
      <c r="A1260" s="440"/>
      <c r="B1260" s="463"/>
      <c r="C1260" s="474"/>
      <c r="D1260" s="465"/>
      <c r="E1260" s="246"/>
      <c r="F1260" s="466"/>
      <c r="G1260" s="467"/>
      <c r="H1260" s="239"/>
      <c r="I1260" s="468"/>
      <c r="J1260" s="324"/>
      <c r="K1260" s="315"/>
      <c r="L1260" s="321"/>
      <c r="M1260" s="244"/>
      <c r="N1260" s="23"/>
      <c r="O1260" s="321"/>
      <c r="Q1260" s="478"/>
      <c r="T1260" s="478"/>
    </row>
    <row r="1261" spans="1:20" s="16" customFormat="1" ht="11.1" customHeight="1" x14ac:dyDescent="0.15">
      <c r="A1261" s="247"/>
      <c r="B1261" s="232"/>
      <c r="C1261" s="461"/>
      <c r="D1261" s="462"/>
      <c r="E1261" s="24"/>
      <c r="F1261" s="21"/>
      <c r="G1261" s="22"/>
      <c r="H1261" s="2"/>
      <c r="I1261" s="339"/>
      <c r="J1261" s="322"/>
      <c r="K1261" s="245"/>
      <c r="L1261" s="236"/>
      <c r="M1261" s="542"/>
      <c r="N1261" s="543"/>
      <c r="O1261" s="544"/>
      <c r="Q1261" s="478"/>
      <c r="T1261" s="478"/>
    </row>
    <row r="1262" spans="1:20" s="16" customFormat="1" ht="11.1" customHeight="1" x14ac:dyDescent="0.15">
      <c r="A1262" s="358"/>
      <c r="B1262" s="232"/>
      <c r="C1262" s="461"/>
      <c r="D1262" s="462"/>
      <c r="E1262" s="24"/>
      <c r="F1262" s="21"/>
      <c r="G1262" s="22"/>
      <c r="H1262" s="2"/>
      <c r="I1262" s="339"/>
      <c r="J1262" s="318"/>
      <c r="K1262" s="24"/>
      <c r="L1262" s="2"/>
      <c r="M1262" s="233"/>
      <c r="N1262" s="24"/>
      <c r="O1262" s="319"/>
      <c r="Q1262" s="478"/>
      <c r="T1262" s="478"/>
    </row>
    <row r="1263" spans="1:20" s="16" customFormat="1" ht="11.1" customHeight="1" x14ac:dyDescent="0.15">
      <c r="A1263" s="440"/>
      <c r="B1263" s="463"/>
      <c r="C1263" s="464"/>
      <c r="D1263" s="465"/>
      <c r="E1263" s="246"/>
      <c r="F1263" s="466"/>
      <c r="G1263" s="467"/>
      <c r="H1263" s="239"/>
      <c r="I1263" s="468"/>
      <c r="J1263" s="324"/>
      <c r="K1263" s="315"/>
      <c r="L1263" s="321"/>
      <c r="M1263" s="244"/>
      <c r="N1263" s="23"/>
      <c r="O1263" s="321"/>
      <c r="Q1263" s="478"/>
      <c r="T1263" s="478"/>
    </row>
    <row r="1264" spans="1:20" s="16" customFormat="1" ht="11.1" customHeight="1" x14ac:dyDescent="0.15">
      <c r="A1264" s="247"/>
      <c r="B1264" s="232"/>
      <c r="C1264" s="461"/>
      <c r="D1264" s="462"/>
      <c r="E1264" s="24"/>
      <c r="F1264" s="21"/>
      <c r="G1264" s="22"/>
      <c r="H1264" s="2"/>
      <c r="I1264" s="339"/>
      <c r="J1264" s="322"/>
      <c r="K1264" s="245"/>
      <c r="L1264" s="236"/>
      <c r="M1264" s="542"/>
      <c r="N1264" s="543"/>
      <c r="O1264" s="544"/>
      <c r="Q1264" s="478"/>
      <c r="T1264" s="478"/>
    </row>
    <row r="1265" spans="1:20" s="16" customFormat="1" ht="11.1" customHeight="1" x14ac:dyDescent="0.15">
      <c r="A1265" s="358"/>
      <c r="B1265" s="232"/>
      <c r="C1265" s="461"/>
      <c r="D1265" s="462"/>
      <c r="E1265" s="24"/>
      <c r="F1265" s="21"/>
      <c r="G1265" s="22"/>
      <c r="H1265" s="2"/>
      <c r="I1265" s="339"/>
      <c r="J1265" s="318"/>
      <c r="K1265" s="24"/>
      <c r="L1265" s="2"/>
      <c r="M1265" s="233"/>
      <c r="N1265" s="24"/>
      <c r="O1265" s="319"/>
      <c r="Q1265" s="478"/>
      <c r="T1265" s="478"/>
    </row>
    <row r="1266" spans="1:20" s="16" customFormat="1" ht="11.1" customHeight="1" x14ac:dyDescent="0.15">
      <c r="A1266" s="440"/>
      <c r="B1266" s="463"/>
      <c r="C1266" s="464"/>
      <c r="D1266" s="465"/>
      <c r="E1266" s="246"/>
      <c r="F1266" s="466"/>
      <c r="G1266" s="467"/>
      <c r="H1266" s="239"/>
      <c r="I1266" s="468"/>
      <c r="J1266" s="324"/>
      <c r="K1266" s="315"/>
      <c r="L1266" s="321"/>
      <c r="M1266" s="244"/>
      <c r="N1266" s="23"/>
      <c r="O1266" s="321"/>
      <c r="Q1266" s="478"/>
      <c r="T1266" s="478"/>
    </row>
    <row r="1267" spans="1:20" s="16" customFormat="1" ht="11.1" customHeight="1" x14ac:dyDescent="0.15">
      <c r="A1267" s="247"/>
      <c r="B1267" s="232"/>
      <c r="C1267" s="461"/>
      <c r="D1267" s="462"/>
      <c r="E1267" s="24"/>
      <c r="F1267" s="21"/>
      <c r="G1267" s="22"/>
      <c r="H1267" s="2"/>
      <c r="I1267" s="339"/>
      <c r="J1267" s="331"/>
      <c r="K1267" s="245"/>
      <c r="L1267" s="236"/>
      <c r="M1267" s="234"/>
      <c r="N1267" s="235"/>
      <c r="O1267" s="323"/>
      <c r="Q1267" s="478"/>
      <c r="T1267" s="478"/>
    </row>
    <row r="1268" spans="1:20" s="16" customFormat="1" ht="11.1" customHeight="1" x14ac:dyDescent="0.15">
      <c r="A1268" s="358"/>
      <c r="B1268" s="232"/>
      <c r="C1268" s="469"/>
      <c r="D1268" s="462"/>
      <c r="E1268" s="24"/>
      <c r="F1268" s="21"/>
      <c r="G1268" s="22"/>
      <c r="H1268" s="2"/>
      <c r="I1268" s="339"/>
      <c r="J1268" s="332"/>
      <c r="K1268" s="24"/>
      <c r="L1268" s="2"/>
      <c r="M1268" s="233"/>
      <c r="N1268" s="232"/>
      <c r="O1268" s="319"/>
      <c r="Q1268" s="478"/>
      <c r="T1268" s="478"/>
    </row>
    <row r="1269" spans="1:20" s="16" customFormat="1" ht="11.1" customHeight="1" x14ac:dyDescent="0.15">
      <c r="A1269" s="440"/>
      <c r="B1269" s="463"/>
      <c r="C1269" s="464"/>
      <c r="D1269" s="465"/>
      <c r="E1269" s="246"/>
      <c r="F1269" s="466"/>
      <c r="G1269" s="467"/>
      <c r="H1269" s="239"/>
      <c r="I1269" s="468"/>
      <c r="J1269" s="333"/>
      <c r="K1269" s="246"/>
      <c r="L1269" s="239"/>
      <c r="M1269" s="237"/>
      <c r="N1269" s="238"/>
      <c r="O1269" s="330"/>
      <c r="Q1269" s="478"/>
      <c r="T1269" s="478"/>
    </row>
    <row r="1270" spans="1:20" s="16" customFormat="1" ht="11.1" customHeight="1" x14ac:dyDescent="0.15">
      <c r="A1270" s="247"/>
      <c r="B1270" s="232"/>
      <c r="C1270" s="461"/>
      <c r="D1270" s="462"/>
      <c r="E1270" s="24"/>
      <c r="F1270" s="21"/>
      <c r="G1270" s="22"/>
      <c r="H1270" s="2"/>
      <c r="I1270" s="339"/>
      <c r="J1270" s="331"/>
      <c r="K1270" s="245"/>
      <c r="L1270" s="236"/>
      <c r="M1270" s="234"/>
      <c r="N1270" s="235"/>
      <c r="O1270" s="323"/>
      <c r="Q1270" s="478"/>
      <c r="T1270" s="478"/>
    </row>
    <row r="1271" spans="1:20" s="16" customFormat="1" ht="11.1" customHeight="1" x14ac:dyDescent="0.15">
      <c r="A1271" s="358"/>
      <c r="B1271" s="232"/>
      <c r="C1271" s="469"/>
      <c r="D1271" s="462"/>
      <c r="E1271" s="24"/>
      <c r="F1271" s="21"/>
      <c r="G1271" s="22"/>
      <c r="H1271" s="2"/>
      <c r="I1271" s="339"/>
      <c r="J1271" s="332"/>
      <c r="K1271" s="24"/>
      <c r="L1271" s="2"/>
      <c r="M1271" s="233"/>
      <c r="N1271" s="232"/>
      <c r="O1271" s="319"/>
      <c r="Q1271" s="478"/>
      <c r="T1271" s="478"/>
    </row>
    <row r="1272" spans="1:20" s="16" customFormat="1" ht="11.1" customHeight="1" x14ac:dyDescent="0.15">
      <c r="A1272" s="440"/>
      <c r="B1272" s="463"/>
      <c r="C1272" s="464"/>
      <c r="D1272" s="465"/>
      <c r="E1272" s="246"/>
      <c r="F1272" s="466"/>
      <c r="G1272" s="467"/>
      <c r="H1272" s="239"/>
      <c r="I1272" s="468"/>
      <c r="J1272" s="333"/>
      <c r="K1272" s="246"/>
      <c r="L1272" s="239"/>
      <c r="M1272" s="237"/>
      <c r="N1272" s="238"/>
      <c r="O1272" s="330"/>
      <c r="Q1272" s="478"/>
      <c r="T1272" s="478"/>
    </row>
    <row r="1273" spans="1:20" s="16" customFormat="1" ht="11.1" customHeight="1" x14ac:dyDescent="0.15">
      <c r="A1273" s="247"/>
      <c r="B1273" s="232"/>
      <c r="C1273" s="461"/>
      <c r="D1273" s="462"/>
      <c r="E1273" s="24"/>
      <c r="F1273" s="21"/>
      <c r="G1273" s="22"/>
      <c r="H1273" s="2"/>
      <c r="I1273" s="339"/>
      <c r="J1273" s="331"/>
      <c r="K1273" s="245"/>
      <c r="L1273" s="236"/>
      <c r="M1273" s="234"/>
      <c r="N1273" s="235"/>
      <c r="O1273" s="323"/>
      <c r="Q1273" s="478"/>
      <c r="T1273" s="478"/>
    </row>
    <row r="1274" spans="1:20" s="16" customFormat="1" ht="11.1" customHeight="1" x14ac:dyDescent="0.15">
      <c r="A1274" s="358"/>
      <c r="B1274" s="445"/>
      <c r="C1274" s="469"/>
      <c r="D1274" s="462"/>
      <c r="E1274" s="24"/>
      <c r="F1274" s="21"/>
      <c r="G1274" s="22"/>
      <c r="H1274" s="2"/>
      <c r="I1274" s="391"/>
      <c r="J1274" s="427"/>
      <c r="K1274" s="387"/>
      <c r="L1274" s="446"/>
      <c r="M1274" s="398"/>
      <c r="N1274" s="359"/>
      <c r="O1274" s="447"/>
      <c r="Q1274" s="478"/>
      <c r="T1274" s="478"/>
    </row>
    <row r="1275" spans="1:20" s="16" customFormat="1" ht="11.1" customHeight="1" x14ac:dyDescent="0.15">
      <c r="A1275" s="440"/>
      <c r="B1275" s="463"/>
      <c r="C1275" s="464"/>
      <c r="D1275" s="465"/>
      <c r="E1275" s="246"/>
      <c r="F1275" s="466"/>
      <c r="G1275" s="467"/>
      <c r="H1275" s="239"/>
      <c r="I1275" s="468"/>
      <c r="J1275" s="333"/>
      <c r="K1275" s="246"/>
      <c r="L1275" s="239"/>
      <c r="M1275" s="237"/>
      <c r="N1275" s="238"/>
      <c r="O1275" s="330"/>
      <c r="Q1275" s="478"/>
      <c r="T1275" s="478"/>
    </row>
    <row r="1276" spans="1:20" s="16" customFormat="1" ht="11.1" customHeight="1" x14ac:dyDescent="0.15">
      <c r="A1276" s="441"/>
      <c r="B1276" s="442"/>
      <c r="C1276" s="443"/>
      <c r="D1276" s="435"/>
      <c r="E1276" s="387"/>
      <c r="F1276" s="388"/>
      <c r="G1276" s="389"/>
      <c r="H1276" s="444"/>
      <c r="I1276" s="391"/>
      <c r="J1276" s="427"/>
      <c r="K1276" s="387"/>
      <c r="L1276" s="390"/>
      <c r="M1276" s="398"/>
      <c r="N1276" s="359"/>
      <c r="O1276" s="399"/>
      <c r="Q1276" s="478"/>
      <c r="T1276" s="478"/>
    </row>
    <row r="1277" spans="1:20" s="16" customFormat="1" ht="11.1" customHeight="1" x14ac:dyDescent="0.15">
      <c r="A1277" s="247"/>
      <c r="B1277" s="445"/>
      <c r="C1277" s="443"/>
      <c r="D1277" s="435"/>
      <c r="E1277" s="387"/>
      <c r="F1277" s="388"/>
      <c r="G1277" s="389"/>
      <c r="H1277" s="390"/>
      <c r="I1277" s="391"/>
      <c r="J1277" s="427"/>
      <c r="K1277" s="387"/>
      <c r="L1277" s="389"/>
      <c r="M1277" s="398"/>
      <c r="N1277" s="359"/>
      <c r="O1277" s="482"/>
      <c r="P1277" s="478">
        <v>0</v>
      </c>
      <c r="Q1277" s="478"/>
      <c r="T1277" s="478"/>
    </row>
    <row r="1278" spans="1:20" s="16" customFormat="1" ht="11.1" customHeight="1" x14ac:dyDescent="0.15">
      <c r="A1278" s="448"/>
      <c r="B1278" s="449"/>
      <c r="C1278" s="450"/>
      <c r="D1278" s="451"/>
      <c r="E1278" s="452"/>
      <c r="F1278" s="453"/>
      <c r="G1278" s="454"/>
      <c r="H1278" s="455"/>
      <c r="I1278" s="456"/>
      <c r="J1278" s="457"/>
      <c r="K1278" s="452"/>
      <c r="L1278" s="455"/>
      <c r="M1278" s="458"/>
      <c r="N1278" s="459"/>
      <c r="O1278" s="460"/>
      <c r="Q1278" s="478"/>
      <c r="T1278" s="478"/>
    </row>
    <row r="1279" spans="1:20" s="3" customFormat="1" ht="13.5" x14ac:dyDescent="0.15">
      <c r="A1279" s="1"/>
      <c r="B1279" s="2"/>
      <c r="C1279" s="240"/>
      <c r="D1279" s="4"/>
      <c r="E1279" s="5"/>
      <c r="F1279" s="6"/>
      <c r="G1279" s="7"/>
      <c r="H1279" s="8"/>
      <c r="I1279" s="9"/>
      <c r="K1279" s="5"/>
      <c r="N1279" s="8" t="s">
        <v>581</v>
      </c>
      <c r="O1279" s="5">
        <v>26</v>
      </c>
      <c r="P1279" s="472"/>
      <c r="Q1279" s="476"/>
      <c r="T1279" s="476"/>
    </row>
    <row r="1280" spans="1:20" s="10" customFormat="1" ht="30" customHeight="1" x14ac:dyDescent="0.15">
      <c r="A1280" s="1089" t="s">
        <v>1800</v>
      </c>
      <c r="B1280" s="1090"/>
      <c r="C1280" s="1090"/>
      <c r="D1280" s="1090"/>
      <c r="E1280" s="1090"/>
      <c r="F1280" s="1090"/>
      <c r="G1280" s="1090"/>
      <c r="H1280" s="1090"/>
      <c r="I1280" s="1090"/>
      <c r="J1280" s="1090"/>
      <c r="K1280" s="1090"/>
      <c r="L1280" s="1090"/>
      <c r="M1280" s="1090"/>
      <c r="N1280" s="1090"/>
      <c r="O1280" s="1091"/>
      <c r="P1280" s="473"/>
      <c r="Q1280" s="477"/>
      <c r="T1280" s="477"/>
    </row>
    <row r="1281" spans="1:20" s="10" customFormat="1" ht="13.5" customHeight="1" x14ac:dyDescent="0.15">
      <c r="A1281" s="274"/>
      <c r="B1281" s="27" t="s">
        <v>1828</v>
      </c>
      <c r="C1281" s="275"/>
      <c r="D1281" s="275"/>
      <c r="E1281" s="275"/>
      <c r="F1281" s="275"/>
      <c r="G1281" s="275"/>
      <c r="H1281" s="275"/>
      <c r="I1281" s="275"/>
      <c r="J1281" s="275"/>
      <c r="K1281" s="275"/>
      <c r="L1281" s="275"/>
      <c r="M1281" s="275"/>
      <c r="N1281" s="275"/>
      <c r="O1281" s="276"/>
      <c r="P1281" s="473"/>
      <c r="Q1281" s="477"/>
      <c r="T1281" s="477"/>
    </row>
    <row r="1282" spans="1:20" s="10" customFormat="1" ht="15.95" customHeight="1" x14ac:dyDescent="0.15">
      <c r="A1282" s="1092" t="s">
        <v>6</v>
      </c>
      <c r="B1282" s="1095" t="s">
        <v>34</v>
      </c>
      <c r="C1282" s="1098" t="s">
        <v>9</v>
      </c>
      <c r="D1282" s="1101" t="s">
        <v>1850</v>
      </c>
      <c r="E1282" s="1102"/>
      <c r="F1282" s="1102"/>
      <c r="G1282" s="1102"/>
      <c r="H1282" s="1102"/>
      <c r="I1282" s="1103"/>
      <c r="J1282" s="1101" t="s">
        <v>1851</v>
      </c>
      <c r="K1282" s="1102"/>
      <c r="L1282" s="1107"/>
      <c r="M1282" s="1109" t="s">
        <v>1852</v>
      </c>
      <c r="N1282" s="1102"/>
      <c r="O1282" s="1103"/>
      <c r="P1282" s="473"/>
      <c r="Q1282" s="477"/>
      <c r="T1282" s="477"/>
    </row>
    <row r="1283" spans="1:20" s="10" customFormat="1" ht="15.95" customHeight="1" x14ac:dyDescent="0.15">
      <c r="A1283" s="1093"/>
      <c r="B1283" s="1096"/>
      <c r="C1283" s="1099"/>
      <c r="D1283" s="1104"/>
      <c r="E1283" s="1105"/>
      <c r="F1283" s="1105"/>
      <c r="G1283" s="1105"/>
      <c r="H1283" s="1105"/>
      <c r="I1283" s="1106"/>
      <c r="J1283" s="1104"/>
      <c r="K1283" s="1105"/>
      <c r="L1283" s="1108"/>
      <c r="M1283" s="1110"/>
      <c r="N1283" s="1105"/>
      <c r="O1283" s="1106"/>
      <c r="P1283" s="473"/>
      <c r="Q1283" s="477"/>
      <c r="T1283" s="477"/>
    </row>
    <row r="1284" spans="1:20" s="3" customFormat="1" ht="15.95" customHeight="1" x14ac:dyDescent="0.15">
      <c r="A1284" s="1094"/>
      <c r="B1284" s="1097"/>
      <c r="C1284" s="1100"/>
      <c r="D1284" s="334" t="s">
        <v>4</v>
      </c>
      <c r="E1284" s="296" t="s">
        <v>5</v>
      </c>
      <c r="F1284" s="297"/>
      <c r="G1284" s="298"/>
      <c r="H1284" s="1111"/>
      <c r="I1284" s="1112"/>
      <c r="J1284" s="326" t="s">
        <v>4</v>
      </c>
      <c r="K1284" s="296" t="s">
        <v>5</v>
      </c>
      <c r="L1284" s="299"/>
      <c r="M1284" s="300" t="s">
        <v>4</v>
      </c>
      <c r="N1284" s="296" t="s">
        <v>5</v>
      </c>
      <c r="O1284" s="327"/>
      <c r="P1284" s="472"/>
      <c r="Q1284" s="476"/>
      <c r="T1284" s="476"/>
    </row>
    <row r="1285" spans="1:20" s="16" customFormat="1" ht="11.1" customHeight="1" x14ac:dyDescent="0.15">
      <c r="A1285" s="66"/>
      <c r="B1285" s="232"/>
      <c r="C1285" s="461"/>
      <c r="D1285" s="462"/>
      <c r="E1285" s="24"/>
      <c r="F1285" s="21"/>
      <c r="G1285" s="22"/>
      <c r="H1285" s="2"/>
      <c r="I1285" s="339"/>
      <c r="J1285" s="322"/>
      <c r="K1285" s="245"/>
      <c r="L1285" s="236"/>
      <c r="M1285" s="234"/>
      <c r="N1285" s="245"/>
      <c r="O1285" s="323"/>
      <c r="Q1285" s="478"/>
      <c r="T1285" s="478"/>
    </row>
    <row r="1286" spans="1:20" s="16" customFormat="1" ht="11.1" customHeight="1" x14ac:dyDescent="0.15">
      <c r="A1286" s="481"/>
      <c r="B1286" s="232"/>
      <c r="C1286" s="461"/>
      <c r="D1286" s="462"/>
      <c r="E1286" s="24"/>
      <c r="F1286" s="21"/>
      <c r="G1286" s="22"/>
      <c r="H1286" s="2"/>
      <c r="I1286" s="339"/>
      <c r="J1286" s="318"/>
      <c r="K1286" s="24"/>
      <c r="L1286" s="2"/>
      <c r="M1286" s="233"/>
      <c r="N1286" s="24"/>
      <c r="O1286" s="319"/>
      <c r="Q1286" s="478"/>
      <c r="T1286" s="478"/>
    </row>
    <row r="1287" spans="1:20" s="16" customFormat="1" ht="11.1" customHeight="1" x14ac:dyDescent="0.15">
      <c r="A1287" s="360" t="s">
        <v>1283</v>
      </c>
      <c r="B1287" s="361" t="s">
        <v>1206</v>
      </c>
      <c r="C1287" s="474"/>
      <c r="D1287" s="465"/>
      <c r="E1287" s="246"/>
      <c r="F1287" s="466"/>
      <c r="G1287" s="467"/>
      <c r="H1287" s="239"/>
      <c r="I1287" s="468"/>
      <c r="J1287" s="324"/>
      <c r="K1287" s="315"/>
      <c r="L1287" s="316"/>
      <c r="M1287" s="317"/>
      <c r="N1287" s="315"/>
      <c r="O1287" s="325"/>
      <c r="P1287" s="471"/>
      <c r="Q1287" s="478"/>
      <c r="R1287" s="470"/>
      <c r="T1287" s="478"/>
    </row>
    <row r="1288" spans="1:20" s="16" customFormat="1" ht="11.1" customHeight="1" x14ac:dyDescent="0.15">
      <c r="A1288" s="247"/>
      <c r="B1288" s="232"/>
      <c r="C1288" s="461"/>
      <c r="D1288" s="462"/>
      <c r="E1288" s="24"/>
      <c r="F1288" s="21"/>
      <c r="G1288" s="22"/>
      <c r="H1288" s="2"/>
      <c r="I1288" s="339"/>
      <c r="J1288" s="322"/>
      <c r="K1288" s="245"/>
      <c r="L1288" s="236"/>
      <c r="M1288" s="542"/>
      <c r="N1288" s="543"/>
      <c r="O1288" s="544"/>
      <c r="Q1288" s="478"/>
      <c r="T1288" s="478"/>
    </row>
    <row r="1289" spans="1:20" s="16" customFormat="1" ht="11.1" customHeight="1" x14ac:dyDescent="0.15">
      <c r="A1289" s="358"/>
      <c r="B1289" s="232"/>
      <c r="C1289" s="469" t="s">
        <v>591</v>
      </c>
      <c r="D1289" s="462"/>
      <c r="E1289" s="24"/>
      <c r="F1289" s="21"/>
      <c r="G1289" s="22"/>
      <c r="H1289" s="2"/>
      <c r="I1289" s="339"/>
      <c r="J1289" s="318"/>
      <c r="K1289" s="24"/>
      <c r="L1289" s="2"/>
      <c r="M1289" s="233"/>
      <c r="N1289" s="24"/>
      <c r="O1289" s="319"/>
      <c r="P1289" s="471"/>
      <c r="Q1289" s="478"/>
      <c r="T1289" s="478"/>
    </row>
    <row r="1290" spans="1:20" s="16" customFormat="1" ht="11.1" customHeight="1" x14ac:dyDescent="0.15">
      <c r="A1290" s="440"/>
      <c r="B1290" s="463" t="s">
        <v>590</v>
      </c>
      <c r="C1290" s="464" t="s">
        <v>592</v>
      </c>
      <c r="D1290" s="465">
        <v>21.2</v>
      </c>
      <c r="E1290" s="246" t="s">
        <v>0</v>
      </c>
      <c r="F1290" s="466"/>
      <c r="G1290" s="467"/>
      <c r="H1290" s="239"/>
      <c r="I1290" s="468"/>
      <c r="J1290" s="324"/>
      <c r="K1290" s="315"/>
      <c r="L1290" s="321"/>
      <c r="M1290" s="244">
        <v>21.2</v>
      </c>
      <c r="N1290" s="23" t="s">
        <v>54</v>
      </c>
      <c r="O1290" s="321"/>
      <c r="P1290" s="471"/>
      <c r="Q1290" s="478"/>
      <c r="R1290" s="471"/>
      <c r="S1290" s="484"/>
      <c r="T1290" s="478"/>
    </row>
    <row r="1291" spans="1:20" s="16" customFormat="1" ht="11.1" customHeight="1" x14ac:dyDescent="0.15">
      <c r="A1291" s="247"/>
      <c r="B1291" s="232"/>
      <c r="C1291" s="461"/>
      <c r="D1291" s="462"/>
      <c r="E1291" s="24"/>
      <c r="F1291" s="21"/>
      <c r="G1291" s="22"/>
      <c r="H1291" s="2"/>
      <c r="I1291" s="339"/>
      <c r="J1291" s="322"/>
      <c r="K1291" s="245"/>
      <c r="L1291" s="236"/>
      <c r="M1291" s="542"/>
      <c r="N1291" s="543"/>
      <c r="O1291" s="544"/>
      <c r="Q1291" s="478"/>
      <c r="T1291" s="478"/>
    </row>
    <row r="1292" spans="1:20" s="16" customFormat="1" ht="11.1" customHeight="1" x14ac:dyDescent="0.15">
      <c r="A1292" s="358"/>
      <c r="B1292" s="232"/>
      <c r="C1292" s="469" t="s">
        <v>591</v>
      </c>
      <c r="D1292" s="462"/>
      <c r="E1292" s="24"/>
      <c r="F1292" s="21"/>
      <c r="G1292" s="22"/>
      <c r="H1292" s="2"/>
      <c r="I1292" s="339"/>
      <c r="J1292" s="318"/>
      <c r="K1292" s="24"/>
      <c r="L1292" s="2"/>
      <c r="M1292" s="233"/>
      <c r="N1292" s="24"/>
      <c r="O1292" s="319"/>
      <c r="P1292" s="471"/>
      <c r="Q1292" s="478"/>
      <c r="T1292" s="478"/>
    </row>
    <row r="1293" spans="1:20" s="16" customFormat="1" ht="11.1" customHeight="1" x14ac:dyDescent="0.15">
      <c r="A1293" s="440"/>
      <c r="B1293" s="463" t="s">
        <v>1284</v>
      </c>
      <c r="C1293" s="464" t="s">
        <v>592</v>
      </c>
      <c r="D1293" s="465">
        <v>21.2</v>
      </c>
      <c r="E1293" s="246" t="s">
        <v>0</v>
      </c>
      <c r="F1293" s="466"/>
      <c r="G1293" s="467"/>
      <c r="H1293" s="239"/>
      <c r="I1293" s="468"/>
      <c r="J1293" s="324"/>
      <c r="K1293" s="315"/>
      <c r="L1293" s="321"/>
      <c r="M1293" s="244">
        <v>21.2</v>
      </c>
      <c r="N1293" s="23" t="s">
        <v>54</v>
      </c>
      <c r="O1293" s="321"/>
      <c r="P1293" s="471"/>
      <c r="Q1293" s="478"/>
      <c r="R1293" s="471"/>
      <c r="S1293" s="484"/>
      <c r="T1293" s="478"/>
    </row>
    <row r="1294" spans="1:20" s="16" customFormat="1" ht="11.1" customHeight="1" x14ac:dyDescent="0.15">
      <c r="A1294" s="247"/>
      <c r="B1294" s="232"/>
      <c r="C1294" s="461"/>
      <c r="D1294" s="462"/>
      <c r="E1294" s="24"/>
      <c r="F1294" s="21"/>
      <c r="G1294" s="22"/>
      <c r="H1294" s="2"/>
      <c r="I1294" s="339"/>
      <c r="J1294" s="322"/>
      <c r="K1294" s="245"/>
      <c r="L1294" s="236"/>
      <c r="M1294" s="542"/>
      <c r="N1294" s="543"/>
      <c r="O1294" s="544"/>
      <c r="Q1294" s="478"/>
      <c r="T1294" s="478"/>
    </row>
    <row r="1295" spans="1:20" s="16" customFormat="1" ht="11.1" customHeight="1" x14ac:dyDescent="0.15">
      <c r="A1295" s="358"/>
      <c r="B1295" s="232" t="s">
        <v>597</v>
      </c>
      <c r="C1295" s="469" t="s">
        <v>591</v>
      </c>
      <c r="D1295" s="462"/>
      <c r="E1295" s="24"/>
      <c r="F1295" s="21"/>
      <c r="G1295" s="22"/>
      <c r="H1295" s="2"/>
      <c r="I1295" s="339"/>
      <c r="J1295" s="318"/>
      <c r="K1295" s="24"/>
      <c r="L1295" s="2"/>
      <c r="M1295" s="233"/>
      <c r="N1295" s="24"/>
      <c r="O1295" s="319"/>
      <c r="P1295" s="471"/>
      <c r="Q1295" s="478"/>
      <c r="T1295" s="478"/>
    </row>
    <row r="1296" spans="1:20" s="16" customFormat="1" ht="11.1" customHeight="1" x14ac:dyDescent="0.15">
      <c r="A1296" s="440"/>
      <c r="B1296" s="463" t="s">
        <v>598</v>
      </c>
      <c r="C1296" s="464" t="s">
        <v>592</v>
      </c>
      <c r="D1296" s="465">
        <v>21.2</v>
      </c>
      <c r="E1296" s="246" t="s">
        <v>0</v>
      </c>
      <c r="F1296" s="466"/>
      <c r="G1296" s="467"/>
      <c r="H1296" s="239"/>
      <c r="I1296" s="468"/>
      <c r="J1296" s="324"/>
      <c r="K1296" s="315"/>
      <c r="L1296" s="321"/>
      <c r="M1296" s="244">
        <v>21.2</v>
      </c>
      <c r="N1296" s="23" t="s">
        <v>54</v>
      </c>
      <c r="O1296" s="321"/>
      <c r="P1296" s="471"/>
      <c r="Q1296" s="478"/>
      <c r="R1296" s="471"/>
      <c r="S1296" s="484"/>
      <c r="T1296" s="478"/>
    </row>
    <row r="1297" spans="1:20" s="16" customFormat="1" ht="11.1" customHeight="1" x14ac:dyDescent="0.15">
      <c r="A1297" s="247"/>
      <c r="B1297" s="232"/>
      <c r="C1297" s="461"/>
      <c r="D1297" s="462"/>
      <c r="E1297" s="24"/>
      <c r="F1297" s="21"/>
      <c r="G1297" s="22"/>
      <c r="H1297" s="2"/>
      <c r="I1297" s="339"/>
      <c r="J1297" s="322"/>
      <c r="K1297" s="245"/>
      <c r="L1297" s="236"/>
      <c r="M1297" s="542"/>
      <c r="N1297" s="543"/>
      <c r="O1297" s="544"/>
      <c r="Q1297" s="478"/>
      <c r="T1297" s="478"/>
    </row>
    <row r="1298" spans="1:20" s="16" customFormat="1" ht="11.1" customHeight="1" x14ac:dyDescent="0.15">
      <c r="A1298" s="358"/>
      <c r="B1298" s="232" t="s">
        <v>1285</v>
      </c>
      <c r="C1298" s="461"/>
      <c r="D1298" s="462"/>
      <c r="E1298" s="24"/>
      <c r="F1298" s="21"/>
      <c r="G1298" s="22"/>
      <c r="H1298" s="2"/>
      <c r="I1298" s="339"/>
      <c r="J1298" s="318"/>
      <c r="K1298" s="24"/>
      <c r="L1298" s="2"/>
      <c r="M1298" s="233"/>
      <c r="N1298" s="24"/>
      <c r="O1298" s="319"/>
      <c r="P1298" s="471"/>
      <c r="Q1298" s="478"/>
      <c r="T1298" s="478"/>
    </row>
    <row r="1299" spans="1:20" s="16" customFormat="1" ht="11.1" customHeight="1" x14ac:dyDescent="0.15">
      <c r="A1299" s="440"/>
      <c r="B1299" s="463" t="s">
        <v>1286</v>
      </c>
      <c r="C1299" s="464" t="s">
        <v>1287</v>
      </c>
      <c r="D1299" s="465"/>
      <c r="E1299" s="246"/>
      <c r="F1299" s="466"/>
      <c r="G1299" s="829"/>
      <c r="H1299" s="239"/>
      <c r="I1299" s="468"/>
      <c r="J1299" s="324"/>
      <c r="K1299" s="315"/>
      <c r="L1299" s="831"/>
      <c r="M1299" s="244"/>
      <c r="N1299" s="23"/>
      <c r="O1299" s="831"/>
      <c r="P1299" s="471"/>
      <c r="Q1299" s="478"/>
      <c r="R1299" s="471"/>
      <c r="S1299" s="484"/>
      <c r="T1299" s="478"/>
    </row>
    <row r="1300" spans="1:20" s="16" customFormat="1" ht="11.1" customHeight="1" x14ac:dyDescent="0.15">
      <c r="A1300" s="247"/>
      <c r="B1300" s="232"/>
      <c r="C1300" s="461"/>
      <c r="D1300" s="462"/>
      <c r="E1300" s="24"/>
      <c r="F1300" s="21"/>
      <c r="G1300" s="22"/>
      <c r="H1300" s="2"/>
      <c r="I1300" s="339"/>
      <c r="J1300" s="322"/>
      <c r="K1300" s="245"/>
      <c r="L1300" s="832"/>
      <c r="M1300" s="542"/>
      <c r="N1300" s="543"/>
      <c r="O1300" s="839"/>
      <c r="Q1300" s="478"/>
      <c r="T1300" s="478"/>
    </row>
    <row r="1301" spans="1:20" s="16" customFormat="1" ht="11.1" customHeight="1" x14ac:dyDescent="0.15">
      <c r="A1301" s="358"/>
      <c r="B1301" s="545" t="s">
        <v>1288</v>
      </c>
      <c r="C1301" s="469"/>
      <c r="D1301" s="462"/>
      <c r="E1301" s="24"/>
      <c r="F1301" s="21"/>
      <c r="G1301" s="22"/>
      <c r="H1301" s="2"/>
      <c r="I1301" s="339"/>
      <c r="J1301" s="318"/>
      <c r="K1301" s="24"/>
      <c r="L1301" s="833"/>
      <c r="M1301" s="233"/>
      <c r="N1301" s="24"/>
      <c r="O1301" s="840"/>
      <c r="Q1301" s="478"/>
      <c r="T1301" s="478"/>
    </row>
    <row r="1302" spans="1:20" s="16" customFormat="1" ht="11.1" customHeight="1" x14ac:dyDescent="0.15">
      <c r="A1302" s="440"/>
      <c r="B1302" s="463" t="s">
        <v>1286</v>
      </c>
      <c r="C1302" s="464" t="s">
        <v>1287</v>
      </c>
      <c r="D1302" s="465"/>
      <c r="E1302" s="246"/>
      <c r="F1302" s="466"/>
      <c r="G1302" s="829"/>
      <c r="H1302" s="239"/>
      <c r="I1302" s="468"/>
      <c r="J1302" s="324"/>
      <c r="K1302" s="315"/>
      <c r="L1302" s="831"/>
      <c r="M1302" s="244"/>
      <c r="N1302" s="23"/>
      <c r="O1302" s="831"/>
      <c r="P1302" s="471"/>
      <c r="Q1302" s="478"/>
      <c r="R1302" s="470"/>
      <c r="T1302" s="478"/>
    </row>
    <row r="1303" spans="1:20" s="16" customFormat="1" ht="11.1" customHeight="1" x14ac:dyDescent="0.15">
      <c r="A1303" s="247"/>
      <c r="B1303" s="232"/>
      <c r="C1303" s="461" t="s">
        <v>1289</v>
      </c>
      <c r="D1303" s="462"/>
      <c r="E1303" s="24"/>
      <c r="F1303" s="21"/>
      <c r="G1303" s="22"/>
      <c r="H1303" s="2"/>
      <c r="I1303" s="339"/>
      <c r="J1303" s="322"/>
      <c r="K1303" s="245"/>
      <c r="L1303" s="236"/>
      <c r="M1303" s="542"/>
      <c r="N1303" s="543"/>
      <c r="O1303" s="544"/>
      <c r="Q1303" s="478"/>
      <c r="T1303" s="478"/>
    </row>
    <row r="1304" spans="1:20" s="16" customFormat="1" ht="11.1" customHeight="1" x14ac:dyDescent="0.15">
      <c r="A1304" s="358"/>
      <c r="B1304" s="545"/>
      <c r="C1304" s="469" t="s">
        <v>1290</v>
      </c>
      <c r="D1304" s="462"/>
      <c r="E1304" s="24"/>
      <c r="F1304" s="21"/>
      <c r="G1304" s="22"/>
      <c r="H1304" s="2"/>
      <c r="I1304" s="339"/>
      <c r="J1304" s="318"/>
      <c r="K1304" s="24"/>
      <c r="L1304" s="2"/>
      <c r="M1304" s="233"/>
      <c r="N1304" s="24"/>
      <c r="O1304" s="319"/>
      <c r="Q1304" s="478"/>
      <c r="T1304" s="478"/>
    </row>
    <row r="1305" spans="1:20" s="16" customFormat="1" ht="11.1" customHeight="1" x14ac:dyDescent="0.15">
      <c r="A1305" s="440"/>
      <c r="B1305" s="463" t="s">
        <v>1291</v>
      </c>
      <c r="C1305" s="464" t="s">
        <v>1292</v>
      </c>
      <c r="D1305" s="465">
        <v>21.2</v>
      </c>
      <c r="E1305" s="246" t="s">
        <v>0</v>
      </c>
      <c r="F1305" s="466"/>
      <c r="G1305" s="467"/>
      <c r="H1305" s="239"/>
      <c r="I1305" s="468"/>
      <c r="J1305" s="324"/>
      <c r="K1305" s="315"/>
      <c r="L1305" s="321"/>
      <c r="M1305" s="244">
        <v>21.2</v>
      </c>
      <c r="N1305" s="23" t="s">
        <v>54</v>
      </c>
      <c r="O1305" s="321"/>
      <c r="P1305" s="471"/>
      <c r="Q1305" s="478"/>
      <c r="R1305" s="470"/>
      <c r="T1305" s="478"/>
    </row>
    <row r="1306" spans="1:20" s="16" customFormat="1" ht="11.1" customHeight="1" x14ac:dyDescent="0.15">
      <c r="A1306" s="247"/>
      <c r="B1306" s="232"/>
      <c r="C1306" s="461" t="s">
        <v>1293</v>
      </c>
      <c r="D1306" s="462"/>
      <c r="E1306" s="24"/>
      <c r="F1306" s="21"/>
      <c r="G1306" s="22"/>
      <c r="H1306" s="2"/>
      <c r="I1306" s="339"/>
      <c r="J1306" s="322"/>
      <c r="K1306" s="245"/>
      <c r="L1306" s="236"/>
      <c r="M1306" s="542"/>
      <c r="N1306" s="543"/>
      <c r="O1306" s="544"/>
      <c r="Q1306" s="478"/>
      <c r="T1306" s="478"/>
    </row>
    <row r="1307" spans="1:20" s="16" customFormat="1" ht="11.1" customHeight="1" x14ac:dyDescent="0.15">
      <c r="A1307" s="358"/>
      <c r="B1307" s="545"/>
      <c r="C1307" s="469" t="s">
        <v>1294</v>
      </c>
      <c r="D1307" s="462"/>
      <c r="E1307" s="24"/>
      <c r="F1307" s="21"/>
      <c r="G1307" s="22"/>
      <c r="H1307" s="830"/>
      <c r="I1307" s="339"/>
      <c r="J1307" s="318"/>
      <c r="K1307" s="24"/>
      <c r="L1307" s="2"/>
      <c r="M1307" s="233"/>
      <c r="N1307" s="24"/>
      <c r="O1307" s="319"/>
      <c r="Q1307" s="478"/>
      <c r="T1307" s="478"/>
    </row>
    <row r="1308" spans="1:20" s="16" customFormat="1" ht="11.1" customHeight="1" x14ac:dyDescent="0.15">
      <c r="A1308" s="440"/>
      <c r="B1308" s="463" t="s">
        <v>1291</v>
      </c>
      <c r="C1308" s="464" t="s">
        <v>1292</v>
      </c>
      <c r="D1308" s="465">
        <v>21.2</v>
      </c>
      <c r="E1308" s="246" t="s">
        <v>0</v>
      </c>
      <c r="F1308" s="466"/>
      <c r="G1308" s="467"/>
      <c r="H1308" s="239"/>
      <c r="I1308" s="468"/>
      <c r="J1308" s="324"/>
      <c r="K1308" s="315"/>
      <c r="L1308" s="321"/>
      <c r="M1308" s="244">
        <v>21.2</v>
      </c>
      <c r="N1308" s="23" t="s">
        <v>54</v>
      </c>
      <c r="O1308" s="321"/>
      <c r="P1308" s="471"/>
      <c r="Q1308" s="478"/>
      <c r="R1308" s="470"/>
      <c r="T1308" s="478"/>
    </row>
    <row r="1309" spans="1:20" s="16" customFormat="1" ht="11.1" customHeight="1" x14ac:dyDescent="0.15">
      <c r="A1309" s="247"/>
      <c r="B1309" s="232"/>
      <c r="C1309" s="461" t="s">
        <v>1295</v>
      </c>
      <c r="D1309" s="462"/>
      <c r="E1309" s="24"/>
      <c r="F1309" s="21"/>
      <c r="G1309" s="22"/>
      <c r="H1309" s="2"/>
      <c r="I1309" s="339"/>
      <c r="J1309" s="322"/>
      <c r="K1309" s="245"/>
      <c r="L1309" s="236"/>
      <c r="M1309" s="542"/>
      <c r="N1309" s="543"/>
      <c r="O1309" s="544"/>
      <c r="Q1309" s="478"/>
      <c r="T1309" s="478"/>
    </row>
    <row r="1310" spans="1:20" s="16" customFormat="1" ht="11.1" customHeight="1" x14ac:dyDescent="0.15">
      <c r="A1310" s="358"/>
      <c r="B1310" s="232"/>
      <c r="C1310" s="461" t="s">
        <v>1296</v>
      </c>
      <c r="D1310" s="462"/>
      <c r="E1310" s="24"/>
      <c r="F1310" s="21"/>
      <c r="G1310" s="22"/>
      <c r="H1310" s="830"/>
      <c r="I1310" s="339"/>
      <c r="J1310" s="318"/>
      <c r="K1310" s="24"/>
      <c r="L1310" s="2"/>
      <c r="M1310" s="233"/>
      <c r="N1310" s="24"/>
      <c r="O1310" s="319"/>
      <c r="Q1310" s="478"/>
      <c r="T1310" s="478"/>
    </row>
    <row r="1311" spans="1:20" s="16" customFormat="1" ht="11.1" customHeight="1" x14ac:dyDescent="0.15">
      <c r="A1311" s="440"/>
      <c r="B1311" s="463" t="s">
        <v>1297</v>
      </c>
      <c r="C1311" s="474" t="s">
        <v>1292</v>
      </c>
      <c r="D1311" s="465">
        <v>21.2</v>
      </c>
      <c r="E1311" s="246" t="s">
        <v>0</v>
      </c>
      <c r="F1311" s="466"/>
      <c r="G1311" s="467"/>
      <c r="H1311" s="239"/>
      <c r="I1311" s="468"/>
      <c r="J1311" s="324"/>
      <c r="K1311" s="315"/>
      <c r="L1311" s="321"/>
      <c r="M1311" s="244">
        <v>21.2</v>
      </c>
      <c r="N1311" s="23" t="s">
        <v>54</v>
      </c>
      <c r="O1311" s="321"/>
      <c r="Q1311" s="478"/>
      <c r="T1311" s="478"/>
    </row>
    <row r="1312" spans="1:20" s="16" customFormat="1" ht="11.1" customHeight="1" x14ac:dyDescent="0.15">
      <c r="A1312" s="247"/>
      <c r="B1312" s="232"/>
      <c r="C1312" s="461" t="s">
        <v>1293</v>
      </c>
      <c r="D1312" s="462"/>
      <c r="E1312" s="24"/>
      <c r="F1312" s="21"/>
      <c r="G1312" s="22"/>
      <c r="H1312" s="2"/>
      <c r="I1312" s="339"/>
      <c r="J1312" s="322"/>
      <c r="K1312" s="245"/>
      <c r="L1312" s="236"/>
      <c r="M1312" s="542"/>
      <c r="N1312" s="543"/>
      <c r="O1312" s="544"/>
      <c r="Q1312" s="478"/>
      <c r="T1312" s="478"/>
    </row>
    <row r="1313" spans="1:20" s="16" customFormat="1" ht="11.1" customHeight="1" x14ac:dyDescent="0.15">
      <c r="A1313" s="358"/>
      <c r="B1313" s="232"/>
      <c r="C1313" s="461" t="s">
        <v>1296</v>
      </c>
      <c r="D1313" s="462"/>
      <c r="E1313" s="24"/>
      <c r="F1313" s="21"/>
      <c r="G1313" s="22"/>
      <c r="H1313" s="830"/>
      <c r="I1313" s="339"/>
      <c r="J1313" s="318"/>
      <c r="K1313" s="24"/>
      <c r="L1313" s="2"/>
      <c r="M1313" s="233"/>
      <c r="N1313" s="24"/>
      <c r="O1313" s="319"/>
      <c r="Q1313" s="478"/>
      <c r="T1313" s="478"/>
    </row>
    <row r="1314" spans="1:20" s="16" customFormat="1" ht="11.1" customHeight="1" x14ac:dyDescent="0.15">
      <c r="A1314" s="440"/>
      <c r="B1314" s="463" t="s">
        <v>1297</v>
      </c>
      <c r="C1314" s="464" t="s">
        <v>1298</v>
      </c>
      <c r="D1314" s="465">
        <v>21.2</v>
      </c>
      <c r="E1314" s="246" t="s">
        <v>0</v>
      </c>
      <c r="F1314" s="466"/>
      <c r="G1314" s="467"/>
      <c r="H1314" s="239"/>
      <c r="I1314" s="468"/>
      <c r="J1314" s="324"/>
      <c r="K1314" s="315"/>
      <c r="L1314" s="321"/>
      <c r="M1314" s="244">
        <v>21.2</v>
      </c>
      <c r="N1314" s="23" t="s">
        <v>54</v>
      </c>
      <c r="O1314" s="321"/>
      <c r="Q1314" s="478"/>
      <c r="T1314" s="478"/>
    </row>
    <row r="1315" spans="1:20" s="16" customFormat="1" ht="11.1" customHeight="1" x14ac:dyDescent="0.15">
      <c r="A1315" s="247"/>
      <c r="B1315" s="232"/>
      <c r="C1315" s="461" t="s">
        <v>1299</v>
      </c>
      <c r="D1315" s="462"/>
      <c r="E1315" s="24"/>
      <c r="F1315" s="21"/>
      <c r="G1315" s="22"/>
      <c r="H1315" s="2"/>
      <c r="I1315" s="339"/>
      <c r="J1315" s="322"/>
      <c r="K1315" s="245"/>
      <c r="L1315" s="236"/>
      <c r="M1315" s="542"/>
      <c r="N1315" s="543"/>
      <c r="O1315" s="544"/>
      <c r="Q1315" s="478"/>
      <c r="T1315" s="478"/>
    </row>
    <row r="1316" spans="1:20" s="16" customFormat="1" ht="11.1" customHeight="1" x14ac:dyDescent="0.15">
      <c r="A1316" s="358"/>
      <c r="B1316" s="232"/>
      <c r="C1316" s="461" t="s">
        <v>1296</v>
      </c>
      <c r="D1316" s="462"/>
      <c r="E1316" s="24"/>
      <c r="F1316" s="21"/>
      <c r="G1316" s="22"/>
      <c r="H1316" s="830"/>
      <c r="I1316" s="339"/>
      <c r="J1316" s="318"/>
      <c r="K1316" s="24"/>
      <c r="L1316" s="2"/>
      <c r="M1316" s="233"/>
      <c r="N1316" s="24"/>
      <c r="O1316" s="319"/>
      <c r="Q1316" s="478"/>
      <c r="T1316" s="478"/>
    </row>
    <row r="1317" spans="1:20" s="16" customFormat="1" ht="11.1" customHeight="1" x14ac:dyDescent="0.15">
      <c r="A1317" s="440"/>
      <c r="B1317" s="463" t="s">
        <v>1297</v>
      </c>
      <c r="C1317" s="464" t="s">
        <v>1292</v>
      </c>
      <c r="D1317" s="465">
        <v>21.2</v>
      </c>
      <c r="E1317" s="246" t="s">
        <v>0</v>
      </c>
      <c r="F1317" s="466"/>
      <c r="G1317" s="467"/>
      <c r="H1317" s="239"/>
      <c r="I1317" s="468"/>
      <c r="J1317" s="324"/>
      <c r="K1317" s="315"/>
      <c r="L1317" s="321"/>
      <c r="M1317" s="244">
        <v>21.2</v>
      </c>
      <c r="N1317" s="23" t="s">
        <v>54</v>
      </c>
      <c r="O1317" s="321"/>
      <c r="Q1317" s="478"/>
      <c r="T1317" s="478"/>
    </row>
    <row r="1318" spans="1:20" s="16" customFormat="1" ht="11.1" customHeight="1" x14ac:dyDescent="0.15">
      <c r="A1318" s="247"/>
      <c r="B1318" s="232"/>
      <c r="C1318" s="461"/>
      <c r="D1318" s="462"/>
      <c r="E1318" s="24"/>
      <c r="F1318" s="21"/>
      <c r="G1318" s="22"/>
      <c r="H1318" s="2"/>
      <c r="I1318" s="339"/>
      <c r="J1318" s="322"/>
      <c r="K1318" s="245"/>
      <c r="L1318" s="236"/>
      <c r="M1318" s="542"/>
      <c r="N1318" s="543"/>
      <c r="O1318" s="544"/>
      <c r="Q1318" s="478"/>
      <c r="T1318" s="478"/>
    </row>
    <row r="1319" spans="1:20" s="16" customFormat="1" ht="11.1" customHeight="1" x14ac:dyDescent="0.15">
      <c r="A1319" s="358"/>
      <c r="B1319" s="232"/>
      <c r="C1319" s="469"/>
      <c r="D1319" s="462"/>
      <c r="E1319" s="24"/>
      <c r="F1319" s="21"/>
      <c r="G1319" s="22"/>
      <c r="H1319" s="2"/>
      <c r="I1319" s="339"/>
      <c r="J1319" s="318"/>
      <c r="K1319" s="24"/>
      <c r="L1319" s="2"/>
      <c r="M1319" s="233"/>
      <c r="N1319" s="24"/>
      <c r="O1319" s="319"/>
      <c r="Q1319" s="478"/>
      <c r="T1319" s="478"/>
    </row>
    <row r="1320" spans="1:20" s="16" customFormat="1" ht="11.1" customHeight="1" x14ac:dyDescent="0.15">
      <c r="A1320" s="440"/>
      <c r="B1320" s="463" t="s">
        <v>1300</v>
      </c>
      <c r="C1320" s="464" t="s">
        <v>1287</v>
      </c>
      <c r="D1320" s="465"/>
      <c r="E1320" s="246"/>
      <c r="F1320" s="466"/>
      <c r="G1320" s="829"/>
      <c r="H1320" s="239"/>
      <c r="I1320" s="468"/>
      <c r="J1320" s="324"/>
      <c r="K1320" s="315"/>
      <c r="L1320" s="831"/>
      <c r="M1320" s="244"/>
      <c r="N1320" s="23"/>
      <c r="O1320" s="831"/>
      <c r="Q1320" s="478"/>
      <c r="T1320" s="478"/>
    </row>
    <row r="1321" spans="1:20" s="16" customFormat="1" ht="11.1" customHeight="1" x14ac:dyDescent="0.15">
      <c r="A1321" s="247"/>
      <c r="B1321" s="232" t="s">
        <v>987</v>
      </c>
      <c r="C1321" s="461"/>
      <c r="D1321" s="462"/>
      <c r="E1321" s="24"/>
      <c r="F1321" s="21"/>
      <c r="G1321" s="22"/>
      <c r="H1321" s="2"/>
      <c r="I1321" s="339"/>
      <c r="J1321" s="322"/>
      <c r="K1321" s="245"/>
      <c r="L1321" s="236"/>
      <c r="M1321" s="542"/>
      <c r="N1321" s="543"/>
      <c r="O1321" s="544"/>
      <c r="Q1321" s="478"/>
      <c r="T1321" s="478"/>
    </row>
    <row r="1322" spans="1:20" s="16" customFormat="1" ht="11.1" customHeight="1" x14ac:dyDescent="0.15">
      <c r="A1322" s="358"/>
      <c r="B1322" s="232" t="s">
        <v>1301</v>
      </c>
      <c r="C1322" s="469"/>
      <c r="D1322" s="462"/>
      <c r="E1322" s="24"/>
      <c r="F1322" s="21"/>
      <c r="G1322" s="22"/>
      <c r="H1322" s="830"/>
      <c r="I1322" s="339"/>
      <c r="J1322" s="318"/>
      <c r="K1322" s="24"/>
      <c r="L1322" s="2"/>
      <c r="M1322" s="233"/>
      <c r="N1322" s="24"/>
      <c r="O1322" s="319"/>
      <c r="Q1322" s="478"/>
      <c r="T1322" s="478"/>
    </row>
    <row r="1323" spans="1:20" s="16" customFormat="1" ht="11.1" customHeight="1" x14ac:dyDescent="0.15">
      <c r="A1323" s="440"/>
      <c r="B1323" s="463" t="s">
        <v>1302</v>
      </c>
      <c r="C1323" s="464"/>
      <c r="D1323" s="465">
        <v>21.2</v>
      </c>
      <c r="E1323" s="246" t="s">
        <v>0</v>
      </c>
      <c r="F1323" s="466"/>
      <c r="G1323" s="467"/>
      <c r="H1323" s="239"/>
      <c r="I1323" s="468"/>
      <c r="J1323" s="324"/>
      <c r="K1323" s="315"/>
      <c r="L1323" s="321"/>
      <c r="M1323" s="244">
        <v>21.2</v>
      </c>
      <c r="N1323" s="23" t="s">
        <v>54</v>
      </c>
      <c r="O1323" s="321"/>
      <c r="Q1323" s="478"/>
      <c r="T1323" s="478"/>
    </row>
    <row r="1324" spans="1:20" s="16" customFormat="1" ht="11.1" customHeight="1" x14ac:dyDescent="0.15">
      <c r="A1324" s="247"/>
      <c r="B1324" s="232"/>
      <c r="C1324" s="461"/>
      <c r="D1324" s="462"/>
      <c r="E1324" s="24"/>
      <c r="F1324" s="21"/>
      <c r="G1324" s="22"/>
      <c r="H1324" s="2"/>
      <c r="I1324" s="339"/>
      <c r="J1324" s="322"/>
      <c r="K1324" s="245"/>
      <c r="L1324" s="236"/>
      <c r="M1324" s="542"/>
      <c r="N1324" s="543"/>
      <c r="O1324" s="544"/>
      <c r="Q1324" s="478"/>
      <c r="T1324" s="478"/>
    </row>
    <row r="1325" spans="1:20" s="16" customFormat="1" ht="11.1" customHeight="1" x14ac:dyDescent="0.15">
      <c r="A1325" s="358"/>
      <c r="B1325" s="445"/>
      <c r="C1325" s="469"/>
      <c r="D1325" s="462"/>
      <c r="E1325" s="24"/>
      <c r="F1325" s="21"/>
      <c r="G1325" s="22"/>
      <c r="H1325" s="2"/>
      <c r="I1325" s="339"/>
      <c r="J1325" s="318"/>
      <c r="K1325" s="24"/>
      <c r="L1325" s="2"/>
      <c r="M1325" s="233"/>
      <c r="N1325" s="24"/>
      <c r="O1325" s="319"/>
      <c r="Q1325" s="478"/>
      <c r="T1325" s="478"/>
    </row>
    <row r="1326" spans="1:20" s="16" customFormat="1" ht="11.1" customHeight="1" x14ac:dyDescent="0.15">
      <c r="A1326" s="440"/>
      <c r="B1326" s="463" t="s">
        <v>1303</v>
      </c>
      <c r="C1326" s="464" t="s">
        <v>1287</v>
      </c>
      <c r="D1326" s="465"/>
      <c r="E1326" s="246"/>
      <c r="F1326" s="466"/>
      <c r="G1326" s="829"/>
      <c r="H1326" s="239"/>
      <c r="I1326" s="468"/>
      <c r="J1326" s="324"/>
      <c r="K1326" s="315"/>
      <c r="L1326" s="831"/>
      <c r="M1326" s="244"/>
      <c r="N1326" s="23"/>
      <c r="O1326" s="831"/>
      <c r="Q1326" s="478"/>
      <c r="T1326" s="478"/>
    </row>
    <row r="1327" spans="1:20" s="16" customFormat="1" ht="11.1" customHeight="1" x14ac:dyDescent="0.15">
      <c r="A1327" s="441"/>
      <c r="B1327" s="442"/>
      <c r="C1327" s="443"/>
      <c r="D1327" s="435"/>
      <c r="E1327" s="387"/>
      <c r="F1327" s="388"/>
      <c r="G1327" s="389"/>
      <c r="H1327" s="444"/>
      <c r="I1327" s="391"/>
      <c r="J1327" s="427"/>
      <c r="K1327" s="387"/>
      <c r="L1327" s="390"/>
      <c r="M1327" s="398"/>
      <c r="N1327" s="359"/>
      <c r="O1327" s="399"/>
      <c r="Q1327" s="478"/>
      <c r="T1327" s="478"/>
    </row>
    <row r="1328" spans="1:20" s="16" customFormat="1" ht="11.1" customHeight="1" x14ac:dyDescent="0.15">
      <c r="A1328" s="247"/>
      <c r="B1328" s="445"/>
      <c r="C1328" s="443"/>
      <c r="D1328" s="435"/>
      <c r="E1328" s="387"/>
      <c r="F1328" s="388"/>
      <c r="G1328" s="389"/>
      <c r="H1328" s="390"/>
      <c r="I1328" s="391"/>
      <c r="J1328" s="427"/>
      <c r="K1328" s="387"/>
      <c r="L1328" s="389"/>
      <c r="M1328" s="398"/>
      <c r="N1328" s="359"/>
      <c r="O1328" s="482"/>
      <c r="P1328" s="478">
        <v>0</v>
      </c>
      <c r="Q1328" s="478"/>
      <c r="T1328" s="478"/>
    </row>
    <row r="1329" spans="1:20" s="16" customFormat="1" ht="11.1" customHeight="1" x14ac:dyDescent="0.15">
      <c r="A1329" s="448"/>
      <c r="B1329" s="449"/>
      <c r="C1329" s="450"/>
      <c r="D1329" s="451"/>
      <c r="E1329" s="452"/>
      <c r="F1329" s="453"/>
      <c r="G1329" s="454"/>
      <c r="H1329" s="455"/>
      <c r="I1329" s="456"/>
      <c r="J1329" s="457"/>
      <c r="K1329" s="452"/>
      <c r="L1329" s="455"/>
      <c r="M1329" s="458"/>
      <c r="N1329" s="459"/>
      <c r="O1329" s="460"/>
      <c r="Q1329" s="478"/>
      <c r="T1329" s="478"/>
    </row>
    <row r="1330" spans="1:20" s="3" customFormat="1" ht="13.5" x14ac:dyDescent="0.15">
      <c r="A1330" s="1"/>
      <c r="B1330" s="2"/>
      <c r="C1330" s="240"/>
      <c r="D1330" s="4"/>
      <c r="E1330" s="5"/>
      <c r="F1330" s="6"/>
      <c r="G1330" s="7"/>
      <c r="H1330" s="8"/>
      <c r="I1330" s="9"/>
      <c r="K1330" s="5"/>
      <c r="N1330" s="8" t="s">
        <v>581</v>
      </c>
      <c r="O1330" s="5">
        <v>27</v>
      </c>
      <c r="P1330" s="472"/>
      <c r="Q1330" s="476"/>
      <c r="T1330" s="476"/>
    </row>
    <row r="1331" spans="1:20" s="10" customFormat="1" ht="30" customHeight="1" x14ac:dyDescent="0.15">
      <c r="A1331" s="1089" t="s">
        <v>1800</v>
      </c>
      <c r="B1331" s="1090"/>
      <c r="C1331" s="1090"/>
      <c r="D1331" s="1090"/>
      <c r="E1331" s="1090"/>
      <c r="F1331" s="1090"/>
      <c r="G1331" s="1090"/>
      <c r="H1331" s="1090"/>
      <c r="I1331" s="1090"/>
      <c r="J1331" s="1090"/>
      <c r="K1331" s="1090"/>
      <c r="L1331" s="1090"/>
      <c r="M1331" s="1090"/>
      <c r="N1331" s="1090"/>
      <c r="O1331" s="1091"/>
      <c r="P1331" s="473"/>
      <c r="Q1331" s="477"/>
      <c r="T1331" s="477"/>
    </row>
    <row r="1332" spans="1:20" s="10" customFormat="1" ht="13.5" customHeight="1" x14ac:dyDescent="0.15">
      <c r="A1332" s="274"/>
      <c r="B1332" s="27" t="s">
        <v>1828</v>
      </c>
      <c r="C1332" s="275"/>
      <c r="D1332" s="275"/>
      <c r="E1332" s="275"/>
      <c r="F1332" s="275"/>
      <c r="G1332" s="275"/>
      <c r="H1332" s="275"/>
      <c r="I1332" s="275"/>
      <c r="J1332" s="275"/>
      <c r="K1332" s="275"/>
      <c r="L1332" s="275"/>
      <c r="M1332" s="275"/>
      <c r="N1332" s="275"/>
      <c r="O1332" s="276"/>
      <c r="P1332" s="473"/>
      <c r="Q1332" s="477"/>
      <c r="T1332" s="477"/>
    </row>
    <row r="1333" spans="1:20" s="10" customFormat="1" ht="15.95" customHeight="1" x14ac:dyDescent="0.15">
      <c r="A1333" s="1092" t="s">
        <v>6</v>
      </c>
      <c r="B1333" s="1095" t="s">
        <v>34</v>
      </c>
      <c r="C1333" s="1098" t="s">
        <v>9</v>
      </c>
      <c r="D1333" s="1101" t="s">
        <v>1850</v>
      </c>
      <c r="E1333" s="1102"/>
      <c r="F1333" s="1102"/>
      <c r="G1333" s="1102"/>
      <c r="H1333" s="1102"/>
      <c r="I1333" s="1103"/>
      <c r="J1333" s="1101" t="s">
        <v>1851</v>
      </c>
      <c r="K1333" s="1102"/>
      <c r="L1333" s="1107"/>
      <c r="M1333" s="1109" t="s">
        <v>1852</v>
      </c>
      <c r="N1333" s="1102"/>
      <c r="O1333" s="1103"/>
      <c r="P1333" s="473"/>
      <c r="Q1333" s="477"/>
      <c r="T1333" s="477"/>
    </row>
    <row r="1334" spans="1:20" s="10" customFormat="1" ht="15.95" customHeight="1" x14ac:dyDescent="0.15">
      <c r="A1334" s="1093"/>
      <c r="B1334" s="1096"/>
      <c r="C1334" s="1099"/>
      <c r="D1334" s="1104"/>
      <c r="E1334" s="1105"/>
      <c r="F1334" s="1105"/>
      <c r="G1334" s="1105"/>
      <c r="H1334" s="1105"/>
      <c r="I1334" s="1106"/>
      <c r="J1334" s="1104"/>
      <c r="K1334" s="1105"/>
      <c r="L1334" s="1108"/>
      <c r="M1334" s="1110"/>
      <c r="N1334" s="1105"/>
      <c r="O1334" s="1106"/>
      <c r="P1334" s="473"/>
      <c r="Q1334" s="477"/>
      <c r="T1334" s="477"/>
    </row>
    <row r="1335" spans="1:20" s="3" customFormat="1" ht="15.95" customHeight="1" x14ac:dyDescent="0.15">
      <c r="A1335" s="1094"/>
      <c r="B1335" s="1097"/>
      <c r="C1335" s="1100"/>
      <c r="D1335" s="334" t="s">
        <v>4</v>
      </c>
      <c r="E1335" s="296" t="s">
        <v>5</v>
      </c>
      <c r="F1335" s="297"/>
      <c r="G1335" s="298"/>
      <c r="H1335" s="1111"/>
      <c r="I1335" s="1112"/>
      <c r="J1335" s="326" t="s">
        <v>4</v>
      </c>
      <c r="K1335" s="296" t="s">
        <v>5</v>
      </c>
      <c r="L1335" s="299"/>
      <c r="M1335" s="300" t="s">
        <v>4</v>
      </c>
      <c r="N1335" s="296" t="s">
        <v>5</v>
      </c>
      <c r="O1335" s="327"/>
      <c r="P1335" s="472"/>
      <c r="Q1335" s="476"/>
      <c r="T1335" s="476"/>
    </row>
    <row r="1336" spans="1:20" s="16" customFormat="1" ht="11.1" customHeight="1" x14ac:dyDescent="0.15">
      <c r="A1336" s="66"/>
      <c r="B1336" s="232"/>
      <c r="C1336" s="461"/>
      <c r="D1336" s="462"/>
      <c r="E1336" s="24"/>
      <c r="F1336" s="21"/>
      <c r="G1336" s="22"/>
      <c r="H1336" s="2"/>
      <c r="I1336" s="339"/>
      <c r="J1336" s="322"/>
      <c r="K1336" s="245"/>
      <c r="L1336" s="236"/>
      <c r="M1336" s="234"/>
      <c r="N1336" s="245"/>
      <c r="O1336" s="323"/>
      <c r="Q1336" s="478"/>
      <c r="T1336" s="478"/>
    </row>
    <row r="1337" spans="1:20" s="16" customFormat="1" ht="11.1" customHeight="1" x14ac:dyDescent="0.15">
      <c r="A1337" s="481"/>
      <c r="B1337" s="232"/>
      <c r="C1337" s="461"/>
      <c r="D1337" s="462"/>
      <c r="E1337" s="24"/>
      <c r="F1337" s="21"/>
      <c r="G1337" s="22"/>
      <c r="H1337" s="2"/>
      <c r="I1337" s="339"/>
      <c r="J1337" s="318"/>
      <c r="K1337" s="24"/>
      <c r="L1337" s="2"/>
      <c r="M1337" s="233"/>
      <c r="N1337" s="24"/>
      <c r="O1337" s="319"/>
      <c r="Q1337" s="478"/>
      <c r="T1337" s="478"/>
    </row>
    <row r="1338" spans="1:20" s="16" customFormat="1" ht="11.1" customHeight="1" x14ac:dyDescent="0.15">
      <c r="A1338" s="360" t="s">
        <v>1283</v>
      </c>
      <c r="B1338" s="361" t="s">
        <v>1206</v>
      </c>
      <c r="C1338" s="474"/>
      <c r="D1338" s="465"/>
      <c r="E1338" s="246"/>
      <c r="F1338" s="466"/>
      <c r="G1338" s="467"/>
      <c r="H1338" s="239"/>
      <c r="I1338" s="468"/>
      <c r="J1338" s="324"/>
      <c r="K1338" s="315"/>
      <c r="L1338" s="316"/>
      <c r="M1338" s="317"/>
      <c r="N1338" s="315"/>
      <c r="O1338" s="325"/>
      <c r="P1338" s="471"/>
      <c r="Q1338" s="478"/>
      <c r="R1338" s="470"/>
      <c r="T1338" s="478"/>
    </row>
    <row r="1339" spans="1:20" s="16" customFormat="1" ht="11.1" customHeight="1" x14ac:dyDescent="0.15">
      <c r="A1339" s="247"/>
      <c r="B1339" s="232"/>
      <c r="C1339" s="461"/>
      <c r="D1339" s="462"/>
      <c r="E1339" s="24"/>
      <c r="F1339" s="21"/>
      <c r="G1339" s="22"/>
      <c r="H1339" s="2"/>
      <c r="I1339" s="339"/>
      <c r="J1339" s="322"/>
      <c r="K1339" s="245"/>
      <c r="L1339" s="236"/>
      <c r="M1339" s="542"/>
      <c r="N1339" s="543"/>
      <c r="O1339" s="544"/>
      <c r="Q1339" s="478"/>
      <c r="T1339" s="478"/>
    </row>
    <row r="1340" spans="1:20" s="16" customFormat="1" ht="11.1" customHeight="1" x14ac:dyDescent="0.15">
      <c r="A1340" s="358"/>
      <c r="B1340" s="232"/>
      <c r="C1340" s="469"/>
      <c r="D1340" s="462"/>
      <c r="E1340" s="24"/>
      <c r="F1340" s="21"/>
      <c r="G1340" s="22"/>
      <c r="H1340" s="830"/>
      <c r="I1340" s="339"/>
      <c r="J1340" s="318"/>
      <c r="K1340" s="24"/>
      <c r="L1340" s="2"/>
      <c r="M1340" s="233"/>
      <c r="N1340" s="24"/>
      <c r="O1340" s="319"/>
      <c r="P1340" s="471"/>
      <c r="Q1340" s="478"/>
      <c r="T1340" s="478"/>
    </row>
    <row r="1341" spans="1:20" s="16" customFormat="1" ht="11.1" customHeight="1" x14ac:dyDescent="0.15">
      <c r="A1341" s="440"/>
      <c r="B1341" s="463" t="s">
        <v>1304</v>
      </c>
      <c r="C1341" s="464" t="s">
        <v>604</v>
      </c>
      <c r="D1341" s="465">
        <v>0.3</v>
      </c>
      <c r="E1341" s="246" t="s">
        <v>1196</v>
      </c>
      <c r="F1341" s="466"/>
      <c r="G1341" s="467"/>
      <c r="H1341" s="239"/>
      <c r="I1341" s="468"/>
      <c r="J1341" s="324"/>
      <c r="K1341" s="315"/>
      <c r="L1341" s="321"/>
      <c r="M1341" s="244">
        <v>0.3</v>
      </c>
      <c r="N1341" s="23" t="s">
        <v>1196</v>
      </c>
      <c r="O1341" s="321"/>
      <c r="P1341" s="471"/>
      <c r="Q1341" s="478"/>
      <c r="R1341" s="471"/>
      <c r="S1341" s="484"/>
      <c r="T1341" s="478"/>
    </row>
    <row r="1342" spans="1:20" s="16" customFormat="1" ht="11.1" customHeight="1" x14ac:dyDescent="0.15">
      <c r="A1342" s="247"/>
      <c r="B1342" s="232"/>
      <c r="C1342" s="461"/>
      <c r="D1342" s="462"/>
      <c r="E1342" s="24"/>
      <c r="F1342" s="21"/>
      <c r="G1342" s="22"/>
      <c r="H1342" s="2"/>
      <c r="I1342" s="339"/>
      <c r="J1342" s="322"/>
      <c r="K1342" s="245"/>
      <c r="L1342" s="236"/>
      <c r="M1342" s="542"/>
      <c r="N1342" s="543"/>
      <c r="O1342" s="544"/>
      <c r="Q1342" s="478"/>
      <c r="T1342" s="478"/>
    </row>
    <row r="1343" spans="1:20" s="16" customFormat="1" ht="11.1" customHeight="1" x14ac:dyDescent="0.15">
      <c r="A1343" s="358"/>
      <c r="B1343" s="232"/>
      <c r="C1343" s="469"/>
      <c r="D1343" s="462"/>
      <c r="E1343" s="24"/>
      <c r="F1343" s="21"/>
      <c r="G1343" s="22"/>
      <c r="H1343" s="830"/>
      <c r="I1343" s="339"/>
      <c r="J1343" s="318"/>
      <c r="K1343" s="24"/>
      <c r="L1343" s="2"/>
      <c r="M1343" s="233"/>
      <c r="N1343" s="24"/>
      <c r="O1343" s="319"/>
      <c r="P1343" s="471"/>
      <c r="Q1343" s="478"/>
      <c r="T1343" s="478"/>
    </row>
    <row r="1344" spans="1:20" s="16" customFormat="1" ht="11.1" customHeight="1" x14ac:dyDescent="0.15">
      <c r="A1344" s="440"/>
      <c r="B1344" s="463" t="s">
        <v>1304</v>
      </c>
      <c r="C1344" s="464" t="s">
        <v>1305</v>
      </c>
      <c r="D1344" s="465">
        <v>1.3</v>
      </c>
      <c r="E1344" s="246" t="s">
        <v>1196</v>
      </c>
      <c r="F1344" s="466"/>
      <c r="G1344" s="467"/>
      <c r="H1344" s="239"/>
      <c r="I1344" s="468"/>
      <c r="J1344" s="324"/>
      <c r="K1344" s="315"/>
      <c r="L1344" s="321"/>
      <c r="M1344" s="244">
        <v>1.3</v>
      </c>
      <c r="N1344" s="23" t="s">
        <v>1196</v>
      </c>
      <c r="O1344" s="321"/>
      <c r="P1344" s="471"/>
      <c r="Q1344" s="478"/>
      <c r="R1344" s="471"/>
      <c r="S1344" s="484"/>
      <c r="T1344" s="478"/>
    </row>
    <row r="1345" spans="1:20" s="16" customFormat="1" ht="11.1" customHeight="1" x14ac:dyDescent="0.15">
      <c r="A1345" s="247"/>
      <c r="B1345" s="232"/>
      <c r="C1345" s="461"/>
      <c r="D1345" s="462"/>
      <c r="E1345" s="24"/>
      <c r="F1345" s="21"/>
      <c r="G1345" s="22"/>
      <c r="H1345" s="2"/>
      <c r="I1345" s="339"/>
      <c r="J1345" s="322"/>
      <c r="K1345" s="245"/>
      <c r="L1345" s="236"/>
      <c r="M1345" s="542"/>
      <c r="N1345" s="543"/>
      <c r="O1345" s="544"/>
      <c r="Q1345" s="478"/>
      <c r="T1345" s="478"/>
    </row>
    <row r="1346" spans="1:20" s="16" customFormat="1" ht="11.1" customHeight="1" x14ac:dyDescent="0.15">
      <c r="A1346" s="358"/>
      <c r="B1346" s="232"/>
      <c r="C1346" s="469"/>
      <c r="D1346" s="462"/>
      <c r="E1346" s="24"/>
      <c r="F1346" s="21"/>
      <c r="G1346" s="22"/>
      <c r="H1346" s="830"/>
      <c r="I1346" s="339"/>
      <c r="J1346" s="318"/>
      <c r="K1346" s="24"/>
      <c r="L1346" s="2"/>
      <c r="M1346" s="233"/>
      <c r="N1346" s="24"/>
      <c r="O1346" s="319"/>
      <c r="P1346" s="471"/>
      <c r="Q1346" s="478"/>
      <c r="T1346" s="478"/>
    </row>
    <row r="1347" spans="1:20" s="16" customFormat="1" ht="11.1" customHeight="1" x14ac:dyDescent="0.15">
      <c r="A1347" s="440"/>
      <c r="B1347" s="463" t="s">
        <v>1304</v>
      </c>
      <c r="C1347" s="464" t="s">
        <v>1306</v>
      </c>
      <c r="D1347" s="465">
        <v>8</v>
      </c>
      <c r="E1347" s="246" t="s">
        <v>1196</v>
      </c>
      <c r="F1347" s="466"/>
      <c r="G1347" s="467"/>
      <c r="H1347" s="239"/>
      <c r="I1347" s="468"/>
      <c r="J1347" s="324"/>
      <c r="K1347" s="315"/>
      <c r="L1347" s="321"/>
      <c r="M1347" s="244">
        <v>8</v>
      </c>
      <c r="N1347" s="23" t="s">
        <v>1196</v>
      </c>
      <c r="O1347" s="321"/>
      <c r="P1347" s="471"/>
      <c r="Q1347" s="478"/>
      <c r="R1347" s="471"/>
      <c r="S1347" s="484"/>
      <c r="T1347" s="478"/>
    </row>
    <row r="1348" spans="1:20" s="16" customFormat="1" ht="11.1" customHeight="1" x14ac:dyDescent="0.15">
      <c r="A1348" s="247"/>
      <c r="B1348" s="232"/>
      <c r="C1348" s="461"/>
      <c r="D1348" s="462"/>
      <c r="E1348" s="24"/>
      <c r="F1348" s="21"/>
      <c r="G1348" s="22"/>
      <c r="H1348" s="2"/>
      <c r="I1348" s="339"/>
      <c r="J1348" s="322"/>
      <c r="K1348" s="245"/>
      <c r="L1348" s="236"/>
      <c r="M1348" s="542"/>
      <c r="N1348" s="543"/>
      <c r="O1348" s="544"/>
      <c r="Q1348" s="478"/>
      <c r="T1348" s="478"/>
    </row>
    <row r="1349" spans="1:20" s="16" customFormat="1" ht="11.1" customHeight="1" x14ac:dyDescent="0.15">
      <c r="A1349" s="358"/>
      <c r="B1349" s="232"/>
      <c r="C1349" s="461" t="s">
        <v>606</v>
      </c>
      <c r="D1349" s="462"/>
      <c r="E1349" s="24"/>
      <c r="F1349" s="21"/>
      <c r="G1349" s="22"/>
      <c r="H1349" s="830"/>
      <c r="I1349" s="339"/>
      <c r="J1349" s="318"/>
      <c r="K1349" s="24"/>
      <c r="L1349" s="2"/>
      <c r="M1349" s="233"/>
      <c r="N1349" s="24"/>
      <c r="O1349" s="319"/>
      <c r="P1349" s="471"/>
      <c r="Q1349" s="478"/>
      <c r="T1349" s="478"/>
    </row>
    <row r="1350" spans="1:20" s="16" customFormat="1" ht="11.1" customHeight="1" x14ac:dyDescent="0.15">
      <c r="A1350" s="440"/>
      <c r="B1350" s="463" t="s">
        <v>605</v>
      </c>
      <c r="C1350" s="464" t="s">
        <v>1307</v>
      </c>
      <c r="D1350" s="465">
        <v>9.1999999999999993</v>
      </c>
      <c r="E1350" s="246" t="s">
        <v>1196</v>
      </c>
      <c r="F1350" s="466"/>
      <c r="G1350" s="467"/>
      <c r="H1350" s="239"/>
      <c r="I1350" s="468"/>
      <c r="J1350" s="324"/>
      <c r="K1350" s="315"/>
      <c r="L1350" s="321"/>
      <c r="M1350" s="244">
        <v>9.1999999999999993</v>
      </c>
      <c r="N1350" s="23" t="s">
        <v>1196</v>
      </c>
      <c r="O1350" s="321"/>
      <c r="P1350" s="471"/>
      <c r="Q1350" s="478"/>
      <c r="R1350" s="471"/>
      <c r="S1350" s="484"/>
      <c r="T1350" s="478"/>
    </row>
    <row r="1351" spans="1:20" s="16" customFormat="1" ht="11.1" customHeight="1" x14ac:dyDescent="0.15">
      <c r="A1351" s="247"/>
      <c r="B1351" s="232"/>
      <c r="C1351" s="461"/>
      <c r="D1351" s="462"/>
      <c r="E1351" s="24"/>
      <c r="F1351" s="21"/>
      <c r="G1351" s="22"/>
      <c r="H1351" s="2"/>
      <c r="I1351" s="339"/>
      <c r="J1351" s="322"/>
      <c r="K1351" s="245"/>
      <c r="L1351" s="236"/>
      <c r="M1351" s="542"/>
      <c r="N1351" s="543"/>
      <c r="O1351" s="544"/>
      <c r="Q1351" s="478"/>
      <c r="T1351" s="478"/>
    </row>
    <row r="1352" spans="1:20" s="16" customFormat="1" ht="11.1" customHeight="1" x14ac:dyDescent="0.15">
      <c r="A1352" s="358"/>
      <c r="B1352" s="545"/>
      <c r="C1352" s="469"/>
      <c r="D1352" s="462"/>
      <c r="E1352" s="24"/>
      <c r="F1352" s="21"/>
      <c r="G1352" s="22"/>
      <c r="H1352" s="830"/>
      <c r="I1352" s="339"/>
      <c r="J1352" s="318"/>
      <c r="K1352" s="24"/>
      <c r="L1352" s="2"/>
      <c r="M1352" s="233"/>
      <c r="N1352" s="24"/>
      <c r="O1352" s="319"/>
      <c r="Q1352" s="478"/>
      <c r="T1352" s="478"/>
    </row>
    <row r="1353" spans="1:20" s="16" customFormat="1" ht="11.1" customHeight="1" x14ac:dyDescent="0.15">
      <c r="A1353" s="440"/>
      <c r="B1353" s="463" t="s">
        <v>1308</v>
      </c>
      <c r="C1353" s="464" t="s">
        <v>1309</v>
      </c>
      <c r="D1353" s="465">
        <v>9.1999999999999993</v>
      </c>
      <c r="E1353" s="246" t="s">
        <v>1196</v>
      </c>
      <c r="F1353" s="466"/>
      <c r="G1353" s="467"/>
      <c r="H1353" s="239"/>
      <c r="I1353" s="468"/>
      <c r="J1353" s="324"/>
      <c r="K1353" s="315"/>
      <c r="L1353" s="321"/>
      <c r="M1353" s="244">
        <v>9.1999999999999993</v>
      </c>
      <c r="N1353" s="23" t="s">
        <v>1196</v>
      </c>
      <c r="O1353" s="321"/>
      <c r="P1353" s="471"/>
      <c r="Q1353" s="478"/>
      <c r="R1353" s="470"/>
      <c r="T1353" s="478"/>
    </row>
    <row r="1354" spans="1:20" s="16" customFormat="1" ht="11.1" customHeight="1" x14ac:dyDescent="0.15">
      <c r="A1354" s="247"/>
      <c r="B1354" s="232"/>
      <c r="C1354" s="461"/>
      <c r="D1354" s="462"/>
      <c r="E1354" s="24"/>
      <c r="F1354" s="21"/>
      <c r="G1354" s="22"/>
      <c r="H1354" s="2"/>
      <c r="I1354" s="339"/>
      <c r="J1354" s="322"/>
      <c r="K1354" s="245"/>
      <c r="L1354" s="236"/>
      <c r="M1354" s="542"/>
      <c r="N1354" s="543"/>
      <c r="O1354" s="544"/>
      <c r="Q1354" s="478"/>
      <c r="T1354" s="478"/>
    </row>
    <row r="1355" spans="1:20" s="16" customFormat="1" ht="11.1" customHeight="1" x14ac:dyDescent="0.15">
      <c r="A1355" s="358"/>
      <c r="B1355" s="545"/>
      <c r="C1355" s="469"/>
      <c r="D1355" s="462"/>
      <c r="E1355" s="24"/>
      <c r="F1355" s="21"/>
      <c r="G1355" s="22"/>
      <c r="H1355" s="830"/>
      <c r="I1355" s="339"/>
      <c r="J1355" s="318"/>
      <c r="K1355" s="24"/>
      <c r="L1355" s="2"/>
      <c r="M1355" s="233"/>
      <c r="N1355" s="24"/>
      <c r="O1355" s="319"/>
      <c r="Q1355" s="478"/>
      <c r="T1355" s="478"/>
    </row>
    <row r="1356" spans="1:20" s="16" customFormat="1" ht="11.1" customHeight="1" x14ac:dyDescent="0.15">
      <c r="A1356" s="440"/>
      <c r="B1356" s="463" t="s">
        <v>607</v>
      </c>
      <c r="C1356" s="464" t="s">
        <v>1310</v>
      </c>
      <c r="D1356" s="465">
        <v>0.2</v>
      </c>
      <c r="E1356" s="246" t="s">
        <v>1196</v>
      </c>
      <c r="F1356" s="834"/>
      <c r="G1356" s="835"/>
      <c r="H1356" s="239"/>
      <c r="I1356" s="468"/>
      <c r="J1356" s="324"/>
      <c r="K1356" s="315"/>
      <c r="L1356" s="836"/>
      <c r="M1356" s="244">
        <v>0.2</v>
      </c>
      <c r="N1356" s="23" t="s">
        <v>1196</v>
      </c>
      <c r="O1356" s="836"/>
      <c r="P1356" s="471"/>
      <c r="Q1356" s="478"/>
      <c r="R1356" s="470"/>
      <c r="T1356" s="478"/>
    </row>
    <row r="1357" spans="1:20" s="16" customFormat="1" ht="11.1" customHeight="1" x14ac:dyDescent="0.15">
      <c r="A1357" s="247"/>
      <c r="B1357" s="232"/>
      <c r="C1357" s="461" t="s">
        <v>1287</v>
      </c>
      <c r="D1357" s="462"/>
      <c r="E1357" s="24"/>
      <c r="F1357" s="21"/>
      <c r="G1357" s="22"/>
      <c r="H1357" s="2"/>
      <c r="I1357" s="339"/>
      <c r="J1357" s="322"/>
      <c r="K1357" s="245"/>
      <c r="L1357" s="236"/>
      <c r="M1357" s="234"/>
      <c r="N1357" s="245"/>
      <c r="O1357" s="323"/>
      <c r="Q1357" s="478"/>
      <c r="T1357" s="478"/>
    </row>
    <row r="1358" spans="1:20" s="16" customFormat="1" ht="11.1" customHeight="1" x14ac:dyDescent="0.15">
      <c r="A1358" s="358"/>
      <c r="B1358" s="545"/>
      <c r="C1358" s="469" t="s">
        <v>613</v>
      </c>
      <c r="D1358" s="462"/>
      <c r="E1358" s="24"/>
      <c r="F1358" s="21"/>
      <c r="G1358" s="22"/>
      <c r="H1358" s="2"/>
      <c r="I1358" s="339"/>
      <c r="J1358" s="318"/>
      <c r="K1358" s="24"/>
      <c r="L1358" s="2"/>
      <c r="M1358" s="233"/>
      <c r="N1358" s="24"/>
      <c r="O1358" s="319"/>
      <c r="Q1358" s="478"/>
      <c r="T1358" s="478"/>
    </row>
    <row r="1359" spans="1:20" s="16" customFormat="1" ht="11.1" customHeight="1" x14ac:dyDescent="0.15">
      <c r="A1359" s="440"/>
      <c r="B1359" s="463" t="s">
        <v>612</v>
      </c>
      <c r="C1359" s="464" t="s">
        <v>1311</v>
      </c>
      <c r="D1359" s="465"/>
      <c r="E1359" s="246"/>
      <c r="F1359" s="466"/>
      <c r="G1359" s="884"/>
      <c r="H1359" s="239"/>
      <c r="I1359" s="468"/>
      <c r="J1359" s="324"/>
      <c r="K1359" s="315"/>
      <c r="L1359" s="831"/>
      <c r="M1359" s="317"/>
      <c r="N1359" s="315"/>
      <c r="O1359" s="882"/>
      <c r="P1359" s="471"/>
      <c r="Q1359" s="478"/>
      <c r="R1359" s="470"/>
      <c r="T1359" s="478"/>
    </row>
    <row r="1360" spans="1:20" s="16" customFormat="1" ht="11.1" customHeight="1" x14ac:dyDescent="0.15">
      <c r="A1360" s="247"/>
      <c r="B1360" s="232"/>
      <c r="C1360" s="461"/>
      <c r="D1360" s="462"/>
      <c r="E1360" s="24"/>
      <c r="F1360" s="21"/>
      <c r="G1360" s="22"/>
      <c r="H1360" s="2"/>
      <c r="I1360" s="339"/>
      <c r="J1360" s="322"/>
      <c r="K1360" s="245"/>
      <c r="L1360" s="236"/>
      <c r="M1360" s="542"/>
      <c r="N1360" s="543"/>
      <c r="O1360" s="544"/>
      <c r="Q1360" s="478"/>
      <c r="T1360" s="478"/>
    </row>
    <row r="1361" spans="1:20" s="16" customFormat="1" ht="11.1" customHeight="1" x14ac:dyDescent="0.15">
      <c r="A1361" s="358"/>
      <c r="B1361" s="232"/>
      <c r="C1361" s="461" t="s">
        <v>1315</v>
      </c>
      <c r="D1361" s="462"/>
      <c r="E1361" s="24"/>
      <c r="F1361" s="21"/>
      <c r="G1361" s="22"/>
      <c r="H1361" s="830"/>
      <c r="I1361" s="339"/>
      <c r="J1361" s="318"/>
      <c r="K1361" s="24"/>
      <c r="L1361" s="2"/>
      <c r="M1361" s="233"/>
      <c r="N1361" s="24"/>
      <c r="O1361" s="319"/>
      <c r="Q1361" s="478"/>
      <c r="T1361" s="478"/>
    </row>
    <row r="1362" spans="1:20" s="16" customFormat="1" ht="11.1" customHeight="1" x14ac:dyDescent="0.15">
      <c r="A1362" s="440"/>
      <c r="B1362" s="463" t="s">
        <v>612</v>
      </c>
      <c r="C1362" s="474" t="s">
        <v>1312</v>
      </c>
      <c r="D1362" s="465">
        <v>8.5</v>
      </c>
      <c r="E1362" s="246" t="s">
        <v>1316</v>
      </c>
      <c r="F1362" s="466"/>
      <c r="G1362" s="835"/>
      <c r="H1362" s="239"/>
      <c r="I1362" s="468"/>
      <c r="J1362" s="324"/>
      <c r="K1362" s="315"/>
      <c r="L1362" s="836"/>
      <c r="M1362" s="244">
        <v>8.5</v>
      </c>
      <c r="N1362" s="23" t="s">
        <v>1316</v>
      </c>
      <c r="O1362" s="836"/>
      <c r="Q1362" s="478"/>
      <c r="T1362" s="478"/>
    </row>
    <row r="1363" spans="1:20" s="16" customFormat="1" ht="11.1" customHeight="1" x14ac:dyDescent="0.15">
      <c r="A1363" s="247"/>
      <c r="B1363" s="232"/>
      <c r="C1363" s="461"/>
      <c r="D1363" s="462"/>
      <c r="E1363" s="24"/>
      <c r="F1363" s="21"/>
      <c r="G1363" s="22"/>
      <c r="H1363" s="2"/>
      <c r="I1363" s="339"/>
      <c r="J1363" s="322"/>
      <c r="K1363" s="245"/>
      <c r="L1363" s="236"/>
      <c r="M1363" s="542"/>
      <c r="N1363" s="543"/>
      <c r="O1363" s="544"/>
      <c r="Q1363" s="478"/>
      <c r="T1363" s="478"/>
    </row>
    <row r="1364" spans="1:20" s="16" customFormat="1" ht="11.1" customHeight="1" x14ac:dyDescent="0.15">
      <c r="A1364" s="358"/>
      <c r="B1364" s="232"/>
      <c r="C1364" s="461" t="s">
        <v>1313</v>
      </c>
      <c r="D1364" s="462"/>
      <c r="E1364" s="24"/>
      <c r="F1364" s="21"/>
      <c r="G1364" s="22"/>
      <c r="H1364" s="830"/>
      <c r="I1364" s="339"/>
      <c r="J1364" s="318"/>
      <c r="K1364" s="24"/>
      <c r="L1364" s="2"/>
      <c r="M1364" s="233"/>
      <c r="N1364" s="24"/>
      <c r="O1364" s="319"/>
      <c r="Q1364" s="478"/>
      <c r="T1364" s="478"/>
    </row>
    <row r="1365" spans="1:20" s="16" customFormat="1" ht="11.1" customHeight="1" x14ac:dyDescent="0.15">
      <c r="A1365" s="440"/>
      <c r="B1365" s="463" t="s">
        <v>612</v>
      </c>
      <c r="C1365" s="464" t="s">
        <v>1314</v>
      </c>
      <c r="D1365" s="465">
        <v>49.1</v>
      </c>
      <c r="E1365" s="246" t="s">
        <v>1316</v>
      </c>
      <c r="F1365" s="466"/>
      <c r="G1365" s="835"/>
      <c r="H1365" s="239"/>
      <c r="I1365" s="468"/>
      <c r="J1365" s="324"/>
      <c r="K1365" s="315"/>
      <c r="L1365" s="836"/>
      <c r="M1365" s="244">
        <v>49.1</v>
      </c>
      <c r="N1365" s="23" t="s">
        <v>1316</v>
      </c>
      <c r="O1365" s="836"/>
      <c r="Q1365" s="478"/>
      <c r="T1365" s="478"/>
    </row>
    <row r="1366" spans="1:20" s="16" customFormat="1" ht="11.1" customHeight="1" x14ac:dyDescent="0.15">
      <c r="A1366" s="247"/>
      <c r="B1366" s="232"/>
      <c r="C1366" s="461" t="s">
        <v>1319</v>
      </c>
      <c r="D1366" s="462"/>
      <c r="E1366" s="24"/>
      <c r="F1366" s="21"/>
      <c r="G1366" s="22"/>
      <c r="H1366" s="2"/>
      <c r="I1366" s="339"/>
      <c r="J1366" s="322"/>
      <c r="K1366" s="245"/>
      <c r="L1366" s="236"/>
      <c r="M1366" s="542"/>
      <c r="N1366" s="543"/>
      <c r="O1366" s="544"/>
      <c r="Q1366" s="478"/>
      <c r="T1366" s="478"/>
    </row>
    <row r="1367" spans="1:20" s="16" customFormat="1" ht="11.1" customHeight="1" x14ac:dyDescent="0.15">
      <c r="A1367" s="358"/>
      <c r="B1367" s="232"/>
      <c r="C1367" s="461" t="s">
        <v>616</v>
      </c>
      <c r="D1367" s="462"/>
      <c r="E1367" s="24"/>
      <c r="F1367" s="21"/>
      <c r="G1367" s="22"/>
      <c r="H1367" s="830"/>
      <c r="I1367" s="339"/>
      <c r="J1367" s="318"/>
      <c r="K1367" s="24"/>
      <c r="L1367" s="2"/>
      <c r="M1367" s="233"/>
      <c r="N1367" s="24"/>
      <c r="O1367" s="319"/>
      <c r="Q1367" s="478"/>
      <c r="T1367" s="478"/>
    </row>
    <row r="1368" spans="1:20" s="16" customFormat="1" ht="11.1" customHeight="1" x14ac:dyDescent="0.15">
      <c r="A1368" s="440"/>
      <c r="B1368" s="463" t="s">
        <v>1317</v>
      </c>
      <c r="C1368" s="464" t="s">
        <v>615</v>
      </c>
      <c r="D1368" s="465">
        <v>8.5</v>
      </c>
      <c r="E1368" s="246" t="s">
        <v>1316</v>
      </c>
      <c r="F1368" s="466"/>
      <c r="G1368" s="835"/>
      <c r="H1368" s="239"/>
      <c r="I1368" s="468"/>
      <c r="J1368" s="324"/>
      <c r="K1368" s="315"/>
      <c r="L1368" s="836"/>
      <c r="M1368" s="244">
        <v>8.5</v>
      </c>
      <c r="N1368" s="23" t="s">
        <v>1316</v>
      </c>
      <c r="O1368" s="836"/>
      <c r="Q1368" s="478"/>
      <c r="T1368" s="478"/>
    </row>
    <row r="1369" spans="1:20" s="16" customFormat="1" ht="11.1" customHeight="1" x14ac:dyDescent="0.15">
      <c r="A1369" s="247"/>
      <c r="B1369" s="232"/>
      <c r="C1369" s="461" t="s">
        <v>1319</v>
      </c>
      <c r="D1369" s="462"/>
      <c r="E1369" s="24"/>
      <c r="F1369" s="21"/>
      <c r="G1369" s="22"/>
      <c r="H1369" s="2"/>
      <c r="I1369" s="339"/>
      <c r="J1369" s="322"/>
      <c r="K1369" s="245"/>
      <c r="L1369" s="236"/>
      <c r="M1369" s="542"/>
      <c r="N1369" s="543"/>
      <c r="O1369" s="544"/>
      <c r="Q1369" s="478"/>
      <c r="T1369" s="478"/>
    </row>
    <row r="1370" spans="1:20" s="16" customFormat="1" ht="11.1" customHeight="1" x14ac:dyDescent="0.15">
      <c r="A1370" s="358"/>
      <c r="B1370" s="232"/>
      <c r="C1370" s="469" t="s">
        <v>616</v>
      </c>
      <c r="D1370" s="462"/>
      <c r="E1370" s="24"/>
      <c r="F1370" s="21"/>
      <c r="G1370" s="22"/>
      <c r="H1370" s="830"/>
      <c r="I1370" s="339"/>
      <c r="J1370" s="318"/>
      <c r="K1370" s="24"/>
      <c r="L1370" s="2"/>
      <c r="M1370" s="233"/>
      <c r="N1370" s="24"/>
      <c r="O1370" s="319"/>
      <c r="Q1370" s="478"/>
      <c r="T1370" s="478"/>
    </row>
    <row r="1371" spans="1:20" s="16" customFormat="1" ht="11.1" customHeight="1" x14ac:dyDescent="0.15">
      <c r="A1371" s="440"/>
      <c r="B1371" s="463" t="s">
        <v>1317</v>
      </c>
      <c r="C1371" s="464" t="s">
        <v>1318</v>
      </c>
      <c r="D1371" s="465">
        <v>49.1</v>
      </c>
      <c r="E1371" s="246" t="s">
        <v>1316</v>
      </c>
      <c r="F1371" s="466"/>
      <c r="G1371" s="835"/>
      <c r="H1371" s="239"/>
      <c r="I1371" s="468"/>
      <c r="J1371" s="324"/>
      <c r="K1371" s="315"/>
      <c r="L1371" s="836"/>
      <c r="M1371" s="244">
        <v>49.1</v>
      </c>
      <c r="N1371" s="23" t="s">
        <v>1316</v>
      </c>
      <c r="O1371" s="836"/>
      <c r="Q1371" s="478"/>
      <c r="T1371" s="478"/>
    </row>
    <row r="1372" spans="1:20" s="16" customFormat="1" ht="11.1" customHeight="1" x14ac:dyDescent="0.15">
      <c r="A1372" s="247"/>
      <c r="B1372" s="232"/>
      <c r="C1372" s="461" t="s">
        <v>1319</v>
      </c>
      <c r="D1372" s="462"/>
      <c r="E1372" s="24"/>
      <c r="F1372" s="21"/>
      <c r="G1372" s="22"/>
      <c r="H1372" s="2"/>
      <c r="I1372" s="339"/>
      <c r="J1372" s="322"/>
      <c r="K1372" s="245"/>
      <c r="L1372" s="236"/>
      <c r="M1372" s="542"/>
      <c r="N1372" s="543"/>
      <c r="O1372" s="544"/>
      <c r="Q1372" s="478"/>
      <c r="T1372" s="478"/>
    </row>
    <row r="1373" spans="1:20" s="16" customFormat="1" ht="11.1" customHeight="1" x14ac:dyDescent="0.15">
      <c r="A1373" s="358"/>
      <c r="B1373" s="232"/>
      <c r="C1373" s="469" t="s">
        <v>1320</v>
      </c>
      <c r="D1373" s="462"/>
      <c r="E1373" s="24"/>
      <c r="F1373" s="21"/>
      <c r="G1373" s="22"/>
      <c r="H1373" s="830"/>
      <c r="I1373" s="339"/>
      <c r="J1373" s="318"/>
      <c r="K1373" s="24"/>
      <c r="L1373" s="2"/>
      <c r="M1373" s="233"/>
      <c r="N1373" s="24"/>
      <c r="O1373" s="319"/>
      <c r="Q1373" s="478"/>
      <c r="T1373" s="478"/>
    </row>
    <row r="1374" spans="1:20" s="16" customFormat="1" ht="11.1" customHeight="1" x14ac:dyDescent="0.15">
      <c r="A1374" s="440"/>
      <c r="B1374" s="463" t="s">
        <v>1321</v>
      </c>
      <c r="C1374" s="464" t="s">
        <v>617</v>
      </c>
      <c r="D1374" s="465">
        <v>57.6</v>
      </c>
      <c r="E1374" s="246" t="s">
        <v>1316</v>
      </c>
      <c r="F1374" s="466"/>
      <c r="G1374" s="835"/>
      <c r="H1374" s="239"/>
      <c r="I1374" s="468"/>
      <c r="J1374" s="324"/>
      <c r="K1374" s="315"/>
      <c r="L1374" s="836"/>
      <c r="M1374" s="244">
        <v>57.6</v>
      </c>
      <c r="N1374" s="23" t="s">
        <v>1316</v>
      </c>
      <c r="O1374" s="836"/>
      <c r="Q1374" s="478"/>
      <c r="T1374" s="478"/>
    </row>
    <row r="1375" spans="1:20" s="16" customFormat="1" ht="11.1" customHeight="1" x14ac:dyDescent="0.15">
      <c r="A1375" s="247"/>
      <c r="B1375" s="791"/>
      <c r="C1375" s="461"/>
      <c r="D1375" s="462"/>
      <c r="E1375" s="24"/>
      <c r="F1375" s="21"/>
      <c r="G1375" s="22"/>
      <c r="H1375" s="2"/>
      <c r="I1375" s="339"/>
      <c r="J1375" s="331"/>
      <c r="K1375" s="245"/>
      <c r="L1375" s="236"/>
      <c r="M1375" s="234"/>
      <c r="N1375" s="235"/>
      <c r="O1375" s="323"/>
      <c r="Q1375" s="478"/>
      <c r="T1375" s="478"/>
    </row>
    <row r="1376" spans="1:20" s="16" customFormat="1" ht="11.1" customHeight="1" x14ac:dyDescent="0.15">
      <c r="A1376" s="358"/>
      <c r="B1376" s="551" t="s">
        <v>1321</v>
      </c>
      <c r="C1376" s="469"/>
      <c r="D1376" s="462"/>
      <c r="E1376" s="24"/>
      <c r="F1376" s="21"/>
      <c r="G1376" s="22"/>
      <c r="H1376" s="2"/>
      <c r="I1376" s="391"/>
      <c r="J1376" s="427"/>
      <c r="K1376" s="387"/>
      <c r="L1376" s="446"/>
      <c r="M1376" s="398"/>
      <c r="N1376" s="359"/>
      <c r="O1376" s="447"/>
      <c r="Q1376" s="478"/>
      <c r="T1376" s="478"/>
    </row>
    <row r="1377" spans="1:20" s="16" customFormat="1" ht="11.1" customHeight="1" x14ac:dyDescent="0.15">
      <c r="A1377" s="440"/>
      <c r="B1377" s="463" t="s">
        <v>1322</v>
      </c>
      <c r="C1377" s="464" t="s">
        <v>1287</v>
      </c>
      <c r="D1377" s="465"/>
      <c r="E1377" s="246"/>
      <c r="F1377" s="466"/>
      <c r="G1377" s="884"/>
      <c r="H1377" s="239"/>
      <c r="I1377" s="468"/>
      <c r="J1377" s="324"/>
      <c r="K1377" s="315"/>
      <c r="L1377" s="831"/>
      <c r="M1377" s="237"/>
      <c r="N1377" s="238"/>
      <c r="O1377" s="883"/>
      <c r="Q1377" s="478"/>
      <c r="T1377" s="478"/>
    </row>
    <row r="1378" spans="1:20" s="16" customFormat="1" ht="11.1" customHeight="1" x14ac:dyDescent="0.15">
      <c r="A1378" s="441"/>
      <c r="B1378" s="442"/>
      <c r="C1378" s="443"/>
      <c r="D1378" s="435"/>
      <c r="E1378" s="387"/>
      <c r="F1378" s="388"/>
      <c r="G1378" s="389"/>
      <c r="H1378" s="444"/>
      <c r="I1378" s="391"/>
      <c r="J1378" s="427"/>
      <c r="K1378" s="387"/>
      <c r="L1378" s="390"/>
      <c r="M1378" s="398"/>
      <c r="N1378" s="359"/>
      <c r="O1378" s="399"/>
      <c r="Q1378" s="478"/>
      <c r="T1378" s="478"/>
    </row>
    <row r="1379" spans="1:20" s="16" customFormat="1" ht="11.1" customHeight="1" x14ac:dyDescent="0.15">
      <c r="A1379" s="247"/>
      <c r="B1379" s="445"/>
      <c r="C1379" s="443"/>
      <c r="D1379" s="435"/>
      <c r="E1379" s="387"/>
      <c r="F1379" s="388"/>
      <c r="G1379" s="389"/>
      <c r="H1379" s="390"/>
      <c r="I1379" s="391"/>
      <c r="J1379" s="427"/>
      <c r="K1379" s="387"/>
      <c r="L1379" s="389"/>
      <c r="M1379" s="398"/>
      <c r="N1379" s="359"/>
      <c r="O1379" s="482"/>
      <c r="P1379" s="478">
        <v>0</v>
      </c>
      <c r="Q1379" s="478"/>
      <c r="T1379" s="478"/>
    </row>
    <row r="1380" spans="1:20" s="16" customFormat="1" ht="11.1" customHeight="1" x14ac:dyDescent="0.15">
      <c r="A1380" s="448"/>
      <c r="B1380" s="449"/>
      <c r="C1380" s="450"/>
      <c r="D1380" s="451"/>
      <c r="E1380" s="452"/>
      <c r="F1380" s="453"/>
      <c r="G1380" s="454"/>
      <c r="H1380" s="455"/>
      <c r="I1380" s="456"/>
      <c r="J1380" s="457"/>
      <c r="K1380" s="452"/>
      <c r="L1380" s="455"/>
      <c r="M1380" s="458"/>
      <c r="N1380" s="459"/>
      <c r="O1380" s="460"/>
      <c r="Q1380" s="478"/>
      <c r="T1380" s="478"/>
    </row>
    <row r="1381" spans="1:20" s="3" customFormat="1" ht="13.5" x14ac:dyDescent="0.15">
      <c r="A1381" s="1"/>
      <c r="B1381" s="2"/>
      <c r="C1381" s="240"/>
      <c r="D1381" s="4"/>
      <c r="E1381" s="5"/>
      <c r="F1381" s="6"/>
      <c r="G1381" s="7"/>
      <c r="H1381" s="8"/>
      <c r="I1381" s="9"/>
      <c r="K1381" s="5"/>
      <c r="N1381" s="8" t="s">
        <v>581</v>
      </c>
      <c r="O1381" s="5">
        <v>28</v>
      </c>
      <c r="P1381" s="472"/>
      <c r="Q1381" s="476"/>
      <c r="T1381" s="476"/>
    </row>
    <row r="1382" spans="1:20" s="10" customFormat="1" ht="30" customHeight="1" x14ac:dyDescent="0.15">
      <c r="A1382" s="1089" t="s">
        <v>1800</v>
      </c>
      <c r="B1382" s="1090"/>
      <c r="C1382" s="1090"/>
      <c r="D1382" s="1090"/>
      <c r="E1382" s="1090"/>
      <c r="F1382" s="1090"/>
      <c r="G1382" s="1090"/>
      <c r="H1382" s="1090"/>
      <c r="I1382" s="1090"/>
      <c r="J1382" s="1090"/>
      <c r="K1382" s="1090"/>
      <c r="L1382" s="1090"/>
      <c r="M1382" s="1090"/>
      <c r="N1382" s="1090"/>
      <c r="O1382" s="1091"/>
      <c r="P1382" s="473"/>
      <c r="Q1382" s="477"/>
      <c r="T1382" s="477"/>
    </row>
    <row r="1383" spans="1:20" s="10" customFormat="1" ht="13.5" customHeight="1" x14ac:dyDescent="0.15">
      <c r="A1383" s="274"/>
      <c r="B1383" s="27" t="s">
        <v>1828</v>
      </c>
      <c r="C1383" s="275"/>
      <c r="D1383" s="275"/>
      <c r="E1383" s="275"/>
      <c r="F1383" s="275"/>
      <c r="G1383" s="275"/>
      <c r="H1383" s="275"/>
      <c r="I1383" s="275"/>
      <c r="J1383" s="275"/>
      <c r="K1383" s="275"/>
      <c r="L1383" s="275"/>
      <c r="M1383" s="275"/>
      <c r="N1383" s="275"/>
      <c r="O1383" s="276"/>
      <c r="P1383" s="473"/>
      <c r="Q1383" s="477"/>
      <c r="T1383" s="477"/>
    </row>
    <row r="1384" spans="1:20" s="10" customFormat="1" ht="15.95" customHeight="1" x14ac:dyDescent="0.15">
      <c r="A1384" s="1092" t="s">
        <v>6</v>
      </c>
      <c r="B1384" s="1095" t="s">
        <v>34</v>
      </c>
      <c r="C1384" s="1098" t="s">
        <v>9</v>
      </c>
      <c r="D1384" s="1101" t="s">
        <v>1850</v>
      </c>
      <c r="E1384" s="1102"/>
      <c r="F1384" s="1102"/>
      <c r="G1384" s="1102"/>
      <c r="H1384" s="1102"/>
      <c r="I1384" s="1103"/>
      <c r="J1384" s="1101" t="s">
        <v>1851</v>
      </c>
      <c r="K1384" s="1102"/>
      <c r="L1384" s="1107"/>
      <c r="M1384" s="1109" t="s">
        <v>1852</v>
      </c>
      <c r="N1384" s="1102"/>
      <c r="O1384" s="1103"/>
      <c r="P1384" s="473"/>
      <c r="Q1384" s="477"/>
      <c r="T1384" s="477"/>
    </row>
    <row r="1385" spans="1:20" s="10" customFormat="1" ht="15.95" customHeight="1" x14ac:dyDescent="0.15">
      <c r="A1385" s="1093"/>
      <c r="B1385" s="1096"/>
      <c r="C1385" s="1099"/>
      <c r="D1385" s="1104"/>
      <c r="E1385" s="1105"/>
      <c r="F1385" s="1105"/>
      <c r="G1385" s="1105"/>
      <c r="H1385" s="1105"/>
      <c r="I1385" s="1106"/>
      <c r="J1385" s="1104"/>
      <c r="K1385" s="1105"/>
      <c r="L1385" s="1108"/>
      <c r="M1385" s="1110"/>
      <c r="N1385" s="1105"/>
      <c r="O1385" s="1106"/>
      <c r="P1385" s="473"/>
      <c r="Q1385" s="477"/>
      <c r="T1385" s="477"/>
    </row>
    <row r="1386" spans="1:20" s="3" customFormat="1" ht="15.95" customHeight="1" x14ac:dyDescent="0.15">
      <c r="A1386" s="1094"/>
      <c r="B1386" s="1097"/>
      <c r="C1386" s="1100"/>
      <c r="D1386" s="334" t="s">
        <v>4</v>
      </c>
      <c r="E1386" s="296" t="s">
        <v>5</v>
      </c>
      <c r="F1386" s="297"/>
      <c r="G1386" s="298"/>
      <c r="H1386" s="1111"/>
      <c r="I1386" s="1112"/>
      <c r="J1386" s="326" t="s">
        <v>4</v>
      </c>
      <c r="K1386" s="296" t="s">
        <v>5</v>
      </c>
      <c r="L1386" s="299"/>
      <c r="M1386" s="300" t="s">
        <v>4</v>
      </c>
      <c r="N1386" s="296" t="s">
        <v>5</v>
      </c>
      <c r="O1386" s="327"/>
      <c r="P1386" s="472"/>
      <c r="Q1386" s="476"/>
      <c r="T1386" s="476"/>
    </row>
    <row r="1387" spans="1:20" s="16" customFormat="1" ht="11.1" customHeight="1" x14ac:dyDescent="0.15">
      <c r="A1387" s="66"/>
      <c r="B1387" s="232"/>
      <c r="C1387" s="461"/>
      <c r="D1387" s="462"/>
      <c r="E1387" s="24"/>
      <c r="F1387" s="21"/>
      <c r="G1387" s="22"/>
      <c r="H1387" s="2"/>
      <c r="I1387" s="339"/>
      <c r="J1387" s="322"/>
      <c r="K1387" s="245"/>
      <c r="L1387" s="236"/>
      <c r="M1387" s="234"/>
      <c r="N1387" s="245"/>
      <c r="O1387" s="323"/>
      <c r="Q1387" s="478"/>
      <c r="T1387" s="478"/>
    </row>
    <row r="1388" spans="1:20" s="16" customFormat="1" ht="11.1" customHeight="1" x14ac:dyDescent="0.15">
      <c r="A1388" s="481"/>
      <c r="B1388" s="232"/>
      <c r="C1388" s="461"/>
      <c r="D1388" s="462"/>
      <c r="E1388" s="24"/>
      <c r="F1388" s="21"/>
      <c r="G1388" s="22"/>
      <c r="H1388" s="2"/>
      <c r="I1388" s="339"/>
      <c r="J1388" s="318"/>
      <c r="K1388" s="24"/>
      <c r="L1388" s="2"/>
      <c r="M1388" s="233"/>
      <c r="N1388" s="24"/>
      <c r="O1388" s="319"/>
      <c r="Q1388" s="478"/>
      <c r="T1388" s="478"/>
    </row>
    <row r="1389" spans="1:20" s="16" customFormat="1" ht="11.1" customHeight="1" x14ac:dyDescent="0.15">
      <c r="A1389" s="360" t="s">
        <v>1283</v>
      </c>
      <c r="B1389" s="361" t="s">
        <v>1206</v>
      </c>
      <c r="C1389" s="474"/>
      <c r="D1389" s="465"/>
      <c r="E1389" s="246"/>
      <c r="F1389" s="466"/>
      <c r="G1389" s="467"/>
      <c r="H1389" s="239"/>
      <c r="I1389" s="468"/>
      <c r="J1389" s="324"/>
      <c r="K1389" s="315"/>
      <c r="L1389" s="316"/>
      <c r="M1389" s="317"/>
      <c r="N1389" s="315"/>
      <c r="O1389" s="325"/>
      <c r="P1389" s="471"/>
      <c r="Q1389" s="478"/>
      <c r="R1389" s="470"/>
      <c r="T1389" s="478"/>
    </row>
    <row r="1390" spans="1:20" s="16" customFormat="1" ht="11.1" customHeight="1" x14ac:dyDescent="0.15">
      <c r="A1390" s="247"/>
      <c r="B1390" s="232"/>
      <c r="C1390" s="461"/>
      <c r="D1390" s="462"/>
      <c r="E1390" s="24"/>
      <c r="F1390" s="21"/>
      <c r="G1390" s="22"/>
      <c r="H1390" s="2"/>
      <c r="I1390" s="339"/>
      <c r="J1390" s="322"/>
      <c r="K1390" s="245"/>
      <c r="L1390" s="236"/>
      <c r="M1390" s="542"/>
      <c r="N1390" s="543"/>
      <c r="O1390" s="544"/>
      <c r="Q1390" s="478"/>
      <c r="T1390" s="478"/>
    </row>
    <row r="1391" spans="1:20" s="16" customFormat="1" ht="11.1" customHeight="1" x14ac:dyDescent="0.15">
      <c r="A1391" s="358"/>
      <c r="B1391" s="232"/>
      <c r="C1391" s="469" t="s">
        <v>621</v>
      </c>
      <c r="D1391" s="462"/>
      <c r="E1391" s="24"/>
      <c r="F1391" s="21"/>
      <c r="G1391" s="22"/>
      <c r="H1391" s="830"/>
      <c r="I1391" s="339"/>
      <c r="J1391" s="318"/>
      <c r="K1391" s="24"/>
      <c r="L1391" s="2"/>
      <c r="M1391" s="233"/>
      <c r="N1391" s="24"/>
      <c r="O1391" s="319"/>
      <c r="P1391" s="471"/>
      <c r="Q1391" s="478"/>
      <c r="T1391" s="478"/>
    </row>
    <row r="1392" spans="1:20" s="16" customFormat="1" ht="11.1" customHeight="1" x14ac:dyDescent="0.15">
      <c r="A1392" s="440"/>
      <c r="B1392" s="463" t="s">
        <v>620</v>
      </c>
      <c r="C1392" s="464" t="s">
        <v>622</v>
      </c>
      <c r="D1392" s="465">
        <v>7.7</v>
      </c>
      <c r="E1392" s="246" t="s">
        <v>54</v>
      </c>
      <c r="F1392" s="466"/>
      <c r="G1392" s="835"/>
      <c r="H1392" s="239"/>
      <c r="I1392" s="468"/>
      <c r="J1392" s="324"/>
      <c r="K1392" s="315"/>
      <c r="L1392" s="836"/>
      <c r="M1392" s="244">
        <v>7.7</v>
      </c>
      <c r="N1392" s="23" t="s">
        <v>54</v>
      </c>
      <c r="O1392" s="836"/>
      <c r="P1392" s="471"/>
      <c r="Q1392" s="478"/>
      <c r="R1392" s="471"/>
      <c r="S1392" s="484"/>
      <c r="T1392" s="478"/>
    </row>
    <row r="1393" spans="1:20" s="16" customFormat="1" ht="11.1" customHeight="1" x14ac:dyDescent="0.15">
      <c r="A1393" s="247"/>
      <c r="B1393" s="232"/>
      <c r="C1393" s="461"/>
      <c r="D1393" s="462"/>
      <c r="E1393" s="24"/>
      <c r="F1393" s="21"/>
      <c r="G1393" s="22"/>
      <c r="H1393" s="2"/>
      <c r="I1393" s="339"/>
      <c r="J1393" s="322"/>
      <c r="K1393" s="245"/>
      <c r="L1393" s="236"/>
      <c r="M1393" s="542"/>
      <c r="N1393" s="543"/>
      <c r="O1393" s="544"/>
      <c r="Q1393" s="478"/>
      <c r="T1393" s="478"/>
    </row>
    <row r="1394" spans="1:20" s="16" customFormat="1" ht="11.1" customHeight="1" x14ac:dyDescent="0.15">
      <c r="A1394" s="358"/>
      <c r="B1394" s="232"/>
      <c r="C1394" s="469" t="s">
        <v>621</v>
      </c>
      <c r="D1394" s="462"/>
      <c r="E1394" s="24"/>
      <c r="F1394" s="21"/>
      <c r="G1394" s="22"/>
      <c r="H1394" s="830"/>
      <c r="I1394" s="339"/>
      <c r="J1394" s="318"/>
      <c r="K1394" s="24"/>
      <c r="L1394" s="2"/>
      <c r="M1394" s="233"/>
      <c r="N1394" s="24"/>
      <c r="O1394" s="319"/>
      <c r="P1394" s="471"/>
      <c r="Q1394" s="478"/>
      <c r="T1394" s="478"/>
    </row>
    <row r="1395" spans="1:20" s="16" customFormat="1" ht="11.1" customHeight="1" x14ac:dyDescent="0.15">
      <c r="A1395" s="440"/>
      <c r="B1395" s="463" t="s">
        <v>620</v>
      </c>
      <c r="C1395" s="464" t="s">
        <v>1323</v>
      </c>
      <c r="D1395" s="465">
        <v>88.8</v>
      </c>
      <c r="E1395" s="246" t="s">
        <v>54</v>
      </c>
      <c r="F1395" s="466"/>
      <c r="G1395" s="835"/>
      <c r="H1395" s="239"/>
      <c r="I1395" s="468"/>
      <c r="J1395" s="324"/>
      <c r="K1395" s="315"/>
      <c r="L1395" s="836"/>
      <c r="M1395" s="244">
        <v>88.8</v>
      </c>
      <c r="N1395" s="23" t="s">
        <v>54</v>
      </c>
      <c r="O1395" s="836"/>
      <c r="P1395" s="471"/>
      <c r="Q1395" s="478"/>
      <c r="R1395" s="471"/>
      <c r="S1395" s="484"/>
      <c r="T1395" s="478"/>
    </row>
    <row r="1396" spans="1:20" s="16" customFormat="1" ht="11.1" customHeight="1" x14ac:dyDescent="0.15">
      <c r="A1396" s="247"/>
      <c r="B1396" s="232"/>
      <c r="C1396" s="461"/>
      <c r="D1396" s="462"/>
      <c r="E1396" s="24"/>
      <c r="F1396" s="21"/>
      <c r="G1396" s="22"/>
      <c r="H1396" s="2"/>
      <c r="I1396" s="339"/>
      <c r="J1396" s="322"/>
      <c r="K1396" s="245"/>
      <c r="L1396" s="236"/>
      <c r="M1396" s="542"/>
      <c r="N1396" s="543"/>
      <c r="O1396" s="544"/>
      <c r="Q1396" s="478"/>
      <c r="T1396" s="478"/>
    </row>
    <row r="1397" spans="1:20" s="16" customFormat="1" ht="11.1" customHeight="1" x14ac:dyDescent="0.15">
      <c r="A1397" s="358"/>
      <c r="B1397" s="232"/>
      <c r="C1397" s="469" t="s">
        <v>623</v>
      </c>
      <c r="D1397" s="462"/>
      <c r="E1397" s="24"/>
      <c r="F1397" s="21"/>
      <c r="G1397" s="22"/>
      <c r="H1397" s="830"/>
      <c r="I1397" s="339"/>
      <c r="J1397" s="318"/>
      <c r="K1397" s="24"/>
      <c r="L1397" s="2"/>
      <c r="M1397" s="233"/>
      <c r="N1397" s="24"/>
      <c r="O1397" s="319"/>
      <c r="P1397" s="471"/>
      <c r="Q1397" s="478"/>
      <c r="T1397" s="478"/>
    </row>
    <row r="1398" spans="1:20" s="16" customFormat="1" ht="11.1" customHeight="1" x14ac:dyDescent="0.15">
      <c r="A1398" s="440"/>
      <c r="B1398" s="463" t="s">
        <v>620</v>
      </c>
      <c r="C1398" s="464" t="s">
        <v>1324</v>
      </c>
      <c r="D1398" s="837">
        <v>183</v>
      </c>
      <c r="E1398" s="246" t="s">
        <v>54</v>
      </c>
      <c r="F1398" s="466"/>
      <c r="G1398" s="835"/>
      <c r="H1398" s="239"/>
      <c r="I1398" s="468"/>
      <c r="J1398" s="838"/>
      <c r="K1398" s="315"/>
      <c r="L1398" s="836"/>
      <c r="M1398" s="244">
        <v>183</v>
      </c>
      <c r="N1398" s="23" t="s">
        <v>54</v>
      </c>
      <c r="O1398" s="836"/>
      <c r="P1398" s="471"/>
      <c r="Q1398" s="478"/>
      <c r="R1398" s="471"/>
      <c r="S1398" s="484"/>
      <c r="T1398" s="478"/>
    </row>
    <row r="1399" spans="1:20" s="16" customFormat="1" ht="11.1" customHeight="1" x14ac:dyDescent="0.15">
      <c r="A1399" s="247"/>
      <c r="B1399" s="232"/>
      <c r="C1399" s="461"/>
      <c r="D1399" s="462"/>
      <c r="E1399" s="24"/>
      <c r="F1399" s="21"/>
      <c r="G1399" s="22"/>
      <c r="H1399" s="2"/>
      <c r="I1399" s="339"/>
      <c r="J1399" s="322"/>
      <c r="K1399" s="245"/>
      <c r="L1399" s="236"/>
      <c r="M1399" s="542"/>
      <c r="N1399" s="543"/>
      <c r="O1399" s="544"/>
      <c r="Q1399" s="478"/>
      <c r="T1399" s="478"/>
    </row>
    <row r="1400" spans="1:20" s="16" customFormat="1" ht="11.1" customHeight="1" x14ac:dyDescent="0.15">
      <c r="A1400" s="358"/>
      <c r="B1400" s="232"/>
      <c r="C1400" s="461" t="s">
        <v>625</v>
      </c>
      <c r="D1400" s="462"/>
      <c r="E1400" s="24"/>
      <c r="F1400" s="21"/>
      <c r="G1400" s="22"/>
      <c r="H1400" s="830"/>
      <c r="I1400" s="339"/>
      <c r="J1400" s="318"/>
      <c r="K1400" s="24"/>
      <c r="L1400" s="2"/>
      <c r="M1400" s="233"/>
      <c r="N1400" s="24"/>
      <c r="O1400" s="319"/>
      <c r="P1400" s="471"/>
      <c r="Q1400" s="478"/>
      <c r="T1400" s="478"/>
    </row>
    <row r="1401" spans="1:20" s="16" customFormat="1" ht="11.1" customHeight="1" x14ac:dyDescent="0.15">
      <c r="A1401" s="440"/>
      <c r="B1401" s="463" t="s">
        <v>620</v>
      </c>
      <c r="C1401" s="464" t="s">
        <v>1324</v>
      </c>
      <c r="D1401" s="465">
        <v>18.100000000000001</v>
      </c>
      <c r="E1401" s="246" t="s">
        <v>54</v>
      </c>
      <c r="F1401" s="466"/>
      <c r="G1401" s="835"/>
      <c r="H1401" s="239"/>
      <c r="I1401" s="468"/>
      <c r="J1401" s="324"/>
      <c r="K1401" s="315"/>
      <c r="L1401" s="836"/>
      <c r="M1401" s="244">
        <v>18.100000000000001</v>
      </c>
      <c r="N1401" s="23" t="s">
        <v>54</v>
      </c>
      <c r="O1401" s="836"/>
      <c r="P1401" s="471"/>
      <c r="Q1401" s="478"/>
      <c r="R1401" s="471"/>
      <c r="S1401" s="484"/>
      <c r="T1401" s="478"/>
    </row>
    <row r="1402" spans="1:20" s="16" customFormat="1" ht="11.1" customHeight="1" x14ac:dyDescent="0.15">
      <c r="A1402" s="247"/>
      <c r="B1402" s="232"/>
      <c r="C1402" s="461"/>
      <c r="D1402" s="462"/>
      <c r="E1402" s="24"/>
      <c r="F1402" s="21"/>
      <c r="G1402" s="22"/>
      <c r="H1402" s="2"/>
      <c r="I1402" s="339"/>
      <c r="J1402" s="322"/>
      <c r="K1402" s="245"/>
      <c r="L1402" s="236"/>
      <c r="M1402" s="542"/>
      <c r="N1402" s="543"/>
      <c r="O1402" s="544"/>
      <c r="Q1402" s="478"/>
      <c r="T1402" s="478"/>
    </row>
    <row r="1403" spans="1:20" s="16" customFormat="1" ht="11.1" customHeight="1" x14ac:dyDescent="0.15">
      <c r="A1403" s="358"/>
      <c r="B1403" s="545"/>
      <c r="C1403" s="469"/>
      <c r="D1403" s="462"/>
      <c r="E1403" s="24"/>
      <c r="F1403" s="21"/>
      <c r="G1403" s="22"/>
      <c r="H1403" s="830"/>
      <c r="I1403" s="339"/>
      <c r="J1403" s="318"/>
      <c r="K1403" s="24"/>
      <c r="L1403" s="2"/>
      <c r="M1403" s="233"/>
      <c r="N1403" s="24"/>
      <c r="O1403" s="319"/>
      <c r="Q1403" s="478"/>
      <c r="T1403" s="478"/>
    </row>
    <row r="1404" spans="1:20" s="16" customFormat="1" ht="11.1" customHeight="1" x14ac:dyDescent="0.15">
      <c r="A1404" s="440"/>
      <c r="B1404" s="463" t="s">
        <v>1325</v>
      </c>
      <c r="C1404" s="464" t="s">
        <v>626</v>
      </c>
      <c r="D1404" s="837">
        <v>298</v>
      </c>
      <c r="E1404" s="246" t="s">
        <v>54</v>
      </c>
      <c r="F1404" s="466"/>
      <c r="G1404" s="835"/>
      <c r="H1404" s="239"/>
      <c r="I1404" s="468"/>
      <c r="J1404" s="838"/>
      <c r="K1404" s="315"/>
      <c r="L1404" s="836"/>
      <c r="M1404" s="244">
        <v>298</v>
      </c>
      <c r="N1404" s="23" t="s">
        <v>54</v>
      </c>
      <c r="O1404" s="836"/>
      <c r="P1404" s="471"/>
      <c r="Q1404" s="478"/>
      <c r="R1404" s="470"/>
      <c r="T1404" s="478"/>
    </row>
    <row r="1405" spans="1:20" s="16" customFormat="1" ht="11.1" customHeight="1" x14ac:dyDescent="0.15">
      <c r="A1405" s="247"/>
      <c r="B1405" s="232"/>
      <c r="C1405" s="461"/>
      <c r="D1405" s="462"/>
      <c r="E1405" s="24"/>
      <c r="F1405" s="21"/>
      <c r="G1405" s="22"/>
      <c r="H1405" s="2"/>
      <c r="I1405" s="339"/>
      <c r="J1405" s="322"/>
      <c r="K1405" s="245"/>
      <c r="L1405" s="236"/>
      <c r="M1405" s="542"/>
      <c r="N1405" s="543"/>
      <c r="O1405" s="544"/>
      <c r="Q1405" s="478"/>
      <c r="T1405" s="478"/>
    </row>
    <row r="1406" spans="1:20" s="16" customFormat="1" ht="11.1" customHeight="1" x14ac:dyDescent="0.15">
      <c r="A1406" s="358"/>
      <c r="B1406" s="545"/>
      <c r="C1406" s="469" t="s">
        <v>1326</v>
      </c>
      <c r="D1406" s="462"/>
      <c r="E1406" s="24"/>
      <c r="F1406" s="21"/>
      <c r="G1406" s="22"/>
      <c r="H1406" s="830"/>
      <c r="I1406" s="339"/>
      <c r="J1406" s="318"/>
      <c r="K1406" s="24"/>
      <c r="L1406" s="2"/>
      <c r="M1406" s="233"/>
      <c r="N1406" s="24"/>
      <c r="O1406" s="319"/>
      <c r="Q1406" s="478"/>
      <c r="T1406" s="478"/>
    </row>
    <row r="1407" spans="1:20" s="16" customFormat="1" ht="11.1" customHeight="1" x14ac:dyDescent="0.15">
      <c r="A1407" s="440"/>
      <c r="B1407" s="463" t="s">
        <v>627</v>
      </c>
      <c r="C1407" s="464" t="s">
        <v>1327</v>
      </c>
      <c r="D1407" s="465">
        <v>183</v>
      </c>
      <c r="E1407" s="246" t="s">
        <v>54</v>
      </c>
      <c r="F1407" s="466"/>
      <c r="G1407" s="835"/>
      <c r="H1407" s="239"/>
      <c r="I1407" s="468"/>
      <c r="J1407" s="838"/>
      <c r="K1407" s="315"/>
      <c r="L1407" s="836"/>
      <c r="M1407" s="244">
        <v>183</v>
      </c>
      <c r="N1407" s="23" t="s">
        <v>54</v>
      </c>
      <c r="O1407" s="836"/>
      <c r="P1407" s="471"/>
      <c r="Q1407" s="478"/>
      <c r="R1407" s="470"/>
      <c r="T1407" s="478"/>
    </row>
    <row r="1408" spans="1:20" s="16" customFormat="1" ht="11.1" customHeight="1" x14ac:dyDescent="0.15">
      <c r="A1408" s="247"/>
      <c r="B1408" s="232"/>
      <c r="C1408" s="461"/>
      <c r="D1408" s="462"/>
      <c r="E1408" s="24"/>
      <c r="F1408" s="21"/>
      <c r="G1408" s="22"/>
      <c r="H1408" s="2"/>
      <c r="I1408" s="339"/>
      <c r="J1408" s="322"/>
      <c r="K1408" s="245"/>
      <c r="L1408" s="236"/>
      <c r="M1408" s="542"/>
      <c r="N1408" s="543"/>
      <c r="O1408" s="544"/>
      <c r="Q1408" s="478"/>
      <c r="T1408" s="478"/>
    </row>
    <row r="1409" spans="1:20" s="16" customFormat="1" ht="11.1" customHeight="1" x14ac:dyDescent="0.15">
      <c r="A1409" s="358"/>
      <c r="B1409" s="545"/>
      <c r="C1409" s="469" t="s">
        <v>1328</v>
      </c>
      <c r="D1409" s="462"/>
      <c r="E1409" s="24"/>
      <c r="F1409" s="21"/>
      <c r="G1409" s="22"/>
      <c r="H1409" s="830"/>
      <c r="I1409" s="339"/>
      <c r="J1409" s="318"/>
      <c r="K1409" s="24"/>
      <c r="L1409" s="2"/>
      <c r="M1409" s="233"/>
      <c r="N1409" s="24"/>
      <c r="O1409" s="319"/>
      <c r="Q1409" s="478"/>
      <c r="T1409" s="478"/>
    </row>
    <row r="1410" spans="1:20" s="16" customFormat="1" ht="11.1" customHeight="1" x14ac:dyDescent="0.15">
      <c r="A1410" s="440"/>
      <c r="B1410" s="463" t="s">
        <v>627</v>
      </c>
      <c r="C1410" s="464" t="s">
        <v>1329</v>
      </c>
      <c r="D1410" s="465">
        <v>18.100000000000001</v>
      </c>
      <c r="E1410" s="246" t="s">
        <v>54</v>
      </c>
      <c r="F1410" s="466"/>
      <c r="G1410" s="835"/>
      <c r="H1410" s="239"/>
      <c r="I1410" s="468"/>
      <c r="J1410" s="324"/>
      <c r="K1410" s="315"/>
      <c r="L1410" s="836"/>
      <c r="M1410" s="244">
        <v>18.100000000000001</v>
      </c>
      <c r="N1410" s="23" t="s">
        <v>54</v>
      </c>
      <c r="O1410" s="836"/>
      <c r="P1410" s="471"/>
      <c r="Q1410" s="478"/>
      <c r="R1410" s="470"/>
      <c r="T1410" s="478"/>
    </row>
    <row r="1411" spans="1:20" s="16" customFormat="1" ht="11.1" customHeight="1" x14ac:dyDescent="0.15">
      <c r="A1411" s="247"/>
      <c r="B1411" s="232"/>
      <c r="C1411" s="461"/>
      <c r="D1411" s="462"/>
      <c r="E1411" s="24"/>
      <c r="F1411" s="21"/>
      <c r="G1411" s="22"/>
      <c r="H1411" s="2"/>
      <c r="I1411" s="339"/>
      <c r="J1411" s="322"/>
      <c r="K1411" s="245"/>
      <c r="L1411" s="236"/>
      <c r="M1411" s="542"/>
      <c r="N1411" s="543"/>
      <c r="O1411" s="544"/>
      <c r="Q1411" s="478"/>
      <c r="T1411" s="478"/>
    </row>
    <row r="1412" spans="1:20" s="16" customFormat="1" ht="11.1" customHeight="1" x14ac:dyDescent="0.15">
      <c r="A1412" s="358"/>
      <c r="B1412" s="232"/>
      <c r="C1412" s="461"/>
      <c r="D1412" s="462"/>
      <c r="E1412" s="24"/>
      <c r="F1412" s="21"/>
      <c r="G1412" s="22"/>
      <c r="H1412" s="830"/>
      <c r="I1412" s="339"/>
      <c r="J1412" s="318"/>
      <c r="K1412" s="24"/>
      <c r="L1412" s="2"/>
      <c r="M1412" s="233"/>
      <c r="N1412" s="24"/>
      <c r="O1412" s="319"/>
      <c r="Q1412" s="478"/>
      <c r="T1412" s="478"/>
    </row>
    <row r="1413" spans="1:20" s="16" customFormat="1" ht="11.1" customHeight="1" x14ac:dyDescent="0.15">
      <c r="A1413" s="440"/>
      <c r="B1413" s="463" t="s">
        <v>1330</v>
      </c>
      <c r="C1413" s="474"/>
      <c r="D1413" s="465">
        <v>70.7</v>
      </c>
      <c r="E1413" s="246" t="s">
        <v>54</v>
      </c>
      <c r="F1413" s="466"/>
      <c r="G1413" s="835"/>
      <c r="H1413" s="239"/>
      <c r="I1413" s="468"/>
      <c r="J1413" s="324"/>
      <c r="K1413" s="315"/>
      <c r="L1413" s="836"/>
      <c r="M1413" s="244">
        <v>70.7</v>
      </c>
      <c r="N1413" s="23" t="s">
        <v>54</v>
      </c>
      <c r="O1413" s="836"/>
      <c r="Q1413" s="478"/>
      <c r="T1413" s="478"/>
    </row>
    <row r="1414" spans="1:20" s="16" customFormat="1" ht="11.1" customHeight="1" x14ac:dyDescent="0.15">
      <c r="A1414" s="247"/>
      <c r="B1414" s="232"/>
      <c r="C1414" s="461"/>
      <c r="D1414" s="462"/>
      <c r="E1414" s="24"/>
      <c r="F1414" s="21"/>
      <c r="G1414" s="22"/>
      <c r="H1414" s="2"/>
      <c r="I1414" s="339"/>
      <c r="J1414" s="322"/>
      <c r="K1414" s="245"/>
      <c r="L1414" s="236"/>
      <c r="M1414" s="542"/>
      <c r="N1414" s="543"/>
      <c r="O1414" s="544"/>
      <c r="Q1414" s="478"/>
      <c r="T1414" s="478"/>
    </row>
    <row r="1415" spans="1:20" s="16" customFormat="1" ht="11.1" customHeight="1" x14ac:dyDescent="0.15">
      <c r="A1415" s="358"/>
      <c r="B1415" s="232"/>
      <c r="C1415" s="461"/>
      <c r="D1415" s="462"/>
      <c r="E1415" s="24"/>
      <c r="F1415" s="21"/>
      <c r="G1415" s="22"/>
      <c r="H1415" s="830"/>
      <c r="I1415" s="339"/>
      <c r="J1415" s="318"/>
      <c r="K1415" s="24"/>
      <c r="L1415" s="2"/>
      <c r="M1415" s="233"/>
      <c r="N1415" s="24"/>
      <c r="O1415" s="319"/>
      <c r="Q1415" s="478"/>
      <c r="T1415" s="478"/>
    </row>
    <row r="1416" spans="1:20" s="16" customFormat="1" ht="11.1" customHeight="1" x14ac:dyDescent="0.15">
      <c r="A1416" s="440"/>
      <c r="B1416" s="463" t="s">
        <v>1331</v>
      </c>
      <c r="C1416" s="464"/>
      <c r="D1416" s="465">
        <v>62.7</v>
      </c>
      <c r="E1416" s="246" t="s">
        <v>1332</v>
      </c>
      <c r="F1416" s="466"/>
      <c r="G1416" s="835"/>
      <c r="H1416" s="239"/>
      <c r="I1416" s="468"/>
      <c r="J1416" s="324"/>
      <c r="K1416" s="315"/>
      <c r="L1416" s="836"/>
      <c r="M1416" s="244">
        <v>62.7</v>
      </c>
      <c r="N1416" s="23" t="s">
        <v>641</v>
      </c>
      <c r="O1416" s="836"/>
      <c r="Q1416" s="478"/>
      <c r="T1416" s="478"/>
    </row>
    <row r="1417" spans="1:20" s="16" customFormat="1" ht="11.1" customHeight="1" x14ac:dyDescent="0.15">
      <c r="A1417" s="247"/>
      <c r="B1417" s="232"/>
      <c r="C1417" s="461"/>
      <c r="D1417" s="462"/>
      <c r="E1417" s="24"/>
      <c r="F1417" s="21"/>
      <c r="G1417" s="22"/>
      <c r="H1417" s="2"/>
      <c r="I1417" s="339"/>
      <c r="J1417" s="322"/>
      <c r="K1417" s="245"/>
      <c r="L1417" s="236"/>
      <c r="M1417" s="542"/>
      <c r="N1417" s="543"/>
      <c r="O1417" s="544"/>
      <c r="Q1417" s="478"/>
      <c r="T1417" s="478"/>
    </row>
    <row r="1418" spans="1:20" s="16" customFormat="1" ht="11.1" customHeight="1" x14ac:dyDescent="0.15">
      <c r="A1418" s="358"/>
      <c r="B1418" s="232"/>
      <c r="C1418" s="461"/>
      <c r="D1418" s="462"/>
      <c r="E1418" s="24"/>
      <c r="F1418" s="21"/>
      <c r="G1418" s="22"/>
      <c r="H1418" s="830"/>
      <c r="I1418" s="339"/>
      <c r="J1418" s="318"/>
      <c r="K1418" s="24"/>
      <c r="L1418" s="2"/>
      <c r="M1418" s="233"/>
      <c r="N1418" s="24"/>
      <c r="O1418" s="319"/>
      <c r="Q1418" s="478"/>
      <c r="T1418" s="478"/>
    </row>
    <row r="1419" spans="1:20" s="16" customFormat="1" ht="11.1" customHeight="1" x14ac:dyDescent="0.15">
      <c r="A1419" s="440"/>
      <c r="B1419" s="463" t="s">
        <v>1333</v>
      </c>
      <c r="C1419" s="464" t="s">
        <v>1334</v>
      </c>
      <c r="D1419" s="837">
        <v>108</v>
      </c>
      <c r="E1419" s="246" t="s">
        <v>54</v>
      </c>
      <c r="F1419" s="466"/>
      <c r="G1419" s="835"/>
      <c r="H1419" s="239"/>
      <c r="I1419" s="468"/>
      <c r="J1419" s="838"/>
      <c r="K1419" s="315"/>
      <c r="L1419" s="836"/>
      <c r="M1419" s="244">
        <v>108</v>
      </c>
      <c r="N1419" s="23" t="s">
        <v>54</v>
      </c>
      <c r="O1419" s="836"/>
      <c r="Q1419" s="478"/>
      <c r="T1419" s="478"/>
    </row>
    <row r="1420" spans="1:20" s="16" customFormat="1" ht="11.1" customHeight="1" x14ac:dyDescent="0.15">
      <c r="A1420" s="247"/>
      <c r="B1420" s="232"/>
      <c r="C1420" s="461"/>
      <c r="D1420" s="462"/>
      <c r="E1420" s="24"/>
      <c r="F1420" s="21"/>
      <c r="G1420" s="22"/>
      <c r="H1420" s="2"/>
      <c r="I1420" s="339"/>
      <c r="J1420" s="322"/>
      <c r="K1420" s="245"/>
      <c r="L1420" s="236"/>
      <c r="M1420" s="542"/>
      <c r="N1420" s="543"/>
      <c r="O1420" s="544"/>
      <c r="Q1420" s="478"/>
      <c r="T1420" s="478"/>
    </row>
    <row r="1421" spans="1:20" s="16" customFormat="1" ht="11.1" customHeight="1" x14ac:dyDescent="0.15">
      <c r="A1421" s="358"/>
      <c r="B1421" s="232"/>
      <c r="C1421" s="469" t="s">
        <v>1335</v>
      </c>
      <c r="D1421" s="462"/>
      <c r="E1421" s="24"/>
      <c r="F1421" s="21"/>
      <c r="G1421" s="22"/>
      <c r="H1421" s="830"/>
      <c r="I1421" s="339"/>
      <c r="J1421" s="318"/>
      <c r="K1421" s="24"/>
      <c r="L1421" s="2"/>
      <c r="M1421" s="233"/>
      <c r="N1421" s="24"/>
      <c r="O1421" s="319"/>
      <c r="Q1421" s="478"/>
      <c r="T1421" s="478"/>
    </row>
    <row r="1422" spans="1:20" s="16" customFormat="1" ht="11.1" customHeight="1" x14ac:dyDescent="0.15">
      <c r="A1422" s="440"/>
      <c r="B1422" s="463" t="s">
        <v>672</v>
      </c>
      <c r="C1422" s="464" t="s">
        <v>673</v>
      </c>
      <c r="D1422" s="465">
        <v>9</v>
      </c>
      <c r="E1422" s="246" t="s">
        <v>1336</v>
      </c>
      <c r="F1422" s="466"/>
      <c r="G1422" s="835"/>
      <c r="H1422" s="239"/>
      <c r="I1422" s="468"/>
      <c r="J1422" s="324"/>
      <c r="K1422" s="315"/>
      <c r="L1422" s="836"/>
      <c r="M1422" s="244">
        <v>9</v>
      </c>
      <c r="N1422" s="23" t="s">
        <v>1211</v>
      </c>
      <c r="O1422" s="836"/>
      <c r="Q1422" s="478"/>
      <c r="T1422" s="478"/>
    </row>
    <row r="1423" spans="1:20" s="16" customFormat="1" ht="11.1" customHeight="1" x14ac:dyDescent="0.15">
      <c r="A1423" s="247"/>
      <c r="B1423" s="232"/>
      <c r="C1423" s="461"/>
      <c r="D1423" s="462"/>
      <c r="E1423" s="24"/>
      <c r="F1423" s="21"/>
      <c r="G1423" s="22"/>
      <c r="H1423" s="2"/>
      <c r="I1423" s="339"/>
      <c r="J1423" s="322"/>
      <c r="K1423" s="245"/>
      <c r="L1423" s="236"/>
      <c r="M1423" s="542"/>
      <c r="N1423" s="543"/>
      <c r="O1423" s="544"/>
      <c r="Q1423" s="478"/>
      <c r="T1423" s="478"/>
    </row>
    <row r="1424" spans="1:20" s="16" customFormat="1" ht="11.1" customHeight="1" x14ac:dyDescent="0.15">
      <c r="A1424" s="358"/>
      <c r="B1424" s="232"/>
      <c r="C1424" s="469" t="s">
        <v>1337</v>
      </c>
      <c r="D1424" s="462"/>
      <c r="E1424" s="24"/>
      <c r="F1424" s="21"/>
      <c r="G1424" s="22"/>
      <c r="H1424" s="830"/>
      <c r="I1424" s="339"/>
      <c r="J1424" s="318"/>
      <c r="K1424" s="24"/>
      <c r="L1424" s="2"/>
      <c r="M1424" s="233"/>
      <c r="N1424" s="24"/>
      <c r="O1424" s="319"/>
      <c r="Q1424" s="478"/>
      <c r="T1424" s="478"/>
    </row>
    <row r="1425" spans="1:20" s="16" customFormat="1" ht="11.1" customHeight="1" x14ac:dyDescent="0.15">
      <c r="A1425" s="440"/>
      <c r="B1425" s="463" t="s">
        <v>1338</v>
      </c>
      <c r="C1425" s="464" t="s">
        <v>1339</v>
      </c>
      <c r="D1425" s="465">
        <v>1</v>
      </c>
      <c r="E1425" s="246" t="s">
        <v>1336</v>
      </c>
      <c r="F1425" s="466"/>
      <c r="G1425" s="835"/>
      <c r="H1425" s="239"/>
      <c r="I1425" s="468"/>
      <c r="J1425" s="324"/>
      <c r="K1425" s="315"/>
      <c r="L1425" s="836"/>
      <c r="M1425" s="244">
        <v>1</v>
      </c>
      <c r="N1425" s="23" t="s">
        <v>1211</v>
      </c>
      <c r="O1425" s="836"/>
      <c r="Q1425" s="478"/>
      <c r="T1425" s="478"/>
    </row>
    <row r="1426" spans="1:20" s="16" customFormat="1" ht="11.1" customHeight="1" x14ac:dyDescent="0.15">
      <c r="A1426" s="247"/>
      <c r="B1426" s="791"/>
      <c r="C1426" s="461"/>
      <c r="D1426" s="462"/>
      <c r="E1426" s="24"/>
      <c r="F1426" s="21"/>
      <c r="G1426" s="22"/>
      <c r="H1426" s="2"/>
      <c r="I1426" s="339"/>
      <c r="J1426" s="322"/>
      <c r="K1426" s="245"/>
      <c r="L1426" s="236"/>
      <c r="M1426" s="542"/>
      <c r="N1426" s="543"/>
      <c r="O1426" s="544"/>
      <c r="Q1426" s="478"/>
      <c r="T1426" s="478"/>
    </row>
    <row r="1427" spans="1:20" s="16" customFormat="1" ht="11.1" customHeight="1" x14ac:dyDescent="0.15">
      <c r="A1427" s="358"/>
      <c r="B1427" s="551"/>
      <c r="C1427" s="469" t="s">
        <v>1340</v>
      </c>
      <c r="D1427" s="462"/>
      <c r="E1427" s="24"/>
      <c r="F1427" s="21"/>
      <c r="G1427" s="22"/>
      <c r="H1427" s="830"/>
      <c r="I1427" s="339"/>
      <c r="J1427" s="318"/>
      <c r="K1427" s="24"/>
      <c r="L1427" s="2"/>
      <c r="M1427" s="233"/>
      <c r="N1427" s="24"/>
      <c r="O1427" s="319"/>
      <c r="Q1427" s="478"/>
      <c r="T1427" s="478"/>
    </row>
    <row r="1428" spans="1:20" s="16" customFormat="1" ht="11.1" customHeight="1" x14ac:dyDescent="0.15">
      <c r="A1428" s="440"/>
      <c r="B1428" s="463" t="s">
        <v>1338</v>
      </c>
      <c r="C1428" s="464" t="s">
        <v>1578</v>
      </c>
      <c r="D1428" s="465">
        <v>1</v>
      </c>
      <c r="E1428" s="246" t="s">
        <v>1336</v>
      </c>
      <c r="F1428" s="466"/>
      <c r="G1428" s="835"/>
      <c r="H1428" s="239"/>
      <c r="I1428" s="468"/>
      <c r="J1428" s="324"/>
      <c r="K1428" s="315"/>
      <c r="L1428" s="836"/>
      <c r="M1428" s="244">
        <v>1</v>
      </c>
      <c r="N1428" s="23" t="s">
        <v>1211</v>
      </c>
      <c r="O1428" s="836"/>
      <c r="Q1428" s="478"/>
      <c r="T1428" s="478"/>
    </row>
    <row r="1429" spans="1:20" s="16" customFormat="1" ht="11.1" customHeight="1" x14ac:dyDescent="0.15">
      <c r="A1429" s="441"/>
      <c r="B1429" s="442"/>
      <c r="C1429" s="443"/>
      <c r="D1429" s="435"/>
      <c r="E1429" s="387"/>
      <c r="F1429" s="388"/>
      <c r="G1429" s="389"/>
      <c r="H1429" s="444"/>
      <c r="I1429" s="391"/>
      <c r="J1429" s="427"/>
      <c r="K1429" s="387"/>
      <c r="L1429" s="390"/>
      <c r="M1429" s="398"/>
      <c r="N1429" s="359"/>
      <c r="O1429" s="399"/>
      <c r="Q1429" s="478"/>
      <c r="T1429" s="478"/>
    </row>
    <row r="1430" spans="1:20" s="16" customFormat="1" ht="11.1" customHeight="1" x14ac:dyDescent="0.15">
      <c r="A1430" s="247"/>
      <c r="B1430" s="445"/>
      <c r="C1430" s="443"/>
      <c r="D1430" s="435"/>
      <c r="E1430" s="387"/>
      <c r="F1430" s="388"/>
      <c r="G1430" s="389"/>
      <c r="H1430" s="390"/>
      <c r="I1430" s="391"/>
      <c r="J1430" s="427"/>
      <c r="K1430" s="387"/>
      <c r="L1430" s="389"/>
      <c r="M1430" s="398"/>
      <c r="N1430" s="359"/>
      <c r="O1430" s="482"/>
      <c r="P1430" s="478">
        <v>0</v>
      </c>
      <c r="Q1430" s="478"/>
      <c r="T1430" s="478"/>
    </row>
    <row r="1431" spans="1:20" s="16" customFormat="1" ht="11.1" customHeight="1" x14ac:dyDescent="0.15">
      <c r="A1431" s="448"/>
      <c r="B1431" s="449"/>
      <c r="C1431" s="450"/>
      <c r="D1431" s="451"/>
      <c r="E1431" s="452"/>
      <c r="F1431" s="453"/>
      <c r="G1431" s="454"/>
      <c r="H1431" s="455"/>
      <c r="I1431" s="456"/>
      <c r="J1431" s="457"/>
      <c r="K1431" s="452"/>
      <c r="L1431" s="455"/>
      <c r="M1431" s="458"/>
      <c r="N1431" s="459"/>
      <c r="O1431" s="460"/>
      <c r="Q1431" s="478"/>
      <c r="T1431" s="478"/>
    </row>
    <row r="1432" spans="1:20" s="3" customFormat="1" ht="13.5" x14ac:dyDescent="0.15">
      <c r="A1432" s="1"/>
      <c r="B1432" s="2"/>
      <c r="C1432" s="240"/>
      <c r="D1432" s="4"/>
      <c r="E1432" s="5"/>
      <c r="F1432" s="6"/>
      <c r="G1432" s="7"/>
      <c r="H1432" s="8"/>
      <c r="I1432" s="9"/>
      <c r="K1432" s="5"/>
      <c r="N1432" s="8" t="s">
        <v>581</v>
      </c>
      <c r="O1432" s="5">
        <v>29</v>
      </c>
      <c r="P1432" s="472"/>
      <c r="Q1432" s="476"/>
      <c r="T1432" s="476"/>
    </row>
    <row r="1433" spans="1:20" s="10" customFormat="1" ht="30" customHeight="1" x14ac:dyDescent="0.15">
      <c r="A1433" s="1089" t="s">
        <v>1800</v>
      </c>
      <c r="B1433" s="1090"/>
      <c r="C1433" s="1090"/>
      <c r="D1433" s="1090"/>
      <c r="E1433" s="1090"/>
      <c r="F1433" s="1090"/>
      <c r="G1433" s="1090"/>
      <c r="H1433" s="1090"/>
      <c r="I1433" s="1090"/>
      <c r="J1433" s="1090"/>
      <c r="K1433" s="1090"/>
      <c r="L1433" s="1090"/>
      <c r="M1433" s="1090"/>
      <c r="N1433" s="1090"/>
      <c r="O1433" s="1091"/>
      <c r="P1433" s="473"/>
      <c r="Q1433" s="477"/>
      <c r="T1433" s="477"/>
    </row>
    <row r="1434" spans="1:20" s="10" customFormat="1" ht="13.5" customHeight="1" x14ac:dyDescent="0.15">
      <c r="A1434" s="274"/>
      <c r="B1434" s="27" t="s">
        <v>1828</v>
      </c>
      <c r="C1434" s="275"/>
      <c r="D1434" s="275"/>
      <c r="E1434" s="275"/>
      <c r="F1434" s="275"/>
      <c r="G1434" s="275"/>
      <c r="H1434" s="275"/>
      <c r="I1434" s="275"/>
      <c r="J1434" s="275"/>
      <c r="K1434" s="275"/>
      <c r="L1434" s="275"/>
      <c r="M1434" s="275"/>
      <c r="N1434" s="275"/>
      <c r="O1434" s="276"/>
      <c r="P1434" s="473"/>
      <c r="Q1434" s="477"/>
      <c r="T1434" s="477"/>
    </row>
    <row r="1435" spans="1:20" s="10" customFormat="1" ht="15.95" customHeight="1" x14ac:dyDescent="0.15">
      <c r="A1435" s="1092" t="s">
        <v>6</v>
      </c>
      <c r="B1435" s="1095" t="s">
        <v>34</v>
      </c>
      <c r="C1435" s="1098" t="s">
        <v>9</v>
      </c>
      <c r="D1435" s="1101" t="s">
        <v>1850</v>
      </c>
      <c r="E1435" s="1102"/>
      <c r="F1435" s="1102"/>
      <c r="G1435" s="1102"/>
      <c r="H1435" s="1102"/>
      <c r="I1435" s="1103"/>
      <c r="J1435" s="1101" t="s">
        <v>1851</v>
      </c>
      <c r="K1435" s="1102"/>
      <c r="L1435" s="1107"/>
      <c r="M1435" s="1109" t="s">
        <v>1852</v>
      </c>
      <c r="N1435" s="1102"/>
      <c r="O1435" s="1103"/>
      <c r="P1435" s="473"/>
      <c r="Q1435" s="477"/>
      <c r="T1435" s="477"/>
    </row>
    <row r="1436" spans="1:20" s="10" customFormat="1" ht="15.95" customHeight="1" x14ac:dyDescent="0.15">
      <c r="A1436" s="1093"/>
      <c r="B1436" s="1096"/>
      <c r="C1436" s="1099"/>
      <c r="D1436" s="1104"/>
      <c r="E1436" s="1105"/>
      <c r="F1436" s="1105"/>
      <c r="G1436" s="1105"/>
      <c r="H1436" s="1105"/>
      <c r="I1436" s="1106"/>
      <c r="J1436" s="1104"/>
      <c r="K1436" s="1105"/>
      <c r="L1436" s="1108"/>
      <c r="M1436" s="1110"/>
      <c r="N1436" s="1105"/>
      <c r="O1436" s="1106"/>
      <c r="P1436" s="473"/>
      <c r="Q1436" s="477"/>
      <c r="T1436" s="477"/>
    </row>
    <row r="1437" spans="1:20" s="3" customFormat="1" ht="15.95" customHeight="1" x14ac:dyDescent="0.15">
      <c r="A1437" s="1094"/>
      <c r="B1437" s="1097"/>
      <c r="C1437" s="1100"/>
      <c r="D1437" s="334" t="s">
        <v>4</v>
      </c>
      <c r="E1437" s="296" t="s">
        <v>5</v>
      </c>
      <c r="F1437" s="297"/>
      <c r="G1437" s="298"/>
      <c r="H1437" s="1111"/>
      <c r="I1437" s="1112"/>
      <c r="J1437" s="326" t="s">
        <v>4</v>
      </c>
      <c r="K1437" s="296" t="s">
        <v>5</v>
      </c>
      <c r="L1437" s="299"/>
      <c r="M1437" s="300" t="s">
        <v>4</v>
      </c>
      <c r="N1437" s="296" t="s">
        <v>5</v>
      </c>
      <c r="O1437" s="327"/>
      <c r="P1437" s="472"/>
      <c r="Q1437" s="476"/>
      <c r="T1437" s="476"/>
    </row>
    <row r="1438" spans="1:20" s="16" customFormat="1" ht="11.1" customHeight="1" x14ac:dyDescent="0.15">
      <c r="A1438" s="66"/>
      <c r="B1438" s="232"/>
      <c r="C1438" s="461"/>
      <c r="D1438" s="462"/>
      <c r="E1438" s="24"/>
      <c r="F1438" s="21"/>
      <c r="G1438" s="22"/>
      <c r="H1438" s="2"/>
      <c r="I1438" s="339"/>
      <c r="J1438" s="322"/>
      <c r="K1438" s="245"/>
      <c r="L1438" s="236"/>
      <c r="M1438" s="234"/>
      <c r="N1438" s="245"/>
      <c r="O1438" s="323"/>
      <c r="Q1438" s="478"/>
      <c r="T1438" s="478"/>
    </row>
    <row r="1439" spans="1:20" s="16" customFormat="1" ht="11.1" customHeight="1" x14ac:dyDescent="0.15">
      <c r="A1439" s="481"/>
      <c r="B1439" s="232"/>
      <c r="C1439" s="461"/>
      <c r="D1439" s="462"/>
      <c r="E1439" s="24"/>
      <c r="F1439" s="21"/>
      <c r="G1439" s="22"/>
      <c r="H1439" s="2"/>
      <c r="I1439" s="339"/>
      <c r="J1439" s="318"/>
      <c r="K1439" s="24"/>
      <c r="L1439" s="2"/>
      <c r="M1439" s="233"/>
      <c r="N1439" s="24"/>
      <c r="O1439" s="319"/>
      <c r="Q1439" s="478"/>
      <c r="T1439" s="478"/>
    </row>
    <row r="1440" spans="1:20" s="16" customFormat="1" ht="11.1" customHeight="1" x14ac:dyDescent="0.15">
      <c r="A1440" s="360" t="s">
        <v>1283</v>
      </c>
      <c r="B1440" s="361" t="s">
        <v>1206</v>
      </c>
      <c r="C1440" s="474"/>
      <c r="D1440" s="465"/>
      <c r="E1440" s="246"/>
      <c r="F1440" s="466"/>
      <c r="G1440" s="467"/>
      <c r="H1440" s="239"/>
      <c r="I1440" s="468"/>
      <c r="J1440" s="324"/>
      <c r="K1440" s="315"/>
      <c r="L1440" s="316"/>
      <c r="M1440" s="317"/>
      <c r="N1440" s="315"/>
      <c r="O1440" s="325"/>
      <c r="P1440" s="471"/>
      <c r="Q1440" s="478"/>
      <c r="R1440" s="470"/>
      <c r="T1440" s="478"/>
    </row>
    <row r="1441" spans="1:20" s="16" customFormat="1" ht="11.1" customHeight="1" x14ac:dyDescent="0.15">
      <c r="A1441" s="247"/>
      <c r="B1441" s="232"/>
      <c r="C1441" s="461" t="s">
        <v>1341</v>
      </c>
      <c r="D1441" s="462"/>
      <c r="E1441" s="24"/>
      <c r="F1441" s="21"/>
      <c r="G1441" s="22"/>
      <c r="H1441" s="2"/>
      <c r="I1441" s="339"/>
      <c r="J1441" s="322"/>
      <c r="K1441" s="245"/>
      <c r="L1441" s="236"/>
      <c r="M1441" s="542"/>
      <c r="N1441" s="543"/>
      <c r="O1441" s="544"/>
      <c r="Q1441" s="478"/>
      <c r="T1441" s="478"/>
    </row>
    <row r="1442" spans="1:20" s="16" customFormat="1" ht="11.1" customHeight="1" x14ac:dyDescent="0.15">
      <c r="A1442" s="358"/>
      <c r="B1442" s="232" t="s">
        <v>1342</v>
      </c>
      <c r="C1442" s="469" t="s">
        <v>1343</v>
      </c>
      <c r="D1442" s="462"/>
      <c r="E1442" s="24"/>
      <c r="F1442" s="21"/>
      <c r="G1442" s="22"/>
      <c r="H1442" s="830"/>
      <c r="I1442" s="339"/>
      <c r="J1442" s="318"/>
      <c r="K1442" s="24"/>
      <c r="L1442" s="2"/>
      <c r="M1442" s="233"/>
      <c r="N1442" s="24"/>
      <c r="O1442" s="319"/>
      <c r="P1442" s="471"/>
      <c r="Q1442" s="478"/>
      <c r="T1442" s="478"/>
    </row>
    <row r="1443" spans="1:20" s="16" customFormat="1" ht="11.1" customHeight="1" x14ac:dyDescent="0.15">
      <c r="A1443" s="440"/>
      <c r="B1443" s="463" t="s">
        <v>1344</v>
      </c>
      <c r="C1443" s="464" t="s">
        <v>1345</v>
      </c>
      <c r="D1443" s="465">
        <v>18.100000000000001</v>
      </c>
      <c r="E1443" s="246" t="s">
        <v>54</v>
      </c>
      <c r="F1443" s="466"/>
      <c r="G1443" s="835"/>
      <c r="H1443" s="239"/>
      <c r="I1443" s="468"/>
      <c r="J1443" s="324"/>
      <c r="K1443" s="315"/>
      <c r="L1443" s="836"/>
      <c r="M1443" s="244">
        <v>18.100000000000001</v>
      </c>
      <c r="N1443" s="23" t="s">
        <v>54</v>
      </c>
      <c r="O1443" s="836"/>
      <c r="P1443" s="471"/>
      <c r="Q1443" s="478"/>
      <c r="R1443" s="471"/>
      <c r="S1443" s="484"/>
      <c r="T1443" s="478"/>
    </row>
    <row r="1444" spans="1:20" s="16" customFormat="1" ht="11.1" customHeight="1" x14ac:dyDescent="0.15">
      <c r="A1444" s="247"/>
      <c r="B1444" s="232"/>
      <c r="C1444" s="461"/>
      <c r="D1444" s="462"/>
      <c r="E1444" s="24"/>
      <c r="F1444" s="21"/>
      <c r="G1444" s="22"/>
      <c r="H1444" s="2"/>
      <c r="I1444" s="339"/>
      <c r="J1444" s="322"/>
      <c r="K1444" s="245"/>
      <c r="L1444" s="236"/>
      <c r="M1444" s="542"/>
      <c r="N1444" s="543"/>
      <c r="O1444" s="544"/>
      <c r="Q1444" s="478"/>
      <c r="T1444" s="478"/>
    </row>
    <row r="1445" spans="1:20" s="16" customFormat="1" ht="11.1" customHeight="1" x14ac:dyDescent="0.15">
      <c r="A1445" s="358"/>
      <c r="B1445" s="232" t="s">
        <v>1342</v>
      </c>
      <c r="C1445" s="469" t="s">
        <v>1346</v>
      </c>
      <c r="D1445" s="462"/>
      <c r="E1445" s="24"/>
      <c r="F1445" s="21"/>
      <c r="G1445" s="22"/>
      <c r="H1445" s="830"/>
      <c r="I1445" s="339"/>
      <c r="J1445" s="318"/>
      <c r="K1445" s="24"/>
      <c r="L1445" s="2"/>
      <c r="M1445" s="233"/>
      <c r="N1445" s="24"/>
      <c r="O1445" s="319"/>
      <c r="P1445" s="471"/>
      <c r="Q1445" s="478"/>
      <c r="T1445" s="478"/>
    </row>
    <row r="1446" spans="1:20" s="16" customFormat="1" ht="11.1" customHeight="1" x14ac:dyDescent="0.15">
      <c r="A1446" s="440"/>
      <c r="B1446" s="463" t="s">
        <v>1344</v>
      </c>
      <c r="C1446" s="464" t="s">
        <v>1347</v>
      </c>
      <c r="D1446" s="465">
        <v>44</v>
      </c>
      <c r="E1446" s="246" t="s">
        <v>54</v>
      </c>
      <c r="F1446" s="466"/>
      <c r="G1446" s="835"/>
      <c r="H1446" s="239"/>
      <c r="I1446" s="468"/>
      <c r="J1446" s="324"/>
      <c r="K1446" s="315"/>
      <c r="L1446" s="836"/>
      <c r="M1446" s="244">
        <v>44</v>
      </c>
      <c r="N1446" s="23" t="s">
        <v>54</v>
      </c>
      <c r="O1446" s="836"/>
      <c r="P1446" s="471"/>
      <c r="Q1446" s="478"/>
      <c r="R1446" s="471"/>
      <c r="S1446" s="484"/>
      <c r="T1446" s="478"/>
    </row>
    <row r="1447" spans="1:20" s="16" customFormat="1" ht="11.1" customHeight="1" x14ac:dyDescent="0.15">
      <c r="A1447" s="247"/>
      <c r="B1447" s="232"/>
      <c r="C1447" s="461"/>
      <c r="D1447" s="462"/>
      <c r="E1447" s="24"/>
      <c r="F1447" s="21"/>
      <c r="G1447" s="22"/>
      <c r="H1447" s="2"/>
      <c r="I1447" s="339"/>
      <c r="J1447" s="322"/>
      <c r="K1447" s="245"/>
      <c r="L1447" s="236"/>
      <c r="M1447" s="542"/>
      <c r="N1447" s="543"/>
      <c r="O1447" s="544"/>
      <c r="Q1447" s="478"/>
      <c r="T1447" s="478"/>
    </row>
    <row r="1448" spans="1:20" s="16" customFormat="1" ht="11.1" customHeight="1" x14ac:dyDescent="0.15">
      <c r="A1448" s="358"/>
      <c r="B1448" s="232"/>
      <c r="C1448" s="469" t="s">
        <v>1349</v>
      </c>
      <c r="D1448" s="462"/>
      <c r="E1448" s="24"/>
      <c r="F1448" s="21"/>
      <c r="G1448" s="22"/>
      <c r="H1448" s="830"/>
      <c r="I1448" s="339"/>
      <c r="J1448" s="318"/>
      <c r="K1448" s="24"/>
      <c r="L1448" s="2"/>
      <c r="M1448" s="233"/>
      <c r="N1448" s="24"/>
      <c r="O1448" s="319"/>
      <c r="P1448" s="471"/>
      <c r="Q1448" s="478"/>
      <c r="T1448" s="478"/>
    </row>
    <row r="1449" spans="1:20" s="16" customFormat="1" ht="11.1" customHeight="1" x14ac:dyDescent="0.15">
      <c r="A1449" s="440"/>
      <c r="B1449" s="463" t="s">
        <v>1348</v>
      </c>
      <c r="C1449" s="464" t="s">
        <v>1334</v>
      </c>
      <c r="D1449" s="465">
        <v>60</v>
      </c>
      <c r="E1449" s="246" t="s">
        <v>54</v>
      </c>
      <c r="F1449" s="466"/>
      <c r="G1449" s="835"/>
      <c r="H1449" s="239"/>
      <c r="I1449" s="468"/>
      <c r="J1449" s="324"/>
      <c r="K1449" s="315"/>
      <c r="L1449" s="836"/>
      <c r="M1449" s="244">
        <v>60</v>
      </c>
      <c r="N1449" s="23" t="s">
        <v>54</v>
      </c>
      <c r="O1449" s="836"/>
      <c r="P1449" s="471"/>
      <c r="Q1449" s="478"/>
      <c r="R1449" s="471"/>
      <c r="S1449" s="484"/>
      <c r="T1449" s="478"/>
    </row>
    <row r="1450" spans="1:20" s="16" customFormat="1" ht="11.1" customHeight="1" x14ac:dyDescent="0.15">
      <c r="A1450" s="247"/>
      <c r="B1450" s="232"/>
      <c r="C1450" s="461"/>
      <c r="D1450" s="462"/>
      <c r="E1450" s="24"/>
      <c r="F1450" s="21"/>
      <c r="G1450" s="22"/>
      <c r="H1450" s="2"/>
      <c r="I1450" s="339"/>
      <c r="J1450" s="322"/>
      <c r="K1450" s="245"/>
      <c r="L1450" s="236"/>
      <c r="M1450" s="542"/>
      <c r="N1450" s="543"/>
      <c r="O1450" s="544"/>
      <c r="Q1450" s="478"/>
      <c r="T1450" s="478"/>
    </row>
    <row r="1451" spans="1:20" s="16" customFormat="1" ht="11.1" customHeight="1" x14ac:dyDescent="0.15">
      <c r="A1451" s="358"/>
      <c r="B1451" s="232"/>
      <c r="C1451" s="469"/>
      <c r="D1451" s="462"/>
      <c r="E1451" s="24"/>
      <c r="F1451" s="21"/>
      <c r="G1451" s="22"/>
      <c r="H1451" s="830"/>
      <c r="I1451" s="339"/>
      <c r="J1451" s="318"/>
      <c r="K1451" s="24"/>
      <c r="L1451" s="2"/>
      <c r="M1451" s="233"/>
      <c r="N1451" s="24"/>
      <c r="O1451" s="319"/>
      <c r="P1451" s="471"/>
      <c r="Q1451" s="478"/>
      <c r="T1451" s="478"/>
    </row>
    <row r="1452" spans="1:20" s="16" customFormat="1" ht="11.1" customHeight="1" x14ac:dyDescent="0.15">
      <c r="A1452" s="440"/>
      <c r="B1452" s="463" t="s">
        <v>1350</v>
      </c>
      <c r="C1452" s="464"/>
      <c r="D1452" s="465">
        <v>27.2</v>
      </c>
      <c r="E1452" s="246" t="s">
        <v>1316</v>
      </c>
      <c r="F1452" s="466"/>
      <c r="G1452" s="835"/>
      <c r="H1452" s="239"/>
      <c r="I1452" s="468"/>
      <c r="J1452" s="324"/>
      <c r="K1452" s="315"/>
      <c r="L1452" s="836"/>
      <c r="M1452" s="244">
        <v>27.2</v>
      </c>
      <c r="N1452" s="23" t="s">
        <v>1316</v>
      </c>
      <c r="O1452" s="836"/>
      <c r="P1452" s="471"/>
      <c r="Q1452" s="478"/>
      <c r="R1452" s="471"/>
      <c r="S1452" s="484"/>
      <c r="T1452" s="478"/>
    </row>
    <row r="1453" spans="1:20" s="16" customFormat="1" ht="11.1" customHeight="1" x14ac:dyDescent="0.15">
      <c r="A1453" s="247"/>
      <c r="B1453" s="232"/>
      <c r="C1453" s="461"/>
      <c r="D1453" s="462"/>
      <c r="E1453" s="24"/>
      <c r="F1453" s="21"/>
      <c r="G1453" s="22"/>
      <c r="H1453" s="2"/>
      <c r="I1453" s="339"/>
      <c r="J1453" s="322"/>
      <c r="K1453" s="245"/>
      <c r="L1453" s="236"/>
      <c r="M1453" s="542"/>
      <c r="N1453" s="543"/>
      <c r="O1453" s="544"/>
      <c r="Q1453" s="478"/>
      <c r="T1453" s="478"/>
    </row>
    <row r="1454" spans="1:20" s="16" customFormat="1" ht="11.1" customHeight="1" x14ac:dyDescent="0.15">
      <c r="A1454" s="358"/>
      <c r="B1454" s="545"/>
      <c r="C1454" s="469"/>
      <c r="D1454" s="462"/>
      <c r="E1454" s="24"/>
      <c r="F1454" s="21"/>
      <c r="G1454" s="22"/>
      <c r="H1454" s="830"/>
      <c r="I1454" s="339"/>
      <c r="J1454" s="318"/>
      <c r="K1454" s="24"/>
      <c r="L1454" s="2"/>
      <c r="M1454" s="233"/>
      <c r="N1454" s="24"/>
      <c r="O1454" s="319"/>
      <c r="Q1454" s="478"/>
      <c r="T1454" s="478"/>
    </row>
    <row r="1455" spans="1:20" s="16" customFormat="1" ht="11.1" customHeight="1" x14ac:dyDescent="0.15">
      <c r="A1455" s="440"/>
      <c r="B1455" s="463" t="s">
        <v>1365</v>
      </c>
      <c r="C1455" s="464" t="s">
        <v>1366</v>
      </c>
      <c r="D1455" s="465">
        <v>18.100000000000001</v>
      </c>
      <c r="E1455" s="246" t="s">
        <v>54</v>
      </c>
      <c r="F1455" s="466"/>
      <c r="G1455" s="835"/>
      <c r="H1455" s="239"/>
      <c r="I1455" s="468"/>
      <c r="J1455" s="324"/>
      <c r="K1455" s="315"/>
      <c r="L1455" s="836"/>
      <c r="M1455" s="244">
        <v>18.100000000000001</v>
      </c>
      <c r="N1455" s="23" t="s">
        <v>54</v>
      </c>
      <c r="O1455" s="836"/>
      <c r="P1455" s="471"/>
      <c r="Q1455" s="478"/>
      <c r="R1455" s="470"/>
      <c r="T1455" s="478"/>
    </row>
    <row r="1456" spans="1:20" s="16" customFormat="1" ht="11.1" customHeight="1" x14ac:dyDescent="0.15">
      <c r="A1456" s="247"/>
      <c r="B1456" s="232"/>
      <c r="C1456" s="461"/>
      <c r="D1456" s="462"/>
      <c r="E1456" s="24"/>
      <c r="F1456" s="21"/>
      <c r="G1456" s="22"/>
      <c r="H1456" s="2"/>
      <c r="I1456" s="339"/>
      <c r="J1456" s="322"/>
      <c r="K1456" s="245"/>
      <c r="L1456" s="236"/>
      <c r="M1456" s="234"/>
      <c r="N1456" s="245"/>
      <c r="O1456" s="323"/>
      <c r="Q1456" s="478"/>
      <c r="T1456" s="478"/>
    </row>
    <row r="1457" spans="1:20" s="16" customFormat="1" ht="11.1" customHeight="1" x14ac:dyDescent="0.15">
      <c r="A1457" s="358"/>
      <c r="B1457" s="545"/>
      <c r="C1457" s="469"/>
      <c r="D1457" s="462"/>
      <c r="E1457" s="24"/>
      <c r="F1457" s="21"/>
      <c r="G1457" s="22"/>
      <c r="H1457" s="830"/>
      <c r="I1457" s="339"/>
      <c r="J1457" s="318"/>
      <c r="K1457" s="24"/>
      <c r="L1457" s="2"/>
      <c r="M1457" s="233"/>
      <c r="N1457" s="24"/>
      <c r="O1457" s="319"/>
      <c r="Q1457" s="478"/>
      <c r="T1457" s="478"/>
    </row>
    <row r="1458" spans="1:20" s="16" customFormat="1" ht="11.1" customHeight="1" x14ac:dyDescent="0.15">
      <c r="A1458" s="440"/>
      <c r="B1458" s="463"/>
      <c r="C1458" s="464"/>
      <c r="D1458" s="465"/>
      <c r="E1458" s="246"/>
      <c r="F1458" s="466"/>
      <c r="G1458" s="835"/>
      <c r="H1458" s="239"/>
      <c r="I1458" s="468"/>
      <c r="J1458" s="838"/>
      <c r="K1458" s="315"/>
      <c r="L1458" s="836"/>
      <c r="M1458" s="317"/>
      <c r="N1458" s="315"/>
      <c r="O1458" s="325"/>
      <c r="P1458" s="471"/>
      <c r="Q1458" s="478"/>
      <c r="R1458" s="470"/>
      <c r="T1458" s="478"/>
    </row>
    <row r="1459" spans="1:20" s="16" customFormat="1" ht="11.1" customHeight="1" x14ac:dyDescent="0.15">
      <c r="A1459" s="247"/>
      <c r="B1459" s="232"/>
      <c r="C1459" s="461"/>
      <c r="D1459" s="462"/>
      <c r="E1459" s="24"/>
      <c r="F1459" s="21"/>
      <c r="G1459" s="22"/>
      <c r="H1459" s="2"/>
      <c r="I1459" s="339"/>
      <c r="J1459" s="322"/>
      <c r="K1459" s="245"/>
      <c r="L1459" s="236"/>
      <c r="M1459" s="234"/>
      <c r="N1459" s="245"/>
      <c r="O1459" s="323"/>
      <c r="Q1459" s="478"/>
      <c r="T1459" s="478"/>
    </row>
    <row r="1460" spans="1:20" s="16" customFormat="1" ht="11.1" customHeight="1" x14ac:dyDescent="0.15">
      <c r="A1460" s="358"/>
      <c r="B1460" s="545"/>
      <c r="C1460" s="469"/>
      <c r="D1460" s="462"/>
      <c r="E1460" s="24"/>
      <c r="F1460" s="21"/>
      <c r="G1460" s="22"/>
      <c r="H1460" s="830"/>
      <c r="I1460" s="339"/>
      <c r="J1460" s="318"/>
      <c r="K1460" s="24"/>
      <c r="L1460" s="2"/>
      <c r="M1460" s="233"/>
      <c r="N1460" s="24"/>
      <c r="O1460" s="319"/>
      <c r="Q1460" s="478"/>
      <c r="T1460" s="478"/>
    </row>
    <row r="1461" spans="1:20" s="16" customFormat="1" ht="11.1" customHeight="1" x14ac:dyDescent="0.15">
      <c r="A1461" s="440"/>
      <c r="B1461" s="463"/>
      <c r="C1461" s="464"/>
      <c r="D1461" s="465"/>
      <c r="E1461" s="246"/>
      <c r="F1461" s="466"/>
      <c r="G1461" s="835"/>
      <c r="H1461" s="239"/>
      <c r="I1461" s="468"/>
      <c r="J1461" s="324"/>
      <c r="K1461" s="315"/>
      <c r="L1461" s="836"/>
      <c r="M1461" s="317"/>
      <c r="N1461" s="315"/>
      <c r="O1461" s="325"/>
      <c r="P1461" s="471"/>
      <c r="Q1461" s="478"/>
      <c r="R1461" s="470"/>
      <c r="T1461" s="478"/>
    </row>
    <row r="1462" spans="1:20" s="16" customFormat="1" ht="11.1" customHeight="1" x14ac:dyDescent="0.15">
      <c r="A1462" s="247"/>
      <c r="B1462" s="232"/>
      <c r="C1462" s="461"/>
      <c r="D1462" s="462"/>
      <c r="E1462" s="24"/>
      <c r="F1462" s="21"/>
      <c r="G1462" s="22"/>
      <c r="H1462" s="2"/>
      <c r="I1462" s="339"/>
      <c r="J1462" s="322"/>
      <c r="K1462" s="245"/>
      <c r="L1462" s="236"/>
      <c r="M1462" s="542"/>
      <c r="N1462" s="543"/>
      <c r="O1462" s="544"/>
      <c r="Q1462" s="478"/>
      <c r="T1462" s="478"/>
    </row>
    <row r="1463" spans="1:20" s="16" customFormat="1" ht="11.1" customHeight="1" x14ac:dyDescent="0.15">
      <c r="A1463" s="358"/>
      <c r="B1463" s="232"/>
      <c r="C1463" s="461"/>
      <c r="D1463" s="462"/>
      <c r="E1463" s="24"/>
      <c r="F1463" s="21"/>
      <c r="G1463" s="22"/>
      <c r="H1463" s="830"/>
      <c r="I1463" s="339"/>
      <c r="J1463" s="318"/>
      <c r="K1463" s="24"/>
      <c r="L1463" s="2"/>
      <c r="M1463" s="233"/>
      <c r="N1463" s="24"/>
      <c r="O1463" s="319"/>
      <c r="Q1463" s="478"/>
      <c r="T1463" s="478"/>
    </row>
    <row r="1464" spans="1:20" s="16" customFormat="1" ht="11.1" customHeight="1" x14ac:dyDescent="0.15">
      <c r="A1464" s="440"/>
      <c r="B1464" s="463"/>
      <c r="C1464" s="474"/>
      <c r="D1464" s="465"/>
      <c r="E1464" s="246"/>
      <c r="F1464" s="466"/>
      <c r="G1464" s="835"/>
      <c r="H1464" s="239"/>
      <c r="I1464" s="468"/>
      <c r="J1464" s="324"/>
      <c r="K1464" s="315"/>
      <c r="L1464" s="836"/>
      <c r="M1464" s="244"/>
      <c r="N1464" s="23"/>
      <c r="O1464" s="321"/>
      <c r="Q1464" s="478"/>
      <c r="T1464" s="478"/>
    </row>
    <row r="1465" spans="1:20" s="16" customFormat="1" ht="11.1" customHeight="1" x14ac:dyDescent="0.15">
      <c r="A1465" s="247"/>
      <c r="B1465" s="232"/>
      <c r="C1465" s="461"/>
      <c r="D1465" s="462"/>
      <c r="E1465" s="24"/>
      <c r="F1465" s="21"/>
      <c r="G1465" s="22"/>
      <c r="H1465" s="2"/>
      <c r="I1465" s="339"/>
      <c r="J1465" s="322"/>
      <c r="K1465" s="245"/>
      <c r="L1465" s="236"/>
      <c r="M1465" s="542"/>
      <c r="N1465" s="543"/>
      <c r="O1465" s="544"/>
      <c r="Q1465" s="478"/>
      <c r="T1465" s="478"/>
    </row>
    <row r="1466" spans="1:20" s="16" customFormat="1" ht="11.1" customHeight="1" x14ac:dyDescent="0.15">
      <c r="A1466" s="358"/>
      <c r="B1466" s="232"/>
      <c r="C1466" s="461"/>
      <c r="D1466" s="462"/>
      <c r="E1466" s="24"/>
      <c r="F1466" s="21"/>
      <c r="G1466" s="22"/>
      <c r="H1466" s="830"/>
      <c r="I1466" s="339"/>
      <c r="J1466" s="318"/>
      <c r="K1466" s="24"/>
      <c r="L1466" s="2"/>
      <c r="M1466" s="233"/>
      <c r="N1466" s="24"/>
      <c r="O1466" s="319"/>
      <c r="Q1466" s="478"/>
      <c r="T1466" s="478"/>
    </row>
    <row r="1467" spans="1:20" s="16" customFormat="1" ht="11.1" customHeight="1" x14ac:dyDescent="0.15">
      <c r="A1467" s="440"/>
      <c r="B1467" s="463"/>
      <c r="C1467" s="464"/>
      <c r="D1467" s="465"/>
      <c r="E1467" s="246"/>
      <c r="F1467" s="466"/>
      <c r="G1467" s="835"/>
      <c r="H1467" s="239"/>
      <c r="I1467" s="468"/>
      <c r="J1467" s="324"/>
      <c r="K1467" s="315"/>
      <c r="L1467" s="836"/>
      <c r="M1467" s="244"/>
      <c r="N1467" s="23"/>
      <c r="O1467" s="321"/>
      <c r="Q1467" s="478"/>
      <c r="T1467" s="478"/>
    </row>
    <row r="1468" spans="1:20" s="16" customFormat="1" ht="11.1" customHeight="1" x14ac:dyDescent="0.15">
      <c r="A1468" s="247"/>
      <c r="B1468" s="232"/>
      <c r="C1468" s="461"/>
      <c r="D1468" s="462"/>
      <c r="E1468" s="24"/>
      <c r="F1468" s="21"/>
      <c r="G1468" s="22"/>
      <c r="H1468" s="2"/>
      <c r="I1468" s="339"/>
      <c r="J1468" s="322"/>
      <c r="K1468" s="245"/>
      <c r="L1468" s="236"/>
      <c r="M1468" s="542"/>
      <c r="N1468" s="543"/>
      <c r="O1468" s="544"/>
      <c r="Q1468" s="478"/>
      <c r="T1468" s="478"/>
    </row>
    <row r="1469" spans="1:20" s="16" customFormat="1" ht="11.1" customHeight="1" x14ac:dyDescent="0.15">
      <c r="A1469" s="358"/>
      <c r="B1469" s="232"/>
      <c r="C1469" s="461"/>
      <c r="D1469" s="462"/>
      <c r="E1469" s="24"/>
      <c r="F1469" s="21"/>
      <c r="G1469" s="22"/>
      <c r="H1469" s="830"/>
      <c r="I1469" s="339"/>
      <c r="J1469" s="318"/>
      <c r="K1469" s="24"/>
      <c r="L1469" s="2"/>
      <c r="M1469" s="233"/>
      <c r="N1469" s="24"/>
      <c r="O1469" s="319"/>
      <c r="Q1469" s="478"/>
      <c r="T1469" s="478"/>
    </row>
    <row r="1470" spans="1:20" s="16" customFormat="1" ht="11.1" customHeight="1" x14ac:dyDescent="0.15">
      <c r="A1470" s="440"/>
      <c r="B1470" s="463"/>
      <c r="C1470" s="464"/>
      <c r="D1470" s="837"/>
      <c r="E1470" s="246"/>
      <c r="F1470" s="466"/>
      <c r="G1470" s="835"/>
      <c r="H1470" s="239"/>
      <c r="I1470" s="468"/>
      <c r="J1470" s="324"/>
      <c r="K1470" s="315"/>
      <c r="L1470" s="836"/>
      <c r="M1470" s="244"/>
      <c r="N1470" s="23"/>
      <c r="O1470" s="321"/>
      <c r="Q1470" s="478"/>
      <c r="T1470" s="478"/>
    </row>
    <row r="1471" spans="1:20" s="16" customFormat="1" ht="11.1" customHeight="1" x14ac:dyDescent="0.15">
      <c r="A1471" s="247"/>
      <c r="B1471" s="232"/>
      <c r="C1471" s="461"/>
      <c r="D1471" s="462"/>
      <c r="E1471" s="24"/>
      <c r="F1471" s="21"/>
      <c r="G1471" s="22"/>
      <c r="H1471" s="2"/>
      <c r="I1471" s="339"/>
      <c r="J1471" s="322"/>
      <c r="K1471" s="245"/>
      <c r="L1471" s="236"/>
      <c r="M1471" s="234"/>
      <c r="N1471" s="235"/>
      <c r="O1471" s="323"/>
      <c r="Q1471" s="478"/>
      <c r="T1471" s="478"/>
    </row>
    <row r="1472" spans="1:20" s="16" customFormat="1" ht="11.1" customHeight="1" x14ac:dyDescent="0.15">
      <c r="A1472" s="358"/>
      <c r="B1472" s="232"/>
      <c r="C1472" s="469"/>
      <c r="D1472" s="462"/>
      <c r="E1472" s="24"/>
      <c r="F1472" s="21"/>
      <c r="G1472" s="22"/>
      <c r="H1472" s="830"/>
      <c r="I1472" s="339"/>
      <c r="J1472" s="318"/>
      <c r="K1472" s="24"/>
      <c r="L1472" s="2"/>
      <c r="M1472" s="233"/>
      <c r="N1472" s="232"/>
      <c r="O1472" s="319"/>
      <c r="Q1472" s="478"/>
      <c r="T1472" s="478"/>
    </row>
    <row r="1473" spans="1:20" s="16" customFormat="1" ht="11.1" customHeight="1" x14ac:dyDescent="0.15">
      <c r="A1473" s="440"/>
      <c r="B1473" s="463"/>
      <c r="C1473" s="464"/>
      <c r="D1473" s="465"/>
      <c r="E1473" s="246"/>
      <c r="F1473" s="466"/>
      <c r="G1473" s="835"/>
      <c r="H1473" s="239"/>
      <c r="I1473" s="468"/>
      <c r="J1473" s="324"/>
      <c r="K1473" s="315"/>
      <c r="L1473" s="836"/>
      <c r="M1473" s="237"/>
      <c r="N1473" s="238"/>
      <c r="O1473" s="330"/>
      <c r="Q1473" s="478"/>
      <c r="T1473" s="478"/>
    </row>
    <row r="1474" spans="1:20" s="16" customFormat="1" ht="11.1" customHeight="1" x14ac:dyDescent="0.15">
      <c r="A1474" s="247"/>
      <c r="B1474" s="232"/>
      <c r="C1474" s="461"/>
      <c r="D1474" s="462"/>
      <c r="E1474" s="24"/>
      <c r="F1474" s="21"/>
      <c r="G1474" s="22"/>
      <c r="H1474" s="2"/>
      <c r="I1474" s="339"/>
      <c r="J1474" s="322"/>
      <c r="K1474" s="245"/>
      <c r="L1474" s="236"/>
      <c r="M1474" s="234"/>
      <c r="N1474" s="235"/>
      <c r="O1474" s="323"/>
      <c r="Q1474" s="478"/>
      <c r="T1474" s="478"/>
    </row>
    <row r="1475" spans="1:20" s="16" customFormat="1" ht="11.1" customHeight="1" x14ac:dyDescent="0.15">
      <c r="A1475" s="358"/>
      <c r="B1475" s="232"/>
      <c r="C1475" s="469"/>
      <c r="D1475" s="462"/>
      <c r="E1475" s="24"/>
      <c r="F1475" s="21"/>
      <c r="G1475" s="22"/>
      <c r="H1475" s="830"/>
      <c r="I1475" s="339"/>
      <c r="J1475" s="318"/>
      <c r="K1475" s="24"/>
      <c r="L1475" s="2"/>
      <c r="M1475" s="233"/>
      <c r="N1475" s="232"/>
      <c r="O1475" s="319"/>
      <c r="Q1475" s="478"/>
      <c r="T1475" s="478"/>
    </row>
    <row r="1476" spans="1:20" s="16" customFormat="1" ht="11.1" customHeight="1" x14ac:dyDescent="0.15">
      <c r="A1476" s="440"/>
      <c r="B1476" s="463"/>
      <c r="C1476" s="464"/>
      <c r="D1476" s="465"/>
      <c r="E1476" s="246"/>
      <c r="F1476" s="466"/>
      <c r="G1476" s="835"/>
      <c r="H1476" s="239"/>
      <c r="I1476" s="468"/>
      <c r="J1476" s="324"/>
      <c r="K1476" s="315"/>
      <c r="L1476" s="836"/>
      <c r="M1476" s="237"/>
      <c r="N1476" s="238"/>
      <c r="O1476" s="330"/>
      <c r="Q1476" s="478"/>
      <c r="T1476" s="478"/>
    </row>
    <row r="1477" spans="1:20" s="16" customFormat="1" ht="11.1" customHeight="1" x14ac:dyDescent="0.15">
      <c r="A1477" s="247"/>
      <c r="B1477" s="791"/>
      <c r="C1477" s="461"/>
      <c r="D1477" s="462"/>
      <c r="E1477" s="24"/>
      <c r="F1477" s="21"/>
      <c r="G1477" s="22"/>
      <c r="H1477" s="2"/>
      <c r="I1477" s="339"/>
      <c r="J1477" s="322"/>
      <c r="K1477" s="245"/>
      <c r="L1477" s="236"/>
      <c r="M1477" s="234"/>
      <c r="N1477" s="235"/>
      <c r="O1477" s="323"/>
      <c r="Q1477" s="478"/>
      <c r="T1477" s="478"/>
    </row>
    <row r="1478" spans="1:20" s="16" customFormat="1" ht="11.1" customHeight="1" x14ac:dyDescent="0.15">
      <c r="A1478" s="358"/>
      <c r="B1478" s="445"/>
      <c r="C1478" s="443"/>
      <c r="D1478" s="435"/>
      <c r="E1478" s="387"/>
      <c r="F1478" s="388"/>
      <c r="G1478" s="389"/>
      <c r="H1478" s="390"/>
      <c r="I1478" s="391"/>
      <c r="J1478" s="427"/>
      <c r="K1478" s="387"/>
      <c r="L1478" s="389"/>
      <c r="M1478" s="398"/>
      <c r="N1478" s="359"/>
      <c r="O1478" s="482"/>
      <c r="Q1478" s="478"/>
      <c r="T1478" s="478"/>
    </row>
    <row r="1479" spans="1:20" s="16" customFormat="1" ht="11.1" customHeight="1" x14ac:dyDescent="0.15">
      <c r="A1479" s="440"/>
      <c r="B1479" s="463"/>
      <c r="C1479" s="464"/>
      <c r="D1479" s="465"/>
      <c r="E1479" s="246"/>
      <c r="F1479" s="466"/>
      <c r="G1479" s="835"/>
      <c r="H1479" s="239"/>
      <c r="I1479" s="468"/>
      <c r="J1479" s="324"/>
      <c r="K1479" s="315"/>
      <c r="L1479" s="836"/>
      <c r="M1479" s="237"/>
      <c r="N1479" s="238"/>
      <c r="O1479" s="330"/>
      <c r="Q1479" s="478"/>
      <c r="T1479" s="478"/>
    </row>
    <row r="1480" spans="1:20" s="16" customFormat="1" ht="11.1" customHeight="1" x14ac:dyDescent="0.15">
      <c r="A1480" s="441"/>
      <c r="B1480" s="442"/>
      <c r="C1480" s="443"/>
      <c r="D1480" s="435"/>
      <c r="E1480" s="387"/>
      <c r="F1480" s="388"/>
      <c r="G1480" s="389"/>
      <c r="H1480" s="444"/>
      <c r="I1480" s="391"/>
      <c r="J1480" s="427"/>
      <c r="K1480" s="387"/>
      <c r="L1480" s="390"/>
      <c r="M1480" s="398"/>
      <c r="N1480" s="359"/>
      <c r="O1480" s="399"/>
      <c r="Q1480" s="478"/>
      <c r="T1480" s="478"/>
    </row>
    <row r="1481" spans="1:20" s="16" customFormat="1" ht="11.1" customHeight="1" x14ac:dyDescent="0.15">
      <c r="A1481" s="247"/>
      <c r="B1481" s="445"/>
      <c r="C1481" s="443"/>
      <c r="D1481" s="435"/>
      <c r="E1481" s="387"/>
      <c r="F1481" s="388"/>
      <c r="G1481" s="389"/>
      <c r="H1481" s="390"/>
      <c r="I1481" s="391"/>
      <c r="J1481" s="427"/>
      <c r="K1481" s="387"/>
      <c r="L1481" s="389"/>
      <c r="M1481" s="398"/>
      <c r="N1481" s="359"/>
      <c r="O1481" s="482"/>
      <c r="P1481" s="478">
        <v>0</v>
      </c>
      <c r="Q1481" s="478"/>
      <c r="T1481" s="478"/>
    </row>
    <row r="1482" spans="1:20" s="16" customFormat="1" ht="11.1" customHeight="1" x14ac:dyDescent="0.15">
      <c r="A1482" s="448"/>
      <c r="B1482" s="449"/>
      <c r="C1482" s="450"/>
      <c r="D1482" s="451"/>
      <c r="E1482" s="452"/>
      <c r="F1482" s="453"/>
      <c r="G1482" s="454"/>
      <c r="H1482" s="455"/>
      <c r="I1482" s="456"/>
      <c r="J1482" s="457"/>
      <c r="K1482" s="452"/>
      <c r="L1482" s="455"/>
      <c r="M1482" s="458"/>
      <c r="N1482" s="459"/>
      <c r="O1482" s="460"/>
      <c r="Q1482" s="478"/>
      <c r="T1482" s="478"/>
    </row>
    <row r="1483" spans="1:20" s="3" customFormat="1" ht="13.5" x14ac:dyDescent="0.15">
      <c r="A1483" s="1"/>
      <c r="B1483" s="2"/>
      <c r="C1483" s="240"/>
      <c r="D1483" s="4"/>
      <c r="E1483" s="5"/>
      <c r="F1483" s="6"/>
      <c r="G1483" s="7"/>
      <c r="H1483" s="8"/>
      <c r="I1483" s="9"/>
      <c r="K1483" s="5"/>
      <c r="N1483" s="8" t="s">
        <v>581</v>
      </c>
      <c r="O1483" s="5">
        <v>30</v>
      </c>
      <c r="P1483" s="472"/>
      <c r="Q1483" s="476"/>
      <c r="T1483" s="476"/>
    </row>
    <row r="1484" spans="1:20" s="10" customFormat="1" ht="30" customHeight="1" x14ac:dyDescent="0.15">
      <c r="A1484" s="1089" t="s">
        <v>1800</v>
      </c>
      <c r="B1484" s="1090"/>
      <c r="C1484" s="1090"/>
      <c r="D1484" s="1090"/>
      <c r="E1484" s="1090"/>
      <c r="F1484" s="1090"/>
      <c r="G1484" s="1090"/>
      <c r="H1484" s="1090"/>
      <c r="I1484" s="1090"/>
      <c r="J1484" s="1090"/>
      <c r="K1484" s="1090"/>
      <c r="L1484" s="1090"/>
      <c r="M1484" s="1090"/>
      <c r="N1484" s="1090"/>
      <c r="O1484" s="1091"/>
      <c r="P1484" s="473"/>
      <c r="Q1484" s="477"/>
      <c r="T1484" s="477"/>
    </row>
    <row r="1485" spans="1:20" s="10" customFormat="1" ht="13.5" customHeight="1" x14ac:dyDescent="0.15">
      <c r="A1485" s="274"/>
      <c r="B1485" s="27" t="s">
        <v>1828</v>
      </c>
      <c r="C1485" s="275"/>
      <c r="D1485" s="275"/>
      <c r="E1485" s="275"/>
      <c r="F1485" s="275"/>
      <c r="G1485" s="275"/>
      <c r="H1485" s="275"/>
      <c r="I1485" s="275"/>
      <c r="J1485" s="275"/>
      <c r="K1485" s="275"/>
      <c r="L1485" s="275"/>
      <c r="M1485" s="275"/>
      <c r="N1485" s="275"/>
      <c r="O1485" s="276"/>
      <c r="P1485" s="473"/>
      <c r="Q1485" s="477"/>
      <c r="T1485" s="477"/>
    </row>
    <row r="1486" spans="1:20" s="10" customFormat="1" ht="15.95" customHeight="1" x14ac:dyDescent="0.15">
      <c r="A1486" s="1092" t="s">
        <v>6</v>
      </c>
      <c r="B1486" s="1095" t="s">
        <v>34</v>
      </c>
      <c r="C1486" s="1098" t="s">
        <v>9</v>
      </c>
      <c r="D1486" s="1101" t="s">
        <v>1850</v>
      </c>
      <c r="E1486" s="1102"/>
      <c r="F1486" s="1102"/>
      <c r="G1486" s="1102"/>
      <c r="H1486" s="1102"/>
      <c r="I1486" s="1103"/>
      <c r="J1486" s="1101" t="s">
        <v>1851</v>
      </c>
      <c r="K1486" s="1102"/>
      <c r="L1486" s="1107"/>
      <c r="M1486" s="1109" t="s">
        <v>1852</v>
      </c>
      <c r="N1486" s="1102"/>
      <c r="O1486" s="1103"/>
      <c r="P1486" s="473"/>
      <c r="Q1486" s="477"/>
      <c r="T1486" s="477"/>
    </row>
    <row r="1487" spans="1:20" s="10" customFormat="1" ht="15.95" customHeight="1" x14ac:dyDescent="0.15">
      <c r="A1487" s="1093"/>
      <c r="B1487" s="1096"/>
      <c r="C1487" s="1099"/>
      <c r="D1487" s="1104"/>
      <c r="E1487" s="1105"/>
      <c r="F1487" s="1105"/>
      <c r="G1487" s="1105"/>
      <c r="H1487" s="1105"/>
      <c r="I1487" s="1106"/>
      <c r="J1487" s="1104"/>
      <c r="K1487" s="1105"/>
      <c r="L1487" s="1108"/>
      <c r="M1487" s="1110"/>
      <c r="N1487" s="1105"/>
      <c r="O1487" s="1106"/>
      <c r="P1487" s="473"/>
      <c r="Q1487" s="477"/>
      <c r="T1487" s="477"/>
    </row>
    <row r="1488" spans="1:20" s="3" customFormat="1" ht="15.95" customHeight="1" x14ac:dyDescent="0.15">
      <c r="A1488" s="1094"/>
      <c r="B1488" s="1097"/>
      <c r="C1488" s="1100"/>
      <c r="D1488" s="334" t="s">
        <v>4</v>
      </c>
      <c r="E1488" s="296" t="s">
        <v>5</v>
      </c>
      <c r="F1488" s="297"/>
      <c r="G1488" s="298"/>
      <c r="H1488" s="1111"/>
      <c r="I1488" s="1112"/>
      <c r="J1488" s="326" t="s">
        <v>4</v>
      </c>
      <c r="K1488" s="296" t="s">
        <v>5</v>
      </c>
      <c r="L1488" s="299"/>
      <c r="M1488" s="300" t="s">
        <v>4</v>
      </c>
      <c r="N1488" s="296" t="s">
        <v>5</v>
      </c>
      <c r="O1488" s="327"/>
      <c r="P1488" s="472"/>
      <c r="Q1488" s="476"/>
      <c r="T1488" s="476"/>
    </row>
    <row r="1489" spans="1:20" s="16" customFormat="1" ht="11.1" customHeight="1" x14ac:dyDescent="0.15">
      <c r="A1489" s="66"/>
      <c r="B1489" s="232"/>
      <c r="C1489" s="461"/>
      <c r="D1489" s="462"/>
      <c r="E1489" s="24"/>
      <c r="F1489" s="21"/>
      <c r="G1489" s="22"/>
      <c r="H1489" s="2"/>
      <c r="I1489" s="339"/>
      <c r="J1489" s="322"/>
      <c r="K1489" s="245"/>
      <c r="L1489" s="236"/>
      <c r="M1489" s="234"/>
      <c r="N1489" s="245"/>
      <c r="O1489" s="323"/>
      <c r="Q1489" s="478"/>
      <c r="T1489" s="478"/>
    </row>
    <row r="1490" spans="1:20" s="16" customFormat="1" ht="11.1" customHeight="1" x14ac:dyDescent="0.15">
      <c r="A1490" s="481"/>
      <c r="B1490" s="232"/>
      <c r="C1490" s="461"/>
      <c r="D1490" s="462"/>
      <c r="E1490" s="24"/>
      <c r="F1490" s="21"/>
      <c r="G1490" s="22"/>
      <c r="H1490" s="2"/>
      <c r="I1490" s="339"/>
      <c r="J1490" s="318"/>
      <c r="K1490" s="24"/>
      <c r="L1490" s="2"/>
      <c r="M1490" s="233"/>
      <c r="N1490" s="24"/>
      <c r="O1490" s="319"/>
      <c r="Q1490" s="478"/>
      <c r="T1490" s="478"/>
    </row>
    <row r="1491" spans="1:20" s="16" customFormat="1" ht="11.1" customHeight="1" x14ac:dyDescent="0.15">
      <c r="A1491" s="360" t="s">
        <v>1351</v>
      </c>
      <c r="B1491" s="361" t="s">
        <v>1352</v>
      </c>
      <c r="C1491" s="474"/>
      <c r="D1491" s="465"/>
      <c r="E1491" s="246"/>
      <c r="F1491" s="466"/>
      <c r="G1491" s="467"/>
      <c r="H1491" s="239"/>
      <c r="I1491" s="468"/>
      <c r="J1491" s="324"/>
      <c r="K1491" s="315"/>
      <c r="L1491" s="316"/>
      <c r="M1491" s="317"/>
      <c r="N1491" s="315"/>
      <c r="O1491" s="325"/>
      <c r="P1491" s="471"/>
      <c r="Q1491" s="478"/>
      <c r="R1491" s="470"/>
      <c r="T1491" s="478"/>
    </row>
    <row r="1492" spans="1:20" s="16" customFormat="1" ht="11.1" customHeight="1" x14ac:dyDescent="0.15">
      <c r="A1492" s="247"/>
      <c r="B1492" s="232"/>
      <c r="C1492" s="461"/>
      <c r="D1492" s="462"/>
      <c r="E1492" s="24"/>
      <c r="F1492" s="21"/>
      <c r="G1492" s="22"/>
      <c r="H1492" s="2"/>
      <c r="I1492" s="339"/>
      <c r="J1492" s="322"/>
      <c r="K1492" s="245"/>
      <c r="L1492" s="236"/>
      <c r="M1492" s="542"/>
      <c r="N1492" s="543"/>
      <c r="O1492" s="544"/>
      <c r="Q1492" s="478"/>
      <c r="T1492" s="478"/>
    </row>
    <row r="1493" spans="1:20" s="16" customFormat="1" ht="11.1" customHeight="1" x14ac:dyDescent="0.15">
      <c r="A1493" s="358"/>
      <c r="B1493" s="232"/>
      <c r="C1493" s="469" t="s">
        <v>1355</v>
      </c>
      <c r="D1493" s="462"/>
      <c r="E1493" s="24"/>
      <c r="F1493" s="21"/>
      <c r="G1493" s="22"/>
      <c r="H1493" s="830"/>
      <c r="I1493" s="339"/>
      <c r="J1493" s="318"/>
      <c r="K1493" s="24"/>
      <c r="L1493" s="2"/>
      <c r="M1493" s="233"/>
      <c r="N1493" s="24"/>
      <c r="O1493" s="319"/>
      <c r="P1493" s="471"/>
      <c r="Q1493" s="478"/>
      <c r="T1493" s="478"/>
    </row>
    <row r="1494" spans="1:20" s="16" customFormat="1" ht="11.1" customHeight="1" x14ac:dyDescent="0.15">
      <c r="A1494" s="440"/>
      <c r="B1494" s="463" t="s">
        <v>982</v>
      </c>
      <c r="C1494" s="464" t="s">
        <v>1356</v>
      </c>
      <c r="D1494" s="465">
        <v>26.5</v>
      </c>
      <c r="E1494" s="246" t="s">
        <v>1316</v>
      </c>
      <c r="F1494" s="466"/>
      <c r="G1494" s="835"/>
      <c r="H1494" s="239"/>
      <c r="I1494" s="468"/>
      <c r="J1494" s="324">
        <v>26.5</v>
      </c>
      <c r="K1494" s="315" t="s">
        <v>1316</v>
      </c>
      <c r="L1494" s="321"/>
      <c r="M1494" s="244"/>
      <c r="N1494" s="23"/>
      <c r="O1494" s="836"/>
      <c r="P1494" s="471"/>
      <c r="Q1494" s="478"/>
      <c r="R1494" s="471"/>
      <c r="S1494" s="484"/>
      <c r="T1494" s="478"/>
    </row>
    <row r="1495" spans="1:20" s="16" customFormat="1" ht="11.1" customHeight="1" x14ac:dyDescent="0.15">
      <c r="A1495" s="247"/>
      <c r="B1495" s="232"/>
      <c r="C1495" s="461"/>
      <c r="D1495" s="462"/>
      <c r="E1495" s="24"/>
      <c r="F1495" s="21"/>
      <c r="G1495" s="22"/>
      <c r="H1495" s="2"/>
      <c r="I1495" s="339"/>
      <c r="J1495" s="322"/>
      <c r="K1495" s="245"/>
      <c r="L1495" s="236"/>
      <c r="M1495" s="542"/>
      <c r="N1495" s="543"/>
      <c r="O1495" s="544"/>
      <c r="Q1495" s="478"/>
      <c r="T1495" s="478"/>
    </row>
    <row r="1496" spans="1:20" s="16" customFormat="1" ht="11.1" customHeight="1" x14ac:dyDescent="0.15">
      <c r="A1496" s="358"/>
      <c r="B1496" s="232"/>
      <c r="C1496" s="469"/>
      <c r="D1496" s="462"/>
      <c r="E1496" s="24"/>
      <c r="F1496" s="21"/>
      <c r="G1496" s="22"/>
      <c r="H1496" s="830"/>
      <c r="I1496" s="339"/>
      <c r="J1496" s="318"/>
      <c r="K1496" s="24"/>
      <c r="L1496" s="2"/>
      <c r="M1496" s="233"/>
      <c r="N1496" s="24"/>
      <c r="O1496" s="319"/>
      <c r="P1496" s="471"/>
      <c r="Q1496" s="478"/>
      <c r="T1496" s="478"/>
    </row>
    <row r="1497" spans="1:20" s="16" customFormat="1" ht="11.1" customHeight="1" x14ac:dyDescent="0.15">
      <c r="A1497" s="440"/>
      <c r="B1497" s="463" t="s">
        <v>1357</v>
      </c>
      <c r="C1497" s="464" t="s">
        <v>1358</v>
      </c>
      <c r="D1497" s="465">
        <v>17.7</v>
      </c>
      <c r="E1497" s="246" t="s">
        <v>1316</v>
      </c>
      <c r="F1497" s="466"/>
      <c r="G1497" s="835"/>
      <c r="H1497" s="239"/>
      <c r="I1497" s="468"/>
      <c r="J1497" s="324">
        <v>17.7</v>
      </c>
      <c r="K1497" s="315" t="s">
        <v>1316</v>
      </c>
      <c r="L1497" s="321"/>
      <c r="M1497" s="244"/>
      <c r="N1497" s="23"/>
      <c r="O1497" s="836"/>
      <c r="P1497" s="471"/>
      <c r="Q1497" s="478"/>
      <c r="R1497" s="471"/>
      <c r="S1497" s="484"/>
      <c r="T1497" s="478"/>
    </row>
    <row r="1498" spans="1:20" s="16" customFormat="1" ht="11.1" customHeight="1" x14ac:dyDescent="0.15">
      <c r="A1498" s="247"/>
      <c r="B1498" s="232"/>
      <c r="C1498" s="461"/>
      <c r="D1498" s="462"/>
      <c r="E1498" s="24"/>
      <c r="F1498" s="21"/>
      <c r="G1498" s="22"/>
      <c r="H1498" s="2"/>
      <c r="I1498" s="339"/>
      <c r="J1498" s="322"/>
      <c r="K1498" s="245"/>
      <c r="L1498" s="236"/>
      <c r="M1498" s="542"/>
      <c r="N1498" s="543"/>
      <c r="O1498" s="544"/>
      <c r="Q1498" s="478"/>
      <c r="T1498" s="478"/>
    </row>
    <row r="1499" spans="1:20" s="16" customFormat="1" ht="11.1" customHeight="1" x14ac:dyDescent="0.15">
      <c r="A1499" s="358"/>
      <c r="B1499" s="232"/>
      <c r="C1499" s="469"/>
      <c r="D1499" s="462"/>
      <c r="E1499" s="24"/>
      <c r="F1499" s="21"/>
      <c r="G1499" s="22"/>
      <c r="H1499" s="830"/>
      <c r="I1499" s="339"/>
      <c r="J1499" s="318"/>
      <c r="K1499" s="24"/>
      <c r="L1499" s="2"/>
      <c r="M1499" s="233"/>
      <c r="N1499" s="24"/>
      <c r="O1499" s="319"/>
      <c r="P1499" s="471"/>
      <c r="Q1499" s="478"/>
      <c r="T1499" s="478"/>
    </row>
    <row r="1500" spans="1:20" s="16" customFormat="1" ht="11.1" customHeight="1" x14ac:dyDescent="0.15">
      <c r="A1500" s="440"/>
      <c r="B1500" s="463" t="s">
        <v>1359</v>
      </c>
      <c r="C1500" s="464" t="s">
        <v>1360</v>
      </c>
      <c r="D1500" s="465">
        <v>8.6999999999999993</v>
      </c>
      <c r="E1500" s="246" t="s">
        <v>1316</v>
      </c>
      <c r="F1500" s="466"/>
      <c r="G1500" s="835"/>
      <c r="H1500" s="239"/>
      <c r="I1500" s="468"/>
      <c r="J1500" s="324">
        <v>8.6999999999999993</v>
      </c>
      <c r="K1500" s="315" t="s">
        <v>1316</v>
      </c>
      <c r="L1500" s="321"/>
      <c r="M1500" s="244"/>
      <c r="N1500" s="23"/>
      <c r="O1500" s="836"/>
      <c r="P1500" s="471"/>
      <c r="Q1500" s="478"/>
      <c r="R1500" s="471"/>
      <c r="S1500" s="484"/>
      <c r="T1500" s="478"/>
    </row>
    <row r="1501" spans="1:20" s="16" customFormat="1" ht="11.1" customHeight="1" x14ac:dyDescent="0.15">
      <c r="A1501" s="247"/>
      <c r="B1501" s="232"/>
      <c r="C1501" s="461" t="s">
        <v>1362</v>
      </c>
      <c r="D1501" s="462"/>
      <c r="E1501" s="24"/>
      <c r="F1501" s="21"/>
      <c r="G1501" s="22"/>
      <c r="H1501" s="2"/>
      <c r="I1501" s="339"/>
      <c r="J1501" s="322"/>
      <c r="K1501" s="245"/>
      <c r="L1501" s="236"/>
      <c r="M1501" s="542"/>
      <c r="N1501" s="543"/>
      <c r="O1501" s="544"/>
      <c r="Q1501" s="478"/>
      <c r="T1501" s="478"/>
    </row>
    <row r="1502" spans="1:20" s="16" customFormat="1" ht="11.1" customHeight="1" x14ac:dyDescent="0.15">
      <c r="A1502" s="358"/>
      <c r="B1502" s="232"/>
      <c r="C1502" s="469" t="s">
        <v>1361</v>
      </c>
      <c r="D1502" s="462"/>
      <c r="E1502" s="24"/>
      <c r="F1502" s="21"/>
      <c r="G1502" s="22"/>
      <c r="H1502" s="830"/>
      <c r="I1502" s="339"/>
      <c r="J1502" s="318"/>
      <c r="K1502" s="24"/>
      <c r="L1502" s="2"/>
      <c r="M1502" s="233"/>
      <c r="N1502" s="24"/>
      <c r="O1502" s="319"/>
      <c r="P1502" s="471"/>
      <c r="Q1502" s="478"/>
      <c r="T1502" s="478"/>
    </row>
    <row r="1503" spans="1:20" s="16" customFormat="1" ht="11.1" customHeight="1" x14ac:dyDescent="0.15">
      <c r="A1503" s="440"/>
      <c r="B1503" s="463" t="s">
        <v>601</v>
      </c>
      <c r="C1503" s="464" t="s">
        <v>602</v>
      </c>
      <c r="D1503" s="465"/>
      <c r="E1503" s="246"/>
      <c r="F1503" s="466"/>
      <c r="G1503" s="835"/>
      <c r="H1503" s="239"/>
      <c r="I1503" s="468"/>
      <c r="J1503" s="324"/>
      <c r="K1503" s="315"/>
      <c r="L1503" s="835"/>
      <c r="M1503" s="244"/>
      <c r="N1503" s="23"/>
      <c r="O1503" s="836"/>
      <c r="P1503" s="471"/>
      <c r="Q1503" s="478"/>
      <c r="R1503" s="471"/>
      <c r="S1503" s="484"/>
      <c r="T1503" s="478"/>
    </row>
    <row r="1504" spans="1:20" s="16" customFormat="1" ht="11.1" customHeight="1" x14ac:dyDescent="0.15">
      <c r="A1504" s="247"/>
      <c r="B1504" s="232"/>
      <c r="C1504" s="461"/>
      <c r="D1504" s="462"/>
      <c r="E1504" s="24"/>
      <c r="F1504" s="21"/>
      <c r="G1504" s="22"/>
      <c r="H1504" s="2"/>
      <c r="I1504" s="339"/>
      <c r="J1504" s="322"/>
      <c r="K1504" s="245"/>
      <c r="L1504" s="236"/>
      <c r="M1504" s="234"/>
      <c r="N1504" s="245"/>
      <c r="O1504" s="323"/>
      <c r="Q1504" s="478"/>
      <c r="T1504" s="478"/>
    </row>
    <row r="1505" spans="1:20" s="16" customFormat="1" ht="11.1" customHeight="1" x14ac:dyDescent="0.15">
      <c r="A1505" s="358"/>
      <c r="B1505" s="545"/>
      <c r="C1505" s="469"/>
      <c r="D1505" s="462"/>
      <c r="E1505" s="24"/>
      <c r="F1505" s="21"/>
      <c r="G1505" s="22"/>
      <c r="H1505" s="830"/>
      <c r="I1505" s="339"/>
      <c r="J1505" s="318"/>
      <c r="K1505" s="24"/>
      <c r="L1505" s="2"/>
      <c r="M1505" s="233"/>
      <c r="N1505" s="24"/>
      <c r="O1505" s="319"/>
      <c r="Q1505" s="478"/>
      <c r="T1505" s="478"/>
    </row>
    <row r="1506" spans="1:20" s="16" customFormat="1" ht="11.1" customHeight="1" x14ac:dyDescent="0.15">
      <c r="A1506" s="440"/>
      <c r="B1506" s="463" t="s">
        <v>1363</v>
      </c>
      <c r="C1506" s="464" t="s">
        <v>1364</v>
      </c>
      <c r="D1506" s="465">
        <v>1.3</v>
      </c>
      <c r="E1506" s="246" t="s">
        <v>1316</v>
      </c>
      <c r="F1506" s="466"/>
      <c r="G1506" s="835"/>
      <c r="H1506" s="239"/>
      <c r="I1506" s="468"/>
      <c r="J1506" s="324">
        <v>1.3</v>
      </c>
      <c r="K1506" s="315" t="s">
        <v>1316</v>
      </c>
      <c r="L1506" s="321"/>
      <c r="M1506" s="317"/>
      <c r="N1506" s="315"/>
      <c r="O1506" s="325"/>
      <c r="P1506" s="471"/>
      <c r="Q1506" s="478"/>
      <c r="R1506" s="470"/>
      <c r="T1506" s="478"/>
    </row>
    <row r="1507" spans="1:20" s="16" customFormat="1" ht="11.1" customHeight="1" x14ac:dyDescent="0.15">
      <c r="A1507" s="247"/>
      <c r="B1507" s="232"/>
      <c r="C1507" s="461"/>
      <c r="D1507" s="462"/>
      <c r="E1507" s="24"/>
      <c r="F1507" s="21"/>
      <c r="G1507" s="22"/>
      <c r="H1507" s="2"/>
      <c r="I1507" s="339"/>
      <c r="J1507" s="322"/>
      <c r="K1507" s="245"/>
      <c r="L1507" s="236"/>
      <c r="M1507" s="234"/>
      <c r="N1507" s="245"/>
      <c r="O1507" s="323"/>
      <c r="Q1507" s="478"/>
      <c r="T1507" s="478"/>
    </row>
    <row r="1508" spans="1:20" s="16" customFormat="1" ht="11.1" customHeight="1" x14ac:dyDescent="0.15">
      <c r="A1508" s="358"/>
      <c r="B1508" s="545"/>
      <c r="C1508" s="469"/>
      <c r="D1508" s="462"/>
      <c r="E1508" s="24"/>
      <c r="F1508" s="21"/>
      <c r="G1508" s="22"/>
      <c r="H1508" s="830"/>
      <c r="I1508" s="339"/>
      <c r="J1508" s="318"/>
      <c r="K1508" s="24"/>
      <c r="L1508" s="2"/>
      <c r="M1508" s="233"/>
      <c r="N1508" s="24"/>
      <c r="O1508" s="319"/>
      <c r="Q1508" s="478"/>
      <c r="T1508" s="478"/>
    </row>
    <row r="1509" spans="1:20" s="16" customFormat="1" ht="11.1" customHeight="1" x14ac:dyDescent="0.15">
      <c r="A1509" s="440"/>
      <c r="B1509" s="463" t="s">
        <v>1304</v>
      </c>
      <c r="C1509" s="464" t="s">
        <v>604</v>
      </c>
      <c r="D1509" s="465">
        <v>132</v>
      </c>
      <c r="E1509" s="246" t="s">
        <v>1367</v>
      </c>
      <c r="F1509" s="466"/>
      <c r="G1509" s="835"/>
      <c r="H1509" s="239"/>
      <c r="I1509" s="468"/>
      <c r="J1509" s="838">
        <v>132</v>
      </c>
      <c r="K1509" s="315" t="s">
        <v>1759</v>
      </c>
      <c r="L1509" s="321"/>
      <c r="M1509" s="317"/>
      <c r="N1509" s="315"/>
      <c r="O1509" s="325"/>
      <c r="P1509" s="471"/>
      <c r="Q1509" s="478"/>
      <c r="R1509" s="470"/>
      <c r="T1509" s="478"/>
    </row>
    <row r="1510" spans="1:20" s="16" customFormat="1" ht="11.1" customHeight="1" x14ac:dyDescent="0.15">
      <c r="A1510" s="247"/>
      <c r="B1510" s="232"/>
      <c r="C1510" s="461"/>
      <c r="D1510" s="462"/>
      <c r="E1510" s="24"/>
      <c r="F1510" s="21"/>
      <c r="G1510" s="22"/>
      <c r="H1510" s="2"/>
      <c r="I1510" s="339"/>
      <c r="J1510" s="322"/>
      <c r="K1510" s="245"/>
      <c r="L1510" s="236"/>
      <c r="M1510" s="234"/>
      <c r="N1510" s="245"/>
      <c r="O1510" s="323"/>
      <c r="Q1510" s="478"/>
      <c r="T1510" s="478"/>
    </row>
    <row r="1511" spans="1:20" s="16" customFormat="1" ht="11.1" customHeight="1" x14ac:dyDescent="0.15">
      <c r="A1511" s="358"/>
      <c r="B1511" s="545"/>
      <c r="C1511" s="469"/>
      <c r="D1511" s="462"/>
      <c r="E1511" s="24"/>
      <c r="F1511" s="21"/>
      <c r="G1511" s="22"/>
      <c r="H1511" s="830"/>
      <c r="I1511" s="339"/>
      <c r="J1511" s="318"/>
      <c r="K1511" s="24"/>
      <c r="L1511" s="2"/>
      <c r="M1511" s="233"/>
      <c r="N1511" s="24"/>
      <c r="O1511" s="319"/>
      <c r="Q1511" s="478"/>
      <c r="T1511" s="478"/>
    </row>
    <row r="1512" spans="1:20" s="16" customFormat="1" ht="11.1" customHeight="1" x14ac:dyDescent="0.15">
      <c r="A1512" s="440"/>
      <c r="B1512" s="463" t="s">
        <v>1304</v>
      </c>
      <c r="C1512" s="464" t="s">
        <v>1306</v>
      </c>
      <c r="D1512" s="465">
        <v>32.700000000000003</v>
      </c>
      <c r="E1512" s="246" t="s">
        <v>1367</v>
      </c>
      <c r="F1512" s="466"/>
      <c r="G1512" s="835"/>
      <c r="H1512" s="239"/>
      <c r="I1512" s="468"/>
      <c r="J1512" s="324">
        <v>32.700000000000003</v>
      </c>
      <c r="K1512" s="315" t="s">
        <v>1759</v>
      </c>
      <c r="L1512" s="321"/>
      <c r="M1512" s="317"/>
      <c r="N1512" s="315"/>
      <c r="O1512" s="325"/>
      <c r="P1512" s="471"/>
      <c r="Q1512" s="478"/>
      <c r="R1512" s="470"/>
      <c r="T1512" s="478"/>
    </row>
    <row r="1513" spans="1:20" s="16" customFormat="1" ht="11.1" customHeight="1" x14ac:dyDescent="0.15">
      <c r="A1513" s="247"/>
      <c r="B1513" s="232"/>
      <c r="C1513" s="461"/>
      <c r="D1513" s="462"/>
      <c r="E1513" s="24"/>
      <c r="F1513" s="21"/>
      <c r="G1513" s="22"/>
      <c r="H1513" s="2"/>
      <c r="I1513" s="339"/>
      <c r="J1513" s="322"/>
      <c r="K1513" s="245"/>
      <c r="L1513" s="236"/>
      <c r="M1513" s="542"/>
      <c r="N1513" s="543"/>
      <c r="O1513" s="544"/>
      <c r="Q1513" s="478"/>
      <c r="T1513" s="478"/>
    </row>
    <row r="1514" spans="1:20" s="16" customFormat="1" ht="11.1" customHeight="1" x14ac:dyDescent="0.15">
      <c r="A1514" s="358"/>
      <c r="B1514" s="232"/>
      <c r="C1514" s="461" t="s">
        <v>606</v>
      </c>
      <c r="D1514" s="462"/>
      <c r="E1514" s="24"/>
      <c r="F1514" s="21"/>
      <c r="G1514" s="22"/>
      <c r="H1514" s="830"/>
      <c r="I1514" s="339"/>
      <c r="J1514" s="318"/>
      <c r="K1514" s="24"/>
      <c r="L1514" s="2"/>
      <c r="M1514" s="233"/>
      <c r="N1514" s="24"/>
      <c r="O1514" s="319"/>
      <c r="Q1514" s="478"/>
      <c r="T1514" s="478"/>
    </row>
    <row r="1515" spans="1:20" s="16" customFormat="1" ht="11.1" customHeight="1" x14ac:dyDescent="0.15">
      <c r="A1515" s="440"/>
      <c r="B1515" s="463" t="s">
        <v>605</v>
      </c>
      <c r="C1515" s="474" t="s">
        <v>1307</v>
      </c>
      <c r="D1515" s="465">
        <v>158</v>
      </c>
      <c r="E1515" s="246" t="s">
        <v>1367</v>
      </c>
      <c r="F1515" s="466"/>
      <c r="G1515" s="835"/>
      <c r="H1515" s="239"/>
      <c r="I1515" s="468"/>
      <c r="J1515" s="838">
        <v>158</v>
      </c>
      <c r="K1515" s="315" t="s">
        <v>1759</v>
      </c>
      <c r="L1515" s="321"/>
      <c r="M1515" s="244"/>
      <c r="N1515" s="23"/>
      <c r="O1515" s="321"/>
      <c r="Q1515" s="478"/>
      <c r="T1515" s="478"/>
    </row>
    <row r="1516" spans="1:20" s="16" customFormat="1" ht="11.1" customHeight="1" x14ac:dyDescent="0.15">
      <c r="A1516" s="247"/>
      <c r="B1516" s="232"/>
      <c r="C1516" s="461"/>
      <c r="D1516" s="462"/>
      <c r="E1516" s="24"/>
      <c r="F1516" s="21"/>
      <c r="G1516" s="22"/>
      <c r="H1516" s="2"/>
      <c r="I1516" s="339"/>
      <c r="J1516" s="322"/>
      <c r="K1516" s="245"/>
      <c r="L1516" s="236"/>
      <c r="M1516" s="542"/>
      <c r="N1516" s="543"/>
      <c r="O1516" s="544"/>
      <c r="Q1516" s="478"/>
      <c r="T1516" s="478"/>
    </row>
    <row r="1517" spans="1:20" s="16" customFormat="1" ht="11.1" customHeight="1" x14ac:dyDescent="0.15">
      <c r="A1517" s="358"/>
      <c r="B1517" s="232"/>
      <c r="C1517" s="461"/>
      <c r="D1517" s="462"/>
      <c r="E1517" s="24"/>
      <c r="F1517" s="21"/>
      <c r="G1517" s="22"/>
      <c r="H1517" s="830"/>
      <c r="I1517" s="339"/>
      <c r="J1517" s="318"/>
      <c r="K1517" s="24"/>
      <c r="L1517" s="2"/>
      <c r="M1517" s="233"/>
      <c r="N1517" s="24"/>
      <c r="O1517" s="319"/>
      <c r="Q1517" s="478"/>
      <c r="T1517" s="478"/>
    </row>
    <row r="1518" spans="1:20" s="16" customFormat="1" ht="11.1" customHeight="1" x14ac:dyDescent="0.15">
      <c r="A1518" s="440"/>
      <c r="B1518" s="463" t="s">
        <v>1308</v>
      </c>
      <c r="C1518" s="464" t="s">
        <v>1309</v>
      </c>
      <c r="D1518" s="465">
        <v>158</v>
      </c>
      <c r="E1518" s="246" t="s">
        <v>1367</v>
      </c>
      <c r="F1518" s="466"/>
      <c r="G1518" s="835"/>
      <c r="H1518" s="239"/>
      <c r="I1518" s="468"/>
      <c r="J1518" s="838">
        <v>158</v>
      </c>
      <c r="K1518" s="315" t="s">
        <v>1759</v>
      </c>
      <c r="L1518" s="321"/>
      <c r="M1518" s="244"/>
      <c r="N1518" s="23"/>
      <c r="O1518" s="321"/>
      <c r="Q1518" s="478"/>
      <c r="T1518" s="478"/>
    </row>
    <row r="1519" spans="1:20" s="16" customFormat="1" ht="11.1" customHeight="1" x14ac:dyDescent="0.15">
      <c r="A1519" s="247"/>
      <c r="B1519" s="232"/>
      <c r="C1519" s="461"/>
      <c r="D1519" s="462"/>
      <c r="E1519" s="24"/>
      <c r="F1519" s="21"/>
      <c r="G1519" s="22"/>
      <c r="H1519" s="2"/>
      <c r="I1519" s="339"/>
      <c r="J1519" s="322"/>
      <c r="K1519" s="245"/>
      <c r="L1519" s="236"/>
      <c r="M1519" s="542"/>
      <c r="N1519" s="543"/>
      <c r="O1519" s="544"/>
      <c r="Q1519" s="478"/>
      <c r="T1519" s="478"/>
    </row>
    <row r="1520" spans="1:20" s="16" customFormat="1" ht="11.1" customHeight="1" x14ac:dyDescent="0.15">
      <c r="A1520" s="358"/>
      <c r="B1520" s="232"/>
      <c r="C1520" s="461"/>
      <c r="D1520" s="462"/>
      <c r="E1520" s="24"/>
      <c r="F1520" s="21"/>
      <c r="G1520" s="22"/>
      <c r="H1520" s="830"/>
      <c r="I1520" s="339"/>
      <c r="J1520" s="318"/>
      <c r="K1520" s="24"/>
      <c r="L1520" s="2"/>
      <c r="M1520" s="233"/>
      <c r="N1520" s="24"/>
      <c r="O1520" s="319"/>
      <c r="Q1520" s="478"/>
      <c r="T1520" s="478"/>
    </row>
    <row r="1521" spans="1:20" s="16" customFormat="1" ht="11.1" customHeight="1" x14ac:dyDescent="0.15">
      <c r="A1521" s="440"/>
      <c r="B1521" s="463" t="s">
        <v>607</v>
      </c>
      <c r="C1521" s="464" t="s">
        <v>1310</v>
      </c>
      <c r="D1521" s="465">
        <v>4.5</v>
      </c>
      <c r="E1521" s="246" t="s">
        <v>1367</v>
      </c>
      <c r="F1521" s="834"/>
      <c r="G1521" s="835"/>
      <c r="H1521" s="239"/>
      <c r="I1521" s="468"/>
      <c r="J1521" s="324">
        <v>4.5</v>
      </c>
      <c r="K1521" s="315" t="s">
        <v>1759</v>
      </c>
      <c r="L1521" s="836"/>
      <c r="M1521" s="244"/>
      <c r="N1521" s="23"/>
      <c r="O1521" s="321"/>
      <c r="Q1521" s="478"/>
      <c r="T1521" s="478"/>
    </row>
    <row r="1522" spans="1:20" s="16" customFormat="1" ht="11.1" customHeight="1" x14ac:dyDescent="0.15">
      <c r="A1522" s="247"/>
      <c r="B1522" s="232"/>
      <c r="C1522" s="461"/>
      <c r="D1522" s="462"/>
      <c r="E1522" s="24"/>
      <c r="F1522" s="21"/>
      <c r="G1522" s="22"/>
      <c r="H1522" s="2"/>
      <c r="I1522" s="339"/>
      <c r="J1522" s="322"/>
      <c r="K1522" s="245"/>
      <c r="L1522" s="236"/>
      <c r="M1522" s="234"/>
      <c r="N1522" s="235"/>
      <c r="O1522" s="323"/>
      <c r="Q1522" s="478"/>
      <c r="T1522" s="478"/>
    </row>
    <row r="1523" spans="1:20" s="16" customFormat="1" ht="11.1" customHeight="1" x14ac:dyDescent="0.15">
      <c r="A1523" s="358"/>
      <c r="B1523" s="232"/>
      <c r="C1523" s="469" t="s">
        <v>613</v>
      </c>
      <c r="D1523" s="462"/>
      <c r="E1523" s="24"/>
      <c r="F1523" s="21"/>
      <c r="G1523" s="22"/>
      <c r="H1523" s="830"/>
      <c r="I1523" s="339"/>
      <c r="J1523" s="318"/>
      <c r="K1523" s="24"/>
      <c r="L1523" s="2"/>
      <c r="M1523" s="233"/>
      <c r="N1523" s="232"/>
      <c r="O1523" s="319"/>
      <c r="Q1523" s="478"/>
      <c r="T1523" s="478"/>
    </row>
    <row r="1524" spans="1:20" s="16" customFormat="1" ht="11.1" customHeight="1" x14ac:dyDescent="0.15">
      <c r="A1524" s="440"/>
      <c r="B1524" s="463" t="s">
        <v>612</v>
      </c>
      <c r="C1524" s="464" t="s">
        <v>1311</v>
      </c>
      <c r="D1524" s="465">
        <v>0.7</v>
      </c>
      <c r="E1524" s="246" t="s">
        <v>1316</v>
      </c>
      <c r="F1524" s="466"/>
      <c r="G1524" s="835"/>
      <c r="H1524" s="239"/>
      <c r="I1524" s="468"/>
      <c r="J1524" s="324">
        <v>0.7</v>
      </c>
      <c r="K1524" s="315" t="s">
        <v>1316</v>
      </c>
      <c r="L1524" s="321"/>
      <c r="M1524" s="237"/>
      <c r="N1524" s="238"/>
      <c r="O1524" s="330"/>
      <c r="Q1524" s="478"/>
      <c r="T1524" s="478"/>
    </row>
    <row r="1525" spans="1:20" s="16" customFormat="1" ht="11.1" customHeight="1" x14ac:dyDescent="0.15">
      <c r="A1525" s="247"/>
      <c r="B1525" s="232"/>
      <c r="C1525" s="461"/>
      <c r="D1525" s="462"/>
      <c r="E1525" s="24"/>
      <c r="F1525" s="21"/>
      <c r="G1525" s="22"/>
      <c r="H1525" s="2"/>
      <c r="I1525" s="339"/>
      <c r="J1525" s="322"/>
      <c r="K1525" s="245"/>
      <c r="L1525" s="236"/>
      <c r="M1525" s="234"/>
      <c r="N1525" s="235"/>
      <c r="O1525" s="323"/>
      <c r="Q1525" s="478"/>
      <c r="T1525" s="478"/>
    </row>
    <row r="1526" spans="1:20" s="16" customFormat="1" ht="11.1" customHeight="1" x14ac:dyDescent="0.15">
      <c r="A1526" s="358"/>
      <c r="B1526" s="232"/>
      <c r="C1526" s="469" t="s">
        <v>1368</v>
      </c>
      <c r="D1526" s="462"/>
      <c r="E1526" s="24"/>
      <c r="F1526" s="21"/>
      <c r="G1526" s="22"/>
      <c r="H1526" s="830"/>
      <c r="I1526" s="339"/>
      <c r="J1526" s="318"/>
      <c r="K1526" s="24"/>
      <c r="L1526" s="2"/>
      <c r="M1526" s="233"/>
      <c r="N1526" s="232"/>
      <c r="O1526" s="319"/>
      <c r="Q1526" s="478"/>
      <c r="T1526" s="478"/>
    </row>
    <row r="1527" spans="1:20" s="16" customFormat="1" ht="11.1" customHeight="1" x14ac:dyDescent="0.15">
      <c r="A1527" s="440"/>
      <c r="B1527" s="463" t="s">
        <v>612</v>
      </c>
      <c r="C1527" s="464" t="s">
        <v>1312</v>
      </c>
      <c r="D1527" s="465">
        <v>6.9</v>
      </c>
      <c r="E1527" s="246" t="s">
        <v>1316</v>
      </c>
      <c r="F1527" s="466"/>
      <c r="G1527" s="835"/>
      <c r="H1527" s="239"/>
      <c r="I1527" s="468"/>
      <c r="J1527" s="324">
        <v>6.9</v>
      </c>
      <c r="K1527" s="315" t="s">
        <v>1316</v>
      </c>
      <c r="L1527" s="321"/>
      <c r="M1527" s="237"/>
      <c r="N1527" s="238"/>
      <c r="O1527" s="330"/>
      <c r="Q1527" s="478"/>
      <c r="T1527" s="478"/>
    </row>
    <row r="1528" spans="1:20" s="16" customFormat="1" ht="11.1" customHeight="1" x14ac:dyDescent="0.15">
      <c r="A1528" s="247"/>
      <c r="B1528" s="232"/>
      <c r="C1528" s="461" t="s">
        <v>1319</v>
      </c>
      <c r="D1528" s="462"/>
      <c r="E1528" s="24"/>
      <c r="F1528" s="21"/>
      <c r="G1528" s="22"/>
      <c r="H1528" s="2"/>
      <c r="I1528" s="339"/>
      <c r="J1528" s="322"/>
      <c r="K1528" s="245"/>
      <c r="L1528" s="236"/>
      <c r="M1528" s="234"/>
      <c r="N1528" s="235"/>
      <c r="O1528" s="323"/>
      <c r="Q1528" s="478"/>
      <c r="T1528" s="478"/>
    </row>
    <row r="1529" spans="1:20" s="16" customFormat="1" ht="11.1" customHeight="1" x14ac:dyDescent="0.15">
      <c r="A1529" s="358"/>
      <c r="B1529" s="232"/>
      <c r="C1529" s="461" t="s">
        <v>616</v>
      </c>
      <c r="D1529" s="462"/>
      <c r="E1529" s="24"/>
      <c r="F1529" s="21"/>
      <c r="G1529" s="22"/>
      <c r="H1529" s="830"/>
      <c r="I1529" s="391"/>
      <c r="J1529" s="318"/>
      <c r="K1529" s="24"/>
      <c r="L1529" s="2"/>
      <c r="M1529" s="398"/>
      <c r="N1529" s="359"/>
      <c r="O1529" s="482"/>
      <c r="Q1529" s="478"/>
      <c r="T1529" s="478"/>
    </row>
    <row r="1530" spans="1:20" s="16" customFormat="1" ht="11.1" customHeight="1" x14ac:dyDescent="0.15">
      <c r="A1530" s="440"/>
      <c r="B1530" s="463" t="s">
        <v>1317</v>
      </c>
      <c r="C1530" s="464" t="s">
        <v>1369</v>
      </c>
      <c r="D1530" s="465">
        <v>7.6000000000000005</v>
      </c>
      <c r="E1530" s="246" t="s">
        <v>1316</v>
      </c>
      <c r="F1530" s="466"/>
      <c r="G1530" s="835"/>
      <c r="H1530" s="239"/>
      <c r="I1530" s="468"/>
      <c r="J1530" s="324">
        <v>7.6000000000000005</v>
      </c>
      <c r="K1530" s="315" t="s">
        <v>1316</v>
      </c>
      <c r="L1530" s="321"/>
      <c r="M1530" s="237"/>
      <c r="N1530" s="238"/>
      <c r="O1530" s="330"/>
      <c r="Q1530" s="478"/>
      <c r="T1530" s="478"/>
    </row>
    <row r="1531" spans="1:20" s="16" customFormat="1" ht="11.1" customHeight="1" x14ac:dyDescent="0.15">
      <c r="A1531" s="441"/>
      <c r="B1531" s="442"/>
      <c r="C1531" s="443"/>
      <c r="D1531" s="435"/>
      <c r="E1531" s="387"/>
      <c r="F1531" s="388"/>
      <c r="G1531" s="389"/>
      <c r="H1531" s="444"/>
      <c r="I1531" s="391"/>
      <c r="J1531" s="427"/>
      <c r="K1531" s="387"/>
      <c r="L1531" s="390"/>
      <c r="M1531" s="398"/>
      <c r="N1531" s="359"/>
      <c r="O1531" s="399"/>
      <c r="Q1531" s="478"/>
      <c r="T1531" s="478"/>
    </row>
    <row r="1532" spans="1:20" s="16" customFormat="1" ht="11.1" customHeight="1" x14ac:dyDescent="0.15">
      <c r="A1532" s="247"/>
      <c r="B1532" s="445"/>
      <c r="C1532" s="443"/>
      <c r="D1532" s="435"/>
      <c r="E1532" s="387"/>
      <c r="F1532" s="388"/>
      <c r="G1532" s="389"/>
      <c r="H1532" s="390"/>
      <c r="I1532" s="391"/>
      <c r="J1532" s="427"/>
      <c r="K1532" s="387"/>
      <c r="L1532" s="389"/>
      <c r="M1532" s="398"/>
      <c r="N1532" s="359"/>
      <c r="O1532" s="482"/>
      <c r="P1532" s="478">
        <v>0</v>
      </c>
      <c r="Q1532" s="478"/>
      <c r="T1532" s="478"/>
    </row>
    <row r="1533" spans="1:20" s="16" customFormat="1" ht="11.1" customHeight="1" x14ac:dyDescent="0.15">
      <c r="A1533" s="448"/>
      <c r="B1533" s="449"/>
      <c r="C1533" s="450"/>
      <c r="D1533" s="451"/>
      <c r="E1533" s="452"/>
      <c r="F1533" s="453"/>
      <c r="G1533" s="454"/>
      <c r="H1533" s="455"/>
      <c r="I1533" s="456"/>
      <c r="J1533" s="457"/>
      <c r="K1533" s="452"/>
      <c r="L1533" s="455"/>
      <c r="M1533" s="458"/>
      <c r="N1533" s="459"/>
      <c r="O1533" s="460"/>
      <c r="Q1533" s="478"/>
      <c r="T1533" s="478"/>
    </row>
    <row r="1534" spans="1:20" s="3" customFormat="1" ht="13.5" x14ac:dyDescent="0.15">
      <c r="A1534" s="1"/>
      <c r="B1534" s="2"/>
      <c r="C1534" s="240"/>
      <c r="D1534" s="4"/>
      <c r="E1534" s="5"/>
      <c r="F1534" s="6"/>
      <c r="G1534" s="7"/>
      <c r="H1534" s="8"/>
      <c r="I1534" s="9"/>
      <c r="K1534" s="5"/>
      <c r="N1534" s="8" t="s">
        <v>581</v>
      </c>
      <c r="O1534" s="5">
        <v>31</v>
      </c>
      <c r="P1534" s="472"/>
      <c r="Q1534" s="476"/>
      <c r="T1534" s="476"/>
    </row>
    <row r="1535" spans="1:20" s="10" customFormat="1" ht="30" customHeight="1" x14ac:dyDescent="0.15">
      <c r="A1535" s="1089" t="s">
        <v>1800</v>
      </c>
      <c r="B1535" s="1090"/>
      <c r="C1535" s="1090"/>
      <c r="D1535" s="1090"/>
      <c r="E1535" s="1090"/>
      <c r="F1535" s="1090"/>
      <c r="G1535" s="1090"/>
      <c r="H1535" s="1090"/>
      <c r="I1535" s="1090"/>
      <c r="J1535" s="1090"/>
      <c r="K1535" s="1090"/>
      <c r="L1535" s="1090"/>
      <c r="M1535" s="1090"/>
      <c r="N1535" s="1090"/>
      <c r="O1535" s="1091"/>
      <c r="P1535" s="473"/>
      <c r="Q1535" s="477"/>
      <c r="T1535" s="477"/>
    </row>
    <row r="1536" spans="1:20" s="10" customFormat="1" ht="13.5" customHeight="1" x14ac:dyDescent="0.15">
      <c r="A1536" s="274"/>
      <c r="B1536" s="27" t="s">
        <v>1828</v>
      </c>
      <c r="C1536" s="275"/>
      <c r="D1536" s="275"/>
      <c r="E1536" s="275"/>
      <c r="F1536" s="275"/>
      <c r="G1536" s="275"/>
      <c r="H1536" s="275"/>
      <c r="I1536" s="275"/>
      <c r="J1536" s="275"/>
      <c r="K1536" s="275"/>
      <c r="L1536" s="275"/>
      <c r="M1536" s="275"/>
      <c r="N1536" s="275"/>
      <c r="O1536" s="276"/>
      <c r="P1536" s="473"/>
      <c r="Q1536" s="477"/>
      <c r="T1536" s="477"/>
    </row>
    <row r="1537" spans="1:20" s="10" customFormat="1" ht="15.95" customHeight="1" x14ac:dyDescent="0.15">
      <c r="A1537" s="1092" t="s">
        <v>6</v>
      </c>
      <c r="B1537" s="1095" t="s">
        <v>34</v>
      </c>
      <c r="C1537" s="1098" t="s">
        <v>9</v>
      </c>
      <c r="D1537" s="1101" t="s">
        <v>1850</v>
      </c>
      <c r="E1537" s="1102"/>
      <c r="F1537" s="1102"/>
      <c r="G1537" s="1102"/>
      <c r="H1537" s="1102"/>
      <c r="I1537" s="1103"/>
      <c r="J1537" s="1101" t="s">
        <v>1851</v>
      </c>
      <c r="K1537" s="1102"/>
      <c r="L1537" s="1107"/>
      <c r="M1537" s="1109" t="s">
        <v>1852</v>
      </c>
      <c r="N1537" s="1102"/>
      <c r="O1537" s="1103"/>
      <c r="P1537" s="473"/>
      <c r="Q1537" s="477"/>
      <c r="T1537" s="477"/>
    </row>
    <row r="1538" spans="1:20" s="10" customFormat="1" ht="15.95" customHeight="1" x14ac:dyDescent="0.15">
      <c r="A1538" s="1093"/>
      <c r="B1538" s="1096"/>
      <c r="C1538" s="1099"/>
      <c r="D1538" s="1104"/>
      <c r="E1538" s="1105"/>
      <c r="F1538" s="1105"/>
      <c r="G1538" s="1105"/>
      <c r="H1538" s="1105"/>
      <c r="I1538" s="1106"/>
      <c r="J1538" s="1104"/>
      <c r="K1538" s="1105"/>
      <c r="L1538" s="1108"/>
      <c r="M1538" s="1110"/>
      <c r="N1538" s="1105"/>
      <c r="O1538" s="1106"/>
      <c r="P1538" s="473"/>
      <c r="Q1538" s="477"/>
      <c r="T1538" s="477"/>
    </row>
    <row r="1539" spans="1:20" s="3" customFormat="1" ht="15.95" customHeight="1" x14ac:dyDescent="0.15">
      <c r="A1539" s="1094"/>
      <c r="B1539" s="1097"/>
      <c r="C1539" s="1100"/>
      <c r="D1539" s="334" t="s">
        <v>4</v>
      </c>
      <c r="E1539" s="296" t="s">
        <v>5</v>
      </c>
      <c r="F1539" s="297"/>
      <c r="G1539" s="298"/>
      <c r="H1539" s="1111"/>
      <c r="I1539" s="1112"/>
      <c r="J1539" s="326" t="s">
        <v>4</v>
      </c>
      <c r="K1539" s="296" t="s">
        <v>5</v>
      </c>
      <c r="L1539" s="299"/>
      <c r="M1539" s="300" t="s">
        <v>4</v>
      </c>
      <c r="N1539" s="296" t="s">
        <v>5</v>
      </c>
      <c r="O1539" s="327"/>
      <c r="P1539" s="472"/>
      <c r="Q1539" s="476"/>
      <c r="T1539" s="476"/>
    </row>
    <row r="1540" spans="1:20" s="16" customFormat="1" ht="11.1" customHeight="1" x14ac:dyDescent="0.15">
      <c r="A1540" s="66"/>
      <c r="B1540" s="232"/>
      <c r="C1540" s="461"/>
      <c r="D1540" s="462"/>
      <c r="E1540" s="24"/>
      <c r="F1540" s="21"/>
      <c r="G1540" s="22"/>
      <c r="H1540" s="2"/>
      <c r="I1540" s="339"/>
      <c r="J1540" s="322"/>
      <c r="K1540" s="245"/>
      <c r="L1540" s="236"/>
      <c r="M1540" s="234"/>
      <c r="N1540" s="245"/>
      <c r="O1540" s="323"/>
      <c r="Q1540" s="478"/>
      <c r="T1540" s="478"/>
    </row>
    <row r="1541" spans="1:20" s="16" customFormat="1" ht="11.1" customHeight="1" x14ac:dyDescent="0.15">
      <c r="A1541" s="481"/>
      <c r="B1541" s="232"/>
      <c r="C1541" s="461"/>
      <c r="D1541" s="462"/>
      <c r="E1541" s="24"/>
      <c r="F1541" s="21"/>
      <c r="G1541" s="22"/>
      <c r="H1541" s="2"/>
      <c r="I1541" s="339"/>
      <c r="J1541" s="318"/>
      <c r="K1541" s="24"/>
      <c r="L1541" s="2"/>
      <c r="M1541" s="233"/>
      <c r="N1541" s="24"/>
      <c r="O1541" s="319"/>
      <c r="Q1541" s="478"/>
      <c r="T1541" s="478"/>
    </row>
    <row r="1542" spans="1:20" s="16" customFormat="1" ht="11.1" customHeight="1" x14ac:dyDescent="0.15">
      <c r="A1542" s="360" t="s">
        <v>1351</v>
      </c>
      <c r="B1542" s="361" t="s">
        <v>1352</v>
      </c>
      <c r="C1542" s="474"/>
      <c r="D1542" s="465"/>
      <c r="E1542" s="246"/>
      <c r="F1542" s="466"/>
      <c r="G1542" s="467"/>
      <c r="H1542" s="239"/>
      <c r="I1542" s="468"/>
      <c r="J1542" s="324"/>
      <c r="K1542" s="315"/>
      <c r="L1542" s="316"/>
      <c r="M1542" s="317"/>
      <c r="N1542" s="315"/>
      <c r="O1542" s="325"/>
      <c r="P1542" s="471"/>
      <c r="Q1542" s="478"/>
      <c r="R1542" s="470"/>
      <c r="T1542" s="478"/>
    </row>
    <row r="1543" spans="1:20" s="16" customFormat="1" ht="11.1" customHeight="1" x14ac:dyDescent="0.15">
      <c r="A1543" s="247"/>
      <c r="B1543" s="232"/>
      <c r="C1543" s="461" t="s">
        <v>1319</v>
      </c>
      <c r="D1543" s="462"/>
      <c r="E1543" s="24"/>
      <c r="F1543" s="21"/>
      <c r="G1543" s="22"/>
      <c r="H1543" s="2"/>
      <c r="I1543" s="339"/>
      <c r="J1543" s="322"/>
      <c r="K1543" s="245"/>
      <c r="L1543" s="236"/>
      <c r="M1543" s="542"/>
      <c r="N1543" s="543"/>
      <c r="O1543" s="544"/>
      <c r="Q1543" s="478"/>
      <c r="T1543" s="478"/>
    </row>
    <row r="1544" spans="1:20" s="16" customFormat="1" ht="11.1" customHeight="1" x14ac:dyDescent="0.15">
      <c r="A1544" s="358"/>
      <c r="B1544" s="232"/>
      <c r="C1544" s="469" t="s">
        <v>1320</v>
      </c>
      <c r="D1544" s="462"/>
      <c r="E1544" s="24"/>
      <c r="F1544" s="21"/>
      <c r="G1544" s="22"/>
      <c r="H1544" s="830"/>
      <c r="I1544" s="339"/>
      <c r="J1544" s="318"/>
      <c r="K1544" s="24"/>
      <c r="L1544" s="2"/>
      <c r="M1544" s="233"/>
      <c r="N1544" s="24"/>
      <c r="O1544" s="319"/>
      <c r="P1544" s="471"/>
      <c r="Q1544" s="478"/>
      <c r="T1544" s="478"/>
    </row>
    <row r="1545" spans="1:20" s="16" customFormat="1" ht="11.1" customHeight="1" x14ac:dyDescent="0.15">
      <c r="A1545" s="440"/>
      <c r="B1545" s="463" t="s">
        <v>1321</v>
      </c>
      <c r="C1545" s="464" t="s">
        <v>617</v>
      </c>
      <c r="D1545" s="465">
        <v>7.6000000000000005</v>
      </c>
      <c r="E1545" s="246" t="s">
        <v>1316</v>
      </c>
      <c r="F1545" s="466"/>
      <c r="G1545" s="835"/>
      <c r="H1545" s="239"/>
      <c r="I1545" s="468"/>
      <c r="J1545" s="324">
        <v>7.6000000000000005</v>
      </c>
      <c r="K1545" s="315" t="s">
        <v>1316</v>
      </c>
      <c r="L1545" s="321"/>
      <c r="M1545" s="244"/>
      <c r="N1545" s="23"/>
      <c r="O1545" s="836"/>
      <c r="P1545" s="471"/>
      <c r="Q1545" s="478"/>
      <c r="R1545" s="471"/>
      <c r="S1545" s="484"/>
      <c r="T1545" s="478"/>
    </row>
    <row r="1546" spans="1:20" s="16" customFormat="1" ht="11.1" customHeight="1" x14ac:dyDescent="0.15">
      <c r="A1546" s="247"/>
      <c r="B1546" s="791"/>
      <c r="C1546" s="461"/>
      <c r="D1546" s="462"/>
      <c r="E1546" s="24"/>
      <c r="F1546" s="21"/>
      <c r="G1546" s="22"/>
      <c r="H1546" s="2"/>
      <c r="I1546" s="339"/>
      <c r="J1546" s="322"/>
      <c r="K1546" s="245"/>
      <c r="L1546" s="236"/>
      <c r="M1546" s="542"/>
      <c r="N1546" s="543"/>
      <c r="O1546" s="544"/>
      <c r="Q1546" s="478"/>
      <c r="T1546" s="478"/>
    </row>
    <row r="1547" spans="1:20" s="16" customFormat="1" ht="11.1" customHeight="1" x14ac:dyDescent="0.15">
      <c r="A1547" s="358"/>
      <c r="B1547" s="551" t="s">
        <v>1321</v>
      </c>
      <c r="C1547" s="469"/>
      <c r="D1547" s="462"/>
      <c r="E1547" s="24"/>
      <c r="F1547" s="21"/>
      <c r="G1547" s="22"/>
      <c r="H1547" s="2"/>
      <c r="I1547" s="339"/>
      <c r="J1547" s="318"/>
      <c r="K1547" s="24"/>
      <c r="L1547" s="2"/>
      <c r="M1547" s="233"/>
      <c r="N1547" s="24"/>
      <c r="O1547" s="319"/>
      <c r="P1547" s="471"/>
      <c r="Q1547" s="478"/>
      <c r="T1547" s="478"/>
    </row>
    <row r="1548" spans="1:20" s="16" customFormat="1" ht="11.1" customHeight="1" x14ac:dyDescent="0.15">
      <c r="A1548" s="440"/>
      <c r="B1548" s="463" t="s">
        <v>1322</v>
      </c>
      <c r="C1548" s="464" t="s">
        <v>1287</v>
      </c>
      <c r="D1548" s="465"/>
      <c r="E1548" s="246"/>
      <c r="F1548" s="466"/>
      <c r="G1548" s="829"/>
      <c r="H1548" s="239"/>
      <c r="I1548" s="468"/>
      <c r="J1548" s="324"/>
      <c r="K1548" s="315"/>
      <c r="L1548" s="831"/>
      <c r="M1548" s="244"/>
      <c r="N1548" s="23"/>
      <c r="O1548" s="836"/>
      <c r="P1548" s="471"/>
      <c r="Q1548" s="478"/>
      <c r="R1548" s="471"/>
      <c r="S1548" s="484"/>
      <c r="T1548" s="478"/>
    </row>
    <row r="1549" spans="1:20" s="16" customFormat="1" ht="11.1" customHeight="1" x14ac:dyDescent="0.15">
      <c r="A1549" s="247"/>
      <c r="B1549" s="232"/>
      <c r="C1549" s="461"/>
      <c r="D1549" s="462"/>
      <c r="E1549" s="24"/>
      <c r="F1549" s="21"/>
      <c r="G1549" s="22"/>
      <c r="H1549" s="2"/>
      <c r="I1549" s="339"/>
      <c r="J1549" s="322"/>
      <c r="K1549" s="245"/>
      <c r="L1549" s="236"/>
      <c r="M1549" s="542"/>
      <c r="N1549" s="543"/>
      <c r="O1549" s="544"/>
      <c r="Q1549" s="478"/>
      <c r="T1549" s="478"/>
    </row>
    <row r="1550" spans="1:20" s="16" customFormat="1" ht="11.1" customHeight="1" x14ac:dyDescent="0.15">
      <c r="A1550" s="358"/>
      <c r="B1550" s="232"/>
      <c r="C1550" s="469" t="s">
        <v>621</v>
      </c>
      <c r="D1550" s="462"/>
      <c r="E1550" s="24"/>
      <c r="F1550" s="21"/>
      <c r="G1550" s="22"/>
      <c r="H1550" s="830"/>
      <c r="I1550" s="339"/>
      <c r="J1550" s="318"/>
      <c r="K1550" s="24"/>
      <c r="L1550" s="2"/>
      <c r="M1550" s="233"/>
      <c r="N1550" s="24"/>
      <c r="O1550" s="319"/>
      <c r="P1550" s="471"/>
      <c r="Q1550" s="478"/>
      <c r="T1550" s="478"/>
    </row>
    <row r="1551" spans="1:20" s="16" customFormat="1" ht="11.1" customHeight="1" x14ac:dyDescent="0.15">
      <c r="A1551" s="440"/>
      <c r="B1551" s="463" t="s">
        <v>620</v>
      </c>
      <c r="C1551" s="464" t="s">
        <v>622</v>
      </c>
      <c r="D1551" s="465">
        <v>12</v>
      </c>
      <c r="E1551" s="246" t="s">
        <v>54</v>
      </c>
      <c r="F1551" s="466"/>
      <c r="G1551" s="835"/>
      <c r="H1551" s="239"/>
      <c r="I1551" s="468"/>
      <c r="J1551" s="324">
        <v>12</v>
      </c>
      <c r="K1551" s="315" t="s">
        <v>54</v>
      </c>
      <c r="L1551" s="321"/>
      <c r="M1551" s="244"/>
      <c r="N1551" s="23"/>
      <c r="O1551" s="836"/>
      <c r="P1551" s="471"/>
      <c r="Q1551" s="478"/>
      <c r="R1551" s="471"/>
      <c r="S1551" s="484"/>
      <c r="T1551" s="478"/>
    </row>
    <row r="1552" spans="1:20" s="16" customFormat="1" ht="11.1" customHeight="1" x14ac:dyDescent="0.15">
      <c r="A1552" s="247"/>
      <c r="B1552" s="232"/>
      <c r="C1552" s="461"/>
      <c r="D1552" s="462"/>
      <c r="E1552" s="24"/>
      <c r="F1552" s="21"/>
      <c r="G1552" s="22"/>
      <c r="H1552" s="2"/>
      <c r="I1552" s="339"/>
      <c r="J1552" s="322"/>
      <c r="K1552" s="245"/>
      <c r="L1552" s="236"/>
      <c r="M1552" s="542"/>
      <c r="N1552" s="543"/>
      <c r="O1552" s="544"/>
      <c r="Q1552" s="478"/>
      <c r="T1552" s="478"/>
    </row>
    <row r="1553" spans="1:20" s="16" customFormat="1" ht="11.1" customHeight="1" x14ac:dyDescent="0.15">
      <c r="A1553" s="358"/>
      <c r="B1553" s="232"/>
      <c r="C1553" s="469"/>
      <c r="D1553" s="462"/>
      <c r="E1553" s="24"/>
      <c r="F1553" s="21"/>
      <c r="G1553" s="22"/>
      <c r="H1553" s="830"/>
      <c r="I1553" s="339"/>
      <c r="J1553" s="318"/>
      <c r="K1553" s="24"/>
      <c r="L1553" s="2"/>
      <c r="M1553" s="233"/>
      <c r="N1553" s="24"/>
      <c r="O1553" s="319"/>
      <c r="P1553" s="471"/>
      <c r="Q1553" s="478"/>
      <c r="T1553" s="478"/>
    </row>
    <row r="1554" spans="1:20" s="16" customFormat="1" ht="11.1" customHeight="1" x14ac:dyDescent="0.15">
      <c r="A1554" s="440"/>
      <c r="B1554" s="463" t="s">
        <v>1325</v>
      </c>
      <c r="C1554" s="464" t="s">
        <v>626</v>
      </c>
      <c r="D1554" s="465">
        <v>12</v>
      </c>
      <c r="E1554" s="246" t="s">
        <v>54</v>
      </c>
      <c r="F1554" s="466"/>
      <c r="G1554" s="835"/>
      <c r="H1554" s="239"/>
      <c r="I1554" s="468"/>
      <c r="J1554" s="324">
        <v>12</v>
      </c>
      <c r="K1554" s="315" t="s">
        <v>54</v>
      </c>
      <c r="L1554" s="321"/>
      <c r="M1554" s="244"/>
      <c r="N1554" s="23"/>
      <c r="O1554" s="836"/>
      <c r="P1554" s="471"/>
      <c r="Q1554" s="478"/>
      <c r="R1554" s="471"/>
      <c r="S1554" s="484"/>
      <c r="T1554" s="478"/>
    </row>
    <row r="1555" spans="1:20" s="16" customFormat="1" ht="11.1" customHeight="1" x14ac:dyDescent="0.15">
      <c r="A1555" s="247"/>
      <c r="B1555" s="232"/>
      <c r="C1555" s="461" t="s">
        <v>1341</v>
      </c>
      <c r="D1555" s="462"/>
      <c r="E1555" s="24"/>
      <c r="F1555" s="21"/>
      <c r="G1555" s="22"/>
      <c r="H1555" s="2"/>
      <c r="I1555" s="339"/>
      <c r="J1555" s="322"/>
      <c r="K1555" s="245"/>
      <c r="L1555" s="236"/>
      <c r="M1555" s="234"/>
      <c r="N1555" s="245"/>
      <c r="O1555" s="323"/>
      <c r="Q1555" s="478"/>
      <c r="T1555" s="478"/>
    </row>
    <row r="1556" spans="1:20" s="16" customFormat="1" ht="11.1" customHeight="1" x14ac:dyDescent="0.15">
      <c r="A1556" s="358"/>
      <c r="B1556" s="545" t="s">
        <v>1342</v>
      </c>
      <c r="C1556" s="469" t="s">
        <v>1343</v>
      </c>
      <c r="D1556" s="462"/>
      <c r="E1556" s="24"/>
      <c r="F1556" s="21"/>
      <c r="G1556" s="22"/>
      <c r="H1556" s="830"/>
      <c r="I1556" s="339"/>
      <c r="J1556" s="318"/>
      <c r="K1556" s="24"/>
      <c r="L1556" s="2"/>
      <c r="M1556" s="233"/>
      <c r="N1556" s="24"/>
      <c r="O1556" s="319"/>
      <c r="Q1556" s="478"/>
      <c r="T1556" s="478"/>
    </row>
    <row r="1557" spans="1:20" s="16" customFormat="1" ht="11.1" customHeight="1" x14ac:dyDescent="0.15">
      <c r="A1557" s="440"/>
      <c r="B1557" s="463" t="s">
        <v>1344</v>
      </c>
      <c r="C1557" s="464" t="s">
        <v>1345</v>
      </c>
      <c r="D1557" s="465">
        <v>12.3</v>
      </c>
      <c r="E1557" s="246" t="s">
        <v>54</v>
      </c>
      <c r="F1557" s="466"/>
      <c r="G1557" s="835"/>
      <c r="H1557" s="239"/>
      <c r="I1557" s="468"/>
      <c r="J1557" s="324">
        <v>12.3</v>
      </c>
      <c r="K1557" s="315" t="s">
        <v>54</v>
      </c>
      <c r="L1557" s="321"/>
      <c r="M1557" s="317"/>
      <c r="N1557" s="315"/>
      <c r="O1557" s="325"/>
      <c r="P1557" s="471"/>
      <c r="Q1557" s="478"/>
      <c r="R1557" s="470"/>
      <c r="T1557" s="478"/>
    </row>
    <row r="1558" spans="1:20" s="16" customFormat="1" ht="11.1" customHeight="1" x14ac:dyDescent="0.15">
      <c r="A1558" s="247"/>
      <c r="B1558" s="232"/>
      <c r="C1558" s="792" t="s">
        <v>1786</v>
      </c>
      <c r="D1558" s="462"/>
      <c r="E1558" s="24"/>
      <c r="F1558" s="21"/>
      <c r="G1558" s="22"/>
      <c r="H1558" s="2"/>
      <c r="I1558" s="339"/>
      <c r="J1558" s="322"/>
      <c r="K1558" s="245"/>
      <c r="L1558" s="236"/>
      <c r="M1558" s="234"/>
      <c r="N1558" s="245"/>
      <c r="O1558" s="323"/>
      <c r="Q1558" s="478"/>
      <c r="T1558" s="478"/>
    </row>
    <row r="1559" spans="1:20" s="16" customFormat="1" ht="11.1" customHeight="1" x14ac:dyDescent="0.15">
      <c r="A1559" s="358"/>
      <c r="B1559" s="545"/>
      <c r="C1559" s="469" t="s">
        <v>1372</v>
      </c>
      <c r="D1559" s="462"/>
      <c r="E1559" s="24"/>
      <c r="F1559" s="21"/>
      <c r="G1559" s="22"/>
      <c r="H1559" s="830"/>
      <c r="I1559" s="339"/>
      <c r="J1559" s="318"/>
      <c r="K1559" s="24"/>
      <c r="L1559" s="2"/>
      <c r="M1559" s="233"/>
      <c r="N1559" s="24"/>
      <c r="O1559" s="319"/>
      <c r="Q1559" s="478"/>
      <c r="T1559" s="478"/>
    </row>
    <row r="1560" spans="1:20" s="16" customFormat="1" ht="11.1" customHeight="1" x14ac:dyDescent="0.15">
      <c r="A1560" s="440"/>
      <c r="B1560" s="463" t="s">
        <v>1370</v>
      </c>
      <c r="C1560" s="464" t="s">
        <v>1787</v>
      </c>
      <c r="D1560" s="465">
        <v>1</v>
      </c>
      <c r="E1560" s="246" t="s">
        <v>1371</v>
      </c>
      <c r="F1560" s="576"/>
      <c r="G1560" s="835"/>
      <c r="H1560" s="239"/>
      <c r="I1560" s="468"/>
      <c r="J1560" s="324">
        <v>1</v>
      </c>
      <c r="K1560" s="315" t="s">
        <v>44</v>
      </c>
      <c r="L1560" s="321"/>
      <c r="M1560" s="317"/>
      <c r="N1560" s="315"/>
      <c r="O1560" s="325"/>
      <c r="P1560" s="471"/>
      <c r="Q1560" s="478"/>
      <c r="R1560" s="470"/>
      <c r="T1560" s="478"/>
    </row>
    <row r="1561" spans="1:20" s="16" customFormat="1" ht="11.1" customHeight="1" x14ac:dyDescent="0.15">
      <c r="A1561" s="247"/>
      <c r="B1561" s="232"/>
      <c r="C1561" s="461"/>
      <c r="D1561" s="462"/>
      <c r="E1561" s="24"/>
      <c r="F1561" s="21"/>
      <c r="G1561" s="22"/>
      <c r="H1561" s="2"/>
      <c r="I1561" s="339"/>
      <c r="J1561" s="322"/>
      <c r="K1561" s="245"/>
      <c r="L1561" s="236"/>
      <c r="M1561" s="234"/>
      <c r="N1561" s="245"/>
      <c r="O1561" s="323"/>
      <c r="Q1561" s="478"/>
      <c r="T1561" s="478"/>
    </row>
    <row r="1562" spans="1:20" s="16" customFormat="1" ht="11.1" customHeight="1" x14ac:dyDescent="0.15">
      <c r="A1562" s="358"/>
      <c r="B1562" s="545"/>
      <c r="C1562" s="469"/>
      <c r="D1562" s="462"/>
      <c r="E1562" s="24"/>
      <c r="F1562" s="21"/>
      <c r="G1562" s="22"/>
      <c r="H1562" s="830"/>
      <c r="I1562" s="339"/>
      <c r="J1562" s="318"/>
      <c r="K1562" s="24"/>
      <c r="L1562" s="2"/>
      <c r="M1562" s="233"/>
      <c r="N1562" s="24"/>
      <c r="O1562" s="319"/>
      <c r="Q1562" s="478"/>
      <c r="T1562" s="478"/>
    </row>
    <row r="1563" spans="1:20" s="16" customFormat="1" ht="11.1" customHeight="1" x14ac:dyDescent="0.15">
      <c r="A1563" s="440"/>
      <c r="B1563" s="985" t="s">
        <v>1773</v>
      </c>
      <c r="C1563" s="464"/>
      <c r="D1563" s="465"/>
      <c r="E1563" s="246"/>
      <c r="F1563" s="576"/>
      <c r="G1563" s="835"/>
      <c r="H1563" s="239"/>
      <c r="I1563" s="468"/>
      <c r="J1563" s="324"/>
      <c r="K1563" s="315"/>
      <c r="L1563" s="321"/>
      <c r="M1563" s="317"/>
      <c r="N1563" s="315"/>
      <c r="O1563" s="325"/>
      <c r="P1563" s="471"/>
      <c r="Q1563" s="478"/>
      <c r="R1563" s="470"/>
      <c r="T1563" s="478"/>
    </row>
    <row r="1564" spans="1:20" s="16" customFormat="1" ht="11.1" customHeight="1" x14ac:dyDescent="0.15">
      <c r="A1564" s="247"/>
      <c r="B1564" s="232"/>
      <c r="C1564" s="461"/>
      <c r="D1564" s="462"/>
      <c r="E1564" s="24"/>
      <c r="F1564" s="21"/>
      <c r="G1564" s="22"/>
      <c r="H1564" s="2"/>
      <c r="I1564" s="339"/>
      <c r="J1564" s="322"/>
      <c r="K1564" s="245"/>
      <c r="L1564" s="236"/>
      <c r="M1564" s="542"/>
      <c r="N1564" s="543"/>
      <c r="O1564" s="544"/>
      <c r="Q1564" s="478"/>
      <c r="T1564" s="478"/>
    </row>
    <row r="1565" spans="1:20" s="16" customFormat="1" ht="11.1" customHeight="1" x14ac:dyDescent="0.15">
      <c r="A1565" s="358"/>
      <c r="B1565" s="232" t="s">
        <v>1958</v>
      </c>
      <c r="C1565" s="461" t="s">
        <v>1758</v>
      </c>
      <c r="D1565" s="462"/>
      <c r="E1565" s="24"/>
      <c r="F1565" s="21"/>
      <c r="G1565" s="22"/>
      <c r="H1565" s="830"/>
      <c r="I1565" s="339"/>
      <c r="J1565" s="318"/>
      <c r="K1565" s="24"/>
      <c r="L1565" s="2"/>
      <c r="M1565" s="233"/>
      <c r="N1565" s="24"/>
      <c r="O1565" s="319"/>
      <c r="Q1565" s="478"/>
      <c r="T1565" s="478"/>
    </row>
    <row r="1566" spans="1:20" s="16" customFormat="1" ht="11.1" customHeight="1" x14ac:dyDescent="0.15">
      <c r="A1566" s="440"/>
      <c r="B1566" s="947" t="s">
        <v>2164</v>
      </c>
      <c r="C1566" s="474" t="s">
        <v>1755</v>
      </c>
      <c r="D1566" s="837">
        <v>487</v>
      </c>
      <c r="E1566" s="246" t="s">
        <v>1759</v>
      </c>
      <c r="F1566" s="576"/>
      <c r="G1566" s="835"/>
      <c r="H1566" s="948"/>
      <c r="I1566" s="468"/>
      <c r="J1566" s="838">
        <v>487</v>
      </c>
      <c r="K1566" s="315" t="s">
        <v>1759</v>
      </c>
      <c r="L1566" s="321"/>
      <c r="M1566" s="244"/>
      <c r="N1566" s="23"/>
      <c r="O1566" s="321"/>
      <c r="Q1566" s="478"/>
      <c r="T1566" s="478"/>
    </row>
    <row r="1567" spans="1:20" s="16" customFormat="1" ht="11.1" customHeight="1" x14ac:dyDescent="0.15">
      <c r="A1567" s="247"/>
      <c r="B1567" s="232"/>
      <c r="C1567" s="461" t="s">
        <v>2165</v>
      </c>
      <c r="D1567" s="462"/>
      <c r="E1567" s="24"/>
      <c r="F1567" s="21"/>
      <c r="G1567" s="22"/>
      <c r="H1567" s="2"/>
      <c r="I1567" s="339"/>
      <c r="J1567" s="322"/>
      <c r="K1567" s="245"/>
      <c r="L1567" s="236"/>
      <c r="M1567" s="542"/>
      <c r="N1567" s="543"/>
      <c r="O1567" s="544"/>
      <c r="Q1567" s="478"/>
      <c r="T1567" s="478"/>
    </row>
    <row r="1568" spans="1:20" s="16" customFormat="1" ht="11.1" customHeight="1" x14ac:dyDescent="0.15">
      <c r="A1568" s="358"/>
      <c r="B1568" s="232" t="s">
        <v>1958</v>
      </c>
      <c r="C1568" s="461" t="s">
        <v>1762</v>
      </c>
      <c r="D1568" s="462"/>
      <c r="E1568" s="24"/>
      <c r="F1568" s="21"/>
      <c r="G1568" s="22"/>
      <c r="H1568" s="830"/>
      <c r="I1568" s="339"/>
      <c r="J1568" s="318"/>
      <c r="K1568" s="24"/>
      <c r="L1568" s="2"/>
      <c r="M1568" s="233"/>
      <c r="N1568" s="24"/>
      <c r="O1568" s="319"/>
      <c r="Q1568" s="478"/>
      <c r="T1568" s="478"/>
    </row>
    <row r="1569" spans="1:20" s="16" customFormat="1" ht="11.1" customHeight="1" x14ac:dyDescent="0.15">
      <c r="A1569" s="440"/>
      <c r="B1569" s="947" t="s">
        <v>2166</v>
      </c>
      <c r="C1569" s="474" t="s">
        <v>1785</v>
      </c>
      <c r="D1569" s="837">
        <v>157</v>
      </c>
      <c r="E1569" s="246" t="s">
        <v>1759</v>
      </c>
      <c r="F1569" s="576"/>
      <c r="G1569" s="835"/>
      <c r="H1569" s="948"/>
      <c r="I1569" s="468"/>
      <c r="J1569" s="838">
        <v>157</v>
      </c>
      <c r="K1569" s="315" t="s">
        <v>1759</v>
      </c>
      <c r="L1569" s="321"/>
      <c r="M1569" s="244"/>
      <c r="N1569" s="23"/>
      <c r="O1569" s="321"/>
      <c r="Q1569" s="478"/>
      <c r="T1569" s="478"/>
    </row>
    <row r="1570" spans="1:20" s="16" customFormat="1" ht="11.1" customHeight="1" x14ac:dyDescent="0.15">
      <c r="A1570" s="247"/>
      <c r="B1570" s="232"/>
      <c r="C1570" s="461"/>
      <c r="D1570" s="462"/>
      <c r="E1570" s="24"/>
      <c r="F1570" s="21"/>
      <c r="G1570" s="22"/>
      <c r="H1570" s="2"/>
      <c r="I1570" s="339"/>
      <c r="J1570" s="322"/>
      <c r="K1570" s="245"/>
      <c r="L1570" s="236"/>
      <c r="M1570" s="542"/>
      <c r="N1570" s="543"/>
      <c r="O1570" s="544"/>
      <c r="Q1570" s="478"/>
      <c r="T1570" s="478"/>
    </row>
    <row r="1571" spans="1:20" s="16" customFormat="1" ht="11.1" customHeight="1" x14ac:dyDescent="0.15">
      <c r="A1571" s="358"/>
      <c r="B1571" s="232" t="s">
        <v>1958</v>
      </c>
      <c r="C1571" s="461" t="s">
        <v>1757</v>
      </c>
      <c r="D1571" s="462"/>
      <c r="E1571" s="24"/>
      <c r="F1571" s="21"/>
      <c r="G1571" s="22"/>
      <c r="H1571" s="830"/>
      <c r="I1571" s="339"/>
      <c r="J1571" s="318"/>
      <c r="K1571" s="24"/>
      <c r="L1571" s="2"/>
      <c r="M1571" s="233"/>
      <c r="N1571" s="24"/>
      <c r="O1571" s="319"/>
      <c r="Q1571" s="478"/>
      <c r="T1571" s="478"/>
    </row>
    <row r="1572" spans="1:20" s="16" customFormat="1" ht="11.1" customHeight="1" x14ac:dyDescent="0.15">
      <c r="A1572" s="440"/>
      <c r="B1572" s="947" t="s">
        <v>1756</v>
      </c>
      <c r="C1572" s="474" t="s">
        <v>2167</v>
      </c>
      <c r="D1572" s="465">
        <v>77.099999999999994</v>
      </c>
      <c r="E1572" s="246" t="s">
        <v>1759</v>
      </c>
      <c r="F1572" s="576"/>
      <c r="G1572" s="835"/>
      <c r="H1572" s="948"/>
      <c r="I1572" s="468"/>
      <c r="J1572" s="324">
        <v>77.099999999999994</v>
      </c>
      <c r="K1572" s="315" t="s">
        <v>1759</v>
      </c>
      <c r="L1572" s="321"/>
      <c r="M1572" s="244"/>
      <c r="N1572" s="23"/>
      <c r="O1572" s="321"/>
      <c r="Q1572" s="478"/>
      <c r="T1572" s="478"/>
    </row>
    <row r="1573" spans="1:20" s="16" customFormat="1" ht="11.1" customHeight="1" x14ac:dyDescent="0.15">
      <c r="A1573" s="247"/>
      <c r="B1573" s="232"/>
      <c r="C1573" s="461"/>
      <c r="D1573" s="462"/>
      <c r="E1573" s="24"/>
      <c r="F1573" s="21"/>
      <c r="G1573" s="22"/>
      <c r="H1573" s="2"/>
      <c r="I1573" s="339"/>
      <c r="J1573" s="322"/>
      <c r="K1573" s="245"/>
      <c r="L1573" s="236"/>
      <c r="M1573" s="234"/>
      <c r="N1573" s="235"/>
      <c r="O1573" s="323"/>
      <c r="Q1573" s="478"/>
      <c r="T1573" s="478"/>
    </row>
    <row r="1574" spans="1:20" s="16" customFormat="1" ht="11.1" customHeight="1" x14ac:dyDescent="0.15">
      <c r="A1574" s="358"/>
      <c r="B1574" s="232" t="s">
        <v>1958</v>
      </c>
      <c r="C1574" s="461" t="s">
        <v>1761</v>
      </c>
      <c r="D1574" s="462"/>
      <c r="E1574" s="24"/>
      <c r="F1574" s="21"/>
      <c r="G1574" s="22"/>
      <c r="H1574" s="830"/>
      <c r="I1574" s="339"/>
      <c r="J1574" s="318"/>
      <c r="K1574" s="24"/>
      <c r="L1574" s="2"/>
      <c r="M1574" s="233"/>
      <c r="N1574" s="232"/>
      <c r="O1574" s="319"/>
      <c r="Q1574" s="478"/>
      <c r="T1574" s="478"/>
    </row>
    <row r="1575" spans="1:20" s="16" customFormat="1" ht="11.1" customHeight="1" x14ac:dyDescent="0.15">
      <c r="A1575" s="440"/>
      <c r="B1575" s="947" t="s">
        <v>1760</v>
      </c>
      <c r="C1575" s="474" t="s">
        <v>1785</v>
      </c>
      <c r="D1575" s="465">
        <v>3.5</v>
      </c>
      <c r="E1575" s="246" t="s">
        <v>1759</v>
      </c>
      <c r="F1575" s="576"/>
      <c r="G1575" s="835"/>
      <c r="H1575" s="948"/>
      <c r="I1575" s="468"/>
      <c r="J1575" s="324">
        <v>3.5</v>
      </c>
      <c r="K1575" s="315" t="s">
        <v>1759</v>
      </c>
      <c r="L1575" s="321"/>
      <c r="M1575" s="237"/>
      <c r="N1575" s="238"/>
      <c r="O1575" s="330"/>
      <c r="Q1575" s="478"/>
      <c r="T1575" s="478"/>
    </row>
    <row r="1576" spans="1:20" s="16" customFormat="1" ht="11.1" customHeight="1" x14ac:dyDescent="0.15">
      <c r="A1576" s="247"/>
      <c r="B1576" s="232"/>
      <c r="C1576" s="461"/>
      <c r="D1576" s="462"/>
      <c r="E1576" s="24"/>
      <c r="F1576" s="21"/>
      <c r="G1576" s="22"/>
      <c r="H1576" s="2"/>
      <c r="I1576" s="339"/>
      <c r="J1576" s="322"/>
      <c r="K1576" s="245"/>
      <c r="L1576" s="236"/>
      <c r="M1576" s="234"/>
      <c r="N1576" s="235"/>
      <c r="O1576" s="323"/>
      <c r="Q1576" s="478"/>
      <c r="T1576" s="478"/>
    </row>
    <row r="1577" spans="1:20" s="16" customFormat="1" ht="11.1" customHeight="1" x14ac:dyDescent="0.15">
      <c r="A1577" s="358"/>
      <c r="B1577" s="232" t="s">
        <v>1958</v>
      </c>
      <c r="C1577" s="461" t="s">
        <v>1763</v>
      </c>
      <c r="D1577" s="462"/>
      <c r="E1577" s="24"/>
      <c r="F1577" s="21"/>
      <c r="G1577" s="22"/>
      <c r="H1577" s="830"/>
      <c r="I1577" s="339"/>
      <c r="J1577" s="318"/>
      <c r="K1577" s="24"/>
      <c r="L1577" s="2"/>
      <c r="M1577" s="233"/>
      <c r="N1577" s="232"/>
      <c r="O1577" s="319"/>
      <c r="Q1577" s="478"/>
      <c r="T1577" s="478"/>
    </row>
    <row r="1578" spans="1:20" s="16" customFormat="1" ht="11.1" customHeight="1" x14ac:dyDescent="0.15">
      <c r="A1578" s="440"/>
      <c r="B1578" s="947" t="s">
        <v>2168</v>
      </c>
      <c r="C1578" s="474" t="s">
        <v>1785</v>
      </c>
      <c r="D1578" s="465">
        <v>12.7</v>
      </c>
      <c r="E1578" s="246" t="s">
        <v>1759</v>
      </c>
      <c r="F1578" s="576"/>
      <c r="G1578" s="835"/>
      <c r="H1578" s="948"/>
      <c r="I1578" s="468"/>
      <c r="J1578" s="324">
        <v>12.7</v>
      </c>
      <c r="K1578" s="315" t="s">
        <v>1759</v>
      </c>
      <c r="L1578" s="321"/>
      <c r="M1578" s="237"/>
      <c r="N1578" s="238"/>
      <c r="O1578" s="330"/>
      <c r="Q1578" s="478"/>
      <c r="T1578" s="478"/>
    </row>
    <row r="1579" spans="1:20" s="16" customFormat="1" ht="11.1" customHeight="1" x14ac:dyDescent="0.15">
      <c r="A1579" s="247"/>
      <c r="B1579" s="232"/>
      <c r="C1579" s="461"/>
      <c r="D1579" s="462"/>
      <c r="E1579" s="24"/>
      <c r="F1579" s="21"/>
      <c r="G1579" s="22"/>
      <c r="H1579" s="2"/>
      <c r="I1579" s="339"/>
      <c r="J1579" s="322"/>
      <c r="K1579" s="245"/>
      <c r="L1579" s="236"/>
      <c r="M1579" s="234"/>
      <c r="N1579" s="235"/>
      <c r="O1579" s="323"/>
      <c r="Q1579" s="478"/>
      <c r="T1579" s="478"/>
    </row>
    <row r="1580" spans="1:20" s="16" customFormat="1" ht="11.1" customHeight="1" x14ac:dyDescent="0.15">
      <c r="A1580" s="358"/>
      <c r="B1580" s="232" t="s">
        <v>1958</v>
      </c>
      <c r="C1580" s="461" t="s">
        <v>2169</v>
      </c>
      <c r="D1580" s="462"/>
      <c r="E1580" s="24"/>
      <c r="F1580" s="21"/>
      <c r="G1580" s="22"/>
      <c r="H1580" s="830"/>
      <c r="I1580" s="339"/>
      <c r="J1580" s="318"/>
      <c r="K1580" s="24"/>
      <c r="L1580" s="2"/>
      <c r="M1580" s="398"/>
      <c r="N1580" s="359"/>
      <c r="O1580" s="482"/>
      <c r="Q1580" s="478"/>
      <c r="T1580" s="478"/>
    </row>
    <row r="1581" spans="1:20" s="16" customFormat="1" ht="11.1" customHeight="1" x14ac:dyDescent="0.15">
      <c r="A1581" s="440"/>
      <c r="B1581" s="947" t="s">
        <v>2170</v>
      </c>
      <c r="C1581" s="474" t="s">
        <v>1785</v>
      </c>
      <c r="D1581" s="465">
        <v>73.400000000000006</v>
      </c>
      <c r="E1581" s="246" t="s">
        <v>1759</v>
      </c>
      <c r="F1581" s="576"/>
      <c r="G1581" s="835"/>
      <c r="H1581" s="948"/>
      <c r="I1581" s="468"/>
      <c r="J1581" s="324">
        <v>73.400000000000006</v>
      </c>
      <c r="K1581" s="315" t="s">
        <v>1759</v>
      </c>
      <c r="L1581" s="321"/>
      <c r="M1581" s="237"/>
      <c r="N1581" s="238"/>
      <c r="O1581" s="330"/>
      <c r="Q1581" s="478"/>
      <c r="T1581" s="478"/>
    </row>
    <row r="1582" spans="1:20" s="16" customFormat="1" ht="11.1" customHeight="1" x14ac:dyDescent="0.15">
      <c r="A1582" s="441"/>
      <c r="B1582" s="442"/>
      <c r="C1582" s="443"/>
      <c r="D1582" s="435"/>
      <c r="E1582" s="387"/>
      <c r="F1582" s="388"/>
      <c r="G1582" s="389"/>
      <c r="H1582" s="444"/>
      <c r="I1582" s="391"/>
      <c r="J1582" s="427"/>
      <c r="K1582" s="387"/>
      <c r="L1582" s="390"/>
      <c r="M1582" s="398"/>
      <c r="N1582" s="359"/>
      <c r="O1582" s="399"/>
      <c r="Q1582" s="478"/>
      <c r="T1582" s="478"/>
    </row>
    <row r="1583" spans="1:20" s="16" customFormat="1" ht="11.1" customHeight="1" x14ac:dyDescent="0.15">
      <c r="A1583" s="247"/>
      <c r="B1583" s="445"/>
      <c r="C1583" s="443"/>
      <c r="D1583" s="435"/>
      <c r="E1583" s="387"/>
      <c r="F1583" s="388"/>
      <c r="G1583" s="389"/>
      <c r="H1583" s="390"/>
      <c r="I1583" s="391"/>
      <c r="J1583" s="427"/>
      <c r="K1583" s="387"/>
      <c r="L1583" s="389"/>
      <c r="M1583" s="398"/>
      <c r="N1583" s="359"/>
      <c r="O1583" s="482"/>
      <c r="P1583" s="478">
        <v>0</v>
      </c>
      <c r="Q1583" s="478"/>
      <c r="T1583" s="478"/>
    </row>
    <row r="1584" spans="1:20" s="16" customFormat="1" ht="11.1" customHeight="1" x14ac:dyDescent="0.15">
      <c r="A1584" s="448"/>
      <c r="B1584" s="449"/>
      <c r="C1584" s="450"/>
      <c r="D1584" s="451"/>
      <c r="E1584" s="452"/>
      <c r="F1584" s="453"/>
      <c r="G1584" s="454"/>
      <c r="H1584" s="455"/>
      <c r="I1584" s="456"/>
      <c r="J1584" s="457"/>
      <c r="K1584" s="452"/>
      <c r="L1584" s="455"/>
      <c r="M1584" s="458"/>
      <c r="N1584" s="459"/>
      <c r="O1584" s="460"/>
      <c r="Q1584" s="478"/>
      <c r="T1584" s="478"/>
    </row>
    <row r="1585" spans="1:20" s="3" customFormat="1" ht="13.5" x14ac:dyDescent="0.15">
      <c r="A1585" s="1"/>
      <c r="B1585" s="2"/>
      <c r="C1585" s="240"/>
      <c r="D1585" s="4"/>
      <c r="E1585" s="5"/>
      <c r="F1585" s="6"/>
      <c r="G1585" s="7"/>
      <c r="H1585" s="8"/>
      <c r="I1585" s="9"/>
      <c r="K1585" s="5"/>
      <c r="N1585" s="8" t="s">
        <v>581</v>
      </c>
      <c r="O1585" s="5">
        <v>32</v>
      </c>
      <c r="P1585" s="472"/>
      <c r="Q1585" s="476"/>
      <c r="T1585" s="476"/>
    </row>
    <row r="1586" spans="1:20" s="10" customFormat="1" ht="30" customHeight="1" x14ac:dyDescent="0.15">
      <c r="A1586" s="1089" t="s">
        <v>1800</v>
      </c>
      <c r="B1586" s="1090"/>
      <c r="C1586" s="1090"/>
      <c r="D1586" s="1090"/>
      <c r="E1586" s="1090"/>
      <c r="F1586" s="1090"/>
      <c r="G1586" s="1090"/>
      <c r="H1586" s="1090"/>
      <c r="I1586" s="1090"/>
      <c r="J1586" s="1090"/>
      <c r="K1586" s="1090"/>
      <c r="L1586" s="1090"/>
      <c r="M1586" s="1090"/>
      <c r="N1586" s="1090"/>
      <c r="O1586" s="1091"/>
      <c r="P1586" s="473"/>
      <c r="Q1586" s="477"/>
      <c r="T1586" s="477"/>
    </row>
    <row r="1587" spans="1:20" s="10" customFormat="1" ht="13.5" customHeight="1" x14ac:dyDescent="0.15">
      <c r="A1587" s="274"/>
      <c r="B1587" s="27" t="s">
        <v>1828</v>
      </c>
      <c r="C1587" s="275"/>
      <c r="D1587" s="275"/>
      <c r="E1587" s="275"/>
      <c r="F1587" s="275"/>
      <c r="G1587" s="275"/>
      <c r="H1587" s="275"/>
      <c r="I1587" s="275"/>
      <c r="J1587" s="275"/>
      <c r="K1587" s="275"/>
      <c r="L1587" s="275"/>
      <c r="M1587" s="275"/>
      <c r="N1587" s="275"/>
      <c r="O1587" s="276"/>
      <c r="P1587" s="473"/>
      <c r="Q1587" s="477"/>
      <c r="T1587" s="477"/>
    </row>
    <row r="1588" spans="1:20" s="10" customFormat="1" ht="15.95" customHeight="1" x14ac:dyDescent="0.15">
      <c r="A1588" s="1092" t="s">
        <v>6</v>
      </c>
      <c r="B1588" s="1095" t="s">
        <v>34</v>
      </c>
      <c r="C1588" s="1098" t="s">
        <v>9</v>
      </c>
      <c r="D1588" s="1101" t="s">
        <v>1850</v>
      </c>
      <c r="E1588" s="1102"/>
      <c r="F1588" s="1102"/>
      <c r="G1588" s="1102"/>
      <c r="H1588" s="1102"/>
      <c r="I1588" s="1103"/>
      <c r="J1588" s="1101" t="s">
        <v>1851</v>
      </c>
      <c r="K1588" s="1102"/>
      <c r="L1588" s="1107"/>
      <c r="M1588" s="1109" t="s">
        <v>1852</v>
      </c>
      <c r="N1588" s="1102"/>
      <c r="O1588" s="1103"/>
      <c r="P1588" s="473"/>
      <c r="Q1588" s="477"/>
      <c r="T1588" s="477"/>
    </row>
    <row r="1589" spans="1:20" s="10" customFormat="1" ht="15.95" customHeight="1" x14ac:dyDescent="0.15">
      <c r="A1589" s="1093"/>
      <c r="B1589" s="1096"/>
      <c r="C1589" s="1099"/>
      <c r="D1589" s="1104"/>
      <c r="E1589" s="1105"/>
      <c r="F1589" s="1105"/>
      <c r="G1589" s="1105"/>
      <c r="H1589" s="1105"/>
      <c r="I1589" s="1106"/>
      <c r="J1589" s="1104"/>
      <c r="K1589" s="1105"/>
      <c r="L1589" s="1108"/>
      <c r="M1589" s="1110"/>
      <c r="N1589" s="1105"/>
      <c r="O1589" s="1106"/>
      <c r="P1589" s="473"/>
      <c r="Q1589" s="477"/>
      <c r="T1589" s="477"/>
    </row>
    <row r="1590" spans="1:20" s="3" customFormat="1" ht="15.95" customHeight="1" x14ac:dyDescent="0.15">
      <c r="A1590" s="1094"/>
      <c r="B1590" s="1097"/>
      <c r="C1590" s="1100"/>
      <c r="D1590" s="334" t="s">
        <v>4</v>
      </c>
      <c r="E1590" s="296" t="s">
        <v>5</v>
      </c>
      <c r="F1590" s="297"/>
      <c r="G1590" s="298"/>
      <c r="H1590" s="1111"/>
      <c r="I1590" s="1112"/>
      <c r="J1590" s="326" t="s">
        <v>4</v>
      </c>
      <c r="K1590" s="296" t="s">
        <v>5</v>
      </c>
      <c r="L1590" s="299"/>
      <c r="M1590" s="300" t="s">
        <v>4</v>
      </c>
      <c r="N1590" s="296" t="s">
        <v>5</v>
      </c>
      <c r="O1590" s="327"/>
      <c r="P1590" s="472"/>
      <c r="Q1590" s="476"/>
      <c r="T1590" s="476"/>
    </row>
    <row r="1591" spans="1:20" s="16" customFormat="1" ht="11.1" customHeight="1" x14ac:dyDescent="0.15">
      <c r="A1591" s="66"/>
      <c r="B1591" s="232"/>
      <c r="C1591" s="461"/>
      <c r="D1591" s="462"/>
      <c r="E1591" s="24"/>
      <c r="F1591" s="21"/>
      <c r="G1591" s="22"/>
      <c r="H1591" s="2"/>
      <c r="I1591" s="339"/>
      <c r="J1591" s="322"/>
      <c r="K1591" s="245"/>
      <c r="L1591" s="236"/>
      <c r="M1591" s="234"/>
      <c r="N1591" s="245"/>
      <c r="O1591" s="323"/>
      <c r="Q1591" s="478"/>
      <c r="T1591" s="478"/>
    </row>
    <row r="1592" spans="1:20" s="16" customFormat="1" ht="11.1" customHeight="1" x14ac:dyDescent="0.15">
      <c r="A1592" s="481"/>
      <c r="B1592" s="232"/>
      <c r="C1592" s="461"/>
      <c r="D1592" s="462"/>
      <c r="E1592" s="24"/>
      <c r="F1592" s="21"/>
      <c r="G1592" s="22"/>
      <c r="H1592" s="2"/>
      <c r="I1592" s="339"/>
      <c r="J1592" s="318"/>
      <c r="K1592" s="24"/>
      <c r="L1592" s="2"/>
      <c r="M1592" s="233"/>
      <c r="N1592" s="24"/>
      <c r="O1592" s="319"/>
      <c r="Q1592" s="478"/>
      <c r="T1592" s="478"/>
    </row>
    <row r="1593" spans="1:20" s="16" customFormat="1" ht="11.1" customHeight="1" x14ac:dyDescent="0.15">
      <c r="A1593" s="360" t="s">
        <v>1351</v>
      </c>
      <c r="B1593" s="361" t="s">
        <v>1352</v>
      </c>
      <c r="C1593" s="474"/>
      <c r="D1593" s="465"/>
      <c r="E1593" s="246"/>
      <c r="F1593" s="466"/>
      <c r="G1593" s="467"/>
      <c r="H1593" s="239"/>
      <c r="I1593" s="468"/>
      <c r="J1593" s="324"/>
      <c r="K1593" s="315"/>
      <c r="L1593" s="316"/>
      <c r="M1593" s="317"/>
      <c r="N1593" s="315"/>
      <c r="O1593" s="325"/>
      <c r="P1593" s="471"/>
      <c r="Q1593" s="478"/>
      <c r="R1593" s="470"/>
      <c r="T1593" s="478"/>
    </row>
    <row r="1594" spans="1:20" s="16" customFormat="1" ht="11.1" customHeight="1" x14ac:dyDescent="0.15">
      <c r="A1594" s="247"/>
      <c r="B1594" s="232"/>
      <c r="C1594" s="461"/>
      <c r="D1594" s="462"/>
      <c r="E1594" s="24"/>
      <c r="F1594" s="21"/>
      <c r="G1594" s="22"/>
      <c r="H1594" s="2"/>
      <c r="I1594" s="339"/>
      <c r="J1594" s="322"/>
      <c r="K1594" s="245"/>
      <c r="L1594" s="236"/>
      <c r="M1594" s="542"/>
      <c r="N1594" s="543"/>
      <c r="O1594" s="544"/>
      <c r="Q1594" s="478"/>
      <c r="T1594" s="478"/>
    </row>
    <row r="1595" spans="1:20" s="16" customFormat="1" ht="11.1" customHeight="1" x14ac:dyDescent="0.15">
      <c r="A1595" s="358"/>
      <c r="B1595" s="232" t="s">
        <v>1958</v>
      </c>
      <c r="C1595" s="469"/>
      <c r="D1595" s="462"/>
      <c r="E1595" s="24"/>
      <c r="F1595" s="21"/>
      <c r="G1595" s="22"/>
      <c r="H1595" s="830"/>
      <c r="I1595" s="339"/>
      <c r="J1595" s="318"/>
      <c r="K1595" s="24"/>
      <c r="L1595" s="2"/>
      <c r="M1595" s="233"/>
      <c r="N1595" s="24"/>
      <c r="O1595" s="319"/>
      <c r="P1595" s="471"/>
      <c r="Q1595" s="478"/>
      <c r="T1595" s="478"/>
    </row>
    <row r="1596" spans="1:20" s="16" customFormat="1" ht="11.1" customHeight="1" x14ac:dyDescent="0.15">
      <c r="A1596" s="440"/>
      <c r="B1596" s="947" t="s">
        <v>1764</v>
      </c>
      <c r="C1596" s="464" t="s">
        <v>1765</v>
      </c>
      <c r="D1596" s="837">
        <v>158</v>
      </c>
      <c r="E1596" s="246" t="s">
        <v>1759</v>
      </c>
      <c r="F1596" s="956"/>
      <c r="G1596" s="962"/>
      <c r="H1596" s="239"/>
      <c r="I1596" s="468"/>
      <c r="J1596" s="838">
        <v>158</v>
      </c>
      <c r="K1596" s="315" t="s">
        <v>1759</v>
      </c>
      <c r="L1596" s="963"/>
      <c r="M1596" s="244"/>
      <c r="N1596" s="23"/>
      <c r="O1596" s="836"/>
      <c r="P1596" s="471"/>
      <c r="Q1596" s="478"/>
      <c r="R1596" s="471"/>
      <c r="S1596" s="484"/>
      <c r="T1596" s="478"/>
    </row>
    <row r="1597" spans="1:20" s="16" customFormat="1" ht="11.1" customHeight="1" x14ac:dyDescent="0.15">
      <c r="A1597" s="247"/>
      <c r="B1597" s="232"/>
      <c r="C1597" s="461"/>
      <c r="D1597" s="462"/>
      <c r="E1597" s="24"/>
      <c r="F1597" s="961"/>
      <c r="G1597" s="525"/>
      <c r="H1597" s="2"/>
      <c r="I1597" s="339"/>
      <c r="J1597" s="322"/>
      <c r="K1597" s="245"/>
      <c r="L1597" s="519"/>
      <c r="M1597" s="542"/>
      <c r="N1597" s="543"/>
      <c r="O1597" s="544"/>
      <c r="Q1597" s="478"/>
      <c r="T1597" s="478"/>
    </row>
    <row r="1598" spans="1:20" s="16" customFormat="1" ht="11.1" customHeight="1" x14ac:dyDescent="0.15">
      <c r="A1598" s="358"/>
      <c r="B1598" s="232" t="s">
        <v>1958</v>
      </c>
      <c r="C1598" s="469" t="s">
        <v>2171</v>
      </c>
      <c r="D1598" s="462"/>
      <c r="E1598" s="24"/>
      <c r="F1598" s="961"/>
      <c r="G1598" s="525"/>
      <c r="H1598" s="830"/>
      <c r="I1598" s="339"/>
      <c r="J1598" s="318"/>
      <c r="K1598" s="24"/>
      <c r="L1598" s="523"/>
      <c r="M1598" s="233"/>
      <c r="N1598" s="24"/>
      <c r="O1598" s="319"/>
      <c r="P1598" s="471"/>
      <c r="Q1598" s="478"/>
      <c r="T1598" s="478"/>
    </row>
    <row r="1599" spans="1:20" s="16" customFormat="1" ht="11.1" customHeight="1" x14ac:dyDescent="0.15">
      <c r="A1599" s="440"/>
      <c r="B1599" s="947" t="s">
        <v>2172</v>
      </c>
      <c r="C1599" s="464" t="s">
        <v>1769</v>
      </c>
      <c r="D1599" s="465">
        <v>84</v>
      </c>
      <c r="E1599" s="246" t="s">
        <v>468</v>
      </c>
      <c r="F1599" s="956"/>
      <c r="G1599" s="962"/>
      <c r="H1599" s="239"/>
      <c r="I1599" s="468"/>
      <c r="J1599" s="324">
        <v>84</v>
      </c>
      <c r="K1599" s="315" t="s">
        <v>468</v>
      </c>
      <c r="L1599" s="963"/>
      <c r="M1599" s="244"/>
      <c r="N1599" s="23"/>
      <c r="O1599" s="836"/>
      <c r="P1599" s="471"/>
      <c r="Q1599" s="478"/>
      <c r="R1599" s="471"/>
      <c r="S1599" s="484"/>
      <c r="T1599" s="478"/>
    </row>
    <row r="1600" spans="1:20" s="16" customFormat="1" ht="11.1" customHeight="1" x14ac:dyDescent="0.15">
      <c r="A1600" s="247"/>
      <c r="B1600" s="232"/>
      <c r="C1600" s="461"/>
      <c r="D1600" s="462"/>
      <c r="E1600" s="24"/>
      <c r="F1600" s="961"/>
      <c r="G1600" s="525"/>
      <c r="H1600" s="2"/>
      <c r="I1600" s="339"/>
      <c r="J1600" s="322"/>
      <c r="K1600" s="245"/>
      <c r="L1600" s="519"/>
      <c r="M1600" s="542"/>
      <c r="N1600" s="543"/>
      <c r="O1600" s="544"/>
      <c r="Q1600" s="478"/>
      <c r="T1600" s="478"/>
    </row>
    <row r="1601" spans="1:20" s="16" customFormat="1" ht="11.1" customHeight="1" x14ac:dyDescent="0.15">
      <c r="A1601" s="358"/>
      <c r="B1601" s="232" t="s">
        <v>1958</v>
      </c>
      <c r="C1601" s="469" t="s">
        <v>2171</v>
      </c>
      <c r="D1601" s="462"/>
      <c r="E1601" s="24"/>
      <c r="F1601" s="961"/>
      <c r="G1601" s="525"/>
      <c r="H1601" s="830"/>
      <c r="I1601" s="339"/>
      <c r="J1601" s="318"/>
      <c r="K1601" s="24"/>
      <c r="L1601" s="523"/>
      <c r="M1601" s="233"/>
      <c r="N1601" s="24"/>
      <c r="O1601" s="319"/>
      <c r="P1601" s="471"/>
      <c r="Q1601" s="478"/>
      <c r="T1601" s="478"/>
    </row>
    <row r="1602" spans="1:20" s="16" customFormat="1" ht="11.1" customHeight="1" x14ac:dyDescent="0.15">
      <c r="A1602" s="440"/>
      <c r="B1602" s="947" t="s">
        <v>2173</v>
      </c>
      <c r="C1602" s="464" t="s">
        <v>1767</v>
      </c>
      <c r="D1602" s="465">
        <v>84</v>
      </c>
      <c r="E1602" s="246" t="s">
        <v>466</v>
      </c>
      <c r="F1602" s="956"/>
      <c r="G1602" s="962"/>
      <c r="H1602" s="239"/>
      <c r="I1602" s="468"/>
      <c r="J1602" s="324">
        <v>84</v>
      </c>
      <c r="K1602" s="315" t="s">
        <v>466</v>
      </c>
      <c r="L1602" s="963"/>
      <c r="M1602" s="244"/>
      <c r="N1602" s="23"/>
      <c r="O1602" s="836"/>
      <c r="P1602" s="471"/>
      <c r="Q1602" s="478"/>
      <c r="R1602" s="471"/>
      <c r="S1602" s="484"/>
      <c r="T1602" s="478"/>
    </row>
    <row r="1603" spans="1:20" s="16" customFormat="1" ht="11.1" customHeight="1" x14ac:dyDescent="0.15">
      <c r="A1603" s="247"/>
      <c r="B1603" s="232"/>
      <c r="C1603" s="461"/>
      <c r="D1603" s="462"/>
      <c r="E1603" s="24"/>
      <c r="F1603" s="961"/>
      <c r="G1603" s="525"/>
      <c r="H1603" s="2"/>
      <c r="I1603" s="339"/>
      <c r="J1603" s="322"/>
      <c r="K1603" s="245"/>
      <c r="L1603" s="519"/>
      <c r="M1603" s="542"/>
      <c r="N1603" s="543"/>
      <c r="O1603" s="544"/>
      <c r="Q1603" s="478"/>
      <c r="T1603" s="478"/>
    </row>
    <row r="1604" spans="1:20" s="16" customFormat="1" ht="11.1" customHeight="1" x14ac:dyDescent="0.15">
      <c r="A1604" s="358"/>
      <c r="B1604" s="232" t="s">
        <v>1958</v>
      </c>
      <c r="C1604" s="469" t="s">
        <v>2171</v>
      </c>
      <c r="D1604" s="462"/>
      <c r="E1604" s="24"/>
      <c r="F1604" s="961"/>
      <c r="G1604" s="525"/>
      <c r="H1604" s="830"/>
      <c r="I1604" s="339"/>
      <c r="J1604" s="318"/>
      <c r="K1604" s="24"/>
      <c r="L1604" s="523"/>
      <c r="M1604" s="233"/>
      <c r="N1604" s="24"/>
      <c r="O1604" s="319"/>
      <c r="P1604" s="471"/>
      <c r="Q1604" s="478"/>
      <c r="T1604" s="478"/>
    </row>
    <row r="1605" spans="1:20" s="16" customFormat="1" ht="11.1" customHeight="1" x14ac:dyDescent="0.15">
      <c r="A1605" s="440"/>
      <c r="B1605" s="947" t="s">
        <v>2174</v>
      </c>
      <c r="C1605" s="464" t="s">
        <v>2175</v>
      </c>
      <c r="D1605" s="465">
        <v>84</v>
      </c>
      <c r="E1605" s="246" t="s">
        <v>1646</v>
      </c>
      <c r="F1605" s="956"/>
      <c r="G1605" s="962"/>
      <c r="H1605" s="239"/>
      <c r="I1605" s="468"/>
      <c r="J1605" s="324">
        <v>84</v>
      </c>
      <c r="K1605" s="315" t="s">
        <v>1646</v>
      </c>
      <c r="L1605" s="963"/>
      <c r="M1605" s="244"/>
      <c r="N1605" s="23"/>
      <c r="O1605" s="836"/>
      <c r="P1605" s="471"/>
      <c r="Q1605" s="478"/>
      <c r="R1605" s="471"/>
      <c r="S1605" s="484"/>
      <c r="T1605" s="478"/>
    </row>
    <row r="1606" spans="1:20" s="16" customFormat="1" ht="11.1" customHeight="1" x14ac:dyDescent="0.15">
      <c r="A1606" s="247"/>
      <c r="B1606" s="232"/>
      <c r="C1606" s="461"/>
      <c r="D1606" s="462"/>
      <c r="E1606" s="24"/>
      <c r="F1606" s="961"/>
      <c r="G1606" s="525"/>
      <c r="H1606" s="2"/>
      <c r="I1606" s="339"/>
      <c r="J1606" s="322"/>
      <c r="K1606" s="245"/>
      <c r="L1606" s="519"/>
      <c r="M1606" s="234"/>
      <c r="N1606" s="245"/>
      <c r="O1606" s="323"/>
      <c r="Q1606" s="478"/>
      <c r="T1606" s="478"/>
    </row>
    <row r="1607" spans="1:20" s="16" customFormat="1" ht="11.1" customHeight="1" x14ac:dyDescent="0.15">
      <c r="A1607" s="358"/>
      <c r="B1607" s="232" t="s">
        <v>1958</v>
      </c>
      <c r="C1607" s="469" t="s">
        <v>2171</v>
      </c>
      <c r="D1607" s="462"/>
      <c r="E1607" s="24"/>
      <c r="F1607" s="961"/>
      <c r="G1607" s="525"/>
      <c r="H1607" s="830"/>
      <c r="I1607" s="339"/>
      <c r="J1607" s="318"/>
      <c r="K1607" s="24"/>
      <c r="L1607" s="523"/>
      <c r="M1607" s="233"/>
      <c r="N1607" s="24"/>
      <c r="O1607" s="319"/>
      <c r="Q1607" s="478"/>
      <c r="T1607" s="478"/>
    </row>
    <row r="1608" spans="1:20" s="16" customFormat="1" ht="11.1" customHeight="1" x14ac:dyDescent="0.15">
      <c r="A1608" s="440"/>
      <c r="B1608" s="947" t="s">
        <v>2172</v>
      </c>
      <c r="C1608" s="464" t="s">
        <v>1770</v>
      </c>
      <c r="D1608" s="465">
        <v>63</v>
      </c>
      <c r="E1608" s="246" t="s">
        <v>468</v>
      </c>
      <c r="F1608" s="956"/>
      <c r="G1608" s="962"/>
      <c r="H1608" s="239"/>
      <c r="I1608" s="468"/>
      <c r="J1608" s="324">
        <v>63</v>
      </c>
      <c r="K1608" s="315" t="s">
        <v>468</v>
      </c>
      <c r="L1608" s="963"/>
      <c r="M1608" s="317"/>
      <c r="N1608" s="315"/>
      <c r="O1608" s="325"/>
      <c r="P1608" s="471"/>
      <c r="Q1608" s="478"/>
      <c r="R1608" s="470"/>
      <c r="T1608" s="478"/>
    </row>
    <row r="1609" spans="1:20" s="16" customFormat="1" ht="11.1" customHeight="1" x14ac:dyDescent="0.15">
      <c r="A1609" s="247"/>
      <c r="B1609" s="232"/>
      <c r="C1609" s="461"/>
      <c r="D1609" s="462"/>
      <c r="E1609" s="24"/>
      <c r="F1609" s="961"/>
      <c r="G1609" s="525"/>
      <c r="H1609" s="2"/>
      <c r="I1609" s="339"/>
      <c r="J1609" s="322"/>
      <c r="K1609" s="245"/>
      <c r="L1609" s="519"/>
      <c r="M1609" s="234"/>
      <c r="N1609" s="245"/>
      <c r="O1609" s="323"/>
      <c r="Q1609" s="478"/>
      <c r="T1609" s="478"/>
    </row>
    <row r="1610" spans="1:20" s="16" customFormat="1" ht="11.1" customHeight="1" x14ac:dyDescent="0.15">
      <c r="A1610" s="358"/>
      <c r="B1610" s="232" t="s">
        <v>1958</v>
      </c>
      <c r="C1610" s="469" t="s">
        <v>2171</v>
      </c>
      <c r="D1610" s="462"/>
      <c r="E1610" s="24"/>
      <c r="F1610" s="961"/>
      <c r="G1610" s="525"/>
      <c r="H1610" s="830"/>
      <c r="I1610" s="339"/>
      <c r="J1610" s="318"/>
      <c r="K1610" s="24"/>
      <c r="L1610" s="523"/>
      <c r="M1610" s="233"/>
      <c r="N1610" s="24"/>
      <c r="O1610" s="319"/>
      <c r="Q1610" s="478"/>
      <c r="T1610" s="478"/>
    </row>
    <row r="1611" spans="1:20" s="16" customFormat="1" ht="11.1" customHeight="1" x14ac:dyDescent="0.15">
      <c r="A1611" s="440"/>
      <c r="B1611" s="947" t="s">
        <v>2173</v>
      </c>
      <c r="C1611" s="464" t="s">
        <v>1767</v>
      </c>
      <c r="D1611" s="465">
        <v>63</v>
      </c>
      <c r="E1611" s="246" t="s">
        <v>466</v>
      </c>
      <c r="F1611" s="956"/>
      <c r="G1611" s="962"/>
      <c r="H1611" s="239"/>
      <c r="I1611" s="468"/>
      <c r="J1611" s="324">
        <v>63</v>
      </c>
      <c r="K1611" s="315" t="s">
        <v>466</v>
      </c>
      <c r="L1611" s="963"/>
      <c r="M1611" s="317"/>
      <c r="N1611" s="315"/>
      <c r="O1611" s="325"/>
      <c r="P1611" s="471"/>
      <c r="Q1611" s="478"/>
      <c r="R1611" s="470"/>
      <c r="T1611" s="478"/>
    </row>
    <row r="1612" spans="1:20" s="16" customFormat="1" ht="11.1" customHeight="1" x14ac:dyDescent="0.15">
      <c r="A1612" s="247"/>
      <c r="B1612" s="232"/>
      <c r="C1612" s="461"/>
      <c r="D1612" s="462"/>
      <c r="E1612" s="24"/>
      <c r="F1612" s="961"/>
      <c r="G1612" s="525"/>
      <c r="H1612" s="2"/>
      <c r="I1612" s="339"/>
      <c r="J1612" s="322"/>
      <c r="K1612" s="245"/>
      <c r="L1612" s="519"/>
      <c r="M1612" s="234"/>
      <c r="N1612" s="245"/>
      <c r="O1612" s="323"/>
      <c r="Q1612" s="478"/>
      <c r="T1612" s="478"/>
    </row>
    <row r="1613" spans="1:20" s="16" customFormat="1" ht="11.1" customHeight="1" x14ac:dyDescent="0.15">
      <c r="A1613" s="358"/>
      <c r="B1613" s="232" t="s">
        <v>1958</v>
      </c>
      <c r="C1613" s="469" t="s">
        <v>2171</v>
      </c>
      <c r="D1613" s="462"/>
      <c r="E1613" s="24"/>
      <c r="F1613" s="961"/>
      <c r="G1613" s="525"/>
      <c r="H1613" s="830"/>
      <c r="I1613" s="339"/>
      <c r="J1613" s="318"/>
      <c r="K1613" s="24"/>
      <c r="L1613" s="523"/>
      <c r="M1613" s="233"/>
      <c r="N1613" s="24"/>
      <c r="O1613" s="319"/>
      <c r="Q1613" s="478"/>
      <c r="T1613" s="478"/>
    </row>
    <row r="1614" spans="1:20" s="16" customFormat="1" ht="11.1" customHeight="1" x14ac:dyDescent="0.15">
      <c r="A1614" s="440"/>
      <c r="B1614" s="947" t="s">
        <v>2174</v>
      </c>
      <c r="C1614" s="464" t="s">
        <v>2175</v>
      </c>
      <c r="D1614" s="465">
        <v>63</v>
      </c>
      <c r="E1614" s="246" t="s">
        <v>1646</v>
      </c>
      <c r="F1614" s="956"/>
      <c r="G1614" s="962"/>
      <c r="H1614" s="239"/>
      <c r="I1614" s="468"/>
      <c r="J1614" s="324">
        <v>63</v>
      </c>
      <c r="K1614" s="315" t="s">
        <v>1646</v>
      </c>
      <c r="L1614" s="963"/>
      <c r="M1614" s="317"/>
      <c r="N1614" s="315"/>
      <c r="O1614" s="325"/>
      <c r="P1614" s="471"/>
      <c r="Q1614" s="478"/>
      <c r="R1614" s="470"/>
      <c r="T1614" s="478"/>
    </row>
    <row r="1615" spans="1:20" s="16" customFormat="1" ht="11.1" customHeight="1" x14ac:dyDescent="0.15">
      <c r="A1615" s="247"/>
      <c r="B1615" s="232"/>
      <c r="C1615" s="461" t="s">
        <v>1785</v>
      </c>
      <c r="D1615" s="949"/>
      <c r="E1615" s="24"/>
      <c r="F1615" s="961"/>
      <c r="G1615" s="525"/>
      <c r="H1615" s="2"/>
      <c r="I1615" s="339"/>
      <c r="J1615" s="331"/>
      <c r="K1615" s="245"/>
      <c r="L1615" s="519"/>
      <c r="M1615" s="542"/>
      <c r="N1615" s="543"/>
      <c r="O1615" s="544"/>
      <c r="Q1615" s="478"/>
      <c r="T1615" s="478"/>
    </row>
    <row r="1616" spans="1:20" s="16" customFormat="1" ht="11.1" customHeight="1" x14ac:dyDescent="0.15">
      <c r="A1616" s="247"/>
      <c r="B1616" s="232" t="s">
        <v>1958</v>
      </c>
      <c r="C1616" s="792" t="s">
        <v>2171</v>
      </c>
      <c r="D1616" s="949"/>
      <c r="E1616" s="24"/>
      <c r="F1616" s="961"/>
      <c r="G1616" s="525"/>
      <c r="H1616" s="2"/>
      <c r="I1616" s="339"/>
      <c r="J1616" s="332"/>
      <c r="K1616" s="24"/>
      <c r="L1616" s="523"/>
      <c r="M1616" s="233"/>
      <c r="N1616" s="24"/>
      <c r="O1616" s="319"/>
      <c r="Q1616" s="478"/>
      <c r="T1616" s="478"/>
    </row>
    <row r="1617" spans="1:20" s="16" customFormat="1" ht="11.1" customHeight="1" x14ac:dyDescent="0.15">
      <c r="A1617" s="951"/>
      <c r="B1617" s="947" t="s">
        <v>1768</v>
      </c>
      <c r="C1617" s="464" t="s">
        <v>1766</v>
      </c>
      <c r="D1617" s="964">
        <v>12</v>
      </c>
      <c r="E1617" s="246" t="s">
        <v>468</v>
      </c>
      <c r="F1617" s="956"/>
      <c r="G1617" s="962"/>
      <c r="H1617" s="239"/>
      <c r="I1617" s="468"/>
      <c r="J1617" s="970">
        <v>12</v>
      </c>
      <c r="K1617" s="954" t="s">
        <v>468</v>
      </c>
      <c r="L1617" s="963"/>
      <c r="M1617" s="237"/>
      <c r="N1617" s="246"/>
      <c r="O1617" s="955"/>
      <c r="Q1617" s="478"/>
      <c r="T1617" s="478"/>
    </row>
    <row r="1618" spans="1:20" s="16" customFormat="1" ht="11.1" customHeight="1" x14ac:dyDescent="0.15">
      <c r="A1618" s="247"/>
      <c r="B1618" s="232"/>
      <c r="C1618" s="461"/>
      <c r="D1618" s="949"/>
      <c r="E1618" s="24"/>
      <c r="F1618" s="961"/>
      <c r="G1618" s="525"/>
      <c r="H1618" s="2"/>
      <c r="I1618" s="339"/>
      <c r="J1618" s="331"/>
      <c r="K1618" s="245"/>
      <c r="L1618" s="519"/>
      <c r="M1618" s="542"/>
      <c r="N1618" s="543"/>
      <c r="O1618" s="544"/>
      <c r="Q1618" s="478"/>
      <c r="T1618" s="478"/>
    </row>
    <row r="1619" spans="1:20" s="16" customFormat="1" ht="11.1" customHeight="1" x14ac:dyDescent="0.15">
      <c r="A1619" s="247"/>
      <c r="B1619" s="232"/>
      <c r="C1619" s="792"/>
      <c r="D1619" s="949"/>
      <c r="E1619" s="24"/>
      <c r="F1619" s="961"/>
      <c r="G1619" s="525"/>
      <c r="H1619" s="2"/>
      <c r="I1619" s="339"/>
      <c r="J1619" s="332"/>
      <c r="K1619" s="24"/>
      <c r="L1619" s="523"/>
      <c r="M1619" s="233"/>
      <c r="N1619" s="24"/>
      <c r="O1619" s="319"/>
      <c r="Q1619" s="478"/>
      <c r="T1619" s="478"/>
    </row>
    <row r="1620" spans="1:20" s="16" customFormat="1" ht="11.1" customHeight="1" x14ac:dyDescent="0.15">
      <c r="A1620" s="951"/>
      <c r="B1620" s="947" t="s">
        <v>2176</v>
      </c>
      <c r="C1620" s="464"/>
      <c r="D1620" s="952">
        <v>968</v>
      </c>
      <c r="E1620" s="246" t="s">
        <v>1759</v>
      </c>
      <c r="F1620" s="956"/>
      <c r="G1620" s="962"/>
      <c r="H1620" s="239"/>
      <c r="I1620" s="468"/>
      <c r="J1620" s="953">
        <v>968</v>
      </c>
      <c r="K1620" s="954" t="s">
        <v>1759</v>
      </c>
      <c r="L1620" s="963"/>
      <c r="M1620" s="244"/>
      <c r="N1620" s="23"/>
      <c r="O1620" s="321"/>
      <c r="Q1620" s="478"/>
      <c r="T1620" s="478"/>
    </row>
    <row r="1621" spans="1:20" s="16" customFormat="1" ht="11.1" customHeight="1" x14ac:dyDescent="0.15">
      <c r="A1621" s="247"/>
      <c r="B1621" s="232"/>
      <c r="C1621" s="461"/>
      <c r="D1621" s="949"/>
      <c r="E1621" s="24"/>
      <c r="F1621" s="961"/>
      <c r="G1621" s="525"/>
      <c r="H1621" s="2"/>
      <c r="I1621" s="339"/>
      <c r="J1621" s="331"/>
      <c r="K1621" s="245"/>
      <c r="L1621" s="519"/>
      <c r="M1621" s="542"/>
      <c r="N1621" s="543"/>
      <c r="O1621" s="544"/>
      <c r="Q1621" s="478"/>
      <c r="T1621" s="478"/>
    </row>
    <row r="1622" spans="1:20" s="16" customFormat="1" ht="11.1" customHeight="1" x14ac:dyDescent="0.15">
      <c r="A1622" s="247"/>
      <c r="B1622" s="232"/>
      <c r="C1622" s="792"/>
      <c r="D1622" s="949"/>
      <c r="E1622" s="24"/>
      <c r="F1622" s="961"/>
      <c r="G1622" s="525"/>
      <c r="H1622" s="2"/>
      <c r="I1622" s="339"/>
      <c r="J1622" s="332"/>
      <c r="K1622" s="24"/>
      <c r="L1622" s="523"/>
      <c r="M1622" s="233"/>
      <c r="N1622" s="24"/>
      <c r="O1622" s="319"/>
      <c r="Q1622" s="478"/>
      <c r="T1622" s="478"/>
    </row>
    <row r="1623" spans="1:20" s="16" customFormat="1" ht="11.1" customHeight="1" x14ac:dyDescent="0.15">
      <c r="A1623" s="951"/>
      <c r="B1623" s="947" t="s">
        <v>2177</v>
      </c>
      <c r="C1623" s="464"/>
      <c r="D1623" s="952">
        <v>968</v>
      </c>
      <c r="E1623" s="246" t="s">
        <v>1759</v>
      </c>
      <c r="F1623" s="956"/>
      <c r="G1623" s="962"/>
      <c r="H1623" s="239"/>
      <c r="I1623" s="468"/>
      <c r="J1623" s="953">
        <v>968</v>
      </c>
      <c r="K1623" s="954" t="s">
        <v>1759</v>
      </c>
      <c r="L1623" s="963"/>
      <c r="M1623" s="244"/>
      <c r="N1623" s="23"/>
      <c r="O1623" s="321"/>
      <c r="Q1623" s="478"/>
      <c r="T1623" s="478"/>
    </row>
    <row r="1624" spans="1:20" s="16" customFormat="1" ht="11.1" customHeight="1" x14ac:dyDescent="0.15">
      <c r="A1624" s="247"/>
      <c r="B1624" s="232"/>
      <c r="C1624" s="461"/>
      <c r="D1624" s="949"/>
      <c r="E1624" s="24"/>
      <c r="F1624" s="961"/>
      <c r="G1624" s="525"/>
      <c r="H1624" s="2"/>
      <c r="I1624" s="339"/>
      <c r="J1624" s="331"/>
      <c r="K1624" s="245"/>
      <c r="L1624" s="519"/>
      <c r="M1624" s="234"/>
      <c r="N1624" s="235"/>
      <c r="O1624" s="323"/>
      <c r="Q1624" s="478"/>
      <c r="T1624" s="478"/>
    </row>
    <row r="1625" spans="1:20" s="16" customFormat="1" ht="11.1" customHeight="1" x14ac:dyDescent="0.15">
      <c r="A1625" s="247"/>
      <c r="B1625" s="232"/>
      <c r="C1625" s="792"/>
      <c r="D1625" s="949"/>
      <c r="E1625" s="24"/>
      <c r="F1625" s="961"/>
      <c r="G1625" s="525"/>
      <c r="H1625" s="2"/>
      <c r="I1625" s="339"/>
      <c r="J1625" s="332"/>
      <c r="K1625" s="24"/>
      <c r="L1625" s="523"/>
      <c r="M1625" s="233"/>
      <c r="N1625" s="232"/>
      <c r="O1625" s="319"/>
      <c r="Q1625" s="478"/>
      <c r="T1625" s="478"/>
    </row>
    <row r="1626" spans="1:20" s="16" customFormat="1" ht="11.1" customHeight="1" x14ac:dyDescent="0.15">
      <c r="A1626" s="951"/>
      <c r="B1626" s="947" t="s">
        <v>2178</v>
      </c>
      <c r="C1626" s="464"/>
      <c r="D1626" s="952">
        <v>850</v>
      </c>
      <c r="E1626" s="246" t="s">
        <v>1759</v>
      </c>
      <c r="F1626" s="956"/>
      <c r="G1626" s="962"/>
      <c r="H1626" s="239"/>
      <c r="I1626" s="468"/>
      <c r="J1626" s="953">
        <v>850</v>
      </c>
      <c r="K1626" s="954" t="s">
        <v>1759</v>
      </c>
      <c r="L1626" s="963"/>
      <c r="M1626" s="237"/>
      <c r="N1626" s="238"/>
      <c r="O1626" s="330"/>
      <c r="Q1626" s="478"/>
      <c r="T1626" s="478"/>
    </row>
    <row r="1627" spans="1:20" s="16" customFormat="1" ht="11.1" customHeight="1" x14ac:dyDescent="0.15">
      <c r="A1627" s="247"/>
      <c r="B1627" s="232"/>
      <c r="C1627" s="461"/>
      <c r="D1627" s="949"/>
      <c r="E1627" s="24"/>
      <c r="F1627" s="961"/>
      <c r="G1627" s="525"/>
      <c r="H1627" s="2"/>
      <c r="I1627" s="339"/>
      <c r="J1627" s="331"/>
      <c r="K1627" s="245"/>
      <c r="L1627" s="519"/>
      <c r="M1627" s="234"/>
      <c r="N1627" s="235"/>
      <c r="O1627" s="323"/>
      <c r="Q1627" s="478"/>
      <c r="T1627" s="478"/>
    </row>
    <row r="1628" spans="1:20" s="16" customFormat="1" ht="11.1" customHeight="1" x14ac:dyDescent="0.15">
      <c r="A1628" s="247"/>
      <c r="B1628" s="232"/>
      <c r="C1628" s="792"/>
      <c r="D1628" s="949"/>
      <c r="E1628" s="24"/>
      <c r="F1628" s="961"/>
      <c r="G1628" s="525"/>
      <c r="H1628" s="2"/>
      <c r="I1628" s="339"/>
      <c r="J1628" s="332"/>
      <c r="K1628" s="24"/>
      <c r="L1628" s="523"/>
      <c r="M1628" s="233"/>
      <c r="N1628" s="232"/>
      <c r="O1628" s="319"/>
      <c r="Q1628" s="478"/>
      <c r="T1628" s="478"/>
    </row>
    <row r="1629" spans="1:20" s="16" customFormat="1" ht="11.1" customHeight="1" x14ac:dyDescent="0.15">
      <c r="A1629" s="951"/>
      <c r="B1629" s="947" t="s">
        <v>2179</v>
      </c>
      <c r="C1629" s="464"/>
      <c r="D1629" s="952">
        <v>928</v>
      </c>
      <c r="E1629" s="246" t="s">
        <v>1759</v>
      </c>
      <c r="F1629" s="956"/>
      <c r="G1629" s="962"/>
      <c r="H1629" s="239"/>
      <c r="I1629" s="468"/>
      <c r="J1629" s="953">
        <v>928</v>
      </c>
      <c r="K1629" s="954" t="s">
        <v>1759</v>
      </c>
      <c r="L1629" s="963"/>
      <c r="M1629" s="237"/>
      <c r="N1629" s="238"/>
      <c r="O1629" s="330"/>
      <c r="Q1629" s="478"/>
      <c r="T1629" s="478"/>
    </row>
    <row r="1630" spans="1:20" s="16" customFormat="1" ht="11.1" customHeight="1" x14ac:dyDescent="0.15">
      <c r="A1630" s="247"/>
      <c r="B1630" s="232"/>
      <c r="C1630" s="461"/>
      <c r="D1630" s="949"/>
      <c r="E1630" s="24"/>
      <c r="F1630" s="961"/>
      <c r="G1630" s="525"/>
      <c r="H1630" s="2"/>
      <c r="I1630" s="339"/>
      <c r="J1630" s="331"/>
      <c r="K1630" s="245"/>
      <c r="L1630" s="519"/>
      <c r="M1630" s="234"/>
      <c r="N1630" s="235"/>
      <c r="O1630" s="323"/>
      <c r="Q1630" s="478"/>
      <c r="T1630" s="478"/>
    </row>
    <row r="1631" spans="1:20" s="16" customFormat="1" ht="11.1" customHeight="1" x14ac:dyDescent="0.15">
      <c r="A1631" s="247"/>
      <c r="B1631" s="232"/>
      <c r="C1631" s="792"/>
      <c r="D1631" s="949"/>
      <c r="E1631" s="24"/>
      <c r="F1631" s="961"/>
      <c r="G1631" s="525"/>
      <c r="H1631" s="2"/>
      <c r="I1631" s="339"/>
      <c r="J1631" s="332"/>
      <c r="K1631" s="24"/>
      <c r="L1631" s="523"/>
      <c r="M1631" s="398"/>
      <c r="N1631" s="359"/>
      <c r="O1631" s="482"/>
      <c r="Q1631" s="478"/>
      <c r="T1631" s="478"/>
    </row>
    <row r="1632" spans="1:20" s="16" customFormat="1" ht="11.1" customHeight="1" x14ac:dyDescent="0.15">
      <c r="A1632" s="951"/>
      <c r="B1632" s="947" t="s">
        <v>2180</v>
      </c>
      <c r="C1632" s="464"/>
      <c r="D1632" s="952">
        <v>928</v>
      </c>
      <c r="E1632" s="246" t="s">
        <v>1759</v>
      </c>
      <c r="F1632" s="956"/>
      <c r="G1632" s="962"/>
      <c r="H1632" s="239"/>
      <c r="I1632" s="468"/>
      <c r="J1632" s="953">
        <v>928</v>
      </c>
      <c r="K1632" s="954" t="s">
        <v>1759</v>
      </c>
      <c r="L1632" s="963"/>
      <c r="M1632" s="237"/>
      <c r="N1632" s="238"/>
      <c r="O1632" s="330"/>
      <c r="Q1632" s="478"/>
      <c r="T1632" s="478"/>
    </row>
    <row r="1633" spans="1:20" s="16" customFormat="1" ht="11.1" customHeight="1" x14ac:dyDescent="0.15">
      <c r="A1633" s="441"/>
      <c r="B1633" s="442"/>
      <c r="C1633" s="443"/>
      <c r="D1633" s="435"/>
      <c r="E1633" s="387"/>
      <c r="F1633" s="388"/>
      <c r="G1633" s="389"/>
      <c r="H1633" s="444"/>
      <c r="I1633" s="391"/>
      <c r="J1633" s="427"/>
      <c r="K1633" s="387"/>
      <c r="L1633" s="390"/>
      <c r="M1633" s="398"/>
      <c r="N1633" s="359"/>
      <c r="O1633" s="399"/>
      <c r="Q1633" s="478"/>
      <c r="T1633" s="478"/>
    </row>
    <row r="1634" spans="1:20" s="16" customFormat="1" ht="11.1" customHeight="1" x14ac:dyDescent="0.15">
      <c r="A1634" s="247"/>
      <c r="B1634" s="445"/>
      <c r="C1634" s="443"/>
      <c r="D1634" s="435"/>
      <c r="E1634" s="387"/>
      <c r="F1634" s="388"/>
      <c r="G1634" s="389"/>
      <c r="H1634" s="390"/>
      <c r="I1634" s="391"/>
      <c r="J1634" s="427"/>
      <c r="K1634" s="387"/>
      <c r="L1634" s="389"/>
      <c r="M1634" s="398"/>
      <c r="N1634" s="359"/>
      <c r="O1634" s="482"/>
      <c r="P1634" s="478">
        <v>0</v>
      </c>
      <c r="Q1634" s="478"/>
      <c r="T1634" s="478"/>
    </row>
    <row r="1635" spans="1:20" s="16" customFormat="1" ht="11.1" customHeight="1" x14ac:dyDescent="0.15">
      <c r="A1635" s="448"/>
      <c r="B1635" s="449"/>
      <c r="C1635" s="450"/>
      <c r="D1635" s="451"/>
      <c r="E1635" s="452"/>
      <c r="F1635" s="453"/>
      <c r="G1635" s="454"/>
      <c r="H1635" s="455"/>
      <c r="I1635" s="456"/>
      <c r="J1635" s="457"/>
      <c r="K1635" s="452"/>
      <c r="L1635" s="455"/>
      <c r="M1635" s="458"/>
      <c r="N1635" s="459"/>
      <c r="O1635" s="460"/>
      <c r="Q1635" s="478"/>
      <c r="T1635" s="478"/>
    </row>
    <row r="1636" spans="1:20" s="3" customFormat="1" ht="13.5" x14ac:dyDescent="0.15">
      <c r="A1636" s="1"/>
      <c r="B1636" s="2"/>
      <c r="C1636" s="240"/>
      <c r="D1636" s="4"/>
      <c r="E1636" s="5"/>
      <c r="F1636" s="6"/>
      <c r="G1636" s="7"/>
      <c r="H1636" s="8"/>
      <c r="I1636" s="9"/>
      <c r="K1636" s="5"/>
      <c r="N1636" s="8" t="s">
        <v>581</v>
      </c>
      <c r="O1636" s="5">
        <v>33</v>
      </c>
      <c r="P1636" s="472"/>
      <c r="Q1636" s="476"/>
      <c r="T1636" s="476"/>
    </row>
    <row r="1637" spans="1:20" s="10" customFormat="1" ht="30" customHeight="1" x14ac:dyDescent="0.15">
      <c r="A1637" s="1089" t="s">
        <v>1800</v>
      </c>
      <c r="B1637" s="1090"/>
      <c r="C1637" s="1090"/>
      <c r="D1637" s="1090"/>
      <c r="E1637" s="1090"/>
      <c r="F1637" s="1090"/>
      <c r="G1637" s="1090"/>
      <c r="H1637" s="1090"/>
      <c r="I1637" s="1090"/>
      <c r="J1637" s="1090"/>
      <c r="K1637" s="1090"/>
      <c r="L1637" s="1090"/>
      <c r="M1637" s="1090"/>
      <c r="N1637" s="1090"/>
      <c r="O1637" s="1091"/>
      <c r="P1637" s="473"/>
      <c r="Q1637" s="477"/>
      <c r="T1637" s="477"/>
    </row>
    <row r="1638" spans="1:20" s="10" customFormat="1" ht="13.5" customHeight="1" x14ac:dyDescent="0.15">
      <c r="A1638" s="274"/>
      <c r="B1638" s="27" t="s">
        <v>1828</v>
      </c>
      <c r="C1638" s="275"/>
      <c r="D1638" s="275"/>
      <c r="E1638" s="275"/>
      <c r="F1638" s="275"/>
      <c r="G1638" s="275"/>
      <c r="H1638" s="275"/>
      <c r="I1638" s="275"/>
      <c r="J1638" s="275"/>
      <c r="K1638" s="275"/>
      <c r="L1638" s="275"/>
      <c r="M1638" s="275"/>
      <c r="N1638" s="275"/>
      <c r="O1638" s="276"/>
      <c r="P1638" s="473"/>
      <c r="Q1638" s="477"/>
      <c r="T1638" s="477"/>
    </row>
    <row r="1639" spans="1:20" s="10" customFormat="1" ht="15.95" customHeight="1" x14ac:dyDescent="0.15">
      <c r="A1639" s="1092" t="s">
        <v>6</v>
      </c>
      <c r="B1639" s="1095" t="s">
        <v>34</v>
      </c>
      <c r="C1639" s="1098" t="s">
        <v>9</v>
      </c>
      <c r="D1639" s="1101" t="s">
        <v>1850</v>
      </c>
      <c r="E1639" s="1102"/>
      <c r="F1639" s="1102"/>
      <c r="G1639" s="1102"/>
      <c r="H1639" s="1102"/>
      <c r="I1639" s="1103"/>
      <c r="J1639" s="1101" t="s">
        <v>1851</v>
      </c>
      <c r="K1639" s="1102"/>
      <c r="L1639" s="1107"/>
      <c r="M1639" s="1109" t="s">
        <v>1852</v>
      </c>
      <c r="N1639" s="1102"/>
      <c r="O1639" s="1103"/>
      <c r="P1639" s="473"/>
      <c r="Q1639" s="477"/>
      <c r="T1639" s="477"/>
    </row>
    <row r="1640" spans="1:20" s="10" customFormat="1" ht="15.95" customHeight="1" x14ac:dyDescent="0.15">
      <c r="A1640" s="1093"/>
      <c r="B1640" s="1096"/>
      <c r="C1640" s="1099"/>
      <c r="D1640" s="1104"/>
      <c r="E1640" s="1105"/>
      <c r="F1640" s="1105"/>
      <c r="G1640" s="1105"/>
      <c r="H1640" s="1105"/>
      <c r="I1640" s="1106"/>
      <c r="J1640" s="1104"/>
      <c r="K1640" s="1105"/>
      <c r="L1640" s="1108"/>
      <c r="M1640" s="1110"/>
      <c r="N1640" s="1105"/>
      <c r="O1640" s="1106"/>
      <c r="P1640" s="473"/>
      <c r="Q1640" s="477"/>
      <c r="T1640" s="477"/>
    </row>
    <row r="1641" spans="1:20" s="3" customFormat="1" ht="15.95" customHeight="1" x14ac:dyDescent="0.15">
      <c r="A1641" s="1094"/>
      <c r="B1641" s="1097"/>
      <c r="C1641" s="1100"/>
      <c r="D1641" s="334" t="s">
        <v>4</v>
      </c>
      <c r="E1641" s="296" t="s">
        <v>5</v>
      </c>
      <c r="F1641" s="297"/>
      <c r="G1641" s="298"/>
      <c r="H1641" s="1111"/>
      <c r="I1641" s="1112"/>
      <c r="J1641" s="326" t="s">
        <v>4</v>
      </c>
      <c r="K1641" s="296" t="s">
        <v>5</v>
      </c>
      <c r="L1641" s="299"/>
      <c r="M1641" s="300" t="s">
        <v>4</v>
      </c>
      <c r="N1641" s="296" t="s">
        <v>5</v>
      </c>
      <c r="O1641" s="327"/>
      <c r="P1641" s="472"/>
      <c r="Q1641" s="476"/>
      <c r="T1641" s="476"/>
    </row>
    <row r="1642" spans="1:20" s="16" customFormat="1" ht="11.1" customHeight="1" x14ac:dyDescent="0.15">
      <c r="A1642" s="66"/>
      <c r="B1642" s="232"/>
      <c r="C1642" s="461"/>
      <c r="D1642" s="462"/>
      <c r="E1642" s="24"/>
      <c r="F1642" s="21"/>
      <c r="G1642" s="22"/>
      <c r="H1642" s="2"/>
      <c r="I1642" s="339"/>
      <c r="J1642" s="322"/>
      <c r="K1642" s="245"/>
      <c r="L1642" s="236"/>
      <c r="M1642" s="234"/>
      <c r="N1642" s="245"/>
      <c r="O1642" s="323"/>
      <c r="Q1642" s="478"/>
      <c r="T1642" s="478"/>
    </row>
    <row r="1643" spans="1:20" s="16" customFormat="1" ht="11.1" customHeight="1" x14ac:dyDescent="0.15">
      <c r="A1643" s="481"/>
      <c r="B1643" s="232"/>
      <c r="C1643" s="461"/>
      <c r="D1643" s="462"/>
      <c r="E1643" s="24"/>
      <c r="F1643" s="21"/>
      <c r="G1643" s="22"/>
      <c r="H1643" s="2"/>
      <c r="I1643" s="339"/>
      <c r="J1643" s="318"/>
      <c r="K1643" s="24"/>
      <c r="L1643" s="2"/>
      <c r="M1643" s="233"/>
      <c r="N1643" s="24"/>
      <c r="O1643" s="319"/>
      <c r="Q1643" s="478"/>
      <c r="T1643" s="478"/>
    </row>
    <row r="1644" spans="1:20" s="16" customFormat="1" ht="11.1" customHeight="1" x14ac:dyDescent="0.15">
      <c r="A1644" s="360" t="s">
        <v>1351</v>
      </c>
      <c r="B1644" s="361" t="s">
        <v>1352</v>
      </c>
      <c r="C1644" s="474"/>
      <c r="D1644" s="465"/>
      <c r="E1644" s="246"/>
      <c r="F1644" s="466"/>
      <c r="G1644" s="467"/>
      <c r="H1644" s="239"/>
      <c r="I1644" s="468"/>
      <c r="J1644" s="324"/>
      <c r="K1644" s="315"/>
      <c r="L1644" s="316"/>
      <c r="M1644" s="317"/>
      <c r="N1644" s="315"/>
      <c r="O1644" s="325"/>
      <c r="P1644" s="471"/>
      <c r="Q1644" s="478"/>
      <c r="R1644" s="470"/>
      <c r="T1644" s="478"/>
    </row>
    <row r="1645" spans="1:20" s="16" customFormat="1" ht="11.1" customHeight="1" x14ac:dyDescent="0.15">
      <c r="A1645" s="247"/>
      <c r="B1645" s="232"/>
      <c r="C1645" s="461"/>
      <c r="D1645" s="462"/>
      <c r="E1645" s="24"/>
      <c r="F1645" s="950"/>
      <c r="G1645" s="232"/>
      <c r="H1645" s="2"/>
      <c r="I1645" s="339"/>
      <c r="J1645" s="331"/>
      <c r="K1645" s="245"/>
      <c r="L1645" s="236"/>
      <c r="M1645" s="542"/>
      <c r="N1645" s="543"/>
      <c r="O1645" s="544"/>
      <c r="Q1645" s="478"/>
      <c r="T1645" s="478"/>
    </row>
    <row r="1646" spans="1:20" s="16" customFormat="1" ht="11.1" customHeight="1" x14ac:dyDescent="0.15">
      <c r="A1646" s="358"/>
      <c r="B1646" s="232"/>
      <c r="C1646" s="469"/>
      <c r="D1646" s="462"/>
      <c r="E1646" s="24"/>
      <c r="F1646" s="950"/>
      <c r="G1646" s="232"/>
      <c r="H1646" s="2"/>
      <c r="I1646" s="339"/>
      <c r="J1646" s="332"/>
      <c r="K1646" s="24"/>
      <c r="L1646" s="2"/>
      <c r="M1646" s="233"/>
      <c r="N1646" s="24"/>
      <c r="O1646" s="319"/>
      <c r="P1646" s="471"/>
      <c r="Q1646" s="478"/>
      <c r="T1646" s="478"/>
    </row>
    <row r="1647" spans="1:20" s="16" customFormat="1" ht="11.1" customHeight="1" x14ac:dyDescent="0.15">
      <c r="A1647" s="440"/>
      <c r="B1647" s="947" t="s">
        <v>2181</v>
      </c>
      <c r="C1647" s="464"/>
      <c r="D1647" s="465">
        <v>12</v>
      </c>
      <c r="E1647" s="246" t="s">
        <v>468</v>
      </c>
      <c r="F1647" s="956"/>
      <c r="G1647" s="962"/>
      <c r="H1647" s="239"/>
      <c r="I1647" s="468"/>
      <c r="J1647" s="969">
        <v>12</v>
      </c>
      <c r="K1647" s="954" t="s">
        <v>468</v>
      </c>
      <c r="L1647" s="963"/>
      <c r="M1647" s="244"/>
      <c r="N1647" s="23"/>
      <c r="O1647" s="836"/>
      <c r="P1647" s="471"/>
      <c r="Q1647" s="478"/>
      <c r="R1647" s="471"/>
      <c r="S1647" s="484"/>
      <c r="T1647" s="478"/>
    </row>
    <row r="1648" spans="1:20" s="16" customFormat="1" ht="11.1" customHeight="1" x14ac:dyDescent="0.15">
      <c r="A1648" s="247"/>
      <c r="B1648" s="232"/>
      <c r="C1648" s="461"/>
      <c r="D1648" s="462"/>
      <c r="E1648" s="24"/>
      <c r="F1648" s="961"/>
      <c r="G1648" s="525"/>
      <c r="H1648" s="2"/>
      <c r="I1648" s="339"/>
      <c r="J1648" s="331"/>
      <c r="K1648" s="245"/>
      <c r="L1648" s="519"/>
      <c r="M1648" s="542"/>
      <c r="N1648" s="543"/>
      <c r="O1648" s="544"/>
      <c r="Q1648" s="478"/>
      <c r="T1648" s="478"/>
    </row>
    <row r="1649" spans="1:20" s="16" customFormat="1" ht="11.1" customHeight="1" x14ac:dyDescent="0.15">
      <c r="A1649" s="358"/>
      <c r="B1649" s="232"/>
      <c r="C1649" s="469"/>
      <c r="D1649" s="462"/>
      <c r="E1649" s="24"/>
      <c r="F1649" s="961"/>
      <c r="G1649" s="525"/>
      <c r="H1649" s="2"/>
      <c r="I1649" s="339"/>
      <c r="J1649" s="332"/>
      <c r="K1649" s="24"/>
      <c r="L1649" s="523"/>
      <c r="M1649" s="233"/>
      <c r="N1649" s="24"/>
      <c r="O1649" s="319"/>
      <c r="P1649" s="471"/>
      <c r="Q1649" s="478"/>
      <c r="T1649" s="478"/>
    </row>
    <row r="1650" spans="1:20" s="16" customFormat="1" ht="11.1" customHeight="1" x14ac:dyDescent="0.15">
      <c r="A1650" s="440"/>
      <c r="B1650" s="947" t="s">
        <v>2182</v>
      </c>
      <c r="C1650" s="464"/>
      <c r="D1650" s="837">
        <v>147</v>
      </c>
      <c r="E1650" s="246" t="s">
        <v>468</v>
      </c>
      <c r="F1650" s="956"/>
      <c r="G1650" s="962"/>
      <c r="H1650" s="239"/>
      <c r="I1650" s="468"/>
      <c r="J1650" s="953">
        <v>147</v>
      </c>
      <c r="K1650" s="954" t="s">
        <v>468</v>
      </c>
      <c r="L1650" s="963"/>
      <c r="M1650" s="244"/>
      <c r="N1650" s="23"/>
      <c r="O1650" s="836"/>
      <c r="P1650" s="471"/>
      <c r="Q1650" s="478"/>
      <c r="R1650" s="471"/>
      <c r="S1650" s="484"/>
      <c r="T1650" s="478"/>
    </row>
    <row r="1651" spans="1:20" s="16" customFormat="1" ht="11.1" customHeight="1" x14ac:dyDescent="0.15">
      <c r="A1651" s="247"/>
      <c r="B1651" s="232"/>
      <c r="C1651" s="461"/>
      <c r="D1651" s="968"/>
      <c r="E1651" s="24"/>
      <c r="F1651" s="961"/>
      <c r="G1651" s="525"/>
      <c r="H1651" s="2"/>
      <c r="I1651" s="339"/>
      <c r="J1651" s="331"/>
      <c r="K1651" s="245"/>
      <c r="L1651" s="519"/>
      <c r="M1651" s="542"/>
      <c r="N1651" s="543"/>
      <c r="O1651" s="544"/>
      <c r="Q1651" s="478"/>
      <c r="T1651" s="478"/>
    </row>
    <row r="1652" spans="1:20" s="16" customFormat="1" ht="11.1" customHeight="1" x14ac:dyDescent="0.15">
      <c r="A1652" s="358"/>
      <c r="B1652" s="232"/>
      <c r="C1652" s="469"/>
      <c r="D1652" s="968"/>
      <c r="E1652" s="24"/>
      <c r="F1652" s="961"/>
      <c r="G1652" s="525"/>
      <c r="H1652" s="2"/>
      <c r="I1652" s="339"/>
      <c r="J1652" s="332"/>
      <c r="K1652" s="24"/>
      <c r="L1652" s="523"/>
      <c r="M1652" s="233"/>
      <c r="N1652" s="24"/>
      <c r="O1652" s="319"/>
      <c r="P1652" s="471"/>
      <c r="Q1652" s="478"/>
      <c r="T1652" s="478"/>
    </row>
    <row r="1653" spans="1:20" s="16" customFormat="1" ht="11.1" customHeight="1" x14ac:dyDescent="0.15">
      <c r="A1653" s="440"/>
      <c r="B1653" s="947" t="s">
        <v>2183</v>
      </c>
      <c r="C1653" s="464"/>
      <c r="D1653" s="837">
        <v>928</v>
      </c>
      <c r="E1653" s="246" t="s">
        <v>1759</v>
      </c>
      <c r="F1653" s="956"/>
      <c r="G1653" s="962"/>
      <c r="H1653" s="239"/>
      <c r="I1653" s="468"/>
      <c r="J1653" s="953">
        <v>928</v>
      </c>
      <c r="K1653" s="954" t="s">
        <v>1759</v>
      </c>
      <c r="L1653" s="963"/>
      <c r="M1653" s="244"/>
      <c r="N1653" s="23"/>
      <c r="O1653" s="836"/>
      <c r="P1653" s="471"/>
      <c r="Q1653" s="478"/>
      <c r="R1653" s="471"/>
      <c r="S1653" s="484"/>
      <c r="T1653" s="478"/>
    </row>
    <row r="1654" spans="1:20" s="16" customFormat="1" ht="11.1" customHeight="1" x14ac:dyDescent="0.15">
      <c r="A1654" s="247"/>
      <c r="B1654" s="232"/>
      <c r="C1654" s="461"/>
      <c r="D1654" s="968"/>
      <c r="E1654" s="24"/>
      <c r="F1654" s="961"/>
      <c r="G1654" s="525"/>
      <c r="H1654" s="2"/>
      <c r="I1654" s="339"/>
      <c r="J1654" s="331"/>
      <c r="K1654" s="245"/>
      <c r="L1654" s="519"/>
      <c r="M1654" s="542"/>
      <c r="N1654" s="543"/>
      <c r="O1654" s="544"/>
      <c r="Q1654" s="478"/>
      <c r="T1654" s="478"/>
    </row>
    <row r="1655" spans="1:20" s="16" customFormat="1" ht="11.1" customHeight="1" x14ac:dyDescent="0.15">
      <c r="A1655" s="358"/>
      <c r="B1655" s="232"/>
      <c r="C1655" s="469"/>
      <c r="D1655" s="968"/>
      <c r="E1655" s="24"/>
      <c r="F1655" s="961"/>
      <c r="G1655" s="525"/>
      <c r="H1655" s="2"/>
      <c r="I1655" s="339"/>
      <c r="J1655" s="332"/>
      <c r="K1655" s="24"/>
      <c r="L1655" s="523"/>
      <c r="M1655" s="233"/>
      <c r="N1655" s="24"/>
      <c r="O1655" s="319"/>
      <c r="P1655" s="471"/>
      <c r="Q1655" s="478"/>
      <c r="T1655" s="478"/>
    </row>
    <row r="1656" spans="1:20" s="16" customFormat="1" ht="11.1" customHeight="1" x14ac:dyDescent="0.15">
      <c r="A1656" s="440"/>
      <c r="B1656" s="947" t="s">
        <v>2184</v>
      </c>
      <c r="C1656" s="464"/>
      <c r="D1656" s="837">
        <v>928</v>
      </c>
      <c r="E1656" s="246" t="s">
        <v>1759</v>
      </c>
      <c r="F1656" s="956"/>
      <c r="G1656" s="962"/>
      <c r="H1656" s="239"/>
      <c r="I1656" s="468"/>
      <c r="J1656" s="953">
        <v>928</v>
      </c>
      <c r="K1656" s="954" t="s">
        <v>1759</v>
      </c>
      <c r="L1656" s="963"/>
      <c r="M1656" s="244"/>
      <c r="N1656" s="23"/>
      <c r="O1656" s="836"/>
      <c r="P1656" s="471"/>
      <c r="Q1656" s="478"/>
      <c r="R1656" s="471"/>
      <c r="S1656" s="484"/>
      <c r="T1656" s="478"/>
    </row>
    <row r="1657" spans="1:20" s="16" customFormat="1" ht="11.1" customHeight="1" x14ac:dyDescent="0.15">
      <c r="A1657" s="247"/>
      <c r="B1657" s="232"/>
      <c r="C1657" s="461"/>
      <c r="D1657" s="968"/>
      <c r="E1657" s="24"/>
      <c r="F1657" s="961"/>
      <c r="G1657" s="525"/>
      <c r="H1657" s="2"/>
      <c r="I1657" s="339"/>
      <c r="J1657" s="331"/>
      <c r="K1657" s="245"/>
      <c r="L1657" s="519"/>
      <c r="M1657" s="234"/>
      <c r="N1657" s="245"/>
      <c r="O1657" s="323"/>
      <c r="Q1657" s="478"/>
      <c r="T1657" s="478"/>
    </row>
    <row r="1658" spans="1:20" s="16" customFormat="1" ht="11.1" customHeight="1" x14ac:dyDescent="0.15">
      <c r="A1658" s="358"/>
      <c r="B1658" s="232"/>
      <c r="C1658" s="469"/>
      <c r="D1658" s="968"/>
      <c r="E1658" s="24"/>
      <c r="F1658" s="961"/>
      <c r="G1658" s="525"/>
      <c r="H1658" s="2"/>
      <c r="I1658" s="339"/>
      <c r="J1658" s="332"/>
      <c r="K1658" s="24"/>
      <c r="L1658" s="523"/>
      <c r="M1658" s="233"/>
      <c r="N1658" s="24"/>
      <c r="O1658" s="319"/>
      <c r="Q1658" s="478"/>
      <c r="T1658" s="478"/>
    </row>
    <row r="1659" spans="1:20" s="16" customFormat="1" ht="11.1" customHeight="1" x14ac:dyDescent="0.15">
      <c r="A1659" s="440"/>
      <c r="B1659" s="947" t="s">
        <v>2185</v>
      </c>
      <c r="C1659" s="464"/>
      <c r="D1659" s="837">
        <v>928</v>
      </c>
      <c r="E1659" s="246" t="s">
        <v>1759</v>
      </c>
      <c r="F1659" s="956"/>
      <c r="G1659" s="962"/>
      <c r="H1659" s="239"/>
      <c r="I1659" s="468"/>
      <c r="J1659" s="953">
        <v>928</v>
      </c>
      <c r="K1659" s="954" t="s">
        <v>1759</v>
      </c>
      <c r="L1659" s="963"/>
      <c r="M1659" s="317"/>
      <c r="N1659" s="315"/>
      <c r="O1659" s="325"/>
      <c r="P1659" s="471"/>
      <c r="Q1659" s="478"/>
      <c r="R1659" s="470"/>
      <c r="T1659" s="478"/>
    </row>
    <row r="1660" spans="1:20" s="16" customFormat="1" ht="11.1" customHeight="1" x14ac:dyDescent="0.15">
      <c r="A1660" s="247"/>
      <c r="B1660" s="232"/>
      <c r="C1660" s="461"/>
      <c r="D1660" s="968"/>
      <c r="E1660" s="24"/>
      <c r="F1660" s="961"/>
      <c r="G1660" s="525"/>
      <c r="H1660" s="2"/>
      <c r="I1660" s="339"/>
      <c r="J1660" s="331"/>
      <c r="K1660" s="245"/>
      <c r="L1660" s="519"/>
      <c r="M1660" s="234"/>
      <c r="N1660" s="245"/>
      <c r="O1660" s="323"/>
      <c r="Q1660" s="478"/>
      <c r="T1660" s="478"/>
    </row>
    <row r="1661" spans="1:20" s="16" customFormat="1" ht="11.1" customHeight="1" x14ac:dyDescent="0.15">
      <c r="A1661" s="358"/>
      <c r="B1661" s="232"/>
      <c r="C1661" s="469"/>
      <c r="D1661" s="968"/>
      <c r="E1661" s="24"/>
      <c r="F1661" s="961"/>
      <c r="G1661" s="525"/>
      <c r="H1661" s="2"/>
      <c r="I1661" s="339"/>
      <c r="J1661" s="332"/>
      <c r="K1661" s="24"/>
      <c r="L1661" s="523"/>
      <c r="M1661" s="233"/>
      <c r="N1661" s="24"/>
      <c r="O1661" s="319"/>
      <c r="Q1661" s="478"/>
      <c r="T1661" s="478"/>
    </row>
    <row r="1662" spans="1:20" s="16" customFormat="1" ht="11.1" customHeight="1" x14ac:dyDescent="0.15">
      <c r="A1662" s="440"/>
      <c r="B1662" s="947" t="s">
        <v>2186</v>
      </c>
      <c r="C1662" s="464"/>
      <c r="D1662" s="837">
        <v>928</v>
      </c>
      <c r="E1662" s="246" t="s">
        <v>1759</v>
      </c>
      <c r="F1662" s="956"/>
      <c r="G1662" s="962"/>
      <c r="H1662" s="239"/>
      <c r="I1662" s="468"/>
      <c r="J1662" s="953">
        <v>928</v>
      </c>
      <c r="K1662" s="954" t="s">
        <v>1759</v>
      </c>
      <c r="L1662" s="963"/>
      <c r="M1662" s="317"/>
      <c r="N1662" s="315"/>
      <c r="O1662" s="325"/>
      <c r="P1662" s="471"/>
      <c r="Q1662" s="478"/>
      <c r="R1662" s="470"/>
      <c r="T1662" s="478"/>
    </row>
    <row r="1663" spans="1:20" s="16" customFormat="1" ht="11.1" customHeight="1" x14ac:dyDescent="0.15">
      <c r="A1663" s="247"/>
      <c r="B1663" s="232"/>
      <c r="C1663" s="461"/>
      <c r="D1663" s="949"/>
      <c r="E1663" s="24"/>
      <c r="F1663" s="961"/>
      <c r="G1663" s="525"/>
      <c r="H1663" s="2"/>
      <c r="I1663" s="339"/>
      <c r="J1663" s="331"/>
      <c r="K1663" s="245"/>
      <c r="L1663" s="519"/>
      <c r="M1663" s="234"/>
      <c r="N1663" s="245"/>
      <c r="O1663" s="323"/>
      <c r="Q1663" s="478"/>
      <c r="T1663" s="478"/>
    </row>
    <row r="1664" spans="1:20" s="16" customFormat="1" ht="11.1" customHeight="1" x14ac:dyDescent="0.15">
      <c r="A1664" s="247"/>
      <c r="B1664" s="232"/>
      <c r="C1664" s="792"/>
      <c r="D1664" s="949"/>
      <c r="E1664" s="24"/>
      <c r="F1664" s="961"/>
      <c r="G1664" s="525"/>
      <c r="H1664" s="2"/>
      <c r="I1664" s="339"/>
      <c r="J1664" s="332"/>
      <c r="K1664" s="24"/>
      <c r="L1664" s="523"/>
      <c r="M1664" s="233"/>
      <c r="N1664" s="24"/>
      <c r="O1664" s="319"/>
      <c r="Q1664" s="478"/>
      <c r="T1664" s="478"/>
    </row>
    <row r="1665" spans="1:20" s="16" customFormat="1" ht="11.1" customHeight="1" x14ac:dyDescent="0.15">
      <c r="A1665" s="951"/>
      <c r="B1665" s="947" t="s">
        <v>2187</v>
      </c>
      <c r="C1665" s="464" t="s">
        <v>2188</v>
      </c>
      <c r="D1665" s="964">
        <v>34</v>
      </c>
      <c r="E1665" s="246" t="s">
        <v>54</v>
      </c>
      <c r="F1665" s="956"/>
      <c r="G1665" s="962"/>
      <c r="H1665" s="239"/>
      <c r="I1665" s="468"/>
      <c r="J1665" s="970">
        <v>34</v>
      </c>
      <c r="K1665" s="954" t="s">
        <v>54</v>
      </c>
      <c r="L1665" s="963"/>
      <c r="M1665" s="958"/>
      <c r="N1665" s="954"/>
      <c r="O1665" s="959"/>
      <c r="P1665" s="471"/>
      <c r="Q1665" s="478"/>
      <c r="R1665" s="470"/>
      <c r="T1665" s="478"/>
    </row>
    <row r="1666" spans="1:20" s="16" customFormat="1" ht="11.1" customHeight="1" x14ac:dyDescent="0.15">
      <c r="A1666" s="247"/>
      <c r="B1666" s="232"/>
      <c r="C1666" s="461"/>
      <c r="D1666" s="965"/>
      <c r="E1666" s="24"/>
      <c r="F1666" s="961"/>
      <c r="G1666" s="525"/>
      <c r="H1666" s="2"/>
      <c r="I1666" s="339"/>
      <c r="J1666" s="865"/>
      <c r="K1666" s="245"/>
      <c r="L1666" s="519"/>
      <c r="M1666" s="542"/>
      <c r="N1666" s="543"/>
      <c r="O1666" s="544"/>
      <c r="Q1666" s="478"/>
      <c r="T1666" s="478"/>
    </row>
    <row r="1667" spans="1:20" s="16" customFormat="1" ht="11.1" customHeight="1" x14ac:dyDescent="0.15">
      <c r="A1667" s="247"/>
      <c r="B1667" s="232"/>
      <c r="C1667" s="792" t="s">
        <v>1758</v>
      </c>
      <c r="D1667" s="965"/>
      <c r="E1667" s="24"/>
      <c r="F1667" s="961"/>
      <c r="G1667" s="525"/>
      <c r="H1667" s="2"/>
      <c r="I1667" s="339"/>
      <c r="J1667" s="866"/>
      <c r="K1667" s="24"/>
      <c r="L1667" s="523"/>
      <c r="M1667" s="233"/>
      <c r="N1667" s="24"/>
      <c r="O1667" s="319"/>
      <c r="Q1667" s="478"/>
      <c r="T1667" s="478"/>
    </row>
    <row r="1668" spans="1:20" s="16" customFormat="1" ht="11.1" customHeight="1" x14ac:dyDescent="0.15">
      <c r="A1668" s="951"/>
      <c r="B1668" s="947" t="s">
        <v>2187</v>
      </c>
      <c r="C1668" s="464" t="s">
        <v>2189</v>
      </c>
      <c r="D1668" s="964">
        <v>26</v>
      </c>
      <c r="E1668" s="246" t="s">
        <v>641</v>
      </c>
      <c r="F1668" s="956"/>
      <c r="G1668" s="962"/>
      <c r="H1668" s="239"/>
      <c r="I1668" s="468"/>
      <c r="J1668" s="970">
        <v>26</v>
      </c>
      <c r="K1668" s="954" t="s">
        <v>641</v>
      </c>
      <c r="L1668" s="963"/>
      <c r="M1668" s="244"/>
      <c r="N1668" s="23"/>
      <c r="O1668" s="321"/>
      <c r="Q1668" s="478"/>
      <c r="T1668" s="478"/>
    </row>
    <row r="1669" spans="1:20" s="16" customFormat="1" ht="11.1" customHeight="1" x14ac:dyDescent="0.15">
      <c r="A1669" s="247"/>
      <c r="B1669" s="232"/>
      <c r="C1669" s="461"/>
      <c r="D1669" s="949"/>
      <c r="E1669" s="24"/>
      <c r="F1669" s="961"/>
      <c r="G1669" s="525"/>
      <c r="H1669" s="2"/>
      <c r="I1669" s="339"/>
      <c r="J1669" s="331"/>
      <c r="K1669" s="245"/>
      <c r="L1669" s="519"/>
      <c r="M1669" s="542"/>
      <c r="N1669" s="543"/>
      <c r="O1669" s="544"/>
      <c r="Q1669" s="478"/>
      <c r="T1669" s="478"/>
    </row>
    <row r="1670" spans="1:20" s="16" customFormat="1" ht="11.1" customHeight="1" x14ac:dyDescent="0.15">
      <c r="A1670" s="247"/>
      <c r="B1670" s="232"/>
      <c r="C1670" s="792" t="s">
        <v>1762</v>
      </c>
      <c r="D1670" s="949"/>
      <c r="E1670" s="24"/>
      <c r="F1670" s="961"/>
      <c r="G1670" s="525"/>
      <c r="H1670" s="2"/>
      <c r="I1670" s="339"/>
      <c r="J1670" s="332"/>
      <c r="K1670" s="24"/>
      <c r="L1670" s="523"/>
      <c r="M1670" s="233"/>
      <c r="N1670" s="24"/>
      <c r="O1670" s="319"/>
      <c r="Q1670" s="478"/>
      <c r="T1670" s="478"/>
    </row>
    <row r="1671" spans="1:20" s="16" customFormat="1" ht="11.1" customHeight="1" x14ac:dyDescent="0.15">
      <c r="A1671" s="951"/>
      <c r="B1671" s="947" t="s">
        <v>2187</v>
      </c>
      <c r="C1671" s="464" t="s">
        <v>2190</v>
      </c>
      <c r="D1671" s="952">
        <v>22.1</v>
      </c>
      <c r="E1671" s="246" t="s">
        <v>641</v>
      </c>
      <c r="F1671" s="956"/>
      <c r="G1671" s="962"/>
      <c r="H1671" s="239"/>
      <c r="I1671" s="468"/>
      <c r="J1671" s="953">
        <v>22.1</v>
      </c>
      <c r="K1671" s="954" t="s">
        <v>641</v>
      </c>
      <c r="L1671" s="963"/>
      <c r="M1671" s="244"/>
      <c r="N1671" s="23"/>
      <c r="O1671" s="321"/>
      <c r="Q1671" s="478"/>
      <c r="T1671" s="478"/>
    </row>
    <row r="1672" spans="1:20" s="16" customFormat="1" ht="11.1" customHeight="1" x14ac:dyDescent="0.15">
      <c r="A1672" s="247"/>
      <c r="B1672" s="232"/>
      <c r="C1672" s="461"/>
      <c r="D1672" s="949"/>
      <c r="E1672" s="24"/>
      <c r="F1672" s="961"/>
      <c r="G1672" s="525"/>
      <c r="H1672" s="2"/>
      <c r="I1672" s="339"/>
      <c r="J1672" s="331"/>
      <c r="K1672" s="245"/>
      <c r="L1672" s="519"/>
      <c r="M1672" s="542"/>
      <c r="N1672" s="543"/>
      <c r="O1672" s="544"/>
      <c r="Q1672" s="478"/>
      <c r="T1672" s="478"/>
    </row>
    <row r="1673" spans="1:20" s="16" customFormat="1" ht="11.1" customHeight="1" x14ac:dyDescent="0.15">
      <c r="A1673" s="247"/>
      <c r="B1673" s="232"/>
      <c r="C1673" s="792"/>
      <c r="D1673" s="949"/>
      <c r="E1673" s="24"/>
      <c r="F1673" s="961"/>
      <c r="G1673" s="525"/>
      <c r="H1673" s="2"/>
      <c r="I1673" s="339"/>
      <c r="J1673" s="332"/>
      <c r="K1673" s="24"/>
      <c r="L1673" s="523"/>
      <c r="M1673" s="233"/>
      <c r="N1673" s="24"/>
      <c r="O1673" s="319"/>
      <c r="Q1673" s="478"/>
      <c r="T1673" s="478"/>
    </row>
    <row r="1674" spans="1:20" s="16" customFormat="1" ht="11.1" customHeight="1" x14ac:dyDescent="0.15">
      <c r="A1674" s="951"/>
      <c r="B1674" s="947" t="s">
        <v>2187</v>
      </c>
      <c r="C1674" s="464" t="s">
        <v>2191</v>
      </c>
      <c r="D1674" s="952">
        <v>5.7</v>
      </c>
      <c r="E1674" s="246" t="s">
        <v>54</v>
      </c>
      <c r="F1674" s="956"/>
      <c r="G1674" s="962"/>
      <c r="H1674" s="239"/>
      <c r="I1674" s="468"/>
      <c r="J1674" s="953">
        <v>5.7</v>
      </c>
      <c r="K1674" s="954" t="s">
        <v>54</v>
      </c>
      <c r="L1674" s="963"/>
      <c r="M1674" s="244"/>
      <c r="N1674" s="23"/>
      <c r="O1674" s="321"/>
      <c r="Q1674" s="478"/>
      <c r="T1674" s="478"/>
    </row>
    <row r="1675" spans="1:20" s="16" customFormat="1" ht="11.1" customHeight="1" x14ac:dyDescent="0.15">
      <c r="A1675" s="247"/>
      <c r="B1675" s="232"/>
      <c r="C1675" s="461" t="s">
        <v>2192</v>
      </c>
      <c r="D1675" s="949"/>
      <c r="E1675" s="24"/>
      <c r="F1675" s="961"/>
      <c r="G1675" s="525"/>
      <c r="H1675" s="2"/>
      <c r="I1675" s="339"/>
      <c r="J1675" s="331"/>
      <c r="K1675" s="245"/>
      <c r="L1675" s="519"/>
      <c r="M1675" s="234"/>
      <c r="N1675" s="235"/>
      <c r="O1675" s="323"/>
      <c r="Q1675" s="478"/>
      <c r="T1675" s="478"/>
    </row>
    <row r="1676" spans="1:20" s="16" customFormat="1" ht="11.1" customHeight="1" x14ac:dyDescent="0.15">
      <c r="A1676" s="247"/>
      <c r="B1676" s="232"/>
      <c r="C1676" s="792" t="s">
        <v>1771</v>
      </c>
      <c r="D1676" s="949"/>
      <c r="E1676" s="24"/>
      <c r="F1676" s="961"/>
      <c r="G1676" s="525"/>
      <c r="H1676" s="2"/>
      <c r="I1676" s="339"/>
      <c r="J1676" s="332"/>
      <c r="K1676" s="24"/>
      <c r="L1676" s="523"/>
      <c r="M1676" s="233"/>
      <c r="N1676" s="232"/>
      <c r="O1676" s="319"/>
      <c r="Q1676" s="478"/>
      <c r="T1676" s="478"/>
    </row>
    <row r="1677" spans="1:20" s="16" customFormat="1" ht="11.1" customHeight="1" x14ac:dyDescent="0.15">
      <c r="A1677" s="951"/>
      <c r="B1677" s="947" t="s">
        <v>2193</v>
      </c>
      <c r="C1677" s="464" t="s">
        <v>2194</v>
      </c>
      <c r="D1677" s="964">
        <v>3</v>
      </c>
      <c r="E1677" s="246" t="s">
        <v>1633</v>
      </c>
      <c r="F1677" s="956"/>
      <c r="G1677" s="962"/>
      <c r="H1677" s="239"/>
      <c r="I1677" s="468"/>
      <c r="J1677" s="970">
        <v>3</v>
      </c>
      <c r="K1677" s="954" t="s">
        <v>1633</v>
      </c>
      <c r="L1677" s="963"/>
      <c r="M1677" s="237"/>
      <c r="N1677" s="238"/>
      <c r="O1677" s="330"/>
      <c r="Q1677" s="478"/>
      <c r="T1677" s="478"/>
    </row>
    <row r="1678" spans="1:20" s="16" customFormat="1" ht="11.1" customHeight="1" x14ac:dyDescent="0.15">
      <c r="A1678" s="247"/>
      <c r="B1678" s="232"/>
      <c r="C1678" s="461"/>
      <c r="D1678" s="965"/>
      <c r="E1678" s="24"/>
      <c r="F1678" s="961"/>
      <c r="G1678" s="525"/>
      <c r="H1678" s="2"/>
      <c r="I1678" s="339"/>
      <c r="J1678" s="865"/>
      <c r="K1678" s="245"/>
      <c r="L1678" s="519"/>
      <c r="M1678" s="234"/>
      <c r="N1678" s="235"/>
      <c r="O1678" s="323"/>
      <c r="Q1678" s="478"/>
      <c r="T1678" s="478"/>
    </row>
    <row r="1679" spans="1:20" s="16" customFormat="1" ht="11.1" customHeight="1" x14ac:dyDescent="0.15">
      <c r="A1679" s="358"/>
      <c r="B1679" s="232"/>
      <c r="C1679" s="792"/>
      <c r="D1679" s="965"/>
      <c r="E1679" s="24"/>
      <c r="F1679" s="961"/>
      <c r="G1679" s="525"/>
      <c r="H1679" s="2"/>
      <c r="I1679" s="339"/>
      <c r="J1679" s="866"/>
      <c r="K1679" s="24"/>
      <c r="L1679" s="523"/>
      <c r="M1679" s="398"/>
      <c r="N1679" s="359"/>
      <c r="O1679" s="482"/>
      <c r="Q1679" s="478"/>
      <c r="T1679" s="478"/>
    </row>
    <row r="1680" spans="1:20" s="16" customFormat="1" ht="11.1" customHeight="1" x14ac:dyDescent="0.15">
      <c r="A1680" s="971"/>
      <c r="B1680" s="975" t="s">
        <v>2195</v>
      </c>
      <c r="C1680" s="461" t="s">
        <v>1772</v>
      </c>
      <c r="D1680" s="976">
        <v>3</v>
      </c>
      <c r="E1680" s="24" t="s">
        <v>1633</v>
      </c>
      <c r="F1680" s="961"/>
      <c r="G1680" s="525"/>
      <c r="H1680" s="2"/>
      <c r="I1680" s="339"/>
      <c r="J1680" s="866">
        <v>3</v>
      </c>
      <c r="K1680" s="24" t="s">
        <v>1633</v>
      </c>
      <c r="L1680" s="978"/>
      <c r="M1680" s="233"/>
      <c r="N1680" s="232"/>
      <c r="O1680" s="319"/>
      <c r="Q1680" s="478"/>
      <c r="T1680" s="478"/>
    </row>
    <row r="1681" spans="1:20" s="16" customFormat="1" ht="11.1" customHeight="1" x14ac:dyDescent="0.15">
      <c r="A1681" s="972"/>
      <c r="B1681" s="979"/>
      <c r="C1681" s="974"/>
      <c r="D1681" s="980"/>
      <c r="E1681" s="245"/>
      <c r="F1681" s="981"/>
      <c r="G1681" s="521"/>
      <c r="H1681" s="236"/>
      <c r="I1681" s="982"/>
      <c r="J1681" s="865"/>
      <c r="K1681" s="245"/>
      <c r="L1681" s="519"/>
      <c r="M1681" s="234"/>
      <c r="N1681" s="235"/>
      <c r="O1681" s="323"/>
      <c r="Q1681" s="478"/>
      <c r="T1681" s="478"/>
    </row>
    <row r="1682" spans="1:20" s="16" customFormat="1" ht="11.1" customHeight="1" x14ac:dyDescent="0.15">
      <c r="A1682" s="971"/>
      <c r="B1682" s="975"/>
      <c r="C1682" s="461"/>
      <c r="D1682" s="976"/>
      <c r="E1682" s="24"/>
      <c r="F1682" s="961"/>
      <c r="G1682" s="525"/>
      <c r="H1682" s="2"/>
      <c r="I1682" s="339"/>
      <c r="J1682" s="866"/>
      <c r="K1682" s="24"/>
      <c r="L1682" s="977"/>
      <c r="M1682" s="233"/>
      <c r="N1682" s="232"/>
      <c r="O1682" s="319"/>
      <c r="Q1682" s="478"/>
      <c r="T1682" s="478"/>
    </row>
    <row r="1683" spans="1:20" s="16" customFormat="1" ht="11.1" customHeight="1" x14ac:dyDescent="0.15">
      <c r="A1683" s="440"/>
      <c r="B1683" s="947"/>
      <c r="C1683" s="464"/>
      <c r="D1683" s="964"/>
      <c r="E1683" s="246"/>
      <c r="F1683" s="956"/>
      <c r="G1683" s="962"/>
      <c r="H1683" s="239"/>
      <c r="I1683" s="468"/>
      <c r="J1683" s="864"/>
      <c r="K1683" s="246"/>
      <c r="L1683" s="983"/>
      <c r="M1683" s="237"/>
      <c r="N1683" s="238"/>
      <c r="O1683" s="330"/>
      <c r="Q1683" s="478"/>
      <c r="T1683" s="478"/>
    </row>
    <row r="1684" spans="1:20" s="16" customFormat="1" ht="11.1" customHeight="1" x14ac:dyDescent="0.15">
      <c r="A1684" s="441"/>
      <c r="B1684" s="442"/>
      <c r="C1684" s="443"/>
      <c r="D1684" s="435"/>
      <c r="E1684" s="387"/>
      <c r="F1684" s="388"/>
      <c r="G1684" s="389"/>
      <c r="H1684" s="444"/>
      <c r="I1684" s="391"/>
      <c r="J1684" s="427"/>
      <c r="K1684" s="387"/>
      <c r="L1684" s="390"/>
      <c r="M1684" s="398"/>
      <c r="N1684" s="359"/>
      <c r="O1684" s="399"/>
      <c r="Q1684" s="478"/>
      <c r="T1684" s="478"/>
    </row>
    <row r="1685" spans="1:20" s="16" customFormat="1" ht="11.1" customHeight="1" x14ac:dyDescent="0.15">
      <c r="A1685" s="247"/>
      <c r="B1685" s="445"/>
      <c r="C1685" s="443"/>
      <c r="D1685" s="435"/>
      <c r="E1685" s="387"/>
      <c r="F1685" s="388"/>
      <c r="G1685" s="389"/>
      <c r="H1685" s="390"/>
      <c r="I1685" s="391"/>
      <c r="J1685" s="427"/>
      <c r="K1685" s="387"/>
      <c r="L1685" s="389"/>
      <c r="M1685" s="398"/>
      <c r="N1685" s="359"/>
      <c r="O1685" s="482"/>
      <c r="P1685" s="478">
        <v>0</v>
      </c>
      <c r="Q1685" s="478"/>
      <c r="T1685" s="478"/>
    </row>
    <row r="1686" spans="1:20" s="16" customFormat="1" ht="11.1" customHeight="1" x14ac:dyDescent="0.15">
      <c r="A1686" s="448"/>
      <c r="B1686" s="449"/>
      <c r="C1686" s="450"/>
      <c r="D1686" s="451"/>
      <c r="E1686" s="452"/>
      <c r="F1686" s="453"/>
      <c r="G1686" s="454"/>
      <c r="H1686" s="455"/>
      <c r="I1686" s="456"/>
      <c r="J1686" s="457"/>
      <c r="K1686" s="452"/>
      <c r="L1686" s="455"/>
      <c r="M1686" s="458"/>
      <c r="N1686" s="459"/>
      <c r="O1686" s="460"/>
      <c r="Q1686" s="478"/>
      <c r="T1686" s="478"/>
    </row>
    <row r="1687" spans="1:20" s="3" customFormat="1" ht="13.5" x14ac:dyDescent="0.15">
      <c r="A1687" s="1"/>
      <c r="B1687" s="2"/>
      <c r="C1687" s="240"/>
      <c r="D1687" s="4"/>
      <c r="E1687" s="5"/>
      <c r="F1687" s="6"/>
      <c r="G1687" s="7"/>
      <c r="H1687" s="8"/>
      <c r="I1687" s="9"/>
      <c r="K1687" s="5"/>
      <c r="N1687" s="8" t="s">
        <v>581</v>
      </c>
      <c r="O1687" s="5">
        <v>34</v>
      </c>
      <c r="P1687" s="472"/>
      <c r="Q1687" s="476"/>
      <c r="T1687" s="476"/>
    </row>
    <row r="1688" spans="1:20" s="10" customFormat="1" ht="30" customHeight="1" x14ac:dyDescent="0.15">
      <c r="A1688" s="1089" t="s">
        <v>1800</v>
      </c>
      <c r="B1688" s="1090"/>
      <c r="C1688" s="1090"/>
      <c r="D1688" s="1090"/>
      <c r="E1688" s="1090"/>
      <c r="F1688" s="1090"/>
      <c r="G1688" s="1090"/>
      <c r="H1688" s="1090"/>
      <c r="I1688" s="1090"/>
      <c r="J1688" s="1090"/>
      <c r="K1688" s="1090"/>
      <c r="L1688" s="1090"/>
      <c r="M1688" s="1090"/>
      <c r="N1688" s="1090"/>
      <c r="O1688" s="1091"/>
      <c r="P1688" s="473"/>
      <c r="Q1688" s="477"/>
      <c r="T1688" s="477"/>
    </row>
    <row r="1689" spans="1:20" s="10" customFormat="1" ht="13.5" customHeight="1" x14ac:dyDescent="0.15">
      <c r="A1689" s="274"/>
      <c r="B1689" s="27" t="s">
        <v>1828</v>
      </c>
      <c r="C1689" s="275"/>
      <c r="D1689" s="275"/>
      <c r="E1689" s="275"/>
      <c r="F1689" s="275"/>
      <c r="G1689" s="275"/>
      <c r="H1689" s="275"/>
      <c r="I1689" s="275"/>
      <c r="J1689" s="275"/>
      <c r="K1689" s="275"/>
      <c r="L1689" s="275"/>
      <c r="M1689" s="275"/>
      <c r="N1689" s="275"/>
      <c r="O1689" s="276"/>
      <c r="P1689" s="473"/>
      <c r="Q1689" s="477"/>
      <c r="T1689" s="477"/>
    </row>
    <row r="1690" spans="1:20" s="10" customFormat="1" ht="15.95" customHeight="1" x14ac:dyDescent="0.15">
      <c r="A1690" s="1092" t="s">
        <v>6</v>
      </c>
      <c r="B1690" s="1095" t="s">
        <v>34</v>
      </c>
      <c r="C1690" s="1098" t="s">
        <v>9</v>
      </c>
      <c r="D1690" s="1101" t="s">
        <v>1850</v>
      </c>
      <c r="E1690" s="1102"/>
      <c r="F1690" s="1102"/>
      <c r="G1690" s="1102"/>
      <c r="H1690" s="1102"/>
      <c r="I1690" s="1103"/>
      <c r="J1690" s="1101" t="s">
        <v>1851</v>
      </c>
      <c r="K1690" s="1102"/>
      <c r="L1690" s="1107"/>
      <c r="M1690" s="1109" t="s">
        <v>1852</v>
      </c>
      <c r="N1690" s="1102"/>
      <c r="O1690" s="1103"/>
      <c r="P1690" s="473"/>
      <c r="Q1690" s="477"/>
      <c r="T1690" s="477"/>
    </row>
    <row r="1691" spans="1:20" s="10" customFormat="1" ht="15.95" customHeight="1" x14ac:dyDescent="0.15">
      <c r="A1691" s="1093"/>
      <c r="B1691" s="1096"/>
      <c r="C1691" s="1099"/>
      <c r="D1691" s="1104"/>
      <c r="E1691" s="1105"/>
      <c r="F1691" s="1105"/>
      <c r="G1691" s="1105"/>
      <c r="H1691" s="1105"/>
      <c r="I1691" s="1106"/>
      <c r="J1691" s="1104"/>
      <c r="K1691" s="1105"/>
      <c r="L1691" s="1108"/>
      <c r="M1691" s="1110"/>
      <c r="N1691" s="1105"/>
      <c r="O1691" s="1106"/>
      <c r="P1691" s="473"/>
      <c r="Q1691" s="477"/>
      <c r="T1691" s="477"/>
    </row>
    <row r="1692" spans="1:20" s="3" customFormat="1" ht="15.95" customHeight="1" x14ac:dyDescent="0.15">
      <c r="A1692" s="1094"/>
      <c r="B1692" s="1097"/>
      <c r="C1692" s="1100"/>
      <c r="D1692" s="334" t="s">
        <v>4</v>
      </c>
      <c r="E1692" s="296" t="s">
        <v>5</v>
      </c>
      <c r="F1692" s="297"/>
      <c r="G1692" s="298"/>
      <c r="H1692" s="1111"/>
      <c r="I1692" s="1112"/>
      <c r="J1692" s="326" t="s">
        <v>4</v>
      </c>
      <c r="K1692" s="296" t="s">
        <v>5</v>
      </c>
      <c r="L1692" s="299"/>
      <c r="M1692" s="300" t="s">
        <v>4</v>
      </c>
      <c r="N1692" s="296" t="s">
        <v>5</v>
      </c>
      <c r="O1692" s="327"/>
      <c r="P1692" s="472"/>
      <c r="Q1692" s="476"/>
      <c r="T1692" s="476"/>
    </row>
    <row r="1693" spans="1:20" s="16" customFormat="1" ht="11.1" customHeight="1" x14ac:dyDescent="0.15">
      <c r="A1693" s="66"/>
      <c r="B1693" s="232"/>
      <c r="C1693" s="461"/>
      <c r="D1693" s="462"/>
      <c r="E1693" s="24"/>
      <c r="F1693" s="21"/>
      <c r="G1693" s="22"/>
      <c r="H1693" s="2"/>
      <c r="I1693" s="339"/>
      <c r="J1693" s="322"/>
      <c r="K1693" s="245"/>
      <c r="L1693" s="236"/>
      <c r="M1693" s="234"/>
      <c r="N1693" s="245"/>
      <c r="O1693" s="323"/>
      <c r="Q1693" s="478"/>
      <c r="T1693" s="478"/>
    </row>
    <row r="1694" spans="1:20" s="16" customFormat="1" ht="11.1" customHeight="1" x14ac:dyDescent="0.15">
      <c r="A1694" s="481"/>
      <c r="B1694" s="232"/>
      <c r="C1694" s="461"/>
      <c r="D1694" s="462"/>
      <c r="E1694" s="24"/>
      <c r="F1694" s="21"/>
      <c r="G1694" s="22"/>
      <c r="H1694" s="2"/>
      <c r="I1694" s="339"/>
      <c r="J1694" s="318"/>
      <c r="K1694" s="24"/>
      <c r="L1694" s="2"/>
      <c r="M1694" s="233"/>
      <c r="N1694" s="24"/>
      <c r="O1694" s="319"/>
      <c r="Q1694" s="478"/>
      <c r="T1694" s="478"/>
    </row>
    <row r="1695" spans="1:20" s="16" customFormat="1" ht="11.1" customHeight="1" x14ac:dyDescent="0.15">
      <c r="A1695" s="360" t="s">
        <v>1351</v>
      </c>
      <c r="B1695" s="361" t="s">
        <v>1352</v>
      </c>
      <c r="C1695" s="474"/>
      <c r="D1695" s="465"/>
      <c r="E1695" s="246"/>
      <c r="F1695" s="466"/>
      <c r="G1695" s="467"/>
      <c r="H1695" s="239"/>
      <c r="I1695" s="468"/>
      <c r="J1695" s="324"/>
      <c r="K1695" s="315"/>
      <c r="L1695" s="316"/>
      <c r="M1695" s="317"/>
      <c r="N1695" s="315"/>
      <c r="O1695" s="325"/>
      <c r="P1695" s="471"/>
      <c r="Q1695" s="478"/>
      <c r="R1695" s="470"/>
      <c r="T1695" s="478"/>
    </row>
    <row r="1696" spans="1:20" s="16" customFormat="1" ht="11.1" customHeight="1" x14ac:dyDescent="0.15">
      <c r="A1696" s="247"/>
      <c r="B1696" s="232"/>
      <c r="C1696" s="461"/>
      <c r="D1696" s="949"/>
      <c r="E1696" s="24"/>
      <c r="F1696" s="950"/>
      <c r="G1696" s="232"/>
      <c r="H1696" s="2"/>
      <c r="I1696" s="339"/>
      <c r="J1696" s="331"/>
      <c r="K1696" s="245"/>
      <c r="L1696" s="236"/>
      <c r="M1696" s="542"/>
      <c r="N1696" s="543"/>
      <c r="O1696" s="544"/>
      <c r="Q1696" s="478"/>
      <c r="T1696" s="478"/>
    </row>
    <row r="1697" spans="1:20" s="16" customFormat="1" ht="11.1" customHeight="1" x14ac:dyDescent="0.15">
      <c r="A1697" s="358"/>
      <c r="B1697" s="232"/>
      <c r="C1697" s="792"/>
      <c r="D1697" s="949"/>
      <c r="E1697" s="24"/>
      <c r="F1697" s="950"/>
      <c r="G1697" s="232"/>
      <c r="H1697" s="2"/>
      <c r="I1697" s="339"/>
      <c r="J1697" s="332"/>
      <c r="K1697" s="24"/>
      <c r="L1697" s="2"/>
      <c r="M1697" s="233"/>
      <c r="N1697" s="24"/>
      <c r="O1697" s="319"/>
      <c r="P1697" s="471"/>
      <c r="Q1697" s="478"/>
      <c r="T1697" s="478"/>
    </row>
    <row r="1698" spans="1:20" s="16" customFormat="1" ht="11.1" customHeight="1" x14ac:dyDescent="0.15">
      <c r="A1698" s="440"/>
      <c r="B1698" s="984" t="s">
        <v>2196</v>
      </c>
      <c r="C1698" s="464"/>
      <c r="D1698" s="952"/>
      <c r="E1698" s="246"/>
      <c r="F1698" s="957"/>
      <c r="G1698" s="238"/>
      <c r="H1698" s="239"/>
      <c r="I1698" s="468"/>
      <c r="J1698" s="953"/>
      <c r="K1698" s="954"/>
      <c r="L1698" s="955"/>
      <c r="M1698" s="244"/>
      <c r="N1698" s="23"/>
      <c r="O1698" s="836"/>
      <c r="P1698" s="471"/>
      <c r="Q1698" s="478"/>
      <c r="R1698" s="471"/>
      <c r="S1698" s="484"/>
      <c r="T1698" s="478"/>
    </row>
    <row r="1699" spans="1:20" s="16" customFormat="1" ht="11.1" customHeight="1" x14ac:dyDescent="0.15">
      <c r="A1699" s="247"/>
      <c r="B1699" s="232"/>
      <c r="C1699" s="461" t="s">
        <v>1856</v>
      </c>
      <c r="D1699" s="949"/>
      <c r="E1699" s="24"/>
      <c r="F1699" s="950"/>
      <c r="G1699" s="232"/>
      <c r="H1699" s="2"/>
      <c r="I1699" s="339"/>
      <c r="J1699" s="331"/>
      <c r="K1699" s="245"/>
      <c r="L1699" s="236"/>
      <c r="M1699" s="542"/>
      <c r="N1699" s="543"/>
      <c r="O1699" s="544"/>
      <c r="Q1699" s="478"/>
      <c r="T1699" s="478"/>
    </row>
    <row r="1700" spans="1:20" s="16" customFormat="1" ht="11.1" customHeight="1" x14ac:dyDescent="0.15">
      <c r="A1700" s="358"/>
      <c r="B1700" s="232" t="s">
        <v>1285</v>
      </c>
      <c r="C1700" s="792" t="s">
        <v>1295</v>
      </c>
      <c r="D1700" s="949"/>
      <c r="E1700" s="24"/>
      <c r="F1700" s="950"/>
      <c r="G1700" s="232"/>
      <c r="H1700" s="2"/>
      <c r="I1700" s="339"/>
      <c r="J1700" s="332"/>
      <c r="K1700" s="24"/>
      <c r="L1700" s="2"/>
      <c r="M1700" s="233"/>
      <c r="N1700" s="24"/>
      <c r="O1700" s="319"/>
      <c r="P1700" s="471"/>
      <c r="Q1700" s="478"/>
      <c r="T1700" s="478"/>
    </row>
    <row r="1701" spans="1:20" s="16" customFormat="1" ht="11.1" customHeight="1" x14ac:dyDescent="0.15">
      <c r="A1701" s="440"/>
      <c r="B1701" s="947" t="s">
        <v>1286</v>
      </c>
      <c r="C1701" s="464" t="s">
        <v>1857</v>
      </c>
      <c r="D1701" s="964">
        <v>44.5</v>
      </c>
      <c r="E1701" s="246" t="s">
        <v>54</v>
      </c>
      <c r="F1701" s="956"/>
      <c r="G1701" s="962"/>
      <c r="H1701" s="239"/>
      <c r="I1701" s="468"/>
      <c r="J1701" s="953">
        <v>44.5</v>
      </c>
      <c r="K1701" s="954" t="s">
        <v>54</v>
      </c>
      <c r="L1701" s="963"/>
      <c r="M1701" s="244"/>
      <c r="N1701" s="23"/>
      <c r="O1701" s="836"/>
      <c r="P1701" s="471"/>
      <c r="Q1701" s="478"/>
      <c r="R1701" s="471"/>
      <c r="S1701" s="484"/>
      <c r="T1701" s="478"/>
    </row>
    <row r="1702" spans="1:20" s="16" customFormat="1" ht="11.1" customHeight="1" x14ac:dyDescent="0.15">
      <c r="A1702" s="247"/>
      <c r="B1702" s="232"/>
      <c r="C1702" s="461" t="s">
        <v>1856</v>
      </c>
      <c r="D1702" s="965"/>
      <c r="E1702" s="24"/>
      <c r="F1702" s="961"/>
      <c r="G1702" s="525"/>
      <c r="H1702" s="2"/>
      <c r="I1702" s="339"/>
      <c r="J1702" s="331"/>
      <c r="K1702" s="245"/>
      <c r="L1702" s="519"/>
      <c r="M1702" s="542"/>
      <c r="N1702" s="543"/>
      <c r="O1702" s="544"/>
      <c r="Q1702" s="478"/>
      <c r="T1702" s="478"/>
    </row>
    <row r="1703" spans="1:20" s="16" customFormat="1" ht="11.1" customHeight="1" x14ac:dyDescent="0.15">
      <c r="A1703" s="358"/>
      <c r="B1703" s="232" t="s">
        <v>1285</v>
      </c>
      <c r="C1703" s="792" t="s">
        <v>1293</v>
      </c>
      <c r="D1703" s="965"/>
      <c r="E1703" s="24"/>
      <c r="F1703" s="961"/>
      <c r="G1703" s="525"/>
      <c r="H1703" s="2"/>
      <c r="I1703" s="339"/>
      <c r="J1703" s="332"/>
      <c r="K1703" s="24"/>
      <c r="L1703" s="523"/>
      <c r="M1703" s="233"/>
      <c r="N1703" s="24"/>
      <c r="O1703" s="319"/>
      <c r="P1703" s="471"/>
      <c r="Q1703" s="478"/>
      <c r="T1703" s="478"/>
    </row>
    <row r="1704" spans="1:20" s="16" customFormat="1" ht="11.1" customHeight="1" x14ac:dyDescent="0.15">
      <c r="A1704" s="440"/>
      <c r="B1704" s="947" t="s">
        <v>1286</v>
      </c>
      <c r="C1704" s="464" t="s">
        <v>1857</v>
      </c>
      <c r="D1704" s="964">
        <v>44.5</v>
      </c>
      <c r="E1704" s="246" t="s">
        <v>54</v>
      </c>
      <c r="F1704" s="956"/>
      <c r="G1704" s="962"/>
      <c r="H1704" s="239"/>
      <c r="I1704" s="468"/>
      <c r="J1704" s="953">
        <v>44.5</v>
      </c>
      <c r="K1704" s="954" t="s">
        <v>54</v>
      </c>
      <c r="L1704" s="963"/>
      <c r="M1704" s="244"/>
      <c r="N1704" s="23"/>
      <c r="O1704" s="836"/>
      <c r="P1704" s="471"/>
      <c r="Q1704" s="478"/>
      <c r="R1704" s="471"/>
      <c r="S1704" s="484"/>
      <c r="T1704" s="478"/>
    </row>
    <row r="1705" spans="1:20" s="16" customFormat="1" ht="11.1" customHeight="1" x14ac:dyDescent="0.15">
      <c r="A1705" s="247"/>
      <c r="B1705" s="232"/>
      <c r="C1705" s="461" t="s">
        <v>1856</v>
      </c>
      <c r="D1705" s="965"/>
      <c r="E1705" s="24"/>
      <c r="F1705" s="961"/>
      <c r="G1705" s="525"/>
      <c r="H1705" s="2"/>
      <c r="I1705" s="339"/>
      <c r="J1705" s="331"/>
      <c r="K1705" s="245"/>
      <c r="L1705" s="519"/>
      <c r="M1705" s="542"/>
      <c r="N1705" s="543"/>
      <c r="O1705" s="544"/>
      <c r="Q1705" s="478"/>
      <c r="T1705" s="478"/>
    </row>
    <row r="1706" spans="1:20" s="16" customFormat="1" ht="11.1" customHeight="1" x14ac:dyDescent="0.15">
      <c r="A1706" s="358"/>
      <c r="B1706" s="232" t="s">
        <v>1285</v>
      </c>
      <c r="C1706" s="792" t="s">
        <v>1855</v>
      </c>
      <c r="D1706" s="965"/>
      <c r="E1706" s="24"/>
      <c r="F1706" s="961"/>
      <c r="G1706" s="525"/>
      <c r="H1706" s="2"/>
      <c r="I1706" s="339"/>
      <c r="J1706" s="332"/>
      <c r="K1706" s="24"/>
      <c r="L1706" s="523"/>
      <c r="M1706" s="233"/>
      <c r="N1706" s="24"/>
      <c r="O1706" s="319"/>
      <c r="P1706" s="471"/>
      <c r="Q1706" s="478"/>
      <c r="T1706" s="478"/>
    </row>
    <row r="1707" spans="1:20" s="16" customFormat="1" ht="11.1" customHeight="1" x14ac:dyDescent="0.15">
      <c r="A1707" s="440"/>
      <c r="B1707" s="947" t="s">
        <v>1286</v>
      </c>
      <c r="C1707" s="464" t="s">
        <v>1857</v>
      </c>
      <c r="D1707" s="964">
        <v>44.5</v>
      </c>
      <c r="E1707" s="246" t="s">
        <v>54</v>
      </c>
      <c r="F1707" s="956"/>
      <c r="G1707" s="962"/>
      <c r="H1707" s="239"/>
      <c r="I1707" s="468"/>
      <c r="J1707" s="953">
        <v>44.5</v>
      </c>
      <c r="K1707" s="954" t="s">
        <v>54</v>
      </c>
      <c r="L1707" s="963"/>
      <c r="M1707" s="244"/>
      <c r="N1707" s="23"/>
      <c r="O1707" s="836"/>
      <c r="P1707" s="471"/>
      <c r="Q1707" s="478"/>
      <c r="R1707" s="471"/>
      <c r="S1707" s="484"/>
      <c r="T1707" s="478"/>
    </row>
    <row r="1708" spans="1:20" s="16" customFormat="1" ht="11.1" customHeight="1" x14ac:dyDescent="0.15">
      <c r="A1708" s="247"/>
      <c r="B1708" s="232"/>
      <c r="C1708" s="461"/>
      <c r="D1708" s="965"/>
      <c r="E1708" s="24"/>
      <c r="F1708" s="961"/>
      <c r="G1708" s="525"/>
      <c r="H1708" s="2"/>
      <c r="I1708" s="339"/>
      <c r="J1708" s="331"/>
      <c r="K1708" s="245"/>
      <c r="L1708" s="519"/>
      <c r="M1708" s="234"/>
      <c r="N1708" s="245"/>
      <c r="O1708" s="323"/>
      <c r="Q1708" s="478"/>
      <c r="T1708" s="478"/>
    </row>
    <row r="1709" spans="1:20" s="16" customFormat="1" ht="11.1" customHeight="1" x14ac:dyDescent="0.15">
      <c r="A1709" s="358"/>
      <c r="B1709" s="232" t="s">
        <v>1288</v>
      </c>
      <c r="C1709" s="792" t="s">
        <v>1861</v>
      </c>
      <c r="D1709" s="965"/>
      <c r="E1709" s="24"/>
      <c r="F1709" s="961"/>
      <c r="G1709" s="525"/>
      <c r="H1709" s="2"/>
      <c r="I1709" s="339"/>
      <c r="J1709" s="332"/>
      <c r="K1709" s="24"/>
      <c r="L1709" s="523"/>
      <c r="M1709" s="233"/>
      <c r="N1709" s="24"/>
      <c r="O1709" s="319"/>
      <c r="Q1709" s="478"/>
      <c r="T1709" s="478"/>
    </row>
    <row r="1710" spans="1:20" s="16" customFormat="1" ht="11.1" customHeight="1" x14ac:dyDescent="0.15">
      <c r="A1710" s="440"/>
      <c r="B1710" s="947" t="s">
        <v>1286</v>
      </c>
      <c r="C1710" s="464" t="s">
        <v>1295</v>
      </c>
      <c r="D1710" s="964">
        <v>5.5</v>
      </c>
      <c r="E1710" s="246" t="s">
        <v>1862</v>
      </c>
      <c r="F1710" s="956"/>
      <c r="G1710" s="962"/>
      <c r="H1710" s="239"/>
      <c r="I1710" s="468"/>
      <c r="J1710" s="953">
        <v>5.5</v>
      </c>
      <c r="K1710" s="954" t="s">
        <v>1862</v>
      </c>
      <c r="L1710" s="963"/>
      <c r="M1710" s="317"/>
      <c r="N1710" s="315"/>
      <c r="O1710" s="325"/>
      <c r="P1710" s="471"/>
      <c r="Q1710" s="478"/>
      <c r="R1710" s="470"/>
      <c r="T1710" s="478"/>
    </row>
    <row r="1711" spans="1:20" s="16" customFormat="1" ht="11.1" customHeight="1" x14ac:dyDescent="0.15">
      <c r="A1711" s="247"/>
      <c r="B1711" s="232"/>
      <c r="C1711" s="461"/>
      <c r="D1711" s="965"/>
      <c r="E1711" s="24"/>
      <c r="F1711" s="961"/>
      <c r="G1711" s="525"/>
      <c r="H1711" s="2"/>
      <c r="I1711" s="339"/>
      <c r="J1711" s="331"/>
      <c r="K1711" s="245"/>
      <c r="L1711" s="519"/>
      <c r="M1711" s="234"/>
      <c r="N1711" s="245"/>
      <c r="O1711" s="323"/>
      <c r="Q1711" s="478"/>
      <c r="T1711" s="478"/>
    </row>
    <row r="1712" spans="1:20" s="16" customFormat="1" ht="11.1" customHeight="1" x14ac:dyDescent="0.15">
      <c r="A1712" s="358"/>
      <c r="B1712" s="232" t="s">
        <v>1288</v>
      </c>
      <c r="C1712" s="792" t="s">
        <v>1861</v>
      </c>
      <c r="D1712" s="965"/>
      <c r="E1712" s="24"/>
      <c r="F1712" s="961"/>
      <c r="G1712" s="525"/>
      <c r="H1712" s="2"/>
      <c r="I1712" s="339"/>
      <c r="J1712" s="332"/>
      <c r="K1712" s="24"/>
      <c r="L1712" s="523"/>
      <c r="M1712" s="233"/>
      <c r="N1712" s="24"/>
      <c r="O1712" s="319"/>
      <c r="Q1712" s="478"/>
      <c r="T1712" s="478"/>
    </row>
    <row r="1713" spans="1:20" s="16" customFormat="1" ht="11.1" customHeight="1" x14ac:dyDescent="0.15">
      <c r="A1713" s="440"/>
      <c r="B1713" s="947" t="s">
        <v>1286</v>
      </c>
      <c r="C1713" s="464" t="s">
        <v>1863</v>
      </c>
      <c r="D1713" s="964">
        <v>5.5</v>
      </c>
      <c r="E1713" s="246" t="s">
        <v>1862</v>
      </c>
      <c r="F1713" s="956"/>
      <c r="G1713" s="962"/>
      <c r="H1713" s="239"/>
      <c r="I1713" s="468"/>
      <c r="J1713" s="953">
        <v>5.5</v>
      </c>
      <c r="K1713" s="954" t="s">
        <v>1862</v>
      </c>
      <c r="L1713" s="963"/>
      <c r="M1713" s="317"/>
      <c r="N1713" s="315"/>
      <c r="O1713" s="325"/>
      <c r="P1713" s="471"/>
      <c r="Q1713" s="478"/>
      <c r="R1713" s="470"/>
      <c r="T1713" s="478"/>
    </row>
    <row r="1714" spans="1:20" s="16" customFormat="1" ht="11.1" customHeight="1" x14ac:dyDescent="0.15">
      <c r="A1714" s="247"/>
      <c r="B1714" s="232" t="s">
        <v>987</v>
      </c>
      <c r="C1714" s="461"/>
      <c r="D1714" s="965"/>
      <c r="E1714" s="24"/>
      <c r="F1714" s="961"/>
      <c r="G1714" s="525"/>
      <c r="H1714" s="2"/>
      <c r="I1714" s="339"/>
      <c r="J1714" s="331"/>
      <c r="K1714" s="245"/>
      <c r="L1714" s="525"/>
      <c r="M1714" s="542"/>
      <c r="N1714" s="543"/>
      <c r="O1714" s="544"/>
      <c r="Q1714" s="478"/>
      <c r="T1714" s="478"/>
    </row>
    <row r="1715" spans="1:20" s="16" customFormat="1" ht="11.1" customHeight="1" x14ac:dyDescent="0.15">
      <c r="A1715" s="247"/>
      <c r="B1715" s="232" t="s">
        <v>1879</v>
      </c>
      <c r="C1715" s="792" t="s">
        <v>1774</v>
      </c>
      <c r="D1715" s="965"/>
      <c r="E1715" s="24"/>
      <c r="F1715" s="961"/>
      <c r="G1715" s="525"/>
      <c r="H1715" s="2"/>
      <c r="I1715" s="339"/>
      <c r="J1715" s="332"/>
      <c r="K1715" s="24"/>
      <c r="L1715" s="525"/>
      <c r="M1715" s="233"/>
      <c r="N1715" s="24"/>
      <c r="O1715" s="319"/>
      <c r="Q1715" s="478"/>
      <c r="T1715" s="478"/>
    </row>
    <row r="1716" spans="1:20" s="16" customFormat="1" ht="11.1" customHeight="1" x14ac:dyDescent="0.15">
      <c r="A1716" s="951"/>
      <c r="B1716" s="463" t="s">
        <v>1286</v>
      </c>
      <c r="C1716" s="464" t="s">
        <v>1880</v>
      </c>
      <c r="D1716" s="964">
        <v>44.5</v>
      </c>
      <c r="E1716" s="246" t="s">
        <v>54</v>
      </c>
      <c r="F1716" s="956"/>
      <c r="G1716" s="966"/>
      <c r="H1716" s="239"/>
      <c r="I1716" s="468"/>
      <c r="J1716" s="953">
        <v>44.5</v>
      </c>
      <c r="K1716" s="954" t="s">
        <v>54</v>
      </c>
      <c r="L1716" s="966"/>
      <c r="M1716" s="244"/>
      <c r="N1716" s="23"/>
      <c r="O1716" s="321"/>
      <c r="Q1716" s="478"/>
      <c r="T1716" s="478"/>
    </row>
    <row r="1717" spans="1:20" s="16" customFormat="1" ht="11.1" customHeight="1" x14ac:dyDescent="0.15">
      <c r="A1717" s="247"/>
      <c r="B1717" s="232"/>
      <c r="C1717" s="461"/>
      <c r="D1717" s="965"/>
      <c r="E1717" s="24"/>
      <c r="F1717" s="961"/>
      <c r="G1717" s="967"/>
      <c r="H1717" s="2"/>
      <c r="I1717" s="339"/>
      <c r="J1717" s="331"/>
      <c r="K1717" s="245"/>
      <c r="L1717" s="967"/>
      <c r="M1717" s="542"/>
      <c r="N1717" s="543"/>
      <c r="O1717" s="544"/>
      <c r="Q1717" s="478"/>
      <c r="T1717" s="478"/>
    </row>
    <row r="1718" spans="1:20" s="16" customFormat="1" ht="11.1" customHeight="1" x14ac:dyDescent="0.15">
      <c r="A1718" s="247"/>
      <c r="B1718" s="232" t="s">
        <v>987</v>
      </c>
      <c r="C1718" s="792" t="s">
        <v>1774</v>
      </c>
      <c r="D1718" s="965"/>
      <c r="E1718" s="24"/>
      <c r="F1718" s="961"/>
      <c r="G1718" s="967"/>
      <c r="H1718" s="2"/>
      <c r="I1718" s="339"/>
      <c r="J1718" s="332"/>
      <c r="K1718" s="24"/>
      <c r="L1718" s="967"/>
      <c r="M1718" s="233"/>
      <c r="N1718" s="24"/>
      <c r="O1718" s="319"/>
      <c r="Q1718" s="478"/>
      <c r="T1718" s="478"/>
    </row>
    <row r="1719" spans="1:20" s="16" customFormat="1" ht="11.1" customHeight="1" x14ac:dyDescent="0.15">
      <c r="A1719" s="951"/>
      <c r="B1719" s="463" t="s">
        <v>1882</v>
      </c>
      <c r="C1719" s="464" t="s">
        <v>1883</v>
      </c>
      <c r="D1719" s="964">
        <v>5.5</v>
      </c>
      <c r="E1719" s="246" t="s">
        <v>641</v>
      </c>
      <c r="F1719" s="956"/>
      <c r="G1719" s="966"/>
      <c r="H1719" s="239"/>
      <c r="I1719" s="468"/>
      <c r="J1719" s="953">
        <v>5.5</v>
      </c>
      <c r="K1719" s="954" t="s">
        <v>641</v>
      </c>
      <c r="L1719" s="966"/>
      <c r="M1719" s="244"/>
      <c r="N1719" s="23"/>
      <c r="O1719" s="321"/>
      <c r="Q1719" s="478"/>
      <c r="T1719" s="478"/>
    </row>
    <row r="1720" spans="1:20" s="16" customFormat="1" ht="11.1" customHeight="1" x14ac:dyDescent="0.15">
      <c r="A1720" s="247"/>
      <c r="B1720" s="232"/>
      <c r="C1720" s="461"/>
      <c r="D1720" s="949"/>
      <c r="E1720" s="24"/>
      <c r="F1720" s="950"/>
      <c r="G1720" s="232"/>
      <c r="H1720" s="2"/>
      <c r="I1720" s="339"/>
      <c r="J1720" s="331"/>
      <c r="K1720" s="245"/>
      <c r="L1720" s="236"/>
      <c r="M1720" s="542"/>
      <c r="N1720" s="543"/>
      <c r="O1720" s="544"/>
      <c r="Q1720" s="478"/>
      <c r="T1720" s="478"/>
    </row>
    <row r="1721" spans="1:20" s="16" customFormat="1" ht="11.1" customHeight="1" x14ac:dyDescent="0.15">
      <c r="A1721" s="247"/>
      <c r="B1721" s="232"/>
      <c r="C1721" s="792"/>
      <c r="D1721" s="949"/>
      <c r="E1721" s="24"/>
      <c r="F1721" s="950"/>
      <c r="G1721" s="232"/>
      <c r="H1721" s="2"/>
      <c r="I1721" s="339"/>
      <c r="J1721" s="332"/>
      <c r="K1721" s="24"/>
      <c r="L1721" s="2"/>
      <c r="M1721" s="233"/>
      <c r="N1721" s="24"/>
      <c r="O1721" s="319"/>
      <c r="Q1721" s="478"/>
      <c r="T1721" s="478"/>
    </row>
    <row r="1722" spans="1:20" s="16" customFormat="1" ht="11.1" customHeight="1" x14ac:dyDescent="0.15">
      <c r="A1722" s="951"/>
      <c r="B1722" s="947"/>
      <c r="C1722" s="464"/>
      <c r="D1722" s="952"/>
      <c r="E1722" s="246"/>
      <c r="F1722" s="960"/>
      <c r="G1722" s="238"/>
      <c r="H1722" s="239"/>
      <c r="I1722" s="468"/>
      <c r="J1722" s="953"/>
      <c r="K1722" s="954"/>
      <c r="L1722" s="955"/>
      <c r="M1722" s="244"/>
      <c r="N1722" s="23"/>
      <c r="O1722" s="321"/>
      <c r="Q1722" s="478"/>
      <c r="T1722" s="478"/>
    </row>
    <row r="1723" spans="1:20" s="16" customFormat="1" ht="11.1" customHeight="1" x14ac:dyDescent="0.15">
      <c r="A1723" s="247"/>
      <c r="B1723" s="232"/>
      <c r="C1723" s="461"/>
      <c r="D1723" s="949"/>
      <c r="E1723" s="24"/>
      <c r="F1723" s="950"/>
      <c r="G1723" s="232"/>
      <c r="H1723" s="2"/>
      <c r="I1723" s="339"/>
      <c r="J1723" s="331"/>
      <c r="K1723" s="245"/>
      <c r="L1723" s="236"/>
      <c r="M1723" s="542"/>
      <c r="N1723" s="543"/>
      <c r="O1723" s="544"/>
      <c r="Q1723" s="478"/>
      <c r="T1723" s="478"/>
    </row>
    <row r="1724" spans="1:20" s="16" customFormat="1" ht="11.1" customHeight="1" x14ac:dyDescent="0.15">
      <c r="A1724" s="247"/>
      <c r="B1724" s="232"/>
      <c r="C1724" s="792"/>
      <c r="D1724" s="949"/>
      <c r="E1724" s="24"/>
      <c r="F1724" s="950"/>
      <c r="G1724" s="232"/>
      <c r="H1724" s="2"/>
      <c r="I1724" s="339"/>
      <c r="J1724" s="332"/>
      <c r="K1724" s="24"/>
      <c r="L1724" s="2"/>
      <c r="M1724" s="233"/>
      <c r="N1724" s="24"/>
      <c r="O1724" s="319"/>
      <c r="Q1724" s="478"/>
      <c r="T1724" s="478"/>
    </row>
    <row r="1725" spans="1:20" s="16" customFormat="1" ht="11.1" customHeight="1" x14ac:dyDescent="0.15">
      <c r="A1725" s="951"/>
      <c r="B1725" s="947"/>
      <c r="C1725" s="464"/>
      <c r="D1725" s="952"/>
      <c r="E1725" s="246"/>
      <c r="F1725" s="960"/>
      <c r="G1725" s="238"/>
      <c r="H1725" s="239"/>
      <c r="I1725" s="468"/>
      <c r="J1725" s="953"/>
      <c r="K1725" s="954"/>
      <c r="L1725" s="955"/>
      <c r="M1725" s="244"/>
      <c r="N1725" s="23"/>
      <c r="O1725" s="321"/>
      <c r="Q1725" s="478"/>
      <c r="T1725" s="478"/>
    </row>
    <row r="1726" spans="1:20" s="16" customFormat="1" ht="11.1" customHeight="1" x14ac:dyDescent="0.15">
      <c r="A1726" s="247"/>
      <c r="B1726" s="232"/>
      <c r="C1726" s="461"/>
      <c r="D1726" s="949"/>
      <c r="E1726" s="24"/>
      <c r="F1726" s="950"/>
      <c r="G1726" s="232"/>
      <c r="H1726" s="2"/>
      <c r="I1726" s="339"/>
      <c r="J1726" s="331"/>
      <c r="K1726" s="245"/>
      <c r="L1726" s="236"/>
      <c r="M1726" s="234"/>
      <c r="N1726" s="235"/>
      <c r="O1726" s="323"/>
      <c r="Q1726" s="478"/>
      <c r="T1726" s="478"/>
    </row>
    <row r="1727" spans="1:20" s="16" customFormat="1" ht="11.1" customHeight="1" x14ac:dyDescent="0.15">
      <c r="A1727" s="247"/>
      <c r="B1727" s="232"/>
      <c r="C1727" s="792"/>
      <c r="D1727" s="949"/>
      <c r="E1727" s="24"/>
      <c r="F1727" s="950"/>
      <c r="G1727" s="232"/>
      <c r="H1727" s="2"/>
      <c r="I1727" s="339"/>
      <c r="J1727" s="332"/>
      <c r="K1727" s="24"/>
      <c r="L1727" s="2"/>
      <c r="M1727" s="233"/>
      <c r="N1727" s="232"/>
      <c r="O1727" s="319"/>
      <c r="Q1727" s="478"/>
      <c r="T1727" s="478"/>
    </row>
    <row r="1728" spans="1:20" s="16" customFormat="1" ht="11.1" customHeight="1" x14ac:dyDescent="0.15">
      <c r="A1728" s="951"/>
      <c r="B1728" s="947"/>
      <c r="C1728" s="464"/>
      <c r="D1728" s="952"/>
      <c r="E1728" s="246"/>
      <c r="F1728" s="960"/>
      <c r="G1728" s="238"/>
      <c r="H1728" s="239"/>
      <c r="I1728" s="468"/>
      <c r="J1728" s="953"/>
      <c r="K1728" s="954"/>
      <c r="L1728" s="955"/>
      <c r="M1728" s="237"/>
      <c r="N1728" s="238"/>
      <c r="O1728" s="330"/>
      <c r="Q1728" s="478"/>
      <c r="T1728" s="478"/>
    </row>
    <row r="1729" spans="1:20" s="16" customFormat="1" ht="11.1" customHeight="1" x14ac:dyDescent="0.15">
      <c r="A1729" s="247"/>
      <c r="B1729" s="232"/>
      <c r="C1729" s="461"/>
      <c r="D1729" s="462"/>
      <c r="E1729" s="24"/>
      <c r="F1729" s="21"/>
      <c r="G1729" s="22"/>
      <c r="H1729" s="2"/>
      <c r="I1729" s="339"/>
      <c r="J1729" s="322"/>
      <c r="K1729" s="245"/>
      <c r="L1729" s="236"/>
      <c r="M1729" s="234"/>
      <c r="N1729" s="235"/>
      <c r="O1729" s="323"/>
      <c r="Q1729" s="478"/>
      <c r="T1729" s="478"/>
    </row>
    <row r="1730" spans="1:20" s="16" customFormat="1" ht="11.1" customHeight="1" x14ac:dyDescent="0.15">
      <c r="A1730" s="358"/>
      <c r="B1730" s="232"/>
      <c r="C1730" s="469"/>
      <c r="D1730" s="462"/>
      <c r="E1730" s="24"/>
      <c r="F1730" s="21"/>
      <c r="G1730" s="22"/>
      <c r="H1730" s="830"/>
      <c r="I1730" s="339"/>
      <c r="J1730" s="318"/>
      <c r="K1730" s="24"/>
      <c r="L1730" s="2"/>
      <c r="M1730" s="233"/>
      <c r="N1730" s="232"/>
      <c r="O1730" s="319"/>
      <c r="Q1730" s="478"/>
      <c r="T1730" s="478"/>
    </row>
    <row r="1731" spans="1:20" s="16" customFormat="1" ht="11.1" customHeight="1" x14ac:dyDescent="0.15">
      <c r="A1731" s="440"/>
      <c r="B1731" s="463"/>
      <c r="C1731" s="464"/>
      <c r="D1731" s="465"/>
      <c r="E1731" s="246"/>
      <c r="F1731" s="466"/>
      <c r="G1731" s="835"/>
      <c r="H1731" s="239"/>
      <c r="I1731" s="468"/>
      <c r="J1731" s="324"/>
      <c r="K1731" s="315"/>
      <c r="L1731" s="321"/>
      <c r="M1731" s="237"/>
      <c r="N1731" s="238"/>
      <c r="O1731" s="330"/>
      <c r="Q1731" s="478"/>
      <c r="T1731" s="478"/>
    </row>
    <row r="1732" spans="1:20" s="16" customFormat="1" ht="11.1" customHeight="1" x14ac:dyDescent="0.15">
      <c r="A1732" s="247"/>
      <c r="B1732" s="791"/>
      <c r="C1732" s="461"/>
      <c r="D1732" s="462"/>
      <c r="E1732" s="24"/>
      <c r="F1732" s="21"/>
      <c r="G1732" s="22"/>
      <c r="H1732" s="2"/>
      <c r="I1732" s="339"/>
      <c r="J1732" s="322"/>
      <c r="K1732" s="245"/>
      <c r="L1732" s="236"/>
      <c r="M1732" s="234"/>
      <c r="N1732" s="235"/>
      <c r="O1732" s="323"/>
      <c r="Q1732" s="478"/>
      <c r="T1732" s="478"/>
    </row>
    <row r="1733" spans="1:20" s="16" customFormat="1" ht="11.1" customHeight="1" x14ac:dyDescent="0.15">
      <c r="A1733" s="358"/>
      <c r="B1733" s="445"/>
      <c r="C1733" s="443"/>
      <c r="D1733" s="435"/>
      <c r="E1733" s="387"/>
      <c r="F1733" s="388"/>
      <c r="G1733" s="389"/>
      <c r="H1733" s="390"/>
      <c r="I1733" s="391"/>
      <c r="J1733" s="427"/>
      <c r="K1733" s="387"/>
      <c r="L1733" s="389"/>
      <c r="M1733" s="398"/>
      <c r="N1733" s="359"/>
      <c r="O1733" s="482"/>
      <c r="Q1733" s="478"/>
      <c r="T1733" s="478"/>
    </row>
    <row r="1734" spans="1:20" s="16" customFormat="1" ht="11.1" customHeight="1" x14ac:dyDescent="0.15">
      <c r="A1734" s="440"/>
      <c r="B1734" s="463"/>
      <c r="C1734" s="464"/>
      <c r="D1734" s="465"/>
      <c r="E1734" s="246"/>
      <c r="F1734" s="466"/>
      <c r="G1734" s="835"/>
      <c r="H1734" s="239"/>
      <c r="I1734" s="468"/>
      <c r="J1734" s="324"/>
      <c r="K1734" s="315"/>
      <c r="L1734" s="836"/>
      <c r="M1734" s="237"/>
      <c r="N1734" s="238"/>
      <c r="O1734" s="330"/>
      <c r="Q1734" s="478"/>
      <c r="T1734" s="478"/>
    </row>
    <row r="1735" spans="1:20" s="16" customFormat="1" ht="11.1" customHeight="1" x14ac:dyDescent="0.15">
      <c r="A1735" s="441"/>
      <c r="B1735" s="442"/>
      <c r="C1735" s="443"/>
      <c r="D1735" s="435"/>
      <c r="E1735" s="387"/>
      <c r="F1735" s="388"/>
      <c r="G1735" s="389"/>
      <c r="H1735" s="444"/>
      <c r="I1735" s="391"/>
      <c r="J1735" s="427"/>
      <c r="K1735" s="387"/>
      <c r="L1735" s="390"/>
      <c r="M1735" s="398"/>
      <c r="N1735" s="359"/>
      <c r="O1735" s="399"/>
      <c r="Q1735" s="478"/>
      <c r="T1735" s="478"/>
    </row>
    <row r="1736" spans="1:20" s="16" customFormat="1" ht="11.1" customHeight="1" x14ac:dyDescent="0.15">
      <c r="A1736" s="247"/>
      <c r="B1736" s="445"/>
      <c r="C1736" s="443"/>
      <c r="D1736" s="435"/>
      <c r="E1736" s="387"/>
      <c r="F1736" s="388"/>
      <c r="G1736" s="389"/>
      <c r="H1736" s="390"/>
      <c r="I1736" s="391"/>
      <c r="J1736" s="427"/>
      <c r="K1736" s="387"/>
      <c r="L1736" s="482"/>
      <c r="M1736" s="398"/>
      <c r="N1736" s="359"/>
      <c r="O1736" s="482"/>
      <c r="P1736" s="478">
        <v>0</v>
      </c>
      <c r="Q1736" s="478"/>
      <c r="T1736" s="478"/>
    </row>
    <row r="1737" spans="1:20" s="16" customFormat="1" ht="11.1" customHeight="1" x14ac:dyDescent="0.15">
      <c r="A1737" s="448"/>
      <c r="B1737" s="449"/>
      <c r="C1737" s="450"/>
      <c r="D1737" s="451"/>
      <c r="E1737" s="452"/>
      <c r="F1737" s="453"/>
      <c r="G1737" s="454"/>
      <c r="H1737" s="455"/>
      <c r="I1737" s="456"/>
      <c r="J1737" s="457"/>
      <c r="K1737" s="452"/>
      <c r="L1737" s="455"/>
      <c r="M1737" s="458"/>
      <c r="N1737" s="459"/>
      <c r="O1737" s="460"/>
      <c r="Q1737" s="478"/>
      <c r="T1737" s="478"/>
    </row>
    <row r="1738" spans="1:20" s="3" customFormat="1" ht="13.5" x14ac:dyDescent="0.15">
      <c r="A1738" s="1"/>
      <c r="B1738" s="2"/>
      <c r="C1738" s="240"/>
      <c r="D1738" s="4"/>
      <c r="E1738" s="5"/>
      <c r="F1738" s="6"/>
      <c r="G1738" s="7"/>
      <c r="H1738" s="8"/>
      <c r="I1738" s="9"/>
      <c r="K1738" s="5"/>
      <c r="N1738" s="8" t="s">
        <v>581</v>
      </c>
      <c r="O1738" s="5">
        <v>34</v>
      </c>
      <c r="P1738" s="472"/>
      <c r="Q1738" s="476"/>
      <c r="T1738" s="476"/>
    </row>
    <row r="1739" spans="1:20" s="10" customFormat="1" ht="30" customHeight="1" x14ac:dyDescent="0.15">
      <c r="A1739" s="1089" t="s">
        <v>1800</v>
      </c>
      <c r="B1739" s="1090"/>
      <c r="C1739" s="1090"/>
      <c r="D1739" s="1090"/>
      <c r="E1739" s="1090"/>
      <c r="F1739" s="1090"/>
      <c r="G1739" s="1090"/>
      <c r="H1739" s="1090"/>
      <c r="I1739" s="1090"/>
      <c r="J1739" s="1090"/>
      <c r="K1739" s="1090"/>
      <c r="L1739" s="1090"/>
      <c r="M1739" s="1090"/>
      <c r="N1739" s="1090"/>
      <c r="O1739" s="1091"/>
      <c r="P1739" s="473"/>
      <c r="Q1739" s="477"/>
      <c r="T1739" s="477"/>
    </row>
    <row r="1740" spans="1:20" s="10" customFormat="1" ht="13.5" customHeight="1" x14ac:dyDescent="0.15">
      <c r="A1740" s="274"/>
      <c r="B1740" s="27" t="s">
        <v>1828</v>
      </c>
      <c r="C1740" s="275"/>
      <c r="D1740" s="275"/>
      <c r="E1740" s="275"/>
      <c r="F1740" s="275"/>
      <c r="G1740" s="275"/>
      <c r="H1740" s="275"/>
      <c r="I1740" s="275"/>
      <c r="J1740" s="275"/>
      <c r="K1740" s="275"/>
      <c r="L1740" s="275"/>
      <c r="M1740" s="275"/>
      <c r="N1740" s="275"/>
      <c r="O1740" s="276"/>
      <c r="P1740" s="473"/>
      <c r="Q1740" s="477"/>
      <c r="T1740" s="477"/>
    </row>
    <row r="1741" spans="1:20" s="10" customFormat="1" ht="15.95" customHeight="1" x14ac:dyDescent="0.15">
      <c r="A1741" s="1092" t="s">
        <v>6</v>
      </c>
      <c r="B1741" s="1095" t="s">
        <v>34</v>
      </c>
      <c r="C1741" s="1098" t="s">
        <v>9</v>
      </c>
      <c r="D1741" s="1101" t="s">
        <v>1850</v>
      </c>
      <c r="E1741" s="1102"/>
      <c r="F1741" s="1102"/>
      <c r="G1741" s="1102"/>
      <c r="H1741" s="1102"/>
      <c r="I1741" s="1103"/>
      <c r="J1741" s="1101" t="s">
        <v>1851</v>
      </c>
      <c r="K1741" s="1102"/>
      <c r="L1741" s="1107"/>
      <c r="M1741" s="1109" t="s">
        <v>1852</v>
      </c>
      <c r="N1741" s="1102"/>
      <c r="O1741" s="1103"/>
      <c r="P1741" s="473"/>
      <c r="Q1741" s="477"/>
      <c r="T1741" s="477"/>
    </row>
    <row r="1742" spans="1:20" s="10" customFormat="1" ht="15.95" customHeight="1" x14ac:dyDescent="0.15">
      <c r="A1742" s="1093"/>
      <c r="B1742" s="1096"/>
      <c r="C1742" s="1099"/>
      <c r="D1742" s="1104"/>
      <c r="E1742" s="1105"/>
      <c r="F1742" s="1105"/>
      <c r="G1742" s="1105"/>
      <c r="H1742" s="1105"/>
      <c r="I1742" s="1106"/>
      <c r="J1742" s="1104"/>
      <c r="K1742" s="1105"/>
      <c r="L1742" s="1108"/>
      <c r="M1742" s="1110"/>
      <c r="N1742" s="1105"/>
      <c r="O1742" s="1106"/>
      <c r="P1742" s="473"/>
      <c r="Q1742" s="477"/>
      <c r="T1742" s="477"/>
    </row>
    <row r="1743" spans="1:20" s="3" customFormat="1" ht="15.95" customHeight="1" x14ac:dyDescent="0.15">
      <c r="A1743" s="1094"/>
      <c r="B1743" s="1097"/>
      <c r="C1743" s="1100"/>
      <c r="D1743" s="334" t="s">
        <v>4</v>
      </c>
      <c r="E1743" s="296" t="s">
        <v>5</v>
      </c>
      <c r="F1743" s="297"/>
      <c r="G1743" s="298"/>
      <c r="H1743" s="1111"/>
      <c r="I1743" s="1112"/>
      <c r="J1743" s="326" t="s">
        <v>4</v>
      </c>
      <c r="K1743" s="296" t="s">
        <v>5</v>
      </c>
      <c r="L1743" s="299"/>
      <c r="M1743" s="300" t="s">
        <v>4</v>
      </c>
      <c r="N1743" s="296" t="s">
        <v>5</v>
      </c>
      <c r="O1743" s="327"/>
      <c r="P1743" s="472"/>
      <c r="Q1743" s="476"/>
      <c r="T1743" s="476"/>
    </row>
    <row r="1744" spans="1:20" s="16" customFormat="1" ht="11.1" customHeight="1" x14ac:dyDescent="0.15">
      <c r="A1744" s="66"/>
      <c r="B1744" s="232"/>
      <c r="C1744" s="461"/>
      <c r="D1744" s="462"/>
      <c r="E1744" s="24"/>
      <c r="F1744" s="21"/>
      <c r="G1744" s="22"/>
      <c r="H1744" s="2"/>
      <c r="I1744" s="339"/>
      <c r="J1744" s="322"/>
      <c r="K1744" s="245"/>
      <c r="L1744" s="236"/>
      <c r="M1744" s="234"/>
      <c r="N1744" s="245"/>
      <c r="O1744" s="323"/>
      <c r="Q1744" s="478"/>
      <c r="T1744" s="478"/>
    </row>
    <row r="1745" spans="1:20" s="16" customFormat="1" ht="11.1" customHeight="1" x14ac:dyDescent="0.15">
      <c r="A1745" s="481"/>
      <c r="B1745" s="232"/>
      <c r="C1745" s="461"/>
      <c r="D1745" s="462"/>
      <c r="E1745" s="24"/>
      <c r="F1745" s="21"/>
      <c r="G1745" s="22"/>
      <c r="H1745" s="2"/>
      <c r="I1745" s="339"/>
      <c r="J1745" s="318"/>
      <c r="K1745" s="24"/>
      <c r="L1745" s="2"/>
      <c r="M1745" s="233"/>
      <c r="N1745" s="24"/>
      <c r="O1745" s="319"/>
      <c r="Q1745" s="478"/>
      <c r="T1745" s="478"/>
    </row>
    <row r="1746" spans="1:20" s="16" customFormat="1" ht="11.1" customHeight="1" x14ac:dyDescent="0.15">
      <c r="A1746" s="360" t="s">
        <v>1373</v>
      </c>
      <c r="B1746" s="361" t="s">
        <v>1353</v>
      </c>
      <c r="C1746" s="474"/>
      <c r="D1746" s="465"/>
      <c r="E1746" s="246"/>
      <c r="F1746" s="466"/>
      <c r="G1746" s="467"/>
      <c r="H1746" s="239"/>
      <c r="I1746" s="468"/>
      <c r="J1746" s="324"/>
      <c r="K1746" s="315"/>
      <c r="L1746" s="316"/>
      <c r="M1746" s="317"/>
      <c r="N1746" s="315"/>
      <c r="O1746" s="325"/>
      <c r="P1746" s="471"/>
      <c r="Q1746" s="478"/>
      <c r="R1746" s="470"/>
      <c r="T1746" s="478"/>
    </row>
    <row r="1747" spans="1:20" s="16" customFormat="1" ht="11.1" customHeight="1" x14ac:dyDescent="0.15">
      <c r="A1747" s="247"/>
      <c r="B1747" s="232"/>
      <c r="C1747" s="461"/>
      <c r="D1747" s="462"/>
      <c r="E1747" s="24"/>
      <c r="F1747" s="21"/>
      <c r="G1747" s="22"/>
      <c r="H1747" s="2"/>
      <c r="I1747" s="339"/>
      <c r="J1747" s="322"/>
      <c r="K1747" s="245"/>
      <c r="L1747" s="236"/>
      <c r="M1747" s="542"/>
      <c r="N1747" s="543"/>
      <c r="O1747" s="544"/>
      <c r="Q1747" s="478"/>
      <c r="T1747" s="478"/>
    </row>
    <row r="1748" spans="1:20" s="16" customFormat="1" ht="11.1" customHeight="1" x14ac:dyDescent="0.15">
      <c r="A1748" s="358"/>
      <c r="B1748" s="232"/>
      <c r="C1748" s="469" t="s">
        <v>1355</v>
      </c>
      <c r="D1748" s="462"/>
      <c r="E1748" s="24"/>
      <c r="F1748" s="21"/>
      <c r="G1748" s="22"/>
      <c r="H1748" s="830"/>
      <c r="I1748" s="339"/>
      <c r="J1748" s="318"/>
      <c r="K1748" s="24"/>
      <c r="L1748" s="2"/>
      <c r="M1748" s="233"/>
      <c r="N1748" s="24"/>
      <c r="O1748" s="319"/>
      <c r="P1748" s="471"/>
      <c r="Q1748" s="478"/>
      <c r="T1748" s="478"/>
    </row>
    <row r="1749" spans="1:20" s="16" customFormat="1" ht="11.1" customHeight="1" x14ac:dyDescent="0.15">
      <c r="A1749" s="440"/>
      <c r="B1749" s="463" t="s">
        <v>982</v>
      </c>
      <c r="C1749" s="464" t="s">
        <v>1356</v>
      </c>
      <c r="D1749" s="465">
        <v>9.1999999999999993</v>
      </c>
      <c r="E1749" s="246" t="s">
        <v>1316</v>
      </c>
      <c r="F1749" s="466"/>
      <c r="G1749" s="835"/>
      <c r="H1749" s="239"/>
      <c r="I1749" s="468"/>
      <c r="J1749" s="324">
        <v>9.1999999999999993</v>
      </c>
      <c r="K1749" s="315" t="s">
        <v>1316</v>
      </c>
      <c r="L1749" s="321"/>
      <c r="M1749" s="244"/>
      <c r="N1749" s="23"/>
      <c r="O1749" s="836"/>
      <c r="P1749" s="471"/>
      <c r="Q1749" s="478"/>
      <c r="R1749" s="471"/>
      <c r="S1749" s="484"/>
      <c r="T1749" s="478"/>
    </row>
    <row r="1750" spans="1:20" s="16" customFormat="1" ht="11.1" customHeight="1" x14ac:dyDescent="0.15">
      <c r="A1750" s="247"/>
      <c r="B1750" s="232"/>
      <c r="C1750" s="461"/>
      <c r="D1750" s="462"/>
      <c r="E1750" s="24"/>
      <c r="F1750" s="21"/>
      <c r="G1750" s="22"/>
      <c r="H1750" s="2"/>
      <c r="I1750" s="339"/>
      <c r="J1750" s="322"/>
      <c r="K1750" s="245"/>
      <c r="L1750" s="236"/>
      <c r="M1750" s="542"/>
      <c r="N1750" s="543"/>
      <c r="O1750" s="544"/>
      <c r="Q1750" s="478"/>
      <c r="T1750" s="478"/>
    </row>
    <row r="1751" spans="1:20" s="16" customFormat="1" ht="11.1" customHeight="1" x14ac:dyDescent="0.15">
      <c r="A1751" s="358"/>
      <c r="B1751" s="232"/>
      <c r="C1751" s="469"/>
      <c r="D1751" s="462"/>
      <c r="E1751" s="24"/>
      <c r="F1751" s="21"/>
      <c r="G1751" s="22"/>
      <c r="H1751" s="830"/>
      <c r="I1751" s="339"/>
      <c r="J1751" s="318"/>
      <c r="K1751" s="24"/>
      <c r="L1751" s="2"/>
      <c r="M1751" s="233"/>
      <c r="N1751" s="24"/>
      <c r="O1751" s="319"/>
      <c r="P1751" s="471"/>
      <c r="Q1751" s="478"/>
      <c r="T1751" s="478"/>
    </row>
    <row r="1752" spans="1:20" s="16" customFormat="1" ht="11.1" customHeight="1" x14ac:dyDescent="0.15">
      <c r="A1752" s="440"/>
      <c r="B1752" s="463" t="s">
        <v>1357</v>
      </c>
      <c r="C1752" s="464" t="s">
        <v>1358</v>
      </c>
      <c r="D1752" s="465">
        <v>4.5</v>
      </c>
      <c r="E1752" s="246" t="s">
        <v>1316</v>
      </c>
      <c r="F1752" s="466"/>
      <c r="G1752" s="835"/>
      <c r="H1752" s="239"/>
      <c r="I1752" s="468"/>
      <c r="J1752" s="324">
        <v>4.5</v>
      </c>
      <c r="K1752" s="315" t="s">
        <v>1316</v>
      </c>
      <c r="L1752" s="321"/>
      <c r="M1752" s="244"/>
      <c r="N1752" s="23"/>
      <c r="O1752" s="836"/>
      <c r="P1752" s="471"/>
      <c r="Q1752" s="478"/>
      <c r="R1752" s="471"/>
      <c r="S1752" s="484"/>
      <c r="T1752" s="478"/>
    </row>
    <row r="1753" spans="1:20" s="16" customFormat="1" ht="11.1" customHeight="1" x14ac:dyDescent="0.15">
      <c r="A1753" s="247"/>
      <c r="B1753" s="232"/>
      <c r="C1753" s="461"/>
      <c r="D1753" s="462"/>
      <c r="E1753" s="24"/>
      <c r="F1753" s="21"/>
      <c r="G1753" s="22"/>
      <c r="H1753" s="2"/>
      <c r="I1753" s="339"/>
      <c r="J1753" s="322"/>
      <c r="K1753" s="245"/>
      <c r="L1753" s="236"/>
      <c r="M1753" s="542"/>
      <c r="N1753" s="543"/>
      <c r="O1753" s="544"/>
      <c r="Q1753" s="478"/>
      <c r="T1753" s="478"/>
    </row>
    <row r="1754" spans="1:20" s="16" customFormat="1" ht="11.1" customHeight="1" x14ac:dyDescent="0.15">
      <c r="A1754" s="358"/>
      <c r="B1754" s="232"/>
      <c r="C1754" s="469"/>
      <c r="D1754" s="462"/>
      <c r="E1754" s="24"/>
      <c r="F1754" s="21"/>
      <c r="G1754" s="22"/>
      <c r="H1754" s="830"/>
      <c r="I1754" s="339"/>
      <c r="J1754" s="318"/>
      <c r="K1754" s="24"/>
      <c r="L1754" s="2"/>
      <c r="M1754" s="233"/>
      <c r="N1754" s="24"/>
      <c r="O1754" s="319"/>
      <c r="P1754" s="471"/>
      <c r="Q1754" s="478"/>
      <c r="T1754" s="478"/>
    </row>
    <row r="1755" spans="1:20" s="16" customFormat="1" ht="11.1" customHeight="1" x14ac:dyDescent="0.15">
      <c r="A1755" s="440"/>
      <c r="B1755" s="463" t="s">
        <v>1359</v>
      </c>
      <c r="C1755" s="464" t="s">
        <v>1360</v>
      </c>
      <c r="D1755" s="465">
        <v>4.7</v>
      </c>
      <c r="E1755" s="246" t="s">
        <v>1316</v>
      </c>
      <c r="F1755" s="466"/>
      <c r="G1755" s="835"/>
      <c r="H1755" s="239"/>
      <c r="I1755" s="468"/>
      <c r="J1755" s="324">
        <v>4.7</v>
      </c>
      <c r="K1755" s="315" t="s">
        <v>1316</v>
      </c>
      <c r="L1755" s="321"/>
      <c r="M1755" s="244"/>
      <c r="N1755" s="23"/>
      <c r="O1755" s="836"/>
      <c r="P1755" s="471"/>
      <c r="Q1755" s="478"/>
      <c r="R1755" s="471"/>
      <c r="S1755" s="484"/>
      <c r="T1755" s="478"/>
    </row>
    <row r="1756" spans="1:20" s="16" customFormat="1" ht="11.1" customHeight="1" x14ac:dyDescent="0.15">
      <c r="A1756" s="247"/>
      <c r="B1756" s="232"/>
      <c r="C1756" s="461" t="s">
        <v>1362</v>
      </c>
      <c r="D1756" s="462"/>
      <c r="E1756" s="24"/>
      <c r="F1756" s="21"/>
      <c r="G1756" s="22"/>
      <c r="H1756" s="2"/>
      <c r="I1756" s="339"/>
      <c r="J1756" s="322"/>
      <c r="K1756" s="245"/>
      <c r="L1756" s="236"/>
      <c r="M1756" s="542"/>
      <c r="N1756" s="543"/>
      <c r="O1756" s="544"/>
      <c r="Q1756" s="478"/>
      <c r="T1756" s="478"/>
    </row>
    <row r="1757" spans="1:20" s="16" customFormat="1" ht="11.1" customHeight="1" x14ac:dyDescent="0.15">
      <c r="A1757" s="358"/>
      <c r="B1757" s="232"/>
      <c r="C1757" s="469" t="s">
        <v>1361</v>
      </c>
      <c r="D1757" s="462"/>
      <c r="E1757" s="24"/>
      <c r="F1757" s="21"/>
      <c r="G1757" s="22"/>
      <c r="H1757" s="830"/>
      <c r="I1757" s="339"/>
      <c r="J1757" s="318"/>
      <c r="K1757" s="24"/>
      <c r="L1757" s="2"/>
      <c r="M1757" s="233"/>
      <c r="N1757" s="24"/>
      <c r="O1757" s="319"/>
      <c r="P1757" s="471"/>
      <c r="Q1757" s="478"/>
      <c r="T1757" s="478"/>
    </row>
    <row r="1758" spans="1:20" s="16" customFormat="1" ht="11.1" customHeight="1" x14ac:dyDescent="0.15">
      <c r="A1758" s="440"/>
      <c r="B1758" s="463" t="s">
        <v>601</v>
      </c>
      <c r="C1758" s="464" t="s">
        <v>602</v>
      </c>
      <c r="D1758" s="465"/>
      <c r="E1758" s="246"/>
      <c r="F1758" s="466"/>
      <c r="G1758" s="835"/>
      <c r="H1758" s="239"/>
      <c r="I1758" s="468"/>
      <c r="J1758" s="324"/>
      <c r="K1758" s="315"/>
      <c r="L1758" s="835"/>
      <c r="M1758" s="244"/>
      <c r="N1758" s="23"/>
      <c r="O1758" s="836"/>
      <c r="P1758" s="471"/>
      <c r="Q1758" s="478"/>
      <c r="R1758" s="471"/>
      <c r="S1758" s="484"/>
      <c r="T1758" s="478"/>
    </row>
    <row r="1759" spans="1:20" s="16" customFormat="1" ht="11.1" customHeight="1" x14ac:dyDescent="0.15">
      <c r="A1759" s="247"/>
      <c r="B1759" s="232"/>
      <c r="C1759" s="461"/>
      <c r="D1759" s="462"/>
      <c r="E1759" s="24"/>
      <c r="F1759" s="21"/>
      <c r="G1759" s="22"/>
      <c r="H1759" s="2"/>
      <c r="I1759" s="339"/>
      <c r="J1759" s="322"/>
      <c r="K1759" s="245"/>
      <c r="L1759" s="236"/>
      <c r="M1759" s="234"/>
      <c r="N1759" s="245"/>
      <c r="O1759" s="323"/>
      <c r="Q1759" s="478"/>
      <c r="T1759" s="478"/>
    </row>
    <row r="1760" spans="1:20" s="16" customFormat="1" ht="11.1" customHeight="1" x14ac:dyDescent="0.15">
      <c r="A1760" s="358"/>
      <c r="B1760" s="545"/>
      <c r="C1760" s="469"/>
      <c r="D1760" s="462"/>
      <c r="E1760" s="24"/>
      <c r="F1760" s="21"/>
      <c r="G1760" s="22"/>
      <c r="H1760" s="830"/>
      <c r="I1760" s="339"/>
      <c r="J1760" s="318"/>
      <c r="K1760" s="24"/>
      <c r="L1760" s="2"/>
      <c r="M1760" s="233"/>
      <c r="N1760" s="24"/>
      <c r="O1760" s="319"/>
      <c r="Q1760" s="478"/>
      <c r="T1760" s="478"/>
    </row>
    <row r="1761" spans="1:20" s="16" customFormat="1" ht="11.1" customHeight="1" x14ac:dyDescent="0.15">
      <c r="A1761" s="440"/>
      <c r="B1761" s="463" t="s">
        <v>1363</v>
      </c>
      <c r="C1761" s="464" t="s">
        <v>1364</v>
      </c>
      <c r="D1761" s="465">
        <v>1.4</v>
      </c>
      <c r="E1761" s="246" t="s">
        <v>1316</v>
      </c>
      <c r="F1761" s="466"/>
      <c r="G1761" s="835"/>
      <c r="H1761" s="239"/>
      <c r="I1761" s="468"/>
      <c r="J1761" s="324">
        <v>1.4</v>
      </c>
      <c r="K1761" s="315" t="s">
        <v>1316</v>
      </c>
      <c r="L1761" s="321"/>
      <c r="M1761" s="317"/>
      <c r="N1761" s="315"/>
      <c r="O1761" s="325"/>
      <c r="P1761" s="471"/>
      <c r="Q1761" s="478"/>
      <c r="R1761" s="470"/>
      <c r="T1761" s="478"/>
    </row>
    <row r="1762" spans="1:20" s="16" customFormat="1" ht="11.1" customHeight="1" x14ac:dyDescent="0.15">
      <c r="A1762" s="247"/>
      <c r="B1762" s="232"/>
      <c r="C1762" s="461"/>
      <c r="D1762" s="462"/>
      <c r="E1762" s="24"/>
      <c r="F1762" s="21"/>
      <c r="G1762" s="22"/>
      <c r="H1762" s="2"/>
      <c r="I1762" s="339"/>
      <c r="J1762" s="322"/>
      <c r="K1762" s="245"/>
      <c r="L1762" s="236"/>
      <c r="M1762" s="234"/>
      <c r="N1762" s="245"/>
      <c r="O1762" s="323"/>
      <c r="Q1762" s="478"/>
      <c r="T1762" s="478"/>
    </row>
    <row r="1763" spans="1:20" s="16" customFormat="1" ht="11.1" customHeight="1" x14ac:dyDescent="0.15">
      <c r="A1763" s="358"/>
      <c r="B1763" s="545"/>
      <c r="C1763" s="469"/>
      <c r="D1763" s="462"/>
      <c r="E1763" s="24"/>
      <c r="F1763" s="21"/>
      <c r="G1763" s="22"/>
      <c r="H1763" s="830"/>
      <c r="I1763" s="339"/>
      <c r="J1763" s="318"/>
      <c r="K1763" s="24"/>
      <c r="L1763" s="2"/>
      <c r="M1763" s="233"/>
      <c r="N1763" s="24"/>
      <c r="O1763" s="319"/>
      <c r="Q1763" s="478"/>
      <c r="T1763" s="478"/>
    </row>
    <row r="1764" spans="1:20" s="16" customFormat="1" ht="11.1" customHeight="1" x14ac:dyDescent="0.15">
      <c r="A1764" s="440"/>
      <c r="B1764" s="463" t="s">
        <v>1304</v>
      </c>
      <c r="C1764" s="464" t="s">
        <v>604</v>
      </c>
      <c r="D1764" s="465">
        <v>68.8</v>
      </c>
      <c r="E1764" s="246" t="s">
        <v>726</v>
      </c>
      <c r="F1764" s="466"/>
      <c r="G1764" s="835"/>
      <c r="H1764" s="239"/>
      <c r="I1764" s="468"/>
      <c r="J1764" s="838">
        <v>68.8</v>
      </c>
      <c r="K1764" s="315" t="s">
        <v>1759</v>
      </c>
      <c r="L1764" s="321"/>
      <c r="M1764" s="317"/>
      <c r="N1764" s="315"/>
      <c r="O1764" s="325"/>
      <c r="P1764" s="471"/>
      <c r="Q1764" s="478"/>
      <c r="R1764" s="470"/>
      <c r="T1764" s="478"/>
    </row>
    <row r="1765" spans="1:20" s="16" customFormat="1" ht="11.1" customHeight="1" x14ac:dyDescent="0.15">
      <c r="A1765" s="247"/>
      <c r="B1765" s="232"/>
      <c r="C1765" s="461"/>
      <c r="D1765" s="462"/>
      <c r="E1765" s="24"/>
      <c r="F1765" s="21"/>
      <c r="G1765" s="22"/>
      <c r="H1765" s="2"/>
      <c r="I1765" s="339"/>
      <c r="J1765" s="322"/>
      <c r="K1765" s="245"/>
      <c r="L1765" s="236"/>
      <c r="M1765" s="234"/>
      <c r="N1765" s="245"/>
      <c r="O1765" s="323"/>
      <c r="Q1765" s="478"/>
      <c r="T1765" s="478"/>
    </row>
    <row r="1766" spans="1:20" s="16" customFormat="1" ht="11.1" customHeight="1" x14ac:dyDescent="0.15">
      <c r="A1766" s="358"/>
      <c r="B1766" s="545"/>
      <c r="C1766" s="469"/>
      <c r="D1766" s="462"/>
      <c r="E1766" s="24"/>
      <c r="F1766" s="21"/>
      <c r="G1766" s="22"/>
      <c r="H1766" s="830"/>
      <c r="I1766" s="339"/>
      <c r="J1766" s="318"/>
      <c r="K1766" s="24"/>
      <c r="L1766" s="2"/>
      <c r="M1766" s="233"/>
      <c r="N1766" s="24"/>
      <c r="O1766" s="319"/>
      <c r="Q1766" s="478"/>
      <c r="T1766" s="478"/>
    </row>
    <row r="1767" spans="1:20" s="16" customFormat="1" ht="11.1" customHeight="1" x14ac:dyDescent="0.15">
      <c r="A1767" s="440"/>
      <c r="B1767" s="463" t="s">
        <v>1304</v>
      </c>
      <c r="C1767" s="464" t="s">
        <v>1305</v>
      </c>
      <c r="D1767" s="465">
        <v>66.5</v>
      </c>
      <c r="E1767" s="246" t="s">
        <v>726</v>
      </c>
      <c r="F1767" s="466"/>
      <c r="G1767" s="835"/>
      <c r="H1767" s="239"/>
      <c r="I1767" s="468"/>
      <c r="J1767" s="838">
        <v>66.5</v>
      </c>
      <c r="K1767" s="315" t="s">
        <v>1759</v>
      </c>
      <c r="L1767" s="321"/>
      <c r="M1767" s="317"/>
      <c r="N1767" s="315"/>
      <c r="O1767" s="325"/>
      <c r="P1767" s="471"/>
      <c r="Q1767" s="478"/>
      <c r="R1767" s="470"/>
      <c r="T1767" s="478"/>
    </row>
    <row r="1768" spans="1:20" s="16" customFormat="1" ht="11.1" customHeight="1" x14ac:dyDescent="0.15">
      <c r="A1768" s="247"/>
      <c r="B1768" s="232"/>
      <c r="C1768" s="461"/>
      <c r="D1768" s="462"/>
      <c r="E1768" s="24"/>
      <c r="F1768" s="21"/>
      <c r="G1768" s="22"/>
      <c r="H1768" s="2"/>
      <c r="I1768" s="339"/>
      <c r="J1768" s="322"/>
      <c r="K1768" s="245"/>
      <c r="L1768" s="236"/>
      <c r="M1768" s="542"/>
      <c r="N1768" s="543"/>
      <c r="O1768" s="544"/>
      <c r="Q1768" s="478"/>
      <c r="T1768" s="478"/>
    </row>
    <row r="1769" spans="1:20" s="16" customFormat="1" ht="11.1" customHeight="1" x14ac:dyDescent="0.15">
      <c r="A1769" s="358"/>
      <c r="B1769" s="232"/>
      <c r="C1769" s="461" t="s">
        <v>606</v>
      </c>
      <c r="D1769" s="462"/>
      <c r="E1769" s="24"/>
      <c r="F1769" s="21"/>
      <c r="G1769" s="22"/>
      <c r="H1769" s="830"/>
      <c r="I1769" s="339"/>
      <c r="J1769" s="318"/>
      <c r="K1769" s="24"/>
      <c r="L1769" s="2"/>
      <c r="M1769" s="233"/>
      <c r="N1769" s="24"/>
      <c r="O1769" s="319"/>
      <c r="Q1769" s="478"/>
      <c r="T1769" s="478"/>
    </row>
    <row r="1770" spans="1:20" s="16" customFormat="1" ht="11.1" customHeight="1" x14ac:dyDescent="0.15">
      <c r="A1770" s="440"/>
      <c r="B1770" s="463" t="s">
        <v>605</v>
      </c>
      <c r="C1770" s="474" t="s">
        <v>1307</v>
      </c>
      <c r="D1770" s="465">
        <v>130</v>
      </c>
      <c r="E1770" s="246" t="s">
        <v>726</v>
      </c>
      <c r="F1770" s="466"/>
      <c r="G1770" s="835"/>
      <c r="H1770" s="239"/>
      <c r="I1770" s="468"/>
      <c r="J1770" s="838">
        <v>130</v>
      </c>
      <c r="K1770" s="315" t="s">
        <v>1759</v>
      </c>
      <c r="L1770" s="321"/>
      <c r="M1770" s="244"/>
      <c r="N1770" s="23"/>
      <c r="O1770" s="321"/>
      <c r="Q1770" s="478"/>
      <c r="T1770" s="478"/>
    </row>
    <row r="1771" spans="1:20" s="16" customFormat="1" ht="11.1" customHeight="1" x14ac:dyDescent="0.15">
      <c r="A1771" s="247"/>
      <c r="B1771" s="232"/>
      <c r="C1771" s="461"/>
      <c r="D1771" s="462"/>
      <c r="E1771" s="24"/>
      <c r="F1771" s="21"/>
      <c r="G1771" s="22"/>
      <c r="H1771" s="2"/>
      <c r="I1771" s="339"/>
      <c r="J1771" s="322"/>
      <c r="K1771" s="245"/>
      <c r="L1771" s="236"/>
      <c r="M1771" s="542"/>
      <c r="N1771" s="543"/>
      <c r="O1771" s="544"/>
      <c r="Q1771" s="478"/>
      <c r="T1771" s="478"/>
    </row>
    <row r="1772" spans="1:20" s="16" customFormat="1" ht="11.1" customHeight="1" x14ac:dyDescent="0.15">
      <c r="A1772" s="358"/>
      <c r="B1772" s="232"/>
      <c r="C1772" s="461"/>
      <c r="D1772" s="462"/>
      <c r="E1772" s="24"/>
      <c r="F1772" s="21"/>
      <c r="G1772" s="22"/>
      <c r="H1772" s="830"/>
      <c r="I1772" s="339"/>
      <c r="J1772" s="318"/>
      <c r="K1772" s="24"/>
      <c r="L1772" s="2"/>
      <c r="M1772" s="233"/>
      <c r="N1772" s="24"/>
      <c r="O1772" s="319"/>
      <c r="Q1772" s="478"/>
      <c r="T1772" s="478"/>
    </row>
    <row r="1773" spans="1:20" s="16" customFormat="1" ht="11.1" customHeight="1" x14ac:dyDescent="0.15">
      <c r="A1773" s="440"/>
      <c r="B1773" s="463" t="s">
        <v>1308</v>
      </c>
      <c r="C1773" s="464" t="s">
        <v>1309</v>
      </c>
      <c r="D1773" s="465">
        <v>130</v>
      </c>
      <c r="E1773" s="246" t="s">
        <v>726</v>
      </c>
      <c r="F1773" s="466"/>
      <c r="G1773" s="835"/>
      <c r="H1773" s="239"/>
      <c r="I1773" s="468"/>
      <c r="J1773" s="838">
        <v>130</v>
      </c>
      <c r="K1773" s="315" t="s">
        <v>1759</v>
      </c>
      <c r="L1773" s="321"/>
      <c r="M1773" s="244"/>
      <c r="N1773" s="23"/>
      <c r="O1773" s="321"/>
      <c r="Q1773" s="478"/>
      <c r="T1773" s="478"/>
    </row>
    <row r="1774" spans="1:20" s="16" customFormat="1" ht="11.1" customHeight="1" x14ac:dyDescent="0.15">
      <c r="A1774" s="247"/>
      <c r="B1774" s="232"/>
      <c r="C1774" s="461"/>
      <c r="D1774" s="462"/>
      <c r="E1774" s="24"/>
      <c r="F1774" s="21"/>
      <c r="G1774" s="22"/>
      <c r="H1774" s="2"/>
      <c r="I1774" s="339"/>
      <c r="J1774" s="322"/>
      <c r="K1774" s="245"/>
      <c r="L1774" s="236"/>
      <c r="M1774" s="542"/>
      <c r="N1774" s="543"/>
      <c r="O1774" s="544"/>
      <c r="Q1774" s="478"/>
      <c r="T1774" s="478"/>
    </row>
    <row r="1775" spans="1:20" s="16" customFormat="1" ht="11.1" customHeight="1" x14ac:dyDescent="0.15">
      <c r="A1775" s="358"/>
      <c r="B1775" s="232"/>
      <c r="C1775" s="461"/>
      <c r="D1775" s="462"/>
      <c r="E1775" s="24"/>
      <c r="F1775" s="21"/>
      <c r="G1775" s="22"/>
      <c r="H1775" s="830"/>
      <c r="I1775" s="339"/>
      <c r="J1775" s="318"/>
      <c r="K1775" s="24"/>
      <c r="L1775" s="2"/>
      <c r="M1775" s="233"/>
      <c r="N1775" s="24"/>
      <c r="O1775" s="319"/>
      <c r="Q1775" s="478"/>
      <c r="T1775" s="478"/>
    </row>
    <row r="1776" spans="1:20" s="16" customFormat="1" ht="11.1" customHeight="1" x14ac:dyDescent="0.15">
      <c r="A1776" s="440"/>
      <c r="B1776" s="463" t="s">
        <v>607</v>
      </c>
      <c r="C1776" s="464" t="s">
        <v>1310</v>
      </c>
      <c r="D1776" s="465">
        <v>44.3</v>
      </c>
      <c r="E1776" s="246" t="s">
        <v>726</v>
      </c>
      <c r="F1776" s="834"/>
      <c r="G1776" s="835"/>
      <c r="H1776" s="239"/>
      <c r="I1776" s="468"/>
      <c r="J1776" s="324">
        <v>44.3</v>
      </c>
      <c r="K1776" s="315" t="s">
        <v>1759</v>
      </c>
      <c r="L1776" s="836"/>
      <c r="M1776" s="244"/>
      <c r="N1776" s="23"/>
      <c r="O1776" s="321"/>
      <c r="Q1776" s="478"/>
      <c r="T1776" s="478"/>
    </row>
    <row r="1777" spans="1:20" s="16" customFormat="1" ht="11.1" customHeight="1" x14ac:dyDescent="0.15">
      <c r="A1777" s="247"/>
      <c r="B1777" s="232"/>
      <c r="C1777" s="461"/>
      <c r="D1777" s="462"/>
      <c r="E1777" s="24"/>
      <c r="F1777" s="21"/>
      <c r="G1777" s="22"/>
      <c r="H1777" s="2"/>
      <c r="I1777" s="339"/>
      <c r="J1777" s="322"/>
      <c r="K1777" s="245"/>
      <c r="L1777" s="236"/>
      <c r="M1777" s="234"/>
      <c r="N1777" s="235"/>
      <c r="O1777" s="323"/>
      <c r="Q1777" s="478"/>
      <c r="T1777" s="478"/>
    </row>
    <row r="1778" spans="1:20" s="16" customFormat="1" ht="11.1" customHeight="1" x14ac:dyDescent="0.15">
      <c r="A1778" s="358"/>
      <c r="B1778" s="232"/>
      <c r="C1778" s="469" t="s">
        <v>613</v>
      </c>
      <c r="D1778" s="462"/>
      <c r="E1778" s="24"/>
      <c r="F1778" s="21"/>
      <c r="G1778" s="22"/>
      <c r="H1778" s="830"/>
      <c r="I1778" s="339"/>
      <c r="J1778" s="318"/>
      <c r="K1778" s="24"/>
      <c r="L1778" s="2"/>
      <c r="M1778" s="233"/>
      <c r="N1778" s="232"/>
      <c r="O1778" s="319"/>
      <c r="Q1778" s="478"/>
      <c r="T1778" s="478"/>
    </row>
    <row r="1779" spans="1:20" s="16" customFormat="1" ht="11.1" customHeight="1" x14ac:dyDescent="0.15">
      <c r="A1779" s="440"/>
      <c r="B1779" s="463" t="s">
        <v>612</v>
      </c>
      <c r="C1779" s="464" t="s">
        <v>1311</v>
      </c>
      <c r="D1779" s="465">
        <v>0.5</v>
      </c>
      <c r="E1779" s="246" t="s">
        <v>1316</v>
      </c>
      <c r="F1779" s="466"/>
      <c r="G1779" s="835"/>
      <c r="H1779" s="239"/>
      <c r="I1779" s="468"/>
      <c r="J1779" s="324">
        <v>0.5</v>
      </c>
      <c r="K1779" s="315" t="s">
        <v>1316</v>
      </c>
      <c r="L1779" s="321"/>
      <c r="M1779" s="237"/>
      <c r="N1779" s="238"/>
      <c r="O1779" s="330"/>
      <c r="Q1779" s="478"/>
      <c r="T1779" s="478"/>
    </row>
    <row r="1780" spans="1:20" s="16" customFormat="1" ht="11.1" customHeight="1" x14ac:dyDescent="0.15">
      <c r="A1780" s="247"/>
      <c r="B1780" s="232"/>
      <c r="C1780" s="461"/>
      <c r="D1780" s="462"/>
      <c r="E1780" s="24"/>
      <c r="F1780" s="21"/>
      <c r="G1780" s="22"/>
      <c r="H1780" s="2"/>
      <c r="I1780" s="339"/>
      <c r="J1780" s="322"/>
      <c r="K1780" s="245"/>
      <c r="L1780" s="236"/>
      <c r="M1780" s="234"/>
      <c r="N1780" s="235"/>
      <c r="O1780" s="323"/>
      <c r="Q1780" s="478"/>
      <c r="T1780" s="478"/>
    </row>
    <row r="1781" spans="1:20" s="16" customFormat="1" ht="11.1" customHeight="1" x14ac:dyDescent="0.15">
      <c r="A1781" s="358"/>
      <c r="B1781" s="232"/>
      <c r="C1781" s="469" t="s">
        <v>1368</v>
      </c>
      <c r="D1781" s="462"/>
      <c r="E1781" s="24"/>
      <c r="F1781" s="21"/>
      <c r="G1781" s="22"/>
      <c r="H1781" s="830"/>
      <c r="I1781" s="339"/>
      <c r="J1781" s="318"/>
      <c r="K1781" s="24"/>
      <c r="L1781" s="2"/>
      <c r="M1781" s="233"/>
      <c r="N1781" s="232"/>
      <c r="O1781" s="319"/>
      <c r="Q1781" s="478"/>
      <c r="T1781" s="478"/>
    </row>
    <row r="1782" spans="1:20" s="16" customFormat="1" ht="11.1" customHeight="1" x14ac:dyDescent="0.15">
      <c r="A1782" s="440"/>
      <c r="B1782" s="463" t="s">
        <v>612</v>
      </c>
      <c r="C1782" s="464" t="s">
        <v>1312</v>
      </c>
      <c r="D1782" s="465">
        <v>4</v>
      </c>
      <c r="E1782" s="246" t="s">
        <v>1316</v>
      </c>
      <c r="F1782" s="466"/>
      <c r="G1782" s="835"/>
      <c r="H1782" s="239"/>
      <c r="I1782" s="468"/>
      <c r="J1782" s="324">
        <v>4</v>
      </c>
      <c r="K1782" s="315" t="s">
        <v>1316</v>
      </c>
      <c r="L1782" s="321"/>
      <c r="M1782" s="237"/>
      <c r="N1782" s="238"/>
      <c r="O1782" s="330"/>
      <c r="Q1782" s="478"/>
      <c r="T1782" s="478"/>
    </row>
    <row r="1783" spans="1:20" s="16" customFormat="1" ht="11.1" customHeight="1" x14ac:dyDescent="0.15">
      <c r="A1783" s="247"/>
      <c r="B1783" s="232"/>
      <c r="C1783" s="461" t="s">
        <v>1319</v>
      </c>
      <c r="D1783" s="462"/>
      <c r="E1783" s="24"/>
      <c r="F1783" s="21"/>
      <c r="G1783" s="22"/>
      <c r="H1783" s="2"/>
      <c r="I1783" s="339"/>
      <c r="J1783" s="322"/>
      <c r="K1783" s="245"/>
      <c r="L1783" s="236"/>
      <c r="M1783" s="234"/>
      <c r="N1783" s="235"/>
      <c r="O1783" s="323"/>
      <c r="Q1783" s="478"/>
      <c r="T1783" s="478"/>
    </row>
    <row r="1784" spans="1:20" s="16" customFormat="1" ht="11.1" customHeight="1" x14ac:dyDescent="0.15">
      <c r="A1784" s="358"/>
      <c r="B1784" s="232"/>
      <c r="C1784" s="461" t="s">
        <v>616</v>
      </c>
      <c r="D1784" s="462"/>
      <c r="E1784" s="24"/>
      <c r="F1784" s="21"/>
      <c r="G1784" s="22"/>
      <c r="H1784" s="830"/>
      <c r="I1784" s="391"/>
      <c r="J1784" s="318"/>
      <c r="K1784" s="24"/>
      <c r="L1784" s="2"/>
      <c r="M1784" s="398"/>
      <c r="N1784" s="359"/>
      <c r="O1784" s="482"/>
      <c r="Q1784" s="478"/>
      <c r="T1784" s="478"/>
    </row>
    <row r="1785" spans="1:20" s="16" customFormat="1" ht="11.1" customHeight="1" x14ac:dyDescent="0.15">
      <c r="A1785" s="440"/>
      <c r="B1785" s="463" t="s">
        <v>1317</v>
      </c>
      <c r="C1785" s="464" t="s">
        <v>1369</v>
      </c>
      <c r="D1785" s="465">
        <v>4.5</v>
      </c>
      <c r="E1785" s="246" t="s">
        <v>1316</v>
      </c>
      <c r="F1785" s="466"/>
      <c r="G1785" s="835"/>
      <c r="H1785" s="239"/>
      <c r="I1785" s="468"/>
      <c r="J1785" s="324">
        <v>4.5</v>
      </c>
      <c r="K1785" s="315" t="s">
        <v>1316</v>
      </c>
      <c r="L1785" s="321"/>
      <c r="M1785" s="237"/>
      <c r="N1785" s="238"/>
      <c r="O1785" s="330"/>
      <c r="Q1785" s="478"/>
      <c r="T1785" s="478"/>
    </row>
    <row r="1786" spans="1:20" s="16" customFormat="1" ht="11.1" customHeight="1" x14ac:dyDescent="0.15">
      <c r="A1786" s="441"/>
      <c r="B1786" s="442"/>
      <c r="C1786" s="443"/>
      <c r="D1786" s="435"/>
      <c r="E1786" s="387"/>
      <c r="F1786" s="388"/>
      <c r="G1786" s="389"/>
      <c r="H1786" s="444"/>
      <c r="I1786" s="391"/>
      <c r="J1786" s="427"/>
      <c r="K1786" s="387"/>
      <c r="L1786" s="390"/>
      <c r="M1786" s="398"/>
      <c r="N1786" s="359"/>
      <c r="O1786" s="399"/>
      <c r="Q1786" s="478"/>
      <c r="T1786" s="478"/>
    </row>
    <row r="1787" spans="1:20" s="16" customFormat="1" ht="11.1" customHeight="1" x14ac:dyDescent="0.15">
      <c r="A1787" s="247"/>
      <c r="B1787" s="445"/>
      <c r="C1787" s="443"/>
      <c r="D1787" s="435"/>
      <c r="E1787" s="387"/>
      <c r="F1787" s="388"/>
      <c r="G1787" s="389"/>
      <c r="H1787" s="390"/>
      <c r="I1787" s="391"/>
      <c r="J1787" s="427"/>
      <c r="K1787" s="387"/>
      <c r="L1787" s="389"/>
      <c r="M1787" s="398"/>
      <c r="N1787" s="359"/>
      <c r="O1787" s="482"/>
      <c r="P1787" s="478">
        <v>0</v>
      </c>
      <c r="Q1787" s="478"/>
      <c r="T1787" s="478"/>
    </row>
    <row r="1788" spans="1:20" s="16" customFormat="1" ht="11.1" customHeight="1" x14ac:dyDescent="0.15">
      <c r="A1788" s="448"/>
      <c r="B1788" s="449"/>
      <c r="C1788" s="450"/>
      <c r="D1788" s="451"/>
      <c r="E1788" s="452"/>
      <c r="F1788" s="453"/>
      <c r="G1788" s="454"/>
      <c r="H1788" s="455"/>
      <c r="I1788" s="456"/>
      <c r="J1788" s="457"/>
      <c r="K1788" s="452"/>
      <c r="L1788" s="455"/>
      <c r="M1788" s="458"/>
      <c r="N1788" s="459"/>
      <c r="O1788" s="460"/>
      <c r="Q1788" s="478"/>
      <c r="T1788" s="478"/>
    </row>
    <row r="1789" spans="1:20" s="3" customFormat="1" ht="13.5" x14ac:dyDescent="0.15">
      <c r="A1789" s="1"/>
      <c r="B1789" s="2"/>
      <c r="C1789" s="240"/>
      <c r="D1789" s="4"/>
      <c r="E1789" s="5"/>
      <c r="F1789" s="6"/>
      <c r="G1789" s="7"/>
      <c r="H1789" s="8"/>
      <c r="I1789" s="9"/>
      <c r="K1789" s="5"/>
      <c r="N1789" s="8" t="s">
        <v>581</v>
      </c>
      <c r="O1789" s="5">
        <v>35</v>
      </c>
      <c r="P1789" s="472"/>
      <c r="Q1789" s="476"/>
      <c r="T1789" s="476"/>
    </row>
    <row r="1790" spans="1:20" s="10" customFormat="1" ht="30" customHeight="1" x14ac:dyDescent="0.15">
      <c r="A1790" s="1089" t="s">
        <v>1800</v>
      </c>
      <c r="B1790" s="1090"/>
      <c r="C1790" s="1090"/>
      <c r="D1790" s="1090"/>
      <c r="E1790" s="1090"/>
      <c r="F1790" s="1090"/>
      <c r="G1790" s="1090"/>
      <c r="H1790" s="1090"/>
      <c r="I1790" s="1090"/>
      <c r="J1790" s="1090"/>
      <c r="K1790" s="1090"/>
      <c r="L1790" s="1090"/>
      <c r="M1790" s="1090"/>
      <c r="N1790" s="1090"/>
      <c r="O1790" s="1091"/>
      <c r="P1790" s="473"/>
      <c r="Q1790" s="477"/>
      <c r="T1790" s="477"/>
    </row>
    <row r="1791" spans="1:20" s="10" customFormat="1" ht="13.5" customHeight="1" x14ac:dyDescent="0.15">
      <c r="A1791" s="274"/>
      <c r="B1791" s="27" t="s">
        <v>1828</v>
      </c>
      <c r="C1791" s="275"/>
      <c r="D1791" s="275"/>
      <c r="E1791" s="275"/>
      <c r="F1791" s="275"/>
      <c r="G1791" s="275"/>
      <c r="H1791" s="275"/>
      <c r="I1791" s="275"/>
      <c r="J1791" s="275"/>
      <c r="K1791" s="275"/>
      <c r="L1791" s="275"/>
      <c r="M1791" s="275"/>
      <c r="N1791" s="275"/>
      <c r="O1791" s="276"/>
      <c r="P1791" s="473"/>
      <c r="Q1791" s="477"/>
      <c r="T1791" s="477"/>
    </row>
    <row r="1792" spans="1:20" s="10" customFormat="1" ht="15.95" customHeight="1" x14ac:dyDescent="0.15">
      <c r="A1792" s="1092" t="s">
        <v>6</v>
      </c>
      <c r="B1792" s="1095" t="s">
        <v>34</v>
      </c>
      <c r="C1792" s="1098" t="s">
        <v>9</v>
      </c>
      <c r="D1792" s="1101" t="s">
        <v>1850</v>
      </c>
      <c r="E1792" s="1102"/>
      <c r="F1792" s="1102"/>
      <c r="G1792" s="1102"/>
      <c r="H1792" s="1102"/>
      <c r="I1792" s="1103"/>
      <c r="J1792" s="1101" t="s">
        <v>1851</v>
      </c>
      <c r="K1792" s="1102"/>
      <c r="L1792" s="1107"/>
      <c r="M1792" s="1109" t="s">
        <v>1852</v>
      </c>
      <c r="N1792" s="1102"/>
      <c r="O1792" s="1103"/>
      <c r="P1792" s="473"/>
      <c r="Q1792" s="477"/>
      <c r="T1792" s="477"/>
    </row>
    <row r="1793" spans="1:20" s="10" customFormat="1" ht="15.95" customHeight="1" x14ac:dyDescent="0.15">
      <c r="A1793" s="1093"/>
      <c r="B1793" s="1096"/>
      <c r="C1793" s="1099"/>
      <c r="D1793" s="1104"/>
      <c r="E1793" s="1105"/>
      <c r="F1793" s="1105"/>
      <c r="G1793" s="1105"/>
      <c r="H1793" s="1105"/>
      <c r="I1793" s="1106"/>
      <c r="J1793" s="1104"/>
      <c r="K1793" s="1105"/>
      <c r="L1793" s="1108"/>
      <c r="M1793" s="1110"/>
      <c r="N1793" s="1105"/>
      <c r="O1793" s="1106"/>
      <c r="P1793" s="473"/>
      <c r="Q1793" s="477"/>
      <c r="T1793" s="477"/>
    </row>
    <row r="1794" spans="1:20" s="3" customFormat="1" ht="15.95" customHeight="1" x14ac:dyDescent="0.15">
      <c r="A1794" s="1094"/>
      <c r="B1794" s="1097"/>
      <c r="C1794" s="1100"/>
      <c r="D1794" s="334" t="s">
        <v>4</v>
      </c>
      <c r="E1794" s="296" t="s">
        <v>5</v>
      </c>
      <c r="F1794" s="297"/>
      <c r="G1794" s="298"/>
      <c r="H1794" s="1111"/>
      <c r="I1794" s="1112"/>
      <c r="J1794" s="326" t="s">
        <v>4</v>
      </c>
      <c r="K1794" s="296" t="s">
        <v>5</v>
      </c>
      <c r="L1794" s="299"/>
      <c r="M1794" s="300" t="s">
        <v>4</v>
      </c>
      <c r="N1794" s="296" t="s">
        <v>5</v>
      </c>
      <c r="O1794" s="327"/>
      <c r="P1794" s="472"/>
      <c r="Q1794" s="476"/>
      <c r="T1794" s="476"/>
    </row>
    <row r="1795" spans="1:20" s="16" customFormat="1" ht="11.1" customHeight="1" x14ac:dyDescent="0.15">
      <c r="A1795" s="66"/>
      <c r="B1795" s="232"/>
      <c r="C1795" s="461"/>
      <c r="D1795" s="462"/>
      <c r="E1795" s="24"/>
      <c r="F1795" s="21"/>
      <c r="G1795" s="22"/>
      <c r="H1795" s="2"/>
      <c r="I1795" s="339"/>
      <c r="J1795" s="322"/>
      <c r="K1795" s="245"/>
      <c r="L1795" s="236"/>
      <c r="M1795" s="234"/>
      <c r="N1795" s="245"/>
      <c r="O1795" s="323"/>
      <c r="Q1795" s="478"/>
      <c r="T1795" s="478"/>
    </row>
    <row r="1796" spans="1:20" s="16" customFormat="1" ht="11.1" customHeight="1" x14ac:dyDescent="0.15">
      <c r="A1796" s="481"/>
      <c r="B1796" s="232"/>
      <c r="C1796" s="461"/>
      <c r="D1796" s="462"/>
      <c r="E1796" s="24"/>
      <c r="F1796" s="21"/>
      <c r="G1796" s="22"/>
      <c r="H1796" s="2"/>
      <c r="I1796" s="339"/>
      <c r="J1796" s="318"/>
      <c r="K1796" s="24"/>
      <c r="L1796" s="2"/>
      <c r="M1796" s="233"/>
      <c r="N1796" s="24"/>
      <c r="O1796" s="319"/>
      <c r="Q1796" s="478"/>
      <c r="T1796" s="478"/>
    </row>
    <row r="1797" spans="1:20" s="16" customFormat="1" ht="11.1" customHeight="1" x14ac:dyDescent="0.15">
      <c r="A1797" s="360" t="s">
        <v>1373</v>
      </c>
      <c r="B1797" s="361" t="s">
        <v>1353</v>
      </c>
      <c r="C1797" s="474"/>
      <c r="D1797" s="465"/>
      <c r="E1797" s="246"/>
      <c r="F1797" s="466"/>
      <c r="G1797" s="467"/>
      <c r="H1797" s="239"/>
      <c r="I1797" s="468"/>
      <c r="J1797" s="324"/>
      <c r="K1797" s="315"/>
      <c r="L1797" s="316"/>
      <c r="M1797" s="317"/>
      <c r="N1797" s="315"/>
      <c r="O1797" s="325"/>
      <c r="P1797" s="471"/>
      <c r="Q1797" s="478"/>
      <c r="R1797" s="470"/>
      <c r="T1797" s="478"/>
    </row>
    <row r="1798" spans="1:20" s="16" customFormat="1" ht="11.1" customHeight="1" x14ac:dyDescent="0.15">
      <c r="A1798" s="247"/>
      <c r="B1798" s="232"/>
      <c r="C1798" s="461" t="s">
        <v>1319</v>
      </c>
      <c r="D1798" s="462"/>
      <c r="E1798" s="24"/>
      <c r="F1798" s="21"/>
      <c r="G1798" s="22"/>
      <c r="H1798" s="2"/>
      <c r="I1798" s="339"/>
      <c r="J1798" s="322"/>
      <c r="K1798" s="245"/>
      <c r="L1798" s="236"/>
      <c r="M1798" s="542"/>
      <c r="N1798" s="543"/>
      <c r="O1798" s="544"/>
      <c r="Q1798" s="478"/>
      <c r="T1798" s="478"/>
    </row>
    <row r="1799" spans="1:20" s="16" customFormat="1" ht="11.1" customHeight="1" x14ac:dyDescent="0.15">
      <c r="A1799" s="358"/>
      <c r="B1799" s="232"/>
      <c r="C1799" s="469" t="s">
        <v>1320</v>
      </c>
      <c r="D1799" s="462"/>
      <c r="E1799" s="24"/>
      <c r="F1799" s="21"/>
      <c r="G1799" s="22"/>
      <c r="H1799" s="830"/>
      <c r="I1799" s="339"/>
      <c r="J1799" s="318"/>
      <c r="K1799" s="24"/>
      <c r="L1799" s="2"/>
      <c r="M1799" s="233"/>
      <c r="N1799" s="24"/>
      <c r="O1799" s="319"/>
      <c r="P1799" s="471"/>
      <c r="Q1799" s="478"/>
      <c r="T1799" s="478"/>
    </row>
    <row r="1800" spans="1:20" s="16" customFormat="1" ht="11.1" customHeight="1" x14ac:dyDescent="0.15">
      <c r="A1800" s="440"/>
      <c r="B1800" s="463" t="s">
        <v>1321</v>
      </c>
      <c r="C1800" s="464" t="s">
        <v>617</v>
      </c>
      <c r="D1800" s="465">
        <v>4.5</v>
      </c>
      <c r="E1800" s="246" t="s">
        <v>1316</v>
      </c>
      <c r="F1800" s="466"/>
      <c r="G1800" s="835"/>
      <c r="H1800" s="239"/>
      <c r="I1800" s="468"/>
      <c r="J1800" s="324">
        <v>4.5</v>
      </c>
      <c r="K1800" s="315" t="s">
        <v>1316</v>
      </c>
      <c r="L1800" s="321"/>
      <c r="M1800" s="244"/>
      <c r="N1800" s="23"/>
      <c r="O1800" s="836"/>
      <c r="P1800" s="471"/>
      <c r="Q1800" s="478"/>
      <c r="R1800" s="471"/>
      <c r="S1800" s="484"/>
      <c r="T1800" s="478"/>
    </row>
    <row r="1801" spans="1:20" s="16" customFormat="1" ht="11.1" customHeight="1" x14ac:dyDescent="0.15">
      <c r="A1801" s="247"/>
      <c r="B1801" s="791"/>
      <c r="C1801" s="461"/>
      <c r="D1801" s="462"/>
      <c r="E1801" s="24"/>
      <c r="F1801" s="21"/>
      <c r="G1801" s="22"/>
      <c r="H1801" s="2"/>
      <c r="I1801" s="339"/>
      <c r="J1801" s="322"/>
      <c r="K1801" s="245"/>
      <c r="L1801" s="236"/>
      <c r="M1801" s="542"/>
      <c r="N1801" s="543"/>
      <c r="O1801" s="544"/>
      <c r="Q1801" s="478"/>
      <c r="T1801" s="478"/>
    </row>
    <row r="1802" spans="1:20" s="16" customFormat="1" ht="11.1" customHeight="1" x14ac:dyDescent="0.15">
      <c r="A1802" s="358"/>
      <c r="B1802" s="551" t="s">
        <v>1321</v>
      </c>
      <c r="C1802" s="469"/>
      <c r="D1802" s="462"/>
      <c r="E1802" s="24"/>
      <c r="F1802" s="21"/>
      <c r="G1802" s="22"/>
      <c r="H1802" s="2"/>
      <c r="I1802" s="339"/>
      <c r="J1802" s="318"/>
      <c r="K1802" s="24"/>
      <c r="L1802" s="2"/>
      <c r="M1802" s="233"/>
      <c r="N1802" s="24"/>
      <c r="O1802" s="319"/>
      <c r="P1802" s="471"/>
      <c r="Q1802" s="478"/>
      <c r="T1802" s="478"/>
    </row>
    <row r="1803" spans="1:20" s="16" customFormat="1" ht="11.1" customHeight="1" x14ac:dyDescent="0.15">
      <c r="A1803" s="440"/>
      <c r="B1803" s="463" t="s">
        <v>1322</v>
      </c>
      <c r="C1803" s="464" t="s">
        <v>1287</v>
      </c>
      <c r="D1803" s="465"/>
      <c r="E1803" s="246"/>
      <c r="F1803" s="466"/>
      <c r="G1803" s="829"/>
      <c r="H1803" s="239"/>
      <c r="I1803" s="468"/>
      <c r="J1803" s="324"/>
      <c r="K1803" s="315"/>
      <c r="L1803" s="831"/>
      <c r="M1803" s="244"/>
      <c r="N1803" s="23"/>
      <c r="O1803" s="836"/>
      <c r="P1803" s="471"/>
      <c r="Q1803" s="478"/>
      <c r="R1803" s="471"/>
      <c r="S1803" s="484"/>
      <c r="T1803" s="478"/>
    </row>
    <row r="1804" spans="1:20" s="16" customFormat="1" ht="11.1" customHeight="1" x14ac:dyDescent="0.15">
      <c r="A1804" s="247"/>
      <c r="B1804" s="232"/>
      <c r="C1804" s="461"/>
      <c r="D1804" s="462"/>
      <c r="E1804" s="24"/>
      <c r="F1804" s="21"/>
      <c r="G1804" s="22"/>
      <c r="H1804" s="2"/>
      <c r="I1804" s="339"/>
      <c r="J1804" s="322"/>
      <c r="K1804" s="245"/>
      <c r="L1804" s="236"/>
      <c r="M1804" s="542"/>
      <c r="N1804" s="543"/>
      <c r="O1804" s="544"/>
      <c r="Q1804" s="478"/>
      <c r="T1804" s="478"/>
    </row>
    <row r="1805" spans="1:20" s="16" customFormat="1" ht="11.1" customHeight="1" x14ac:dyDescent="0.15">
      <c r="A1805" s="358"/>
      <c r="B1805" s="232"/>
      <c r="C1805" s="469" t="s">
        <v>621</v>
      </c>
      <c r="D1805" s="462"/>
      <c r="E1805" s="24"/>
      <c r="F1805" s="21"/>
      <c r="G1805" s="22"/>
      <c r="H1805" s="830"/>
      <c r="I1805" s="339"/>
      <c r="J1805" s="318"/>
      <c r="K1805" s="24"/>
      <c r="L1805" s="2"/>
      <c r="M1805" s="233"/>
      <c r="N1805" s="24"/>
      <c r="O1805" s="319"/>
      <c r="P1805" s="471"/>
      <c r="Q1805" s="478"/>
      <c r="T1805" s="478"/>
    </row>
    <row r="1806" spans="1:20" s="16" customFormat="1" ht="11.1" customHeight="1" x14ac:dyDescent="0.15">
      <c r="A1806" s="440"/>
      <c r="B1806" s="463" t="s">
        <v>620</v>
      </c>
      <c r="C1806" s="464" t="s">
        <v>622</v>
      </c>
      <c r="D1806" s="465">
        <v>6.6</v>
      </c>
      <c r="E1806" s="246" t="s">
        <v>54</v>
      </c>
      <c r="F1806" s="466"/>
      <c r="G1806" s="835"/>
      <c r="H1806" s="239"/>
      <c r="I1806" s="468"/>
      <c r="J1806" s="324">
        <v>6.6</v>
      </c>
      <c r="K1806" s="315" t="s">
        <v>54</v>
      </c>
      <c r="L1806" s="321"/>
      <c r="M1806" s="244"/>
      <c r="N1806" s="23"/>
      <c r="O1806" s="836"/>
      <c r="P1806" s="471"/>
      <c r="Q1806" s="478"/>
      <c r="R1806" s="471"/>
      <c r="S1806" s="484"/>
      <c r="T1806" s="478"/>
    </row>
    <row r="1807" spans="1:20" s="16" customFormat="1" ht="11.1" customHeight="1" x14ac:dyDescent="0.15">
      <c r="A1807" s="247"/>
      <c r="B1807" s="232"/>
      <c r="C1807" s="461"/>
      <c r="D1807" s="462"/>
      <c r="E1807" s="24"/>
      <c r="F1807" s="21"/>
      <c r="G1807" s="22"/>
      <c r="H1807" s="2"/>
      <c r="I1807" s="339"/>
      <c r="J1807" s="322"/>
      <c r="K1807" s="245"/>
      <c r="L1807" s="236"/>
      <c r="M1807" s="542"/>
      <c r="N1807" s="543"/>
      <c r="O1807" s="544"/>
      <c r="Q1807" s="478"/>
      <c r="T1807" s="478"/>
    </row>
    <row r="1808" spans="1:20" s="16" customFormat="1" ht="11.1" customHeight="1" x14ac:dyDescent="0.15">
      <c r="A1808" s="358"/>
      <c r="B1808" s="232"/>
      <c r="C1808" s="469"/>
      <c r="D1808" s="462"/>
      <c r="E1808" s="24"/>
      <c r="F1808" s="21"/>
      <c r="G1808" s="22"/>
      <c r="H1808" s="830"/>
      <c r="I1808" s="339"/>
      <c r="J1808" s="318"/>
      <c r="K1808" s="24"/>
      <c r="L1808" s="2"/>
      <c r="M1808" s="233"/>
      <c r="N1808" s="24"/>
      <c r="O1808" s="319"/>
      <c r="P1808" s="471"/>
      <c r="Q1808" s="478"/>
      <c r="T1808" s="478"/>
    </row>
    <row r="1809" spans="1:20" s="16" customFormat="1" ht="11.1" customHeight="1" x14ac:dyDescent="0.15">
      <c r="A1809" s="440"/>
      <c r="B1809" s="463" t="s">
        <v>1325</v>
      </c>
      <c r="C1809" s="464" t="s">
        <v>626</v>
      </c>
      <c r="D1809" s="465">
        <v>6.6</v>
      </c>
      <c r="E1809" s="246" t="s">
        <v>54</v>
      </c>
      <c r="F1809" s="466"/>
      <c r="G1809" s="835"/>
      <c r="H1809" s="239"/>
      <c r="I1809" s="468"/>
      <c r="J1809" s="324">
        <v>6.6</v>
      </c>
      <c r="K1809" s="315" t="s">
        <v>54</v>
      </c>
      <c r="L1809" s="321"/>
      <c r="M1809" s="244"/>
      <c r="N1809" s="23"/>
      <c r="O1809" s="836"/>
      <c r="P1809" s="471"/>
      <c r="Q1809" s="478"/>
      <c r="R1809" s="471"/>
      <c r="S1809" s="484"/>
      <c r="T1809" s="478"/>
    </row>
    <row r="1810" spans="1:20" s="16" customFormat="1" ht="11.1" customHeight="1" x14ac:dyDescent="0.15">
      <c r="A1810" s="247"/>
      <c r="B1810" s="232"/>
      <c r="C1810" s="461" t="s">
        <v>1341</v>
      </c>
      <c r="D1810" s="462"/>
      <c r="E1810" s="24"/>
      <c r="F1810" s="21"/>
      <c r="G1810" s="22"/>
      <c r="H1810" s="2"/>
      <c r="I1810" s="339"/>
      <c r="J1810" s="322"/>
      <c r="K1810" s="245"/>
      <c r="L1810" s="236"/>
      <c r="M1810" s="234"/>
      <c r="N1810" s="245"/>
      <c r="O1810" s="323"/>
      <c r="Q1810" s="478"/>
      <c r="T1810" s="478"/>
    </row>
    <row r="1811" spans="1:20" s="16" customFormat="1" ht="11.1" customHeight="1" x14ac:dyDescent="0.15">
      <c r="A1811" s="358"/>
      <c r="B1811" s="545" t="s">
        <v>1342</v>
      </c>
      <c r="C1811" s="469" t="s">
        <v>1343</v>
      </c>
      <c r="D1811" s="462"/>
      <c r="E1811" s="24"/>
      <c r="F1811" s="21"/>
      <c r="G1811" s="22"/>
      <c r="H1811" s="830"/>
      <c r="I1811" s="339"/>
      <c r="J1811" s="318"/>
      <c r="K1811" s="24"/>
      <c r="L1811" s="2"/>
      <c r="M1811" s="233"/>
      <c r="N1811" s="24"/>
      <c r="O1811" s="319"/>
      <c r="Q1811" s="478"/>
      <c r="T1811" s="478"/>
    </row>
    <row r="1812" spans="1:20" s="16" customFormat="1" ht="11.1" customHeight="1" x14ac:dyDescent="0.15">
      <c r="A1812" s="440"/>
      <c r="B1812" s="463" t="s">
        <v>1344</v>
      </c>
      <c r="C1812" s="464" t="s">
        <v>1345</v>
      </c>
      <c r="D1812" s="465">
        <v>7.8</v>
      </c>
      <c r="E1812" s="246" t="s">
        <v>54</v>
      </c>
      <c r="F1812" s="466"/>
      <c r="G1812" s="835"/>
      <c r="H1812" s="239"/>
      <c r="I1812" s="468"/>
      <c r="J1812" s="324">
        <v>7.8</v>
      </c>
      <c r="K1812" s="315" t="s">
        <v>54</v>
      </c>
      <c r="L1812" s="321"/>
      <c r="M1812" s="317"/>
      <c r="N1812" s="315"/>
      <c r="O1812" s="325"/>
      <c r="P1812" s="471"/>
      <c r="Q1812" s="478"/>
      <c r="R1812" s="470"/>
      <c r="T1812" s="478"/>
    </row>
    <row r="1813" spans="1:20" s="16" customFormat="1" ht="11.1" customHeight="1" x14ac:dyDescent="0.15">
      <c r="A1813" s="247"/>
      <c r="B1813" s="232"/>
      <c r="C1813" s="461" t="s">
        <v>1200</v>
      </c>
      <c r="D1813" s="462"/>
      <c r="E1813" s="24"/>
      <c r="F1813" s="21"/>
      <c r="G1813" s="22"/>
      <c r="H1813" s="2"/>
      <c r="I1813" s="339"/>
      <c r="J1813" s="322"/>
      <c r="K1813" s="245"/>
      <c r="L1813" s="236"/>
      <c r="M1813" s="234"/>
      <c r="N1813" s="245"/>
      <c r="O1813" s="323"/>
      <c r="Q1813" s="478"/>
      <c r="T1813" s="478"/>
    </row>
    <row r="1814" spans="1:20" s="16" customFormat="1" ht="11.1" customHeight="1" x14ac:dyDescent="0.15">
      <c r="A1814" s="358"/>
      <c r="B1814" s="545"/>
      <c r="C1814" s="469" t="s">
        <v>1376</v>
      </c>
      <c r="D1814" s="462"/>
      <c r="E1814" s="24"/>
      <c r="F1814" s="21"/>
      <c r="G1814" s="22"/>
      <c r="H1814" s="830"/>
      <c r="I1814" s="339"/>
      <c r="J1814" s="318"/>
      <c r="K1814" s="24"/>
      <c r="L1814" s="2"/>
      <c r="M1814" s="233"/>
      <c r="N1814" s="24"/>
      <c r="O1814" s="319"/>
      <c r="Q1814" s="478"/>
      <c r="T1814" s="478"/>
    </row>
    <row r="1815" spans="1:20" s="16" customFormat="1" ht="11.1" customHeight="1" x14ac:dyDescent="0.15">
      <c r="A1815" s="440"/>
      <c r="B1815" s="463" t="s">
        <v>1375</v>
      </c>
      <c r="C1815" s="464" t="s">
        <v>1372</v>
      </c>
      <c r="D1815" s="465">
        <v>3</v>
      </c>
      <c r="E1815" s="246" t="s">
        <v>28</v>
      </c>
      <c r="F1815" s="576"/>
      <c r="G1815" s="835"/>
      <c r="H1815" s="239"/>
      <c r="I1815" s="468"/>
      <c r="J1815" s="324">
        <v>3</v>
      </c>
      <c r="K1815" s="315" t="s">
        <v>468</v>
      </c>
      <c r="L1815" s="321"/>
      <c r="M1815" s="317"/>
      <c r="N1815" s="315"/>
      <c r="O1815" s="325"/>
      <c r="P1815" s="471"/>
      <c r="Q1815" s="478"/>
      <c r="R1815" s="470"/>
      <c r="T1815" s="478"/>
    </row>
    <row r="1816" spans="1:20" s="16" customFormat="1" ht="11.1" customHeight="1" x14ac:dyDescent="0.15">
      <c r="A1816" s="247"/>
      <c r="B1816" s="232"/>
      <c r="C1816" s="461"/>
      <c r="D1816" s="462"/>
      <c r="E1816" s="24"/>
      <c r="F1816" s="21"/>
      <c r="G1816" s="22"/>
      <c r="H1816" s="2"/>
      <c r="I1816" s="339"/>
      <c r="J1816" s="322"/>
      <c r="K1816" s="245"/>
      <c r="L1816" s="236"/>
      <c r="M1816" s="234"/>
      <c r="N1816" s="245"/>
      <c r="O1816" s="323"/>
      <c r="Q1816" s="478"/>
      <c r="T1816" s="478"/>
    </row>
    <row r="1817" spans="1:20" s="16" customFormat="1" ht="11.1" customHeight="1" x14ac:dyDescent="0.15">
      <c r="A1817" s="358"/>
      <c r="B1817" s="545"/>
      <c r="C1817" s="469"/>
      <c r="D1817" s="462"/>
      <c r="E1817" s="24"/>
      <c r="F1817" s="21"/>
      <c r="G1817" s="22"/>
      <c r="H1817" s="830"/>
      <c r="I1817" s="339"/>
      <c r="J1817" s="318"/>
      <c r="K1817" s="24"/>
      <c r="L1817" s="2"/>
      <c r="M1817" s="233"/>
      <c r="N1817" s="24"/>
      <c r="O1817" s="319"/>
      <c r="Q1817" s="478"/>
      <c r="T1817" s="478"/>
    </row>
    <row r="1818" spans="1:20" s="16" customFormat="1" ht="11.1" customHeight="1" x14ac:dyDescent="0.15">
      <c r="A1818" s="440"/>
      <c r="B1818" s="463" t="s">
        <v>1788</v>
      </c>
      <c r="C1818" s="464"/>
      <c r="D1818" s="465">
        <v>1</v>
      </c>
      <c r="E1818" s="246" t="s">
        <v>37</v>
      </c>
      <c r="F1818" s="576"/>
      <c r="G1818" s="835"/>
      <c r="H1818" s="239"/>
      <c r="I1818" s="468"/>
      <c r="J1818" s="324">
        <v>1</v>
      </c>
      <c r="K1818" s="315" t="s">
        <v>44</v>
      </c>
      <c r="L1818" s="321"/>
      <c r="M1818" s="317"/>
      <c r="N1818" s="315"/>
      <c r="O1818" s="325"/>
      <c r="P1818" s="471"/>
      <c r="Q1818" s="478"/>
      <c r="R1818" s="470"/>
      <c r="T1818" s="478"/>
    </row>
    <row r="1819" spans="1:20" s="16" customFormat="1" ht="11.1" customHeight="1" x14ac:dyDescent="0.15">
      <c r="A1819" s="247"/>
      <c r="B1819" s="232"/>
      <c r="C1819" s="461"/>
      <c r="D1819" s="462"/>
      <c r="E1819" s="24"/>
      <c r="F1819" s="21"/>
      <c r="G1819" s="22"/>
      <c r="H1819" s="2"/>
      <c r="I1819" s="339"/>
      <c r="J1819" s="322"/>
      <c r="K1819" s="245"/>
      <c r="L1819" s="236"/>
      <c r="M1819" s="542"/>
      <c r="N1819" s="543"/>
      <c r="O1819" s="544"/>
      <c r="Q1819" s="478"/>
      <c r="T1819" s="478"/>
    </row>
    <row r="1820" spans="1:20" s="16" customFormat="1" ht="11.1" customHeight="1" x14ac:dyDescent="0.15">
      <c r="A1820" s="358"/>
      <c r="B1820" s="232"/>
      <c r="C1820" s="461"/>
      <c r="D1820" s="462"/>
      <c r="E1820" s="24"/>
      <c r="F1820" s="21"/>
      <c r="G1820" s="22"/>
      <c r="H1820" s="830"/>
      <c r="I1820" s="339"/>
      <c r="J1820" s="318"/>
      <c r="K1820" s="24"/>
      <c r="L1820" s="2"/>
      <c r="M1820" s="233"/>
      <c r="N1820" s="24"/>
      <c r="O1820" s="319"/>
      <c r="Q1820" s="478"/>
      <c r="T1820" s="478"/>
    </row>
    <row r="1821" spans="1:20" s="16" customFormat="1" ht="11.1" customHeight="1" x14ac:dyDescent="0.15">
      <c r="A1821" s="440"/>
      <c r="B1821" s="463"/>
      <c r="C1821" s="474"/>
      <c r="D1821" s="465"/>
      <c r="E1821" s="246"/>
      <c r="F1821" s="466"/>
      <c r="G1821" s="835"/>
      <c r="H1821" s="239"/>
      <c r="I1821" s="468"/>
      <c r="J1821" s="324"/>
      <c r="K1821" s="315"/>
      <c r="L1821" s="321"/>
      <c r="M1821" s="244"/>
      <c r="N1821" s="23"/>
      <c r="O1821" s="321"/>
      <c r="Q1821" s="478"/>
      <c r="T1821" s="478"/>
    </row>
    <row r="1822" spans="1:20" s="16" customFormat="1" ht="11.1" customHeight="1" x14ac:dyDescent="0.15">
      <c r="A1822" s="247"/>
      <c r="B1822" s="232"/>
      <c r="C1822" s="461"/>
      <c r="D1822" s="462"/>
      <c r="E1822" s="24"/>
      <c r="F1822" s="21"/>
      <c r="G1822" s="22"/>
      <c r="H1822" s="2"/>
      <c r="I1822" s="339"/>
      <c r="J1822" s="322"/>
      <c r="K1822" s="245"/>
      <c r="L1822" s="236"/>
      <c r="M1822" s="542"/>
      <c r="N1822" s="543"/>
      <c r="O1822" s="544"/>
      <c r="Q1822" s="478"/>
      <c r="T1822" s="478"/>
    </row>
    <row r="1823" spans="1:20" s="16" customFormat="1" ht="11.1" customHeight="1" x14ac:dyDescent="0.15">
      <c r="A1823" s="358"/>
      <c r="B1823" s="232"/>
      <c r="C1823" s="461"/>
      <c r="D1823" s="462"/>
      <c r="E1823" s="24"/>
      <c r="F1823" s="21"/>
      <c r="G1823" s="22"/>
      <c r="H1823" s="830"/>
      <c r="I1823" s="339"/>
      <c r="J1823" s="318"/>
      <c r="K1823" s="24"/>
      <c r="L1823" s="2"/>
      <c r="M1823" s="233"/>
      <c r="N1823" s="24"/>
      <c r="O1823" s="319"/>
      <c r="Q1823" s="478"/>
      <c r="T1823" s="478"/>
    </row>
    <row r="1824" spans="1:20" s="16" customFormat="1" ht="11.1" customHeight="1" x14ac:dyDescent="0.15">
      <c r="A1824" s="440"/>
      <c r="B1824" s="463"/>
      <c r="C1824" s="464"/>
      <c r="D1824" s="465"/>
      <c r="E1824" s="246"/>
      <c r="F1824" s="466"/>
      <c r="G1824" s="835"/>
      <c r="H1824" s="239"/>
      <c r="I1824" s="468"/>
      <c r="J1824" s="324"/>
      <c r="K1824" s="315"/>
      <c r="L1824" s="321"/>
      <c r="M1824" s="244"/>
      <c r="N1824" s="23"/>
      <c r="O1824" s="321"/>
      <c r="Q1824" s="478"/>
      <c r="T1824" s="478"/>
    </row>
    <row r="1825" spans="1:20" s="16" customFormat="1" ht="11.1" customHeight="1" x14ac:dyDescent="0.15">
      <c r="A1825" s="247"/>
      <c r="B1825" s="232"/>
      <c r="C1825" s="461"/>
      <c r="D1825" s="462"/>
      <c r="E1825" s="24"/>
      <c r="F1825" s="21"/>
      <c r="G1825" s="22"/>
      <c r="H1825" s="2"/>
      <c r="I1825" s="339"/>
      <c r="J1825" s="322"/>
      <c r="K1825" s="245"/>
      <c r="L1825" s="236"/>
      <c r="M1825" s="542"/>
      <c r="N1825" s="543"/>
      <c r="O1825" s="544"/>
      <c r="Q1825" s="478"/>
      <c r="T1825" s="478"/>
    </row>
    <row r="1826" spans="1:20" s="16" customFormat="1" ht="11.1" customHeight="1" x14ac:dyDescent="0.15">
      <c r="A1826" s="358"/>
      <c r="B1826" s="232"/>
      <c r="C1826" s="461"/>
      <c r="D1826" s="462"/>
      <c r="E1826" s="24"/>
      <c r="F1826" s="21"/>
      <c r="G1826" s="22"/>
      <c r="H1826" s="830"/>
      <c r="I1826" s="339"/>
      <c r="J1826" s="318"/>
      <c r="K1826" s="24"/>
      <c r="L1826" s="2"/>
      <c r="M1826" s="233"/>
      <c r="N1826" s="24"/>
      <c r="O1826" s="319"/>
      <c r="Q1826" s="478"/>
      <c r="T1826" s="478"/>
    </row>
    <row r="1827" spans="1:20" s="16" customFormat="1" ht="11.1" customHeight="1" x14ac:dyDescent="0.15">
      <c r="A1827" s="440"/>
      <c r="B1827" s="463"/>
      <c r="C1827" s="464"/>
      <c r="D1827" s="465"/>
      <c r="E1827" s="246"/>
      <c r="F1827" s="834"/>
      <c r="G1827" s="835"/>
      <c r="H1827" s="239"/>
      <c r="I1827" s="468"/>
      <c r="J1827" s="324"/>
      <c r="K1827" s="315"/>
      <c r="L1827" s="321"/>
      <c r="M1827" s="244"/>
      <c r="N1827" s="23"/>
      <c r="O1827" s="321"/>
      <c r="Q1827" s="478"/>
      <c r="T1827" s="478"/>
    </row>
    <row r="1828" spans="1:20" s="16" customFormat="1" ht="11.1" customHeight="1" x14ac:dyDescent="0.15">
      <c r="A1828" s="247"/>
      <c r="B1828" s="232"/>
      <c r="C1828" s="461"/>
      <c r="D1828" s="462"/>
      <c r="E1828" s="24"/>
      <c r="F1828" s="21"/>
      <c r="G1828" s="22"/>
      <c r="H1828" s="2"/>
      <c r="I1828" s="339"/>
      <c r="J1828" s="322"/>
      <c r="K1828" s="245"/>
      <c r="L1828" s="236"/>
      <c r="M1828" s="234"/>
      <c r="N1828" s="235"/>
      <c r="O1828" s="323"/>
      <c r="Q1828" s="478"/>
      <c r="T1828" s="478"/>
    </row>
    <row r="1829" spans="1:20" s="16" customFormat="1" ht="11.1" customHeight="1" x14ac:dyDescent="0.15">
      <c r="A1829" s="358"/>
      <c r="B1829" s="232"/>
      <c r="C1829" s="469"/>
      <c r="D1829" s="462"/>
      <c r="E1829" s="24"/>
      <c r="F1829" s="21"/>
      <c r="G1829" s="22"/>
      <c r="H1829" s="830"/>
      <c r="I1829" s="339"/>
      <c r="J1829" s="318"/>
      <c r="K1829" s="24"/>
      <c r="L1829" s="2"/>
      <c r="M1829" s="233"/>
      <c r="N1829" s="232"/>
      <c r="O1829" s="319"/>
      <c r="Q1829" s="478"/>
      <c r="T1829" s="478"/>
    </row>
    <row r="1830" spans="1:20" s="16" customFormat="1" ht="11.1" customHeight="1" x14ac:dyDescent="0.15">
      <c r="A1830" s="440"/>
      <c r="B1830" s="463"/>
      <c r="C1830" s="464"/>
      <c r="D1830" s="465"/>
      <c r="E1830" s="246"/>
      <c r="F1830" s="466"/>
      <c r="G1830" s="835"/>
      <c r="H1830" s="239"/>
      <c r="I1830" s="468"/>
      <c r="J1830" s="324"/>
      <c r="K1830" s="315"/>
      <c r="L1830" s="321"/>
      <c r="M1830" s="237"/>
      <c r="N1830" s="238"/>
      <c r="O1830" s="330"/>
      <c r="Q1830" s="478"/>
      <c r="T1830" s="478"/>
    </row>
    <row r="1831" spans="1:20" s="16" customFormat="1" ht="11.1" customHeight="1" x14ac:dyDescent="0.15">
      <c r="A1831" s="247"/>
      <c r="B1831" s="232"/>
      <c r="C1831" s="461"/>
      <c r="D1831" s="462"/>
      <c r="E1831" s="24"/>
      <c r="F1831" s="21"/>
      <c r="G1831" s="22"/>
      <c r="H1831" s="2"/>
      <c r="I1831" s="339"/>
      <c r="J1831" s="322"/>
      <c r="K1831" s="245"/>
      <c r="L1831" s="236"/>
      <c r="M1831" s="234"/>
      <c r="N1831" s="235"/>
      <c r="O1831" s="323"/>
      <c r="Q1831" s="478"/>
      <c r="T1831" s="478"/>
    </row>
    <row r="1832" spans="1:20" s="16" customFormat="1" ht="11.1" customHeight="1" x14ac:dyDescent="0.15">
      <c r="A1832" s="358"/>
      <c r="B1832" s="232"/>
      <c r="C1832" s="469"/>
      <c r="D1832" s="462"/>
      <c r="E1832" s="24"/>
      <c r="F1832" s="21"/>
      <c r="G1832" s="22"/>
      <c r="H1832" s="830"/>
      <c r="I1832" s="339"/>
      <c r="J1832" s="318"/>
      <c r="K1832" s="24"/>
      <c r="L1832" s="2"/>
      <c r="M1832" s="233"/>
      <c r="N1832" s="232"/>
      <c r="O1832" s="319"/>
      <c r="Q1832" s="478"/>
      <c r="T1832" s="478"/>
    </row>
    <row r="1833" spans="1:20" s="16" customFormat="1" ht="11.1" customHeight="1" x14ac:dyDescent="0.15">
      <c r="A1833" s="440"/>
      <c r="B1833" s="463"/>
      <c r="C1833" s="464"/>
      <c r="D1833" s="465"/>
      <c r="E1833" s="246"/>
      <c r="F1833" s="466"/>
      <c r="G1833" s="835"/>
      <c r="H1833" s="239"/>
      <c r="I1833" s="468"/>
      <c r="J1833" s="324"/>
      <c r="K1833" s="315"/>
      <c r="L1833" s="321"/>
      <c r="M1833" s="237"/>
      <c r="N1833" s="238"/>
      <c r="O1833" s="330"/>
      <c r="Q1833" s="478"/>
      <c r="T1833" s="478"/>
    </row>
    <row r="1834" spans="1:20" s="16" customFormat="1" ht="11.1" customHeight="1" x14ac:dyDescent="0.15">
      <c r="A1834" s="247"/>
      <c r="B1834" s="791"/>
      <c r="C1834" s="461"/>
      <c r="D1834" s="462"/>
      <c r="E1834" s="24"/>
      <c r="F1834" s="21"/>
      <c r="G1834" s="22"/>
      <c r="H1834" s="2"/>
      <c r="I1834" s="339"/>
      <c r="J1834" s="322"/>
      <c r="K1834" s="245"/>
      <c r="L1834" s="236"/>
      <c r="M1834" s="234"/>
      <c r="N1834" s="235"/>
      <c r="O1834" s="323"/>
      <c r="Q1834" s="478"/>
      <c r="T1834" s="478"/>
    </row>
    <row r="1835" spans="1:20" s="16" customFormat="1" ht="11.1" customHeight="1" x14ac:dyDescent="0.15">
      <c r="A1835" s="358"/>
      <c r="B1835" s="445"/>
      <c r="C1835" s="443"/>
      <c r="D1835" s="435"/>
      <c r="E1835" s="387"/>
      <c r="F1835" s="388"/>
      <c r="G1835" s="389"/>
      <c r="H1835" s="390"/>
      <c r="I1835" s="391"/>
      <c r="J1835" s="427"/>
      <c r="K1835" s="387"/>
      <c r="L1835" s="389"/>
      <c r="M1835" s="398"/>
      <c r="N1835" s="359"/>
      <c r="O1835" s="482"/>
      <c r="Q1835" s="478"/>
      <c r="T1835" s="478"/>
    </row>
    <row r="1836" spans="1:20" s="16" customFormat="1" ht="11.1" customHeight="1" x14ac:dyDescent="0.15">
      <c r="A1836" s="440"/>
      <c r="B1836" s="463"/>
      <c r="C1836" s="464"/>
      <c r="D1836" s="465"/>
      <c r="E1836" s="246"/>
      <c r="F1836" s="466"/>
      <c r="G1836" s="835"/>
      <c r="H1836" s="239"/>
      <c r="I1836" s="468"/>
      <c r="J1836" s="324"/>
      <c r="K1836" s="315"/>
      <c r="L1836" s="836"/>
      <c r="M1836" s="237"/>
      <c r="N1836" s="238"/>
      <c r="O1836" s="330"/>
      <c r="Q1836" s="478"/>
      <c r="T1836" s="478"/>
    </row>
    <row r="1837" spans="1:20" s="16" customFormat="1" ht="11.1" customHeight="1" x14ac:dyDescent="0.15">
      <c r="A1837" s="441"/>
      <c r="B1837" s="442"/>
      <c r="C1837" s="443"/>
      <c r="D1837" s="435"/>
      <c r="E1837" s="387"/>
      <c r="F1837" s="388"/>
      <c r="G1837" s="389"/>
      <c r="H1837" s="444"/>
      <c r="I1837" s="391"/>
      <c r="J1837" s="427"/>
      <c r="K1837" s="387"/>
      <c r="L1837" s="390"/>
      <c r="M1837" s="398"/>
      <c r="N1837" s="359"/>
      <c r="O1837" s="399"/>
      <c r="Q1837" s="478"/>
      <c r="T1837" s="478"/>
    </row>
    <row r="1838" spans="1:20" s="16" customFormat="1" ht="11.1" customHeight="1" x14ac:dyDescent="0.15">
      <c r="A1838" s="247"/>
      <c r="B1838" s="445"/>
      <c r="C1838" s="443"/>
      <c r="D1838" s="435"/>
      <c r="E1838" s="387"/>
      <c r="F1838" s="388"/>
      <c r="G1838" s="389"/>
      <c r="H1838" s="390"/>
      <c r="I1838" s="391"/>
      <c r="J1838" s="427"/>
      <c r="K1838" s="387"/>
      <c r="L1838" s="389"/>
      <c r="M1838" s="398"/>
      <c r="N1838" s="359"/>
      <c r="O1838" s="482"/>
      <c r="P1838" s="478">
        <v>0</v>
      </c>
      <c r="Q1838" s="478"/>
      <c r="T1838" s="478"/>
    </row>
    <row r="1839" spans="1:20" s="16" customFormat="1" ht="11.1" customHeight="1" x14ac:dyDescent="0.15">
      <c r="A1839" s="448"/>
      <c r="B1839" s="449"/>
      <c r="C1839" s="450"/>
      <c r="D1839" s="451"/>
      <c r="E1839" s="452"/>
      <c r="F1839" s="453"/>
      <c r="G1839" s="454"/>
      <c r="H1839" s="455"/>
      <c r="I1839" s="456"/>
      <c r="J1839" s="457"/>
      <c r="K1839" s="452"/>
      <c r="L1839" s="455"/>
      <c r="M1839" s="458"/>
      <c r="N1839" s="459"/>
      <c r="O1839" s="460"/>
      <c r="Q1839" s="478"/>
      <c r="T1839" s="478"/>
    </row>
    <row r="1840" spans="1:20" s="3" customFormat="1" ht="13.5" x14ac:dyDescent="0.15">
      <c r="A1840" s="1"/>
      <c r="B1840" s="2"/>
      <c r="C1840" s="240"/>
      <c r="D1840" s="4"/>
      <c r="E1840" s="5"/>
      <c r="F1840" s="6"/>
      <c r="G1840" s="7"/>
      <c r="H1840" s="8"/>
      <c r="I1840" s="9"/>
      <c r="K1840" s="5"/>
      <c r="N1840" s="8" t="s">
        <v>581</v>
      </c>
      <c r="O1840" s="5">
        <v>36</v>
      </c>
      <c r="P1840" s="472"/>
      <c r="Q1840" s="476"/>
      <c r="T1840" s="476"/>
    </row>
    <row r="1841" spans="1:20" s="10" customFormat="1" ht="30" customHeight="1" x14ac:dyDescent="0.15">
      <c r="A1841" s="1089" t="s">
        <v>1800</v>
      </c>
      <c r="B1841" s="1090"/>
      <c r="C1841" s="1090"/>
      <c r="D1841" s="1090"/>
      <c r="E1841" s="1090"/>
      <c r="F1841" s="1090"/>
      <c r="G1841" s="1090"/>
      <c r="H1841" s="1090"/>
      <c r="I1841" s="1090"/>
      <c r="J1841" s="1090"/>
      <c r="K1841" s="1090"/>
      <c r="L1841" s="1090"/>
      <c r="M1841" s="1090"/>
      <c r="N1841" s="1090"/>
      <c r="O1841" s="1091"/>
      <c r="P1841" s="473"/>
      <c r="Q1841" s="477"/>
      <c r="T1841" s="477"/>
    </row>
    <row r="1842" spans="1:20" s="10" customFormat="1" ht="13.5" customHeight="1" x14ac:dyDescent="0.15">
      <c r="A1842" s="274"/>
      <c r="B1842" s="27" t="s">
        <v>1828</v>
      </c>
      <c r="C1842" s="275"/>
      <c r="D1842" s="275"/>
      <c r="E1842" s="275"/>
      <c r="F1842" s="275"/>
      <c r="G1842" s="275"/>
      <c r="H1842" s="275"/>
      <c r="I1842" s="275"/>
      <c r="J1842" s="275"/>
      <c r="K1842" s="275"/>
      <c r="L1842" s="275"/>
      <c r="M1842" s="275"/>
      <c r="N1842" s="275"/>
      <c r="O1842" s="276"/>
      <c r="P1842" s="473"/>
      <c r="Q1842" s="477"/>
      <c r="T1842" s="477"/>
    </row>
    <row r="1843" spans="1:20" s="10" customFormat="1" ht="15.95" customHeight="1" x14ac:dyDescent="0.15">
      <c r="A1843" s="1092" t="s">
        <v>6</v>
      </c>
      <c r="B1843" s="1095" t="s">
        <v>34</v>
      </c>
      <c r="C1843" s="1098" t="s">
        <v>9</v>
      </c>
      <c r="D1843" s="1101" t="s">
        <v>1850</v>
      </c>
      <c r="E1843" s="1102"/>
      <c r="F1843" s="1102"/>
      <c r="G1843" s="1102"/>
      <c r="H1843" s="1102"/>
      <c r="I1843" s="1103"/>
      <c r="J1843" s="1101" t="s">
        <v>1851</v>
      </c>
      <c r="K1843" s="1102"/>
      <c r="L1843" s="1107"/>
      <c r="M1843" s="1109" t="s">
        <v>1852</v>
      </c>
      <c r="N1843" s="1102"/>
      <c r="O1843" s="1103"/>
      <c r="P1843" s="473"/>
      <c r="Q1843" s="477"/>
      <c r="T1843" s="477"/>
    </row>
    <row r="1844" spans="1:20" s="10" customFormat="1" ht="15.95" customHeight="1" x14ac:dyDescent="0.15">
      <c r="A1844" s="1093"/>
      <c r="B1844" s="1096"/>
      <c r="C1844" s="1099"/>
      <c r="D1844" s="1104"/>
      <c r="E1844" s="1105"/>
      <c r="F1844" s="1105"/>
      <c r="G1844" s="1105"/>
      <c r="H1844" s="1105"/>
      <c r="I1844" s="1106"/>
      <c r="J1844" s="1104"/>
      <c r="K1844" s="1105"/>
      <c r="L1844" s="1108"/>
      <c r="M1844" s="1110"/>
      <c r="N1844" s="1105"/>
      <c r="O1844" s="1106"/>
      <c r="P1844" s="473"/>
      <c r="Q1844" s="477"/>
      <c r="T1844" s="477"/>
    </row>
    <row r="1845" spans="1:20" s="3" customFormat="1" ht="15.95" customHeight="1" x14ac:dyDescent="0.15">
      <c r="A1845" s="1094"/>
      <c r="B1845" s="1097"/>
      <c r="C1845" s="1100"/>
      <c r="D1845" s="334" t="s">
        <v>4</v>
      </c>
      <c r="E1845" s="296" t="s">
        <v>5</v>
      </c>
      <c r="F1845" s="297"/>
      <c r="G1845" s="298"/>
      <c r="H1845" s="1111"/>
      <c r="I1845" s="1112"/>
      <c r="J1845" s="326" t="s">
        <v>4</v>
      </c>
      <c r="K1845" s="296" t="s">
        <v>5</v>
      </c>
      <c r="L1845" s="299"/>
      <c r="M1845" s="300" t="s">
        <v>4</v>
      </c>
      <c r="N1845" s="296" t="s">
        <v>5</v>
      </c>
      <c r="O1845" s="327"/>
      <c r="P1845" s="472"/>
      <c r="Q1845" s="476"/>
      <c r="T1845" s="476"/>
    </row>
    <row r="1846" spans="1:20" s="16" customFormat="1" ht="11.1" customHeight="1" x14ac:dyDescent="0.15">
      <c r="A1846" s="66"/>
      <c r="B1846" s="232"/>
      <c r="C1846" s="461"/>
      <c r="D1846" s="462"/>
      <c r="E1846" s="24"/>
      <c r="F1846" s="21"/>
      <c r="G1846" s="22"/>
      <c r="H1846" s="2"/>
      <c r="I1846" s="339"/>
      <c r="J1846" s="322"/>
      <c r="K1846" s="245"/>
      <c r="L1846" s="236"/>
      <c r="M1846" s="234"/>
      <c r="N1846" s="245"/>
      <c r="O1846" s="323"/>
      <c r="Q1846" s="478"/>
      <c r="T1846" s="478"/>
    </row>
    <row r="1847" spans="1:20" s="16" customFormat="1" ht="11.1" customHeight="1" x14ac:dyDescent="0.15">
      <c r="A1847" s="481"/>
      <c r="B1847" s="232"/>
      <c r="C1847" s="461"/>
      <c r="D1847" s="462"/>
      <c r="E1847" s="24"/>
      <c r="F1847" s="21"/>
      <c r="G1847" s="22"/>
      <c r="H1847" s="2"/>
      <c r="I1847" s="339"/>
      <c r="J1847" s="318"/>
      <c r="K1847" s="24"/>
      <c r="L1847" s="2"/>
      <c r="M1847" s="233"/>
      <c r="N1847" s="24"/>
      <c r="O1847" s="319"/>
      <c r="Q1847" s="478"/>
      <c r="T1847" s="478"/>
    </row>
    <row r="1848" spans="1:20" s="16" customFormat="1" ht="11.1" customHeight="1" x14ac:dyDescent="0.15">
      <c r="A1848" s="360" t="s">
        <v>1610</v>
      </c>
      <c r="B1848" s="361" t="s">
        <v>1611</v>
      </c>
      <c r="C1848" s="474"/>
      <c r="D1848" s="465"/>
      <c r="E1848" s="246"/>
      <c r="F1848" s="466"/>
      <c r="G1848" s="467"/>
      <c r="H1848" s="239"/>
      <c r="I1848" s="468"/>
      <c r="J1848" s="324"/>
      <c r="K1848" s="315"/>
      <c r="L1848" s="316"/>
      <c r="M1848" s="317"/>
      <c r="N1848" s="315"/>
      <c r="O1848" s="325"/>
      <c r="P1848" s="471"/>
      <c r="Q1848" s="478"/>
      <c r="R1848" s="470"/>
      <c r="T1848" s="478"/>
    </row>
    <row r="1849" spans="1:20" s="16" customFormat="1" ht="11.1" customHeight="1" x14ac:dyDescent="0.15">
      <c r="A1849" s="247"/>
      <c r="B1849" s="232"/>
      <c r="C1849" s="461"/>
      <c r="D1849" s="462"/>
      <c r="E1849" s="24"/>
      <c r="F1849" s="21"/>
      <c r="G1849" s="22"/>
      <c r="H1849" s="2"/>
      <c r="I1849" s="339"/>
      <c r="J1849" s="322"/>
      <c r="K1849" s="245"/>
      <c r="L1849" s="236"/>
      <c r="M1849" s="542"/>
      <c r="N1849" s="543"/>
      <c r="O1849" s="544"/>
      <c r="Q1849" s="478"/>
      <c r="T1849" s="478"/>
    </row>
    <row r="1850" spans="1:20" s="16" customFormat="1" ht="11.1" customHeight="1" x14ac:dyDescent="0.15">
      <c r="A1850" s="358"/>
      <c r="B1850" s="232"/>
      <c r="C1850" s="469" t="s">
        <v>1355</v>
      </c>
      <c r="D1850" s="462"/>
      <c r="E1850" s="24"/>
      <c r="F1850" s="21"/>
      <c r="G1850" s="22"/>
      <c r="H1850" s="830"/>
      <c r="I1850" s="339"/>
      <c r="J1850" s="318"/>
      <c r="K1850" s="24"/>
      <c r="L1850" s="2"/>
      <c r="M1850" s="233"/>
      <c r="N1850" s="24"/>
      <c r="O1850" s="319"/>
      <c r="P1850" s="471"/>
      <c r="Q1850" s="478"/>
      <c r="T1850" s="478"/>
    </row>
    <row r="1851" spans="1:20" s="16" customFormat="1" ht="11.1" customHeight="1" x14ac:dyDescent="0.15">
      <c r="A1851" s="440"/>
      <c r="B1851" s="463" t="s">
        <v>982</v>
      </c>
      <c r="C1851" s="464" t="s">
        <v>1356</v>
      </c>
      <c r="D1851" s="465">
        <v>7.2</v>
      </c>
      <c r="E1851" s="246" t="s">
        <v>1316</v>
      </c>
      <c r="F1851" s="466"/>
      <c r="G1851" s="835"/>
      <c r="H1851" s="239"/>
      <c r="I1851" s="468"/>
      <c r="J1851" s="324">
        <v>7.2</v>
      </c>
      <c r="K1851" s="315" t="s">
        <v>1316</v>
      </c>
      <c r="L1851" s="321"/>
      <c r="M1851" s="244"/>
      <c r="N1851" s="23"/>
      <c r="O1851" s="836"/>
      <c r="P1851" s="471"/>
      <c r="Q1851" s="478"/>
      <c r="R1851" s="471"/>
      <c r="S1851" s="484"/>
      <c r="T1851" s="478"/>
    </row>
    <row r="1852" spans="1:20" s="16" customFormat="1" ht="11.1" customHeight="1" x14ac:dyDescent="0.15">
      <c r="A1852" s="247"/>
      <c r="B1852" s="232"/>
      <c r="C1852" s="461"/>
      <c r="D1852" s="462"/>
      <c r="E1852" s="24"/>
      <c r="F1852" s="21"/>
      <c r="G1852" s="22"/>
      <c r="H1852" s="2"/>
      <c r="I1852" s="339"/>
      <c r="J1852" s="322"/>
      <c r="K1852" s="245"/>
      <c r="L1852" s="236"/>
      <c r="M1852" s="542"/>
      <c r="N1852" s="543"/>
      <c r="O1852" s="544"/>
      <c r="Q1852" s="478"/>
      <c r="T1852" s="478"/>
    </row>
    <row r="1853" spans="1:20" s="16" customFormat="1" ht="11.1" customHeight="1" x14ac:dyDescent="0.15">
      <c r="A1853" s="358"/>
      <c r="B1853" s="232"/>
      <c r="C1853" s="469"/>
      <c r="D1853" s="462"/>
      <c r="E1853" s="24"/>
      <c r="F1853" s="21"/>
      <c r="G1853" s="22"/>
      <c r="H1853" s="830"/>
      <c r="I1853" s="339"/>
      <c r="J1853" s="318"/>
      <c r="K1853" s="24"/>
      <c r="L1853" s="2"/>
      <c r="M1853" s="233"/>
      <c r="N1853" s="24"/>
      <c r="O1853" s="319"/>
      <c r="P1853" s="471"/>
      <c r="Q1853" s="478"/>
      <c r="T1853" s="478"/>
    </row>
    <row r="1854" spans="1:20" s="16" customFormat="1" ht="11.1" customHeight="1" x14ac:dyDescent="0.15">
      <c r="A1854" s="440"/>
      <c r="B1854" s="463" t="s">
        <v>1357</v>
      </c>
      <c r="C1854" s="464" t="s">
        <v>1358</v>
      </c>
      <c r="D1854" s="465">
        <v>3.6</v>
      </c>
      <c r="E1854" s="246" t="s">
        <v>1316</v>
      </c>
      <c r="F1854" s="466"/>
      <c r="G1854" s="835"/>
      <c r="H1854" s="239"/>
      <c r="I1854" s="468"/>
      <c r="J1854" s="324">
        <v>3.6</v>
      </c>
      <c r="K1854" s="315" t="s">
        <v>1316</v>
      </c>
      <c r="L1854" s="321"/>
      <c r="M1854" s="244"/>
      <c r="N1854" s="23"/>
      <c r="O1854" s="836"/>
      <c r="P1854" s="471"/>
      <c r="Q1854" s="478"/>
      <c r="R1854" s="471"/>
      <c r="S1854" s="484"/>
      <c r="T1854" s="478"/>
    </row>
    <row r="1855" spans="1:20" s="16" customFormat="1" ht="11.1" customHeight="1" x14ac:dyDescent="0.15">
      <c r="A1855" s="247"/>
      <c r="B1855" s="232"/>
      <c r="C1855" s="461"/>
      <c r="D1855" s="462"/>
      <c r="E1855" s="24"/>
      <c r="F1855" s="21"/>
      <c r="G1855" s="22"/>
      <c r="H1855" s="2"/>
      <c r="I1855" s="339"/>
      <c r="J1855" s="322"/>
      <c r="K1855" s="245"/>
      <c r="L1855" s="236"/>
      <c r="M1855" s="542"/>
      <c r="N1855" s="543"/>
      <c r="O1855" s="544"/>
      <c r="Q1855" s="478"/>
      <c r="T1855" s="478"/>
    </row>
    <row r="1856" spans="1:20" s="16" customFormat="1" ht="11.1" customHeight="1" x14ac:dyDescent="0.15">
      <c r="A1856" s="358"/>
      <c r="B1856" s="232"/>
      <c r="C1856" s="469"/>
      <c r="D1856" s="462"/>
      <c r="E1856" s="24"/>
      <c r="F1856" s="21"/>
      <c r="G1856" s="22"/>
      <c r="H1856" s="830"/>
      <c r="I1856" s="339"/>
      <c r="J1856" s="318"/>
      <c r="K1856" s="24"/>
      <c r="L1856" s="2"/>
      <c r="M1856" s="233"/>
      <c r="N1856" s="24"/>
      <c r="O1856" s="319"/>
      <c r="P1856" s="471"/>
      <c r="Q1856" s="478"/>
      <c r="T1856" s="478"/>
    </row>
    <row r="1857" spans="1:20" s="16" customFormat="1" ht="11.1" customHeight="1" x14ac:dyDescent="0.15">
      <c r="A1857" s="440"/>
      <c r="B1857" s="463" t="s">
        <v>1359</v>
      </c>
      <c r="C1857" s="464" t="s">
        <v>1360</v>
      </c>
      <c r="D1857" s="465">
        <v>3.6</v>
      </c>
      <c r="E1857" s="246" t="s">
        <v>1316</v>
      </c>
      <c r="F1857" s="466"/>
      <c r="G1857" s="835"/>
      <c r="H1857" s="239"/>
      <c r="I1857" s="468"/>
      <c r="J1857" s="324">
        <v>3.6</v>
      </c>
      <c r="K1857" s="315" t="s">
        <v>1316</v>
      </c>
      <c r="L1857" s="321"/>
      <c r="M1857" s="244"/>
      <c r="N1857" s="23"/>
      <c r="O1857" s="836"/>
      <c r="P1857" s="471"/>
      <c r="Q1857" s="478"/>
      <c r="R1857" s="471"/>
      <c r="S1857" s="484"/>
      <c r="T1857" s="478"/>
    </row>
    <row r="1858" spans="1:20" s="16" customFormat="1" ht="11.1" customHeight="1" x14ac:dyDescent="0.15">
      <c r="A1858" s="247"/>
      <c r="B1858" s="232"/>
      <c r="C1858" s="461" t="s">
        <v>1362</v>
      </c>
      <c r="D1858" s="462"/>
      <c r="E1858" s="24"/>
      <c r="F1858" s="21"/>
      <c r="G1858" s="22"/>
      <c r="H1858" s="2"/>
      <c r="I1858" s="339"/>
      <c r="J1858" s="322"/>
      <c r="K1858" s="245"/>
      <c r="L1858" s="236"/>
      <c r="M1858" s="542"/>
      <c r="N1858" s="543"/>
      <c r="O1858" s="544"/>
      <c r="Q1858" s="478"/>
      <c r="T1858" s="478"/>
    </row>
    <row r="1859" spans="1:20" s="16" customFormat="1" ht="11.1" customHeight="1" x14ac:dyDescent="0.15">
      <c r="A1859" s="358"/>
      <c r="B1859" s="232"/>
      <c r="C1859" s="469" t="s">
        <v>1361</v>
      </c>
      <c r="D1859" s="462"/>
      <c r="E1859" s="24"/>
      <c r="F1859" s="21"/>
      <c r="G1859" s="22"/>
      <c r="H1859" s="830"/>
      <c r="I1859" s="339"/>
      <c r="J1859" s="318"/>
      <c r="K1859" s="24"/>
      <c r="L1859" s="2"/>
      <c r="M1859" s="233"/>
      <c r="N1859" s="24"/>
      <c r="O1859" s="319"/>
      <c r="P1859" s="471"/>
      <c r="Q1859" s="478"/>
      <c r="T1859" s="478"/>
    </row>
    <row r="1860" spans="1:20" s="16" customFormat="1" ht="11.1" customHeight="1" x14ac:dyDescent="0.15">
      <c r="A1860" s="440"/>
      <c r="B1860" s="463" t="s">
        <v>601</v>
      </c>
      <c r="C1860" s="464" t="s">
        <v>602</v>
      </c>
      <c r="D1860" s="465"/>
      <c r="E1860" s="246"/>
      <c r="F1860" s="466"/>
      <c r="G1860" s="835"/>
      <c r="H1860" s="239"/>
      <c r="I1860" s="468"/>
      <c r="J1860" s="324"/>
      <c r="K1860" s="315"/>
      <c r="L1860" s="835"/>
      <c r="M1860" s="244"/>
      <c r="N1860" s="23"/>
      <c r="O1860" s="836"/>
      <c r="P1860" s="471"/>
      <c r="Q1860" s="478"/>
      <c r="R1860" s="471"/>
      <c r="S1860" s="484"/>
      <c r="T1860" s="478"/>
    </row>
    <row r="1861" spans="1:20" s="16" customFormat="1" ht="11.1" customHeight="1" x14ac:dyDescent="0.15">
      <c r="A1861" s="247"/>
      <c r="B1861" s="232"/>
      <c r="C1861" s="461"/>
      <c r="D1861" s="462"/>
      <c r="E1861" s="24"/>
      <c r="F1861" s="21"/>
      <c r="G1861" s="22"/>
      <c r="H1861" s="2"/>
      <c r="I1861" s="339"/>
      <c r="J1861" s="322"/>
      <c r="K1861" s="245"/>
      <c r="L1861" s="236"/>
      <c r="M1861" s="234"/>
      <c r="N1861" s="245"/>
      <c r="O1861" s="323"/>
      <c r="Q1861" s="478"/>
      <c r="T1861" s="478"/>
    </row>
    <row r="1862" spans="1:20" s="16" customFormat="1" ht="11.1" customHeight="1" x14ac:dyDescent="0.15">
      <c r="A1862" s="358"/>
      <c r="B1862" s="545"/>
      <c r="C1862" s="469"/>
      <c r="D1862" s="462"/>
      <c r="E1862" s="24"/>
      <c r="F1862" s="21"/>
      <c r="G1862" s="22"/>
      <c r="H1862" s="830"/>
      <c r="I1862" s="339"/>
      <c r="J1862" s="318"/>
      <c r="K1862" s="24"/>
      <c r="L1862" s="2"/>
      <c r="M1862" s="233"/>
      <c r="N1862" s="24"/>
      <c r="O1862" s="319"/>
      <c r="Q1862" s="478"/>
      <c r="T1862" s="478"/>
    </row>
    <row r="1863" spans="1:20" s="16" customFormat="1" ht="11.1" customHeight="1" x14ac:dyDescent="0.15">
      <c r="A1863" s="440"/>
      <c r="B1863" s="463" t="s">
        <v>1363</v>
      </c>
      <c r="C1863" s="464" t="s">
        <v>1364</v>
      </c>
      <c r="D1863" s="465">
        <v>0.6</v>
      </c>
      <c r="E1863" s="246" t="s">
        <v>1316</v>
      </c>
      <c r="F1863" s="466"/>
      <c r="G1863" s="835"/>
      <c r="H1863" s="239"/>
      <c r="I1863" s="468"/>
      <c r="J1863" s="324">
        <v>0.6</v>
      </c>
      <c r="K1863" s="315" t="s">
        <v>1316</v>
      </c>
      <c r="L1863" s="321"/>
      <c r="M1863" s="317"/>
      <c r="N1863" s="315"/>
      <c r="O1863" s="325"/>
      <c r="P1863" s="471"/>
      <c r="Q1863" s="478"/>
      <c r="R1863" s="470"/>
      <c r="T1863" s="478"/>
    </row>
    <row r="1864" spans="1:20" s="16" customFormat="1" ht="11.1" customHeight="1" x14ac:dyDescent="0.15">
      <c r="A1864" s="247"/>
      <c r="B1864" s="232"/>
      <c r="C1864" s="461"/>
      <c r="D1864" s="462"/>
      <c r="E1864" s="24"/>
      <c r="F1864" s="21"/>
      <c r="G1864" s="22"/>
      <c r="H1864" s="2"/>
      <c r="I1864" s="339"/>
      <c r="J1864" s="322"/>
      <c r="K1864" s="245"/>
      <c r="L1864" s="236"/>
      <c r="M1864" s="234"/>
      <c r="N1864" s="245"/>
      <c r="O1864" s="323"/>
      <c r="Q1864" s="478"/>
      <c r="T1864" s="478"/>
    </row>
    <row r="1865" spans="1:20" s="16" customFormat="1" ht="11.1" customHeight="1" x14ac:dyDescent="0.15">
      <c r="A1865" s="358"/>
      <c r="B1865" s="545"/>
      <c r="C1865" s="469"/>
      <c r="D1865" s="462"/>
      <c r="E1865" s="24"/>
      <c r="F1865" s="21"/>
      <c r="G1865" s="22"/>
      <c r="H1865" s="830"/>
      <c r="I1865" s="339"/>
      <c r="J1865" s="318"/>
      <c r="K1865" s="24"/>
      <c r="L1865" s="2"/>
      <c r="M1865" s="233"/>
      <c r="N1865" s="24"/>
      <c r="O1865" s="319"/>
      <c r="Q1865" s="478"/>
      <c r="T1865" s="478"/>
    </row>
    <row r="1866" spans="1:20" s="16" customFormat="1" ht="11.1" customHeight="1" x14ac:dyDescent="0.15">
      <c r="A1866" s="440"/>
      <c r="B1866" s="463" t="s">
        <v>1304</v>
      </c>
      <c r="C1866" s="464" t="s">
        <v>604</v>
      </c>
      <c r="D1866" s="465">
        <v>76.599999999999994</v>
      </c>
      <c r="E1866" s="246" t="s">
        <v>726</v>
      </c>
      <c r="F1866" s="466"/>
      <c r="G1866" s="835"/>
      <c r="H1866" s="239"/>
      <c r="I1866" s="468"/>
      <c r="J1866" s="838">
        <v>76.599999999999994</v>
      </c>
      <c r="K1866" s="315" t="s">
        <v>1759</v>
      </c>
      <c r="L1866" s="321"/>
      <c r="M1866" s="317"/>
      <c r="N1866" s="315"/>
      <c r="O1866" s="325"/>
      <c r="P1866" s="471"/>
      <c r="Q1866" s="478"/>
      <c r="R1866" s="470"/>
      <c r="T1866" s="478"/>
    </row>
    <row r="1867" spans="1:20" s="16" customFormat="1" ht="11.1" customHeight="1" x14ac:dyDescent="0.15">
      <c r="A1867" s="247"/>
      <c r="B1867" s="232"/>
      <c r="C1867" s="461"/>
      <c r="D1867" s="462"/>
      <c r="E1867" s="24"/>
      <c r="F1867" s="21"/>
      <c r="G1867" s="22"/>
      <c r="H1867" s="2"/>
      <c r="I1867" s="339"/>
      <c r="J1867" s="322"/>
      <c r="K1867" s="245"/>
      <c r="L1867" s="236"/>
      <c r="M1867" s="234"/>
      <c r="N1867" s="245"/>
      <c r="O1867" s="323"/>
      <c r="Q1867" s="478"/>
      <c r="T1867" s="478"/>
    </row>
    <row r="1868" spans="1:20" s="16" customFormat="1" ht="11.1" customHeight="1" x14ac:dyDescent="0.15">
      <c r="A1868" s="358"/>
      <c r="B1868" s="545"/>
      <c r="C1868" s="469"/>
      <c r="D1868" s="462"/>
      <c r="E1868" s="24"/>
      <c r="F1868" s="21"/>
      <c r="G1868" s="22"/>
      <c r="H1868" s="830"/>
      <c r="I1868" s="339"/>
      <c r="J1868" s="318"/>
      <c r="K1868" s="24"/>
      <c r="L1868" s="2"/>
      <c r="M1868" s="233"/>
      <c r="N1868" s="24"/>
      <c r="O1868" s="319"/>
      <c r="Q1868" s="478"/>
      <c r="T1868" s="478"/>
    </row>
    <row r="1869" spans="1:20" s="16" customFormat="1" ht="11.1" customHeight="1" x14ac:dyDescent="0.15">
      <c r="A1869" s="440"/>
      <c r="B1869" s="463" t="s">
        <v>1304</v>
      </c>
      <c r="C1869" s="464" t="s">
        <v>1305</v>
      </c>
      <c r="D1869" s="465">
        <v>46.1</v>
      </c>
      <c r="E1869" s="246" t="s">
        <v>726</v>
      </c>
      <c r="F1869" s="466"/>
      <c r="G1869" s="835"/>
      <c r="H1869" s="239"/>
      <c r="I1869" s="468"/>
      <c r="J1869" s="838">
        <v>46.1</v>
      </c>
      <c r="K1869" s="315" t="s">
        <v>1759</v>
      </c>
      <c r="L1869" s="321"/>
      <c r="M1869" s="317"/>
      <c r="N1869" s="315"/>
      <c r="O1869" s="325"/>
      <c r="P1869" s="471"/>
      <c r="Q1869" s="478"/>
      <c r="R1869" s="470"/>
      <c r="T1869" s="478"/>
    </row>
    <row r="1870" spans="1:20" s="16" customFormat="1" ht="11.1" customHeight="1" x14ac:dyDescent="0.15">
      <c r="A1870" s="247"/>
      <c r="B1870" s="232"/>
      <c r="C1870" s="461"/>
      <c r="D1870" s="462"/>
      <c r="E1870" s="24"/>
      <c r="F1870" s="21"/>
      <c r="G1870" s="22"/>
      <c r="H1870" s="2"/>
      <c r="I1870" s="339"/>
      <c r="J1870" s="322"/>
      <c r="K1870" s="245"/>
      <c r="L1870" s="236"/>
      <c r="M1870" s="542"/>
      <c r="N1870" s="543"/>
      <c r="O1870" s="544"/>
      <c r="Q1870" s="478"/>
      <c r="T1870" s="478"/>
    </row>
    <row r="1871" spans="1:20" s="16" customFormat="1" ht="11.1" customHeight="1" x14ac:dyDescent="0.15">
      <c r="A1871" s="358"/>
      <c r="B1871" s="232"/>
      <c r="C1871" s="461" t="s">
        <v>606</v>
      </c>
      <c r="D1871" s="462"/>
      <c r="E1871" s="24"/>
      <c r="F1871" s="21"/>
      <c r="G1871" s="22"/>
      <c r="H1871" s="830"/>
      <c r="I1871" s="339"/>
      <c r="J1871" s="318"/>
      <c r="K1871" s="24"/>
      <c r="L1871" s="2"/>
      <c r="M1871" s="233"/>
      <c r="N1871" s="24"/>
      <c r="O1871" s="319"/>
      <c r="Q1871" s="478"/>
      <c r="T1871" s="478"/>
    </row>
    <row r="1872" spans="1:20" s="16" customFormat="1" ht="11.1" customHeight="1" x14ac:dyDescent="0.15">
      <c r="A1872" s="440"/>
      <c r="B1872" s="463" t="s">
        <v>605</v>
      </c>
      <c r="C1872" s="474" t="s">
        <v>1307</v>
      </c>
      <c r="D1872" s="465">
        <v>118</v>
      </c>
      <c r="E1872" s="246" t="s">
        <v>726</v>
      </c>
      <c r="F1872" s="466"/>
      <c r="G1872" s="835"/>
      <c r="H1872" s="239"/>
      <c r="I1872" s="468"/>
      <c r="J1872" s="838">
        <v>118</v>
      </c>
      <c r="K1872" s="315" t="s">
        <v>1759</v>
      </c>
      <c r="L1872" s="321"/>
      <c r="M1872" s="244"/>
      <c r="N1872" s="23"/>
      <c r="O1872" s="321"/>
      <c r="Q1872" s="478"/>
      <c r="T1872" s="478"/>
    </row>
    <row r="1873" spans="1:20" s="16" customFormat="1" ht="11.1" customHeight="1" x14ac:dyDescent="0.15">
      <c r="A1873" s="247"/>
      <c r="B1873" s="232"/>
      <c r="C1873" s="461"/>
      <c r="D1873" s="462"/>
      <c r="E1873" s="24"/>
      <c r="F1873" s="21"/>
      <c r="G1873" s="22"/>
      <c r="H1873" s="2"/>
      <c r="I1873" s="339"/>
      <c r="J1873" s="322"/>
      <c r="K1873" s="245"/>
      <c r="L1873" s="236"/>
      <c r="M1873" s="542"/>
      <c r="N1873" s="543"/>
      <c r="O1873" s="544"/>
      <c r="Q1873" s="478"/>
      <c r="T1873" s="478"/>
    </row>
    <row r="1874" spans="1:20" s="16" customFormat="1" ht="11.1" customHeight="1" x14ac:dyDescent="0.15">
      <c r="A1874" s="358"/>
      <c r="B1874" s="232"/>
      <c r="C1874" s="461"/>
      <c r="D1874" s="462"/>
      <c r="E1874" s="24"/>
      <c r="F1874" s="21"/>
      <c r="G1874" s="22"/>
      <c r="H1874" s="830"/>
      <c r="I1874" s="339"/>
      <c r="J1874" s="318"/>
      <c r="K1874" s="24"/>
      <c r="L1874" s="2"/>
      <c r="M1874" s="233"/>
      <c r="N1874" s="24"/>
      <c r="O1874" s="319"/>
      <c r="Q1874" s="478"/>
      <c r="T1874" s="478"/>
    </row>
    <row r="1875" spans="1:20" s="16" customFormat="1" ht="11.1" customHeight="1" x14ac:dyDescent="0.15">
      <c r="A1875" s="440"/>
      <c r="B1875" s="463" t="s">
        <v>1308</v>
      </c>
      <c r="C1875" s="464" t="s">
        <v>1309</v>
      </c>
      <c r="D1875" s="465">
        <v>118</v>
      </c>
      <c r="E1875" s="246" t="s">
        <v>726</v>
      </c>
      <c r="F1875" s="466"/>
      <c r="G1875" s="835"/>
      <c r="H1875" s="239"/>
      <c r="I1875" s="468"/>
      <c r="J1875" s="838">
        <v>118</v>
      </c>
      <c r="K1875" s="315" t="s">
        <v>1759</v>
      </c>
      <c r="L1875" s="321"/>
      <c r="M1875" s="244"/>
      <c r="N1875" s="23"/>
      <c r="O1875" s="321"/>
      <c r="Q1875" s="478"/>
      <c r="T1875" s="478"/>
    </row>
    <row r="1876" spans="1:20" s="16" customFormat="1" ht="11.1" customHeight="1" x14ac:dyDescent="0.15">
      <c r="A1876" s="247"/>
      <c r="B1876" s="232"/>
      <c r="C1876" s="461"/>
      <c r="D1876" s="462"/>
      <c r="E1876" s="24"/>
      <c r="F1876" s="21"/>
      <c r="G1876" s="22"/>
      <c r="H1876" s="2"/>
      <c r="I1876" s="339"/>
      <c r="J1876" s="322"/>
      <c r="K1876" s="245"/>
      <c r="L1876" s="236"/>
      <c r="M1876" s="542"/>
      <c r="N1876" s="543"/>
      <c r="O1876" s="544"/>
      <c r="Q1876" s="478"/>
      <c r="T1876" s="478"/>
    </row>
    <row r="1877" spans="1:20" s="16" customFormat="1" ht="11.1" customHeight="1" x14ac:dyDescent="0.15">
      <c r="A1877" s="358"/>
      <c r="B1877" s="232"/>
      <c r="C1877" s="461"/>
      <c r="D1877" s="462"/>
      <c r="E1877" s="24"/>
      <c r="F1877" s="21"/>
      <c r="G1877" s="22"/>
      <c r="H1877" s="830"/>
      <c r="I1877" s="339"/>
      <c r="J1877" s="318"/>
      <c r="K1877" s="24"/>
      <c r="L1877" s="2"/>
      <c r="M1877" s="233"/>
      <c r="N1877" s="24"/>
      <c r="O1877" s="319"/>
      <c r="Q1877" s="478"/>
      <c r="T1877" s="478"/>
    </row>
    <row r="1878" spans="1:20" s="16" customFormat="1" ht="11.1" customHeight="1" x14ac:dyDescent="0.15">
      <c r="A1878" s="440"/>
      <c r="B1878" s="463" t="s">
        <v>607</v>
      </c>
      <c r="C1878" s="464" t="s">
        <v>1310</v>
      </c>
      <c r="D1878" s="465">
        <v>3.3</v>
      </c>
      <c r="E1878" s="246" t="s">
        <v>726</v>
      </c>
      <c r="F1878" s="834"/>
      <c r="G1878" s="835"/>
      <c r="H1878" s="239"/>
      <c r="I1878" s="468"/>
      <c r="J1878" s="324">
        <v>3.3</v>
      </c>
      <c r="K1878" s="315" t="s">
        <v>1759</v>
      </c>
      <c r="L1878" s="836"/>
      <c r="M1878" s="244"/>
      <c r="N1878" s="23"/>
      <c r="O1878" s="321"/>
      <c r="Q1878" s="478"/>
      <c r="T1878" s="478"/>
    </row>
    <row r="1879" spans="1:20" s="16" customFormat="1" ht="11.1" customHeight="1" x14ac:dyDescent="0.15">
      <c r="A1879" s="247"/>
      <c r="B1879" s="232"/>
      <c r="C1879" s="461"/>
      <c r="D1879" s="462"/>
      <c r="E1879" s="24"/>
      <c r="F1879" s="21"/>
      <c r="G1879" s="22"/>
      <c r="H1879" s="2"/>
      <c r="I1879" s="339"/>
      <c r="J1879" s="322"/>
      <c r="K1879" s="245"/>
      <c r="L1879" s="236"/>
      <c r="M1879" s="234"/>
      <c r="N1879" s="235"/>
      <c r="O1879" s="323"/>
      <c r="Q1879" s="478"/>
      <c r="T1879" s="478"/>
    </row>
    <row r="1880" spans="1:20" s="16" customFormat="1" ht="11.1" customHeight="1" x14ac:dyDescent="0.15">
      <c r="A1880" s="358"/>
      <c r="B1880" s="232"/>
      <c r="C1880" s="469" t="s">
        <v>613</v>
      </c>
      <c r="D1880" s="462"/>
      <c r="E1880" s="24"/>
      <c r="F1880" s="21"/>
      <c r="G1880" s="22"/>
      <c r="H1880" s="830"/>
      <c r="I1880" s="339"/>
      <c r="J1880" s="318"/>
      <c r="K1880" s="24"/>
      <c r="L1880" s="2"/>
      <c r="M1880" s="233"/>
      <c r="N1880" s="232"/>
      <c r="O1880" s="319"/>
      <c r="Q1880" s="478"/>
      <c r="T1880" s="478"/>
    </row>
    <row r="1881" spans="1:20" s="16" customFormat="1" ht="11.1" customHeight="1" x14ac:dyDescent="0.15">
      <c r="A1881" s="440"/>
      <c r="B1881" s="463" t="s">
        <v>612</v>
      </c>
      <c r="C1881" s="464" t="s">
        <v>1311</v>
      </c>
      <c r="D1881" s="465">
        <v>0.5</v>
      </c>
      <c r="E1881" s="246" t="s">
        <v>1316</v>
      </c>
      <c r="F1881" s="834"/>
      <c r="G1881" s="835"/>
      <c r="H1881" s="239"/>
      <c r="I1881" s="468"/>
      <c r="J1881" s="324">
        <v>0.5</v>
      </c>
      <c r="K1881" s="315" t="s">
        <v>1316</v>
      </c>
      <c r="L1881" s="321"/>
      <c r="M1881" s="237"/>
      <c r="N1881" s="238"/>
      <c r="O1881" s="330"/>
      <c r="Q1881" s="478"/>
      <c r="T1881" s="478"/>
    </row>
    <row r="1882" spans="1:20" s="16" customFormat="1" ht="11.1" customHeight="1" x14ac:dyDescent="0.15">
      <c r="A1882" s="247"/>
      <c r="B1882" s="232"/>
      <c r="C1882" s="461"/>
      <c r="D1882" s="462"/>
      <c r="E1882" s="24"/>
      <c r="F1882" s="21"/>
      <c r="G1882" s="22"/>
      <c r="H1882" s="2"/>
      <c r="I1882" s="339"/>
      <c r="J1882" s="322"/>
      <c r="K1882" s="245"/>
      <c r="L1882" s="236"/>
      <c r="M1882" s="234"/>
      <c r="N1882" s="235"/>
      <c r="O1882" s="323"/>
      <c r="Q1882" s="478"/>
      <c r="T1882" s="478"/>
    </row>
    <row r="1883" spans="1:20" s="16" customFormat="1" ht="11.1" customHeight="1" x14ac:dyDescent="0.15">
      <c r="A1883" s="358"/>
      <c r="B1883" s="232"/>
      <c r="C1883" s="469" t="s">
        <v>1368</v>
      </c>
      <c r="D1883" s="462"/>
      <c r="E1883" s="24"/>
      <c r="F1883" s="21"/>
      <c r="G1883" s="22"/>
      <c r="H1883" s="830"/>
      <c r="I1883" s="339"/>
      <c r="J1883" s="318"/>
      <c r="K1883" s="24"/>
      <c r="L1883" s="2"/>
      <c r="M1883" s="233"/>
      <c r="N1883" s="232"/>
      <c r="O1883" s="319"/>
      <c r="Q1883" s="478"/>
      <c r="T1883" s="478"/>
    </row>
    <row r="1884" spans="1:20" s="16" customFormat="1" ht="11.1" customHeight="1" x14ac:dyDescent="0.15">
      <c r="A1884" s="440"/>
      <c r="B1884" s="463" t="s">
        <v>612</v>
      </c>
      <c r="C1884" s="464" t="s">
        <v>1312</v>
      </c>
      <c r="D1884" s="465">
        <v>2.7</v>
      </c>
      <c r="E1884" s="246" t="s">
        <v>1316</v>
      </c>
      <c r="F1884" s="834"/>
      <c r="G1884" s="835"/>
      <c r="H1884" s="239"/>
      <c r="I1884" s="468"/>
      <c r="J1884" s="324">
        <v>2.7</v>
      </c>
      <c r="K1884" s="315" t="s">
        <v>1316</v>
      </c>
      <c r="L1884" s="321"/>
      <c r="M1884" s="237"/>
      <c r="N1884" s="238"/>
      <c r="O1884" s="330"/>
      <c r="Q1884" s="478"/>
      <c r="T1884" s="478"/>
    </row>
    <row r="1885" spans="1:20" s="16" customFormat="1" ht="11.1" customHeight="1" x14ac:dyDescent="0.15">
      <c r="A1885" s="247"/>
      <c r="B1885" s="232"/>
      <c r="C1885" s="461" t="s">
        <v>1319</v>
      </c>
      <c r="D1885" s="462"/>
      <c r="E1885" s="24"/>
      <c r="F1885" s="21"/>
      <c r="G1885" s="22"/>
      <c r="H1885" s="2"/>
      <c r="I1885" s="339"/>
      <c r="J1885" s="322"/>
      <c r="K1885" s="245"/>
      <c r="L1885" s="236"/>
      <c r="M1885" s="234"/>
      <c r="N1885" s="235"/>
      <c r="O1885" s="323"/>
      <c r="Q1885" s="478"/>
      <c r="T1885" s="478"/>
    </row>
    <row r="1886" spans="1:20" s="16" customFormat="1" ht="11.1" customHeight="1" x14ac:dyDescent="0.15">
      <c r="A1886" s="358"/>
      <c r="B1886" s="232"/>
      <c r="C1886" s="461" t="s">
        <v>616</v>
      </c>
      <c r="D1886" s="462"/>
      <c r="E1886" s="24"/>
      <c r="F1886" s="21"/>
      <c r="G1886" s="22"/>
      <c r="H1886" s="830"/>
      <c r="I1886" s="391"/>
      <c r="J1886" s="318"/>
      <c r="K1886" s="24"/>
      <c r="L1886" s="2"/>
      <c r="M1886" s="398"/>
      <c r="N1886" s="359"/>
      <c r="O1886" s="482"/>
      <c r="Q1886" s="478"/>
      <c r="T1886" s="478"/>
    </row>
    <row r="1887" spans="1:20" s="16" customFormat="1" ht="11.1" customHeight="1" x14ac:dyDescent="0.15">
      <c r="A1887" s="440"/>
      <c r="B1887" s="463" t="s">
        <v>1317</v>
      </c>
      <c r="C1887" s="464" t="s">
        <v>1369</v>
      </c>
      <c r="D1887" s="465">
        <v>3.2</v>
      </c>
      <c r="E1887" s="246" t="s">
        <v>1316</v>
      </c>
      <c r="F1887" s="834"/>
      <c r="G1887" s="835"/>
      <c r="H1887" s="239"/>
      <c r="I1887" s="468"/>
      <c r="J1887" s="324">
        <v>3.2</v>
      </c>
      <c r="K1887" s="315" t="s">
        <v>1316</v>
      </c>
      <c r="L1887" s="321"/>
      <c r="M1887" s="237"/>
      <c r="N1887" s="238"/>
      <c r="O1887" s="330"/>
      <c r="Q1887" s="478"/>
      <c r="T1887" s="478"/>
    </row>
    <row r="1888" spans="1:20" s="16" customFormat="1" ht="11.1" customHeight="1" x14ac:dyDescent="0.15">
      <c r="A1888" s="441"/>
      <c r="B1888" s="442"/>
      <c r="C1888" s="443"/>
      <c r="D1888" s="435"/>
      <c r="E1888" s="387"/>
      <c r="F1888" s="388"/>
      <c r="G1888" s="389"/>
      <c r="H1888" s="444"/>
      <c r="I1888" s="391"/>
      <c r="J1888" s="427"/>
      <c r="K1888" s="387"/>
      <c r="L1888" s="390"/>
      <c r="M1888" s="398"/>
      <c r="N1888" s="359"/>
      <c r="O1888" s="399"/>
      <c r="Q1888" s="478"/>
      <c r="T1888" s="478"/>
    </row>
    <row r="1889" spans="1:20" s="16" customFormat="1" ht="11.1" customHeight="1" x14ac:dyDescent="0.15">
      <c r="A1889" s="247"/>
      <c r="B1889" s="445"/>
      <c r="C1889" s="443"/>
      <c r="D1889" s="435"/>
      <c r="E1889" s="387"/>
      <c r="F1889" s="388"/>
      <c r="G1889" s="389"/>
      <c r="H1889" s="390"/>
      <c r="I1889" s="391"/>
      <c r="J1889" s="427"/>
      <c r="K1889" s="387"/>
      <c r="L1889" s="389"/>
      <c r="M1889" s="398"/>
      <c r="N1889" s="359"/>
      <c r="O1889" s="482"/>
      <c r="P1889" s="478">
        <v>0</v>
      </c>
      <c r="Q1889" s="478"/>
      <c r="T1889" s="478"/>
    </row>
    <row r="1890" spans="1:20" s="16" customFormat="1" ht="11.1" customHeight="1" x14ac:dyDescent="0.15">
      <c r="A1890" s="448"/>
      <c r="B1890" s="449"/>
      <c r="C1890" s="450"/>
      <c r="D1890" s="451"/>
      <c r="E1890" s="452"/>
      <c r="F1890" s="453"/>
      <c r="G1890" s="454"/>
      <c r="H1890" s="455"/>
      <c r="I1890" s="456"/>
      <c r="J1890" s="457"/>
      <c r="K1890" s="452"/>
      <c r="L1890" s="455"/>
      <c r="M1890" s="458"/>
      <c r="N1890" s="459"/>
      <c r="O1890" s="460"/>
      <c r="Q1890" s="478"/>
      <c r="T1890" s="478"/>
    </row>
    <row r="1891" spans="1:20" s="3" customFormat="1" ht="13.5" x14ac:dyDescent="0.15">
      <c r="A1891" s="1"/>
      <c r="B1891" s="2"/>
      <c r="C1891" s="240"/>
      <c r="D1891" s="4"/>
      <c r="E1891" s="5"/>
      <c r="F1891" s="6"/>
      <c r="G1891" s="7"/>
      <c r="H1891" s="8"/>
      <c r="I1891" s="9"/>
      <c r="K1891" s="5"/>
      <c r="N1891" s="8" t="s">
        <v>581</v>
      </c>
      <c r="O1891" s="5">
        <v>37</v>
      </c>
      <c r="P1891" s="472"/>
      <c r="Q1891" s="476"/>
      <c r="T1891" s="476"/>
    </row>
    <row r="1892" spans="1:20" s="10" customFormat="1" ht="30" customHeight="1" x14ac:dyDescent="0.15">
      <c r="A1892" s="1089" t="s">
        <v>1800</v>
      </c>
      <c r="B1892" s="1090"/>
      <c r="C1892" s="1090"/>
      <c r="D1892" s="1090"/>
      <c r="E1892" s="1090"/>
      <c r="F1892" s="1090"/>
      <c r="G1892" s="1090"/>
      <c r="H1892" s="1090"/>
      <c r="I1892" s="1090"/>
      <c r="J1892" s="1090"/>
      <c r="K1892" s="1090"/>
      <c r="L1892" s="1090"/>
      <c r="M1892" s="1090"/>
      <c r="N1892" s="1090"/>
      <c r="O1892" s="1091"/>
      <c r="P1892" s="473"/>
      <c r="Q1892" s="477"/>
      <c r="T1892" s="477"/>
    </row>
    <row r="1893" spans="1:20" s="10" customFormat="1" ht="13.5" customHeight="1" x14ac:dyDescent="0.15">
      <c r="A1893" s="274"/>
      <c r="B1893" s="27" t="s">
        <v>1828</v>
      </c>
      <c r="C1893" s="275"/>
      <c r="D1893" s="275"/>
      <c r="E1893" s="275"/>
      <c r="F1893" s="275"/>
      <c r="G1893" s="275"/>
      <c r="H1893" s="275"/>
      <c r="I1893" s="275"/>
      <c r="J1893" s="275"/>
      <c r="K1893" s="275"/>
      <c r="L1893" s="275"/>
      <c r="M1893" s="275"/>
      <c r="N1893" s="275"/>
      <c r="O1893" s="276"/>
      <c r="P1893" s="473"/>
      <c r="Q1893" s="477"/>
      <c r="T1893" s="477"/>
    </row>
    <row r="1894" spans="1:20" s="10" customFormat="1" ht="15.95" customHeight="1" x14ac:dyDescent="0.15">
      <c r="A1894" s="1092" t="s">
        <v>6</v>
      </c>
      <c r="B1894" s="1095" t="s">
        <v>34</v>
      </c>
      <c r="C1894" s="1098" t="s">
        <v>9</v>
      </c>
      <c r="D1894" s="1101" t="s">
        <v>1850</v>
      </c>
      <c r="E1894" s="1102"/>
      <c r="F1894" s="1102"/>
      <c r="G1894" s="1102"/>
      <c r="H1894" s="1102"/>
      <c r="I1894" s="1103"/>
      <c r="J1894" s="1101" t="s">
        <v>1851</v>
      </c>
      <c r="K1894" s="1102"/>
      <c r="L1894" s="1107"/>
      <c r="M1894" s="1109" t="s">
        <v>1852</v>
      </c>
      <c r="N1894" s="1102"/>
      <c r="O1894" s="1103"/>
      <c r="P1894" s="473"/>
      <c r="Q1894" s="477"/>
      <c r="T1894" s="477"/>
    </row>
    <row r="1895" spans="1:20" s="10" customFormat="1" ht="15.95" customHeight="1" x14ac:dyDescent="0.15">
      <c r="A1895" s="1093"/>
      <c r="B1895" s="1096"/>
      <c r="C1895" s="1099"/>
      <c r="D1895" s="1104"/>
      <c r="E1895" s="1105"/>
      <c r="F1895" s="1105"/>
      <c r="G1895" s="1105"/>
      <c r="H1895" s="1105"/>
      <c r="I1895" s="1106"/>
      <c r="J1895" s="1104"/>
      <c r="K1895" s="1105"/>
      <c r="L1895" s="1108"/>
      <c r="M1895" s="1110"/>
      <c r="N1895" s="1105"/>
      <c r="O1895" s="1106"/>
      <c r="P1895" s="473"/>
      <c r="Q1895" s="477"/>
      <c r="T1895" s="477"/>
    </row>
    <row r="1896" spans="1:20" s="3" customFormat="1" ht="15.95" customHeight="1" x14ac:dyDescent="0.15">
      <c r="A1896" s="1094"/>
      <c r="B1896" s="1097"/>
      <c r="C1896" s="1100"/>
      <c r="D1896" s="334" t="s">
        <v>4</v>
      </c>
      <c r="E1896" s="296" t="s">
        <v>5</v>
      </c>
      <c r="F1896" s="297"/>
      <c r="G1896" s="298"/>
      <c r="H1896" s="1111"/>
      <c r="I1896" s="1112"/>
      <c r="J1896" s="326" t="s">
        <v>4</v>
      </c>
      <c r="K1896" s="296" t="s">
        <v>5</v>
      </c>
      <c r="L1896" s="299"/>
      <c r="M1896" s="300" t="s">
        <v>4</v>
      </c>
      <c r="N1896" s="296" t="s">
        <v>5</v>
      </c>
      <c r="O1896" s="327"/>
      <c r="P1896" s="472"/>
      <c r="Q1896" s="476"/>
      <c r="T1896" s="476"/>
    </row>
    <row r="1897" spans="1:20" s="16" customFormat="1" ht="11.1" customHeight="1" x14ac:dyDescent="0.15">
      <c r="A1897" s="66"/>
      <c r="B1897" s="232"/>
      <c r="C1897" s="461"/>
      <c r="D1897" s="462"/>
      <c r="E1897" s="24"/>
      <c r="F1897" s="21"/>
      <c r="G1897" s="22"/>
      <c r="H1897" s="2"/>
      <c r="I1897" s="339"/>
      <c r="J1897" s="322"/>
      <c r="K1897" s="245"/>
      <c r="L1897" s="236"/>
      <c r="M1897" s="234"/>
      <c r="N1897" s="245"/>
      <c r="O1897" s="323"/>
      <c r="Q1897" s="478"/>
      <c r="T1897" s="478"/>
    </row>
    <row r="1898" spans="1:20" s="16" customFormat="1" ht="11.1" customHeight="1" x14ac:dyDescent="0.15">
      <c r="A1898" s="481"/>
      <c r="B1898" s="232"/>
      <c r="C1898" s="461"/>
      <c r="D1898" s="462"/>
      <c r="E1898" s="24"/>
      <c r="F1898" s="21"/>
      <c r="G1898" s="22"/>
      <c r="H1898" s="2"/>
      <c r="I1898" s="339"/>
      <c r="J1898" s="318"/>
      <c r="K1898" s="24"/>
      <c r="L1898" s="2"/>
      <c r="M1898" s="233"/>
      <c r="N1898" s="24"/>
      <c r="O1898" s="319"/>
      <c r="Q1898" s="478"/>
      <c r="T1898" s="478"/>
    </row>
    <row r="1899" spans="1:20" s="16" customFormat="1" ht="11.1" customHeight="1" x14ac:dyDescent="0.15">
      <c r="A1899" s="360" t="s">
        <v>1609</v>
      </c>
      <c r="B1899" s="361" t="s">
        <v>1611</v>
      </c>
      <c r="C1899" s="474"/>
      <c r="D1899" s="465"/>
      <c r="E1899" s="246"/>
      <c r="F1899" s="466"/>
      <c r="G1899" s="467"/>
      <c r="H1899" s="239"/>
      <c r="I1899" s="468"/>
      <c r="J1899" s="324"/>
      <c r="K1899" s="315"/>
      <c r="L1899" s="316"/>
      <c r="M1899" s="317"/>
      <c r="N1899" s="315"/>
      <c r="O1899" s="325"/>
      <c r="P1899" s="471"/>
      <c r="Q1899" s="478"/>
      <c r="R1899" s="470"/>
      <c r="T1899" s="478"/>
    </row>
    <row r="1900" spans="1:20" s="16" customFormat="1" ht="11.1" customHeight="1" x14ac:dyDescent="0.15">
      <c r="A1900" s="247"/>
      <c r="B1900" s="232"/>
      <c r="C1900" s="461" t="s">
        <v>1319</v>
      </c>
      <c r="D1900" s="462"/>
      <c r="E1900" s="24"/>
      <c r="F1900" s="21"/>
      <c r="G1900" s="22"/>
      <c r="H1900" s="2"/>
      <c r="I1900" s="339"/>
      <c r="J1900" s="322"/>
      <c r="K1900" s="245"/>
      <c r="L1900" s="236"/>
      <c r="M1900" s="542"/>
      <c r="N1900" s="543"/>
      <c r="O1900" s="544"/>
      <c r="Q1900" s="478"/>
      <c r="T1900" s="478"/>
    </row>
    <row r="1901" spans="1:20" s="16" customFormat="1" ht="11.1" customHeight="1" x14ac:dyDescent="0.15">
      <c r="A1901" s="358"/>
      <c r="B1901" s="232"/>
      <c r="C1901" s="469" t="s">
        <v>1320</v>
      </c>
      <c r="D1901" s="462"/>
      <c r="E1901" s="24"/>
      <c r="F1901" s="21"/>
      <c r="G1901" s="22"/>
      <c r="H1901" s="830"/>
      <c r="I1901" s="339"/>
      <c r="J1901" s="318"/>
      <c r="K1901" s="24"/>
      <c r="L1901" s="2"/>
      <c r="M1901" s="233"/>
      <c r="N1901" s="24"/>
      <c r="O1901" s="319"/>
      <c r="P1901" s="471"/>
      <c r="Q1901" s="478"/>
      <c r="T1901" s="478"/>
    </row>
    <row r="1902" spans="1:20" s="16" customFormat="1" ht="11.1" customHeight="1" x14ac:dyDescent="0.15">
      <c r="A1902" s="440"/>
      <c r="B1902" s="463" t="s">
        <v>1321</v>
      </c>
      <c r="C1902" s="464" t="s">
        <v>617</v>
      </c>
      <c r="D1902" s="465">
        <v>3.2</v>
      </c>
      <c r="E1902" s="246" t="s">
        <v>1316</v>
      </c>
      <c r="F1902" s="466"/>
      <c r="G1902" s="835"/>
      <c r="H1902" s="239"/>
      <c r="I1902" s="468"/>
      <c r="J1902" s="324">
        <v>3.2</v>
      </c>
      <c r="K1902" s="315" t="s">
        <v>1316</v>
      </c>
      <c r="L1902" s="321"/>
      <c r="M1902" s="244"/>
      <c r="N1902" s="23"/>
      <c r="O1902" s="836"/>
      <c r="P1902" s="471"/>
      <c r="Q1902" s="478"/>
      <c r="R1902" s="471"/>
      <c r="S1902" s="484"/>
      <c r="T1902" s="478"/>
    </row>
    <row r="1903" spans="1:20" s="16" customFormat="1" ht="11.1" customHeight="1" x14ac:dyDescent="0.15">
      <c r="A1903" s="247"/>
      <c r="B1903" s="791"/>
      <c r="C1903" s="461"/>
      <c r="D1903" s="462"/>
      <c r="E1903" s="24"/>
      <c r="F1903" s="21"/>
      <c r="G1903" s="22"/>
      <c r="H1903" s="2"/>
      <c r="I1903" s="339"/>
      <c r="J1903" s="322"/>
      <c r="K1903" s="245"/>
      <c r="L1903" s="236"/>
      <c r="M1903" s="542"/>
      <c r="N1903" s="543"/>
      <c r="O1903" s="544"/>
      <c r="Q1903" s="478"/>
      <c r="T1903" s="478"/>
    </row>
    <row r="1904" spans="1:20" s="16" customFormat="1" ht="11.1" customHeight="1" x14ac:dyDescent="0.15">
      <c r="A1904" s="358"/>
      <c r="B1904" s="551" t="s">
        <v>1321</v>
      </c>
      <c r="C1904" s="469"/>
      <c r="D1904" s="462"/>
      <c r="E1904" s="24"/>
      <c r="F1904" s="21"/>
      <c r="G1904" s="22"/>
      <c r="H1904" s="2"/>
      <c r="I1904" s="339"/>
      <c r="J1904" s="318"/>
      <c r="K1904" s="24"/>
      <c r="L1904" s="2"/>
      <c r="M1904" s="233"/>
      <c r="N1904" s="24"/>
      <c r="O1904" s="319"/>
      <c r="P1904" s="471"/>
      <c r="Q1904" s="478"/>
      <c r="T1904" s="478"/>
    </row>
    <row r="1905" spans="1:20" s="16" customFormat="1" ht="11.1" customHeight="1" x14ac:dyDescent="0.15">
      <c r="A1905" s="440"/>
      <c r="B1905" s="463" t="s">
        <v>1322</v>
      </c>
      <c r="C1905" s="464" t="s">
        <v>1287</v>
      </c>
      <c r="D1905" s="465"/>
      <c r="E1905" s="246"/>
      <c r="F1905" s="466"/>
      <c r="G1905" s="829"/>
      <c r="H1905" s="239"/>
      <c r="I1905" s="468"/>
      <c r="J1905" s="324"/>
      <c r="K1905" s="315"/>
      <c r="L1905" s="831"/>
      <c r="M1905" s="244"/>
      <c r="N1905" s="23"/>
      <c r="O1905" s="836"/>
      <c r="P1905" s="471"/>
      <c r="Q1905" s="478"/>
      <c r="R1905" s="471"/>
      <c r="S1905" s="484"/>
      <c r="T1905" s="478"/>
    </row>
    <row r="1906" spans="1:20" s="16" customFormat="1" ht="11.1" customHeight="1" x14ac:dyDescent="0.15">
      <c r="A1906" s="247"/>
      <c r="B1906" s="232"/>
      <c r="C1906" s="461"/>
      <c r="D1906" s="462"/>
      <c r="E1906" s="24"/>
      <c r="F1906" s="21"/>
      <c r="G1906" s="22"/>
      <c r="H1906" s="2"/>
      <c r="I1906" s="339"/>
      <c r="J1906" s="322"/>
      <c r="K1906" s="245"/>
      <c r="L1906" s="236"/>
      <c r="M1906" s="542"/>
      <c r="N1906" s="543"/>
      <c r="O1906" s="544"/>
      <c r="Q1906" s="478"/>
      <c r="T1906" s="478"/>
    </row>
    <row r="1907" spans="1:20" s="16" customFormat="1" ht="11.1" customHeight="1" x14ac:dyDescent="0.15">
      <c r="A1907" s="358"/>
      <c r="B1907" s="232"/>
      <c r="C1907" s="469" t="s">
        <v>621</v>
      </c>
      <c r="D1907" s="462"/>
      <c r="E1907" s="24"/>
      <c r="F1907" s="21"/>
      <c r="G1907" s="22"/>
      <c r="H1907" s="830"/>
      <c r="I1907" s="339"/>
      <c r="J1907" s="318"/>
      <c r="K1907" s="24"/>
      <c r="L1907" s="2"/>
      <c r="M1907" s="233"/>
      <c r="N1907" s="24"/>
      <c r="O1907" s="319"/>
      <c r="P1907" s="471"/>
      <c r="Q1907" s="478"/>
      <c r="T1907" s="478"/>
    </row>
    <row r="1908" spans="1:20" s="16" customFormat="1" ht="11.1" customHeight="1" x14ac:dyDescent="0.15">
      <c r="A1908" s="440"/>
      <c r="B1908" s="463" t="s">
        <v>620</v>
      </c>
      <c r="C1908" s="464" t="s">
        <v>622</v>
      </c>
      <c r="D1908" s="465">
        <v>6.6</v>
      </c>
      <c r="E1908" s="246" t="s">
        <v>54</v>
      </c>
      <c r="F1908" s="466"/>
      <c r="G1908" s="835"/>
      <c r="H1908" s="239"/>
      <c r="I1908" s="468"/>
      <c r="J1908" s="324">
        <v>6.6</v>
      </c>
      <c r="K1908" s="315" t="s">
        <v>54</v>
      </c>
      <c r="L1908" s="321"/>
      <c r="M1908" s="244"/>
      <c r="N1908" s="23"/>
      <c r="O1908" s="836"/>
      <c r="P1908" s="471"/>
      <c r="Q1908" s="478"/>
      <c r="R1908" s="471"/>
      <c r="S1908" s="484"/>
      <c r="T1908" s="478"/>
    </row>
    <row r="1909" spans="1:20" s="16" customFormat="1" ht="11.1" customHeight="1" x14ac:dyDescent="0.15">
      <c r="A1909" s="247"/>
      <c r="B1909" s="232"/>
      <c r="C1909" s="461"/>
      <c r="D1909" s="462"/>
      <c r="E1909" s="24"/>
      <c r="F1909" s="21"/>
      <c r="G1909" s="22"/>
      <c r="H1909" s="2"/>
      <c r="I1909" s="339"/>
      <c r="J1909" s="322"/>
      <c r="K1909" s="245"/>
      <c r="L1909" s="236"/>
      <c r="M1909" s="542"/>
      <c r="N1909" s="543"/>
      <c r="O1909" s="544"/>
      <c r="Q1909" s="478"/>
      <c r="T1909" s="478"/>
    </row>
    <row r="1910" spans="1:20" s="16" customFormat="1" ht="11.1" customHeight="1" x14ac:dyDescent="0.15">
      <c r="A1910" s="358"/>
      <c r="B1910" s="232"/>
      <c r="C1910" s="469"/>
      <c r="D1910" s="462"/>
      <c r="E1910" s="24"/>
      <c r="F1910" s="21"/>
      <c r="G1910" s="22"/>
      <c r="H1910" s="830"/>
      <c r="I1910" s="339"/>
      <c r="J1910" s="318"/>
      <c r="K1910" s="24"/>
      <c r="L1910" s="2"/>
      <c r="M1910" s="233"/>
      <c r="N1910" s="24"/>
      <c r="O1910" s="319"/>
      <c r="P1910" s="471"/>
      <c r="Q1910" s="478"/>
      <c r="T1910" s="478"/>
    </row>
    <row r="1911" spans="1:20" s="16" customFormat="1" ht="11.1" customHeight="1" x14ac:dyDescent="0.15">
      <c r="A1911" s="440"/>
      <c r="B1911" s="463" t="s">
        <v>1325</v>
      </c>
      <c r="C1911" s="464" t="s">
        <v>626</v>
      </c>
      <c r="D1911" s="465">
        <v>6.8</v>
      </c>
      <c r="E1911" s="246" t="s">
        <v>54</v>
      </c>
      <c r="F1911" s="466"/>
      <c r="G1911" s="835"/>
      <c r="H1911" s="239"/>
      <c r="I1911" s="468"/>
      <c r="J1911" s="324">
        <v>6.8</v>
      </c>
      <c r="K1911" s="315" t="s">
        <v>54</v>
      </c>
      <c r="L1911" s="321"/>
      <c r="M1911" s="244"/>
      <c r="N1911" s="23"/>
      <c r="O1911" s="836"/>
      <c r="P1911" s="471"/>
      <c r="Q1911" s="478"/>
      <c r="R1911" s="471"/>
      <c r="S1911" s="484"/>
      <c r="T1911" s="478"/>
    </row>
    <row r="1912" spans="1:20" s="16" customFormat="1" ht="11.1" customHeight="1" x14ac:dyDescent="0.15">
      <c r="A1912" s="247"/>
      <c r="B1912" s="232"/>
      <c r="C1912" s="461" t="s">
        <v>1341</v>
      </c>
      <c r="D1912" s="462"/>
      <c r="E1912" s="24"/>
      <c r="F1912" s="21"/>
      <c r="G1912" s="22"/>
      <c r="H1912" s="2"/>
      <c r="I1912" s="339"/>
      <c r="J1912" s="322"/>
      <c r="K1912" s="245"/>
      <c r="L1912" s="236"/>
      <c r="M1912" s="234"/>
      <c r="N1912" s="245"/>
      <c r="O1912" s="323"/>
      <c r="Q1912" s="478"/>
      <c r="T1912" s="478"/>
    </row>
    <row r="1913" spans="1:20" s="16" customFormat="1" ht="11.1" customHeight="1" x14ac:dyDescent="0.15">
      <c r="A1913" s="358"/>
      <c r="B1913" s="545" t="s">
        <v>1342</v>
      </c>
      <c r="C1913" s="469" t="s">
        <v>1343</v>
      </c>
      <c r="D1913" s="462"/>
      <c r="E1913" s="24"/>
      <c r="F1913" s="21"/>
      <c r="G1913" s="22"/>
      <c r="H1913" s="830"/>
      <c r="I1913" s="339"/>
      <c r="J1913" s="318"/>
      <c r="K1913" s="24"/>
      <c r="L1913" s="2"/>
      <c r="M1913" s="233"/>
      <c r="N1913" s="24"/>
      <c r="O1913" s="319"/>
      <c r="Q1913" s="478"/>
      <c r="T1913" s="478"/>
    </row>
    <row r="1914" spans="1:20" s="16" customFormat="1" ht="11.1" customHeight="1" x14ac:dyDescent="0.15">
      <c r="A1914" s="440"/>
      <c r="B1914" s="463" t="s">
        <v>1344</v>
      </c>
      <c r="C1914" s="464" t="s">
        <v>1345</v>
      </c>
      <c r="D1914" s="465">
        <v>7.7</v>
      </c>
      <c r="E1914" s="246" t="s">
        <v>54</v>
      </c>
      <c r="F1914" s="466"/>
      <c r="G1914" s="835"/>
      <c r="H1914" s="239"/>
      <c r="I1914" s="468"/>
      <c r="J1914" s="324">
        <v>7.7</v>
      </c>
      <c r="K1914" s="315" t="s">
        <v>54</v>
      </c>
      <c r="L1914" s="321"/>
      <c r="M1914" s="317"/>
      <c r="N1914" s="315"/>
      <c r="O1914" s="325"/>
      <c r="P1914" s="471"/>
      <c r="Q1914" s="478"/>
      <c r="R1914" s="470"/>
      <c r="T1914" s="478"/>
    </row>
    <row r="1915" spans="1:20" s="16" customFormat="1" ht="11.1" customHeight="1" x14ac:dyDescent="0.15">
      <c r="A1915" s="247"/>
      <c r="B1915" s="232"/>
      <c r="C1915" s="461" t="s">
        <v>1607</v>
      </c>
      <c r="D1915" s="462"/>
      <c r="E1915" s="24"/>
      <c r="F1915" s="21"/>
      <c r="G1915" s="22"/>
      <c r="H1915" s="2"/>
      <c r="I1915" s="339"/>
      <c r="J1915" s="322"/>
      <c r="K1915" s="245"/>
      <c r="L1915" s="236"/>
      <c r="M1915" s="234"/>
      <c r="N1915" s="245"/>
      <c r="O1915" s="323"/>
      <c r="Q1915" s="478"/>
      <c r="T1915" s="478"/>
    </row>
    <row r="1916" spans="1:20" s="16" customFormat="1" ht="11.1" customHeight="1" x14ac:dyDescent="0.15">
      <c r="A1916" s="358"/>
      <c r="B1916" s="545"/>
      <c r="C1916" s="469" t="s">
        <v>1608</v>
      </c>
      <c r="D1916" s="462"/>
      <c r="E1916" s="24"/>
      <c r="F1916" s="21"/>
      <c r="G1916" s="22"/>
      <c r="H1916" s="830"/>
      <c r="I1916" s="339"/>
      <c r="J1916" s="318"/>
      <c r="K1916" s="24"/>
      <c r="L1916" s="2"/>
      <c r="M1916" s="233"/>
      <c r="N1916" s="24"/>
      <c r="O1916" s="319"/>
      <c r="Q1916" s="478"/>
      <c r="T1916" s="478"/>
    </row>
    <row r="1917" spans="1:20" s="16" customFormat="1" ht="11.1" customHeight="1" x14ac:dyDescent="0.15">
      <c r="A1917" s="440"/>
      <c r="B1917" s="463" t="s">
        <v>1612</v>
      </c>
      <c r="C1917" s="464" t="s">
        <v>1372</v>
      </c>
      <c r="D1917" s="465">
        <v>1</v>
      </c>
      <c r="E1917" s="246" t="s">
        <v>37</v>
      </c>
      <c r="F1917" s="576"/>
      <c r="G1917" s="835"/>
      <c r="H1917" s="239"/>
      <c r="I1917" s="468"/>
      <c r="J1917" s="324">
        <v>1</v>
      </c>
      <c r="K1917" s="315" t="s">
        <v>44</v>
      </c>
      <c r="L1917" s="321"/>
      <c r="M1917" s="317"/>
      <c r="N1917" s="315"/>
      <c r="O1917" s="325"/>
      <c r="P1917" s="471"/>
      <c r="Q1917" s="478"/>
      <c r="R1917" s="470"/>
      <c r="T1917" s="478"/>
    </row>
    <row r="1918" spans="1:20" s="16" customFormat="1" ht="11.1" customHeight="1" x14ac:dyDescent="0.15">
      <c r="A1918" s="247"/>
      <c r="B1918" s="232"/>
      <c r="C1918" s="461"/>
      <c r="D1918" s="462"/>
      <c r="E1918" s="24"/>
      <c r="F1918" s="21"/>
      <c r="G1918" s="22"/>
      <c r="H1918" s="2"/>
      <c r="I1918" s="339"/>
      <c r="J1918" s="322"/>
      <c r="K1918" s="245"/>
      <c r="L1918" s="236"/>
      <c r="M1918" s="234"/>
      <c r="N1918" s="245"/>
      <c r="O1918" s="323"/>
      <c r="Q1918" s="478"/>
      <c r="T1918" s="478"/>
    </row>
    <row r="1919" spans="1:20" s="16" customFormat="1" ht="11.1" customHeight="1" x14ac:dyDescent="0.15">
      <c r="A1919" s="358"/>
      <c r="B1919" s="545"/>
      <c r="C1919" s="469"/>
      <c r="D1919" s="462"/>
      <c r="E1919" s="24"/>
      <c r="F1919" s="21"/>
      <c r="G1919" s="22"/>
      <c r="H1919" s="830"/>
      <c r="I1919" s="339"/>
      <c r="J1919" s="318"/>
      <c r="K1919" s="24"/>
      <c r="L1919" s="2"/>
      <c r="M1919" s="233"/>
      <c r="N1919" s="24"/>
      <c r="O1919" s="319"/>
      <c r="Q1919" s="478"/>
      <c r="T1919" s="478"/>
    </row>
    <row r="1920" spans="1:20" s="16" customFormat="1" ht="11.1" customHeight="1" x14ac:dyDescent="0.15">
      <c r="A1920" s="440"/>
      <c r="B1920" s="463"/>
      <c r="C1920" s="464"/>
      <c r="D1920" s="465"/>
      <c r="E1920" s="246"/>
      <c r="F1920" s="576"/>
      <c r="G1920" s="835"/>
      <c r="H1920" s="239"/>
      <c r="I1920" s="468"/>
      <c r="J1920" s="324"/>
      <c r="K1920" s="315"/>
      <c r="L1920" s="321"/>
      <c r="M1920" s="317"/>
      <c r="N1920" s="315"/>
      <c r="O1920" s="325"/>
      <c r="P1920" s="471"/>
      <c r="Q1920" s="478"/>
      <c r="R1920" s="470"/>
      <c r="T1920" s="478"/>
    </row>
    <row r="1921" spans="1:20" s="16" customFormat="1" ht="11.1" customHeight="1" x14ac:dyDescent="0.15">
      <c r="A1921" s="247"/>
      <c r="B1921" s="232"/>
      <c r="C1921" s="461"/>
      <c r="D1921" s="462"/>
      <c r="E1921" s="24"/>
      <c r="F1921" s="21"/>
      <c r="G1921" s="22"/>
      <c r="H1921" s="2"/>
      <c r="I1921" s="339"/>
      <c r="J1921" s="322"/>
      <c r="K1921" s="245"/>
      <c r="L1921" s="236"/>
      <c r="M1921" s="542"/>
      <c r="N1921" s="543"/>
      <c r="O1921" s="544"/>
      <c r="Q1921" s="478"/>
      <c r="T1921" s="478"/>
    </row>
    <row r="1922" spans="1:20" s="16" customFormat="1" ht="11.1" customHeight="1" x14ac:dyDescent="0.15">
      <c r="A1922" s="358"/>
      <c r="B1922" s="232"/>
      <c r="C1922" s="461"/>
      <c r="D1922" s="462"/>
      <c r="E1922" s="24"/>
      <c r="F1922" s="21"/>
      <c r="G1922" s="22"/>
      <c r="H1922" s="830"/>
      <c r="I1922" s="339"/>
      <c r="J1922" s="318"/>
      <c r="K1922" s="24"/>
      <c r="L1922" s="2"/>
      <c r="M1922" s="233"/>
      <c r="N1922" s="24"/>
      <c r="O1922" s="319"/>
      <c r="Q1922" s="478"/>
      <c r="T1922" s="478"/>
    </row>
    <row r="1923" spans="1:20" s="16" customFormat="1" ht="11.1" customHeight="1" x14ac:dyDescent="0.15">
      <c r="A1923" s="440"/>
      <c r="B1923" s="463"/>
      <c r="C1923" s="474"/>
      <c r="D1923" s="465"/>
      <c r="E1923" s="246"/>
      <c r="F1923" s="466"/>
      <c r="G1923" s="835"/>
      <c r="H1923" s="239"/>
      <c r="I1923" s="468"/>
      <c r="J1923" s="324"/>
      <c r="K1923" s="315"/>
      <c r="L1923" s="321"/>
      <c r="M1923" s="244"/>
      <c r="N1923" s="23"/>
      <c r="O1923" s="321"/>
      <c r="Q1923" s="478"/>
      <c r="T1923" s="478"/>
    </row>
    <row r="1924" spans="1:20" s="16" customFormat="1" ht="11.1" customHeight="1" x14ac:dyDescent="0.15">
      <c r="A1924" s="247"/>
      <c r="B1924" s="232"/>
      <c r="C1924" s="461"/>
      <c r="D1924" s="462"/>
      <c r="E1924" s="24"/>
      <c r="F1924" s="21"/>
      <c r="G1924" s="22"/>
      <c r="H1924" s="2"/>
      <c r="I1924" s="339"/>
      <c r="J1924" s="322"/>
      <c r="K1924" s="245"/>
      <c r="L1924" s="236"/>
      <c r="M1924" s="542"/>
      <c r="N1924" s="543"/>
      <c r="O1924" s="544"/>
      <c r="Q1924" s="478"/>
      <c r="T1924" s="478"/>
    </row>
    <row r="1925" spans="1:20" s="16" customFormat="1" ht="11.1" customHeight="1" x14ac:dyDescent="0.15">
      <c r="A1925" s="358"/>
      <c r="B1925" s="232"/>
      <c r="C1925" s="461"/>
      <c r="D1925" s="462"/>
      <c r="E1925" s="24"/>
      <c r="F1925" s="21"/>
      <c r="G1925" s="22"/>
      <c r="H1925" s="830"/>
      <c r="I1925" s="339"/>
      <c r="J1925" s="318"/>
      <c r="K1925" s="24"/>
      <c r="L1925" s="2"/>
      <c r="M1925" s="233"/>
      <c r="N1925" s="24"/>
      <c r="O1925" s="319"/>
      <c r="Q1925" s="478"/>
      <c r="T1925" s="478"/>
    </row>
    <row r="1926" spans="1:20" s="16" customFormat="1" ht="11.1" customHeight="1" x14ac:dyDescent="0.15">
      <c r="A1926" s="440"/>
      <c r="B1926" s="463"/>
      <c r="C1926" s="464"/>
      <c r="D1926" s="465"/>
      <c r="E1926" s="246"/>
      <c r="F1926" s="466"/>
      <c r="G1926" s="835"/>
      <c r="H1926" s="239"/>
      <c r="I1926" s="468"/>
      <c r="J1926" s="324"/>
      <c r="K1926" s="315"/>
      <c r="L1926" s="321"/>
      <c r="M1926" s="244"/>
      <c r="N1926" s="23"/>
      <c r="O1926" s="321"/>
      <c r="Q1926" s="478"/>
      <c r="T1926" s="478"/>
    </row>
    <row r="1927" spans="1:20" s="16" customFormat="1" ht="11.1" customHeight="1" x14ac:dyDescent="0.15">
      <c r="A1927" s="247"/>
      <c r="B1927" s="232"/>
      <c r="C1927" s="461"/>
      <c r="D1927" s="462"/>
      <c r="E1927" s="24"/>
      <c r="F1927" s="21"/>
      <c r="G1927" s="22"/>
      <c r="H1927" s="2"/>
      <c r="I1927" s="339"/>
      <c r="J1927" s="322"/>
      <c r="K1927" s="245"/>
      <c r="L1927" s="236"/>
      <c r="M1927" s="542"/>
      <c r="N1927" s="543"/>
      <c r="O1927" s="544"/>
      <c r="Q1927" s="478"/>
      <c r="T1927" s="478"/>
    </row>
    <row r="1928" spans="1:20" s="16" customFormat="1" ht="11.1" customHeight="1" x14ac:dyDescent="0.15">
      <c r="A1928" s="358"/>
      <c r="B1928" s="232"/>
      <c r="C1928" s="461"/>
      <c r="D1928" s="462"/>
      <c r="E1928" s="24"/>
      <c r="F1928" s="21"/>
      <c r="G1928" s="22"/>
      <c r="H1928" s="830"/>
      <c r="I1928" s="339"/>
      <c r="J1928" s="318"/>
      <c r="K1928" s="24"/>
      <c r="L1928" s="2"/>
      <c r="M1928" s="233"/>
      <c r="N1928" s="24"/>
      <c r="O1928" s="319"/>
      <c r="Q1928" s="478"/>
      <c r="T1928" s="478"/>
    </row>
    <row r="1929" spans="1:20" s="16" customFormat="1" ht="11.1" customHeight="1" x14ac:dyDescent="0.15">
      <c r="A1929" s="440"/>
      <c r="B1929" s="463"/>
      <c r="C1929" s="464"/>
      <c r="D1929" s="465"/>
      <c r="E1929" s="246"/>
      <c r="F1929" s="834"/>
      <c r="G1929" s="835"/>
      <c r="H1929" s="239"/>
      <c r="I1929" s="468"/>
      <c r="J1929" s="324"/>
      <c r="K1929" s="315"/>
      <c r="L1929" s="321"/>
      <c r="M1929" s="244"/>
      <c r="N1929" s="23"/>
      <c r="O1929" s="321"/>
      <c r="Q1929" s="478"/>
      <c r="T1929" s="478"/>
    </row>
    <row r="1930" spans="1:20" s="16" customFormat="1" ht="11.1" customHeight="1" x14ac:dyDescent="0.15">
      <c r="A1930" s="247"/>
      <c r="B1930" s="232"/>
      <c r="C1930" s="461"/>
      <c r="D1930" s="462"/>
      <c r="E1930" s="24"/>
      <c r="F1930" s="21"/>
      <c r="G1930" s="22"/>
      <c r="H1930" s="2"/>
      <c r="I1930" s="339"/>
      <c r="J1930" s="322"/>
      <c r="K1930" s="245"/>
      <c r="L1930" s="236"/>
      <c r="M1930" s="234"/>
      <c r="N1930" s="235"/>
      <c r="O1930" s="323"/>
      <c r="Q1930" s="478"/>
      <c r="T1930" s="478"/>
    </row>
    <row r="1931" spans="1:20" s="16" customFormat="1" ht="11.1" customHeight="1" x14ac:dyDescent="0.15">
      <c r="A1931" s="358"/>
      <c r="B1931" s="232"/>
      <c r="C1931" s="469"/>
      <c r="D1931" s="462"/>
      <c r="E1931" s="24"/>
      <c r="F1931" s="21"/>
      <c r="G1931" s="22"/>
      <c r="H1931" s="830"/>
      <c r="I1931" s="339"/>
      <c r="J1931" s="318"/>
      <c r="K1931" s="24"/>
      <c r="L1931" s="2"/>
      <c r="M1931" s="233"/>
      <c r="N1931" s="232"/>
      <c r="O1931" s="319"/>
      <c r="Q1931" s="478"/>
      <c r="T1931" s="478"/>
    </row>
    <row r="1932" spans="1:20" s="16" customFormat="1" ht="11.1" customHeight="1" x14ac:dyDescent="0.15">
      <c r="A1932" s="440"/>
      <c r="B1932" s="463"/>
      <c r="C1932" s="464"/>
      <c r="D1932" s="465"/>
      <c r="E1932" s="246"/>
      <c r="F1932" s="466"/>
      <c r="G1932" s="835"/>
      <c r="H1932" s="239"/>
      <c r="I1932" s="468"/>
      <c r="J1932" s="324"/>
      <c r="K1932" s="315"/>
      <c r="L1932" s="321"/>
      <c r="M1932" s="237"/>
      <c r="N1932" s="238"/>
      <c r="O1932" s="330"/>
      <c r="Q1932" s="478"/>
      <c r="T1932" s="478"/>
    </row>
    <row r="1933" spans="1:20" s="16" customFormat="1" ht="11.1" customHeight="1" x14ac:dyDescent="0.15">
      <c r="A1933" s="247"/>
      <c r="B1933" s="232"/>
      <c r="C1933" s="461"/>
      <c r="D1933" s="462"/>
      <c r="E1933" s="24"/>
      <c r="F1933" s="21"/>
      <c r="G1933" s="22"/>
      <c r="H1933" s="2"/>
      <c r="I1933" s="339"/>
      <c r="J1933" s="322"/>
      <c r="K1933" s="245"/>
      <c r="L1933" s="236"/>
      <c r="M1933" s="234"/>
      <c r="N1933" s="235"/>
      <c r="O1933" s="323"/>
      <c r="Q1933" s="478"/>
      <c r="T1933" s="478"/>
    </row>
    <row r="1934" spans="1:20" s="16" customFormat="1" ht="11.1" customHeight="1" x14ac:dyDescent="0.15">
      <c r="A1934" s="358"/>
      <c r="B1934" s="232"/>
      <c r="C1934" s="469"/>
      <c r="D1934" s="462"/>
      <c r="E1934" s="24"/>
      <c r="F1934" s="21"/>
      <c r="G1934" s="22"/>
      <c r="H1934" s="830"/>
      <c r="I1934" s="339"/>
      <c r="J1934" s="318"/>
      <c r="K1934" s="24"/>
      <c r="L1934" s="2"/>
      <c r="M1934" s="233"/>
      <c r="N1934" s="232"/>
      <c r="O1934" s="319"/>
      <c r="Q1934" s="478"/>
      <c r="T1934" s="478"/>
    </row>
    <row r="1935" spans="1:20" s="16" customFormat="1" ht="11.1" customHeight="1" x14ac:dyDescent="0.15">
      <c r="A1935" s="440"/>
      <c r="B1935" s="463"/>
      <c r="C1935" s="464"/>
      <c r="D1935" s="465"/>
      <c r="E1935" s="246"/>
      <c r="F1935" s="466"/>
      <c r="G1935" s="835"/>
      <c r="H1935" s="239"/>
      <c r="I1935" s="468"/>
      <c r="J1935" s="324"/>
      <c r="K1935" s="315"/>
      <c r="L1935" s="321"/>
      <c r="M1935" s="237"/>
      <c r="N1935" s="238"/>
      <c r="O1935" s="330"/>
      <c r="Q1935" s="478"/>
      <c r="T1935" s="478"/>
    </row>
    <row r="1936" spans="1:20" s="16" customFormat="1" ht="11.1" customHeight="1" x14ac:dyDescent="0.15">
      <c r="A1936" s="247"/>
      <c r="B1936" s="791"/>
      <c r="C1936" s="461"/>
      <c r="D1936" s="462"/>
      <c r="E1936" s="24"/>
      <c r="F1936" s="21"/>
      <c r="G1936" s="22"/>
      <c r="H1936" s="2"/>
      <c r="I1936" s="339"/>
      <c r="J1936" s="322"/>
      <c r="K1936" s="245"/>
      <c r="L1936" s="236"/>
      <c r="M1936" s="234"/>
      <c r="N1936" s="235"/>
      <c r="O1936" s="323"/>
      <c r="Q1936" s="478"/>
      <c r="T1936" s="478"/>
    </row>
    <row r="1937" spans="1:20" s="16" customFormat="1" ht="11.1" customHeight="1" x14ac:dyDescent="0.15">
      <c r="A1937" s="358"/>
      <c r="B1937" s="445"/>
      <c r="C1937" s="443"/>
      <c r="D1937" s="435"/>
      <c r="E1937" s="387"/>
      <c r="F1937" s="388"/>
      <c r="G1937" s="389"/>
      <c r="H1937" s="390"/>
      <c r="I1937" s="391"/>
      <c r="J1937" s="427"/>
      <c r="K1937" s="387"/>
      <c r="L1937" s="389"/>
      <c r="M1937" s="398"/>
      <c r="N1937" s="359"/>
      <c r="O1937" s="482"/>
      <c r="Q1937" s="478"/>
      <c r="T1937" s="478"/>
    </row>
    <row r="1938" spans="1:20" s="16" customFormat="1" ht="11.1" customHeight="1" x14ac:dyDescent="0.15">
      <c r="A1938" s="440"/>
      <c r="B1938" s="463"/>
      <c r="C1938" s="464"/>
      <c r="D1938" s="465"/>
      <c r="E1938" s="246"/>
      <c r="F1938" s="466"/>
      <c r="G1938" s="835"/>
      <c r="H1938" s="239"/>
      <c r="I1938" s="468"/>
      <c r="J1938" s="324"/>
      <c r="K1938" s="315"/>
      <c r="L1938" s="836"/>
      <c r="M1938" s="237"/>
      <c r="N1938" s="238"/>
      <c r="O1938" s="330"/>
      <c r="Q1938" s="478"/>
      <c r="T1938" s="478"/>
    </row>
    <row r="1939" spans="1:20" s="16" customFormat="1" ht="11.1" customHeight="1" x14ac:dyDescent="0.15">
      <c r="A1939" s="441"/>
      <c r="B1939" s="442"/>
      <c r="C1939" s="443"/>
      <c r="D1939" s="435"/>
      <c r="E1939" s="387"/>
      <c r="F1939" s="388"/>
      <c r="G1939" s="389"/>
      <c r="H1939" s="444"/>
      <c r="I1939" s="391"/>
      <c r="J1939" s="427"/>
      <c r="K1939" s="387"/>
      <c r="L1939" s="390"/>
      <c r="M1939" s="398"/>
      <c r="N1939" s="359"/>
      <c r="O1939" s="399"/>
      <c r="Q1939" s="478"/>
      <c r="T1939" s="478"/>
    </row>
    <row r="1940" spans="1:20" s="16" customFormat="1" ht="11.1" customHeight="1" x14ac:dyDescent="0.15">
      <c r="A1940" s="247"/>
      <c r="B1940" s="445"/>
      <c r="C1940" s="443"/>
      <c r="D1940" s="435"/>
      <c r="E1940" s="387"/>
      <c r="F1940" s="388"/>
      <c r="G1940" s="389"/>
      <c r="H1940" s="390"/>
      <c r="I1940" s="391"/>
      <c r="J1940" s="427"/>
      <c r="K1940" s="387"/>
      <c r="L1940" s="389"/>
      <c r="M1940" s="398"/>
      <c r="N1940" s="359"/>
      <c r="O1940" s="482"/>
      <c r="P1940" s="478">
        <v>0</v>
      </c>
      <c r="Q1940" s="478"/>
      <c r="T1940" s="478"/>
    </row>
    <row r="1941" spans="1:20" s="16" customFormat="1" ht="11.1" customHeight="1" x14ac:dyDescent="0.15">
      <c r="A1941" s="448"/>
      <c r="B1941" s="449"/>
      <c r="C1941" s="450"/>
      <c r="D1941" s="451"/>
      <c r="E1941" s="452"/>
      <c r="F1941" s="453"/>
      <c r="G1941" s="454"/>
      <c r="H1941" s="455"/>
      <c r="I1941" s="456"/>
      <c r="J1941" s="457"/>
      <c r="K1941" s="452"/>
      <c r="L1941" s="455"/>
      <c r="M1941" s="458"/>
      <c r="N1941" s="459"/>
      <c r="O1941" s="460"/>
      <c r="Q1941" s="478"/>
      <c r="T1941" s="478"/>
    </row>
  </sheetData>
  <mergeCells count="375">
    <mergeCell ref="H1641:I1641"/>
    <mergeCell ref="A1688:O1688"/>
    <mergeCell ref="A1690:A1692"/>
    <mergeCell ref="B1690:B1692"/>
    <mergeCell ref="C1690:C1692"/>
    <mergeCell ref="D1690:I1691"/>
    <mergeCell ref="J1690:L1691"/>
    <mergeCell ref="M1690:O1691"/>
    <mergeCell ref="H1692:I1692"/>
    <mergeCell ref="A1894:A1896"/>
    <mergeCell ref="B1894:B1896"/>
    <mergeCell ref="C1894:C1896"/>
    <mergeCell ref="D1894:I1895"/>
    <mergeCell ref="J1894:L1895"/>
    <mergeCell ref="M1894:O1895"/>
    <mergeCell ref="H1896:I1896"/>
    <mergeCell ref="A1841:O1841"/>
    <mergeCell ref="A1843:A1845"/>
    <mergeCell ref="B1843:B1845"/>
    <mergeCell ref="C1843:C1845"/>
    <mergeCell ref="D1843:I1844"/>
    <mergeCell ref="J1843:L1844"/>
    <mergeCell ref="M1843:O1844"/>
    <mergeCell ref="H1845:I1845"/>
    <mergeCell ref="A1892:O1892"/>
    <mergeCell ref="A1741:A1743"/>
    <mergeCell ref="B1741:B1743"/>
    <mergeCell ref="C1741:C1743"/>
    <mergeCell ref="D1741:I1742"/>
    <mergeCell ref="J1741:L1742"/>
    <mergeCell ref="M1741:O1742"/>
    <mergeCell ref="H1743:I1743"/>
    <mergeCell ref="A1790:O1790"/>
    <mergeCell ref="A1792:A1794"/>
    <mergeCell ref="B1792:B1794"/>
    <mergeCell ref="C1792:C1794"/>
    <mergeCell ref="D1792:I1793"/>
    <mergeCell ref="J1792:L1793"/>
    <mergeCell ref="M1792:O1793"/>
    <mergeCell ref="H1794:I1794"/>
    <mergeCell ref="A1535:O1535"/>
    <mergeCell ref="A1537:A1539"/>
    <mergeCell ref="B1537:B1539"/>
    <mergeCell ref="C1537:C1539"/>
    <mergeCell ref="D1537:I1538"/>
    <mergeCell ref="J1537:L1538"/>
    <mergeCell ref="M1537:O1538"/>
    <mergeCell ref="H1539:I1539"/>
    <mergeCell ref="A1739:O1739"/>
    <mergeCell ref="A1586:O1586"/>
    <mergeCell ref="A1588:A1590"/>
    <mergeCell ref="B1588:B1590"/>
    <mergeCell ref="C1588:C1590"/>
    <mergeCell ref="D1588:I1589"/>
    <mergeCell ref="J1588:L1589"/>
    <mergeCell ref="M1588:O1589"/>
    <mergeCell ref="H1590:I1590"/>
    <mergeCell ref="A1637:O1637"/>
    <mergeCell ref="A1639:A1641"/>
    <mergeCell ref="B1639:B1641"/>
    <mergeCell ref="C1639:C1641"/>
    <mergeCell ref="D1639:I1640"/>
    <mergeCell ref="J1639:L1640"/>
    <mergeCell ref="M1639:O1640"/>
    <mergeCell ref="A1435:A1437"/>
    <mergeCell ref="B1435:B1437"/>
    <mergeCell ref="C1435:C1437"/>
    <mergeCell ref="D1435:I1436"/>
    <mergeCell ref="J1435:L1436"/>
    <mergeCell ref="M1435:O1436"/>
    <mergeCell ref="H1437:I1437"/>
    <mergeCell ref="A1484:O1484"/>
    <mergeCell ref="A1486:A1488"/>
    <mergeCell ref="B1486:B1488"/>
    <mergeCell ref="C1486:C1488"/>
    <mergeCell ref="D1486:I1487"/>
    <mergeCell ref="J1486:L1487"/>
    <mergeCell ref="M1486:O1487"/>
    <mergeCell ref="H1488:I1488"/>
    <mergeCell ref="A1382:O1382"/>
    <mergeCell ref="A1384:A1386"/>
    <mergeCell ref="B1384:B1386"/>
    <mergeCell ref="C1384:C1386"/>
    <mergeCell ref="D1384:I1385"/>
    <mergeCell ref="J1384:L1385"/>
    <mergeCell ref="M1384:O1385"/>
    <mergeCell ref="H1386:I1386"/>
    <mergeCell ref="A1433:O1433"/>
    <mergeCell ref="A1282:A1284"/>
    <mergeCell ref="B1282:B1284"/>
    <mergeCell ref="C1282:C1284"/>
    <mergeCell ref="D1282:I1283"/>
    <mergeCell ref="J1282:L1283"/>
    <mergeCell ref="M1282:O1283"/>
    <mergeCell ref="H1284:I1284"/>
    <mergeCell ref="A1331:O1331"/>
    <mergeCell ref="A1333:A1335"/>
    <mergeCell ref="B1333:B1335"/>
    <mergeCell ref="C1333:C1335"/>
    <mergeCell ref="D1333:I1334"/>
    <mergeCell ref="J1333:L1334"/>
    <mergeCell ref="M1333:O1334"/>
    <mergeCell ref="H1335:I1335"/>
    <mergeCell ref="A1229:O1229"/>
    <mergeCell ref="A1231:A1233"/>
    <mergeCell ref="B1231:B1233"/>
    <mergeCell ref="C1231:C1233"/>
    <mergeCell ref="D1231:I1232"/>
    <mergeCell ref="J1231:L1232"/>
    <mergeCell ref="M1231:O1232"/>
    <mergeCell ref="H1233:I1233"/>
    <mergeCell ref="A1280:O1280"/>
    <mergeCell ref="U190:U192"/>
    <mergeCell ref="U193:U195"/>
    <mergeCell ref="U196:U198"/>
    <mergeCell ref="U199:U201"/>
    <mergeCell ref="U202:U204"/>
    <mergeCell ref="U163:U165"/>
    <mergeCell ref="U166:U168"/>
    <mergeCell ref="U169:U171"/>
    <mergeCell ref="U172:U174"/>
    <mergeCell ref="U175:U177"/>
    <mergeCell ref="U178:U180"/>
    <mergeCell ref="U181:U183"/>
    <mergeCell ref="U184:U186"/>
    <mergeCell ref="U187:U189"/>
    <mergeCell ref="A155:O155"/>
    <mergeCell ref="A157:A159"/>
    <mergeCell ref="B157:B159"/>
    <mergeCell ref="C157:C159"/>
    <mergeCell ref="D157:I158"/>
    <mergeCell ref="J157:L158"/>
    <mergeCell ref="M157:O158"/>
    <mergeCell ref="H159:I159"/>
    <mergeCell ref="U160:U162"/>
    <mergeCell ref="A1178:O1178"/>
    <mergeCell ref="A1180:A1182"/>
    <mergeCell ref="B1180:B1182"/>
    <mergeCell ref="C1180:C1182"/>
    <mergeCell ref="D1180:I1181"/>
    <mergeCell ref="J1180:L1181"/>
    <mergeCell ref="M1180:O1181"/>
    <mergeCell ref="H1182:I1182"/>
    <mergeCell ref="A1127:O1127"/>
    <mergeCell ref="A1129:A1131"/>
    <mergeCell ref="B1129:B1131"/>
    <mergeCell ref="C1129:C1131"/>
    <mergeCell ref="D1129:I1130"/>
    <mergeCell ref="J1129:L1130"/>
    <mergeCell ref="M1129:O1130"/>
    <mergeCell ref="H1131:I1131"/>
    <mergeCell ref="A1076:O1076"/>
    <mergeCell ref="A1078:A1080"/>
    <mergeCell ref="B1078:B1080"/>
    <mergeCell ref="C1078:C1080"/>
    <mergeCell ref="D1078:I1079"/>
    <mergeCell ref="J1078:L1079"/>
    <mergeCell ref="M1078:O1079"/>
    <mergeCell ref="H1080:I1080"/>
    <mergeCell ref="U220:U222"/>
    <mergeCell ref="A364:A366"/>
    <mergeCell ref="B364:B366"/>
    <mergeCell ref="C364:C366"/>
    <mergeCell ref="D364:I365"/>
    <mergeCell ref="J364:L365"/>
    <mergeCell ref="M364:O365"/>
    <mergeCell ref="H366:I366"/>
    <mergeCell ref="A313:A315"/>
    <mergeCell ref="B313:B315"/>
    <mergeCell ref="C313:C315"/>
    <mergeCell ref="D313:I314"/>
    <mergeCell ref="J313:L314"/>
    <mergeCell ref="M313:O314"/>
    <mergeCell ref="A464:O464"/>
    <mergeCell ref="A466:A468"/>
    <mergeCell ref="U217:U219"/>
    <mergeCell ref="U241:U243"/>
    <mergeCell ref="U244:U246"/>
    <mergeCell ref="U247:U249"/>
    <mergeCell ref="U250:U252"/>
    <mergeCell ref="U265:U267"/>
    <mergeCell ref="U268:U270"/>
    <mergeCell ref="U223:U225"/>
    <mergeCell ref="A362:O362"/>
    <mergeCell ref="H315:I315"/>
    <mergeCell ref="U316:U318"/>
    <mergeCell ref="U319:U321"/>
    <mergeCell ref="U274:U276"/>
    <mergeCell ref="U271:U273"/>
    <mergeCell ref="U322:U324"/>
    <mergeCell ref="U325:U327"/>
    <mergeCell ref="A262:A264"/>
    <mergeCell ref="B262:B264"/>
    <mergeCell ref="C262:C264"/>
    <mergeCell ref="D262:I263"/>
    <mergeCell ref="J262:L263"/>
    <mergeCell ref="M262:O263"/>
    <mergeCell ref="H264:I264"/>
    <mergeCell ref="A311:O311"/>
    <mergeCell ref="A209:O209"/>
    <mergeCell ref="A211:A213"/>
    <mergeCell ref="B211:B213"/>
    <mergeCell ref="C211:C213"/>
    <mergeCell ref="D211:I212"/>
    <mergeCell ref="J211:L212"/>
    <mergeCell ref="M211:O212"/>
    <mergeCell ref="H213:I213"/>
    <mergeCell ref="A260:O260"/>
    <mergeCell ref="B466:B468"/>
    <mergeCell ref="C466:C468"/>
    <mergeCell ref="D466:I467"/>
    <mergeCell ref="J466:L467"/>
    <mergeCell ref="M466:O467"/>
    <mergeCell ref="H468:I468"/>
    <mergeCell ref="A413:O413"/>
    <mergeCell ref="A415:A417"/>
    <mergeCell ref="B415:B417"/>
    <mergeCell ref="C415:C417"/>
    <mergeCell ref="D415:I416"/>
    <mergeCell ref="J415:L416"/>
    <mergeCell ref="M415:O416"/>
    <mergeCell ref="H417:I417"/>
    <mergeCell ref="A566:O566"/>
    <mergeCell ref="A568:A570"/>
    <mergeCell ref="B568:B570"/>
    <mergeCell ref="C568:C570"/>
    <mergeCell ref="D568:I569"/>
    <mergeCell ref="J568:L569"/>
    <mergeCell ref="M568:O569"/>
    <mergeCell ref="H570:I570"/>
    <mergeCell ref="A515:O515"/>
    <mergeCell ref="A517:A519"/>
    <mergeCell ref="B517:B519"/>
    <mergeCell ref="C517:C519"/>
    <mergeCell ref="D517:I518"/>
    <mergeCell ref="J517:L518"/>
    <mergeCell ref="M517:O518"/>
    <mergeCell ref="H519:I519"/>
    <mergeCell ref="A668:O668"/>
    <mergeCell ref="A670:A672"/>
    <mergeCell ref="B670:B672"/>
    <mergeCell ref="C670:C672"/>
    <mergeCell ref="D670:I671"/>
    <mergeCell ref="J670:L671"/>
    <mergeCell ref="M670:O671"/>
    <mergeCell ref="H672:I672"/>
    <mergeCell ref="A617:O617"/>
    <mergeCell ref="A619:A621"/>
    <mergeCell ref="B619:B621"/>
    <mergeCell ref="C619:C621"/>
    <mergeCell ref="D619:I620"/>
    <mergeCell ref="J619:L620"/>
    <mergeCell ref="M619:O620"/>
    <mergeCell ref="H621:I621"/>
    <mergeCell ref="H876:I876"/>
    <mergeCell ref="A925:A927"/>
    <mergeCell ref="B925:B927"/>
    <mergeCell ref="C925:C927"/>
    <mergeCell ref="D925:I926"/>
    <mergeCell ref="H774:I774"/>
    <mergeCell ref="A719:O719"/>
    <mergeCell ref="A721:A723"/>
    <mergeCell ref="B721:B723"/>
    <mergeCell ref="C721:C723"/>
    <mergeCell ref="D721:I722"/>
    <mergeCell ref="J721:L722"/>
    <mergeCell ref="M721:O722"/>
    <mergeCell ref="H723:I723"/>
    <mergeCell ref="A2:O2"/>
    <mergeCell ref="A4:A6"/>
    <mergeCell ref="B4:B6"/>
    <mergeCell ref="C4:C6"/>
    <mergeCell ref="D4:I5"/>
    <mergeCell ref="J4:L5"/>
    <mergeCell ref="M4:O5"/>
    <mergeCell ref="H6:I6"/>
    <mergeCell ref="A923:O923"/>
    <mergeCell ref="A821:O821"/>
    <mergeCell ref="A823:A825"/>
    <mergeCell ref="B823:B825"/>
    <mergeCell ref="C823:C825"/>
    <mergeCell ref="D823:I824"/>
    <mergeCell ref="J823:L824"/>
    <mergeCell ref="M823:O824"/>
    <mergeCell ref="H825:I825"/>
    <mergeCell ref="A770:O770"/>
    <mergeCell ref="A772:A774"/>
    <mergeCell ref="B772:B774"/>
    <mergeCell ref="C772:C774"/>
    <mergeCell ref="D772:I773"/>
    <mergeCell ref="J772:L773"/>
    <mergeCell ref="M772:O773"/>
    <mergeCell ref="A53:O53"/>
    <mergeCell ref="A55:A57"/>
    <mergeCell ref="B55:B57"/>
    <mergeCell ref="C55:C57"/>
    <mergeCell ref="D55:I56"/>
    <mergeCell ref="J55:L56"/>
    <mergeCell ref="M55:O56"/>
    <mergeCell ref="H57:I57"/>
    <mergeCell ref="U10:U12"/>
    <mergeCell ref="U13:U15"/>
    <mergeCell ref="U31:U33"/>
    <mergeCell ref="U34:U36"/>
    <mergeCell ref="U91:U93"/>
    <mergeCell ref="U94:U96"/>
    <mergeCell ref="U97:U99"/>
    <mergeCell ref="U16:U18"/>
    <mergeCell ref="U19:U21"/>
    <mergeCell ref="U22:U24"/>
    <mergeCell ref="U25:U27"/>
    <mergeCell ref="U28:U30"/>
    <mergeCell ref="U58:U60"/>
    <mergeCell ref="U61:U63"/>
    <mergeCell ref="U64:U66"/>
    <mergeCell ref="U67:U69"/>
    <mergeCell ref="U85:U87"/>
    <mergeCell ref="U88:U90"/>
    <mergeCell ref="U37:U39"/>
    <mergeCell ref="U40:U42"/>
    <mergeCell ref="U43:U45"/>
    <mergeCell ref="U70:U72"/>
    <mergeCell ref="U73:U75"/>
    <mergeCell ref="U76:U78"/>
    <mergeCell ref="U79:U81"/>
    <mergeCell ref="U82:U84"/>
    <mergeCell ref="U46:U48"/>
    <mergeCell ref="A104:O104"/>
    <mergeCell ref="A106:A108"/>
    <mergeCell ref="B106:B108"/>
    <mergeCell ref="C106:C108"/>
    <mergeCell ref="D106:I107"/>
    <mergeCell ref="J106:L107"/>
    <mergeCell ref="M106:O107"/>
    <mergeCell ref="H108:I108"/>
    <mergeCell ref="U109:U111"/>
    <mergeCell ref="A974:O974"/>
    <mergeCell ref="U112:U114"/>
    <mergeCell ref="U115:U117"/>
    <mergeCell ref="U118:U120"/>
    <mergeCell ref="U136:U138"/>
    <mergeCell ref="U139:U141"/>
    <mergeCell ref="U142:U144"/>
    <mergeCell ref="U145:U147"/>
    <mergeCell ref="U148:U150"/>
    <mergeCell ref="U121:U123"/>
    <mergeCell ref="U124:U126"/>
    <mergeCell ref="U127:U129"/>
    <mergeCell ref="U130:U132"/>
    <mergeCell ref="U133:U135"/>
    <mergeCell ref="J925:L926"/>
    <mergeCell ref="M925:O926"/>
    <mergeCell ref="H927:I927"/>
    <mergeCell ref="A872:O872"/>
    <mergeCell ref="A874:A876"/>
    <mergeCell ref="B874:B876"/>
    <mergeCell ref="C874:C876"/>
    <mergeCell ref="D874:I875"/>
    <mergeCell ref="J874:L875"/>
    <mergeCell ref="M874:O875"/>
    <mergeCell ref="A1025:O1025"/>
    <mergeCell ref="A1027:A1029"/>
    <mergeCell ref="B1027:B1029"/>
    <mergeCell ref="C1027:C1029"/>
    <mergeCell ref="D1027:I1028"/>
    <mergeCell ref="J1027:L1028"/>
    <mergeCell ref="M1027:O1028"/>
    <mergeCell ref="H1029:I1029"/>
    <mergeCell ref="A976:A978"/>
    <mergeCell ref="B976:B978"/>
    <mergeCell ref="C976:C978"/>
    <mergeCell ref="D976:I977"/>
    <mergeCell ref="J976:L977"/>
    <mergeCell ref="M976:O977"/>
    <mergeCell ref="H978:I978"/>
  </mergeCells>
  <phoneticPr fontId="13"/>
  <printOptions horizontalCentered="1" verticalCentered="1"/>
  <pageMargins left="0" right="0" top="0.59055118110236227" bottom="0" header="0" footer="0"/>
  <rowBreaks count="37" manualBreakCount="37">
    <brk id="51" max="14" man="1"/>
    <brk id="102" max="14" man="1"/>
    <brk id="153" max="14" man="1"/>
    <brk id="207" max="14" man="1"/>
    <brk id="258" max="14" man="1"/>
    <brk id="309" max="14" man="1"/>
    <brk id="360" max="14" man="1"/>
    <brk id="411" max="14" man="1"/>
    <brk id="462" max="14" man="1"/>
    <brk id="513" max="14" man="1"/>
    <brk id="564" max="14" man="1"/>
    <brk id="615" max="14" man="1"/>
    <brk id="666" max="14" man="1"/>
    <brk id="717" max="14" man="1"/>
    <brk id="768" max="14" man="1"/>
    <brk id="819" max="14" man="1"/>
    <brk id="870" max="14" man="1"/>
    <brk id="921" max="14" man="1"/>
    <brk id="972" max="14" man="1"/>
    <brk id="1023" max="14" man="1"/>
    <brk id="1074" max="14" man="1"/>
    <brk id="1125" max="14" man="1"/>
    <brk id="1176" max="14" man="1"/>
    <brk id="1227" max="14" man="1"/>
    <brk id="1278" max="14" man="1"/>
    <brk id="1329" max="14" man="1"/>
    <brk id="1380" max="14" man="1"/>
    <brk id="1431" max="14" man="1"/>
    <brk id="1482" max="14" man="1"/>
    <brk id="1533" max="14" man="1"/>
    <brk id="1584" max="14" man="1"/>
    <brk id="1635" max="14" man="1"/>
    <brk id="1686" max="14" man="1"/>
    <brk id="1737" max="14" man="1"/>
    <brk id="1788" max="14" man="1"/>
    <brk id="1839" max="14" man="1"/>
    <brk id="1890" max="14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BC6EB4-0892-412B-B115-CDEF325AEE73}">
  <sheetPr>
    <tabColor rgb="FF00B0F0"/>
  </sheetPr>
  <dimension ref="A1:AA166"/>
  <sheetViews>
    <sheetView view="pageBreakPreview" topLeftCell="A16" zoomScaleNormal="100" zoomScaleSheetLayoutView="100" workbookViewId="0">
      <selection activeCell="AY35" sqref="AY35"/>
    </sheetView>
  </sheetViews>
  <sheetFormatPr defaultColWidth="6.69921875" defaultRowHeight="17.25" x14ac:dyDescent="0.2"/>
  <cols>
    <col min="1" max="1" width="3.5" style="25" customWidth="1"/>
    <col min="2" max="2" width="5" style="25" customWidth="1"/>
    <col min="3" max="4" width="3.5" style="25" customWidth="1"/>
    <col min="5" max="5" width="1.69921875" style="25" customWidth="1"/>
    <col min="6" max="6" width="3.69921875" style="25" customWidth="1"/>
    <col min="7" max="7" width="0.8984375" style="25" customWidth="1"/>
    <col min="8" max="9" width="12.19921875" style="25" customWidth="1"/>
    <col min="10" max="11" width="0.8984375" style="25" customWidth="1"/>
    <col min="12" max="12" width="14.19921875" style="25" customWidth="1"/>
    <col min="13" max="13" width="0.8984375" style="25" customWidth="1"/>
    <col min="14" max="14" width="4.69921875" style="25" customWidth="1"/>
    <col min="15" max="15" width="0.8984375" style="25" customWidth="1"/>
    <col min="16" max="16" width="14.19921875" style="25" customWidth="1"/>
    <col min="17" max="18" width="0.8984375" style="25" customWidth="1"/>
    <col min="19" max="19" width="14.19921875" style="25" customWidth="1"/>
    <col min="20" max="21" width="0.8984375" style="25" customWidth="1"/>
    <col min="22" max="22" width="12.69921875" style="25" customWidth="1"/>
    <col min="23" max="24" width="0.8984375" style="25" customWidth="1"/>
    <col min="25" max="25" width="3.5" style="25" customWidth="1"/>
    <col min="26" max="26" width="0.8984375" style="25" customWidth="1"/>
    <col min="27" max="27" width="1.69921875" style="25" customWidth="1"/>
    <col min="28" max="16384" width="6.69921875" style="25"/>
  </cols>
  <sheetData>
    <row r="1" spans="1:27" x14ac:dyDescent="0.2">
      <c r="A1" s="28"/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</row>
    <row r="5" spans="1:27" ht="21" x14ac:dyDescent="0.2">
      <c r="D5" s="30"/>
      <c r="I5" s="31"/>
    </row>
    <row r="6" spans="1:27" ht="15" customHeight="1" x14ac:dyDescent="0.2">
      <c r="D6" s="30"/>
      <c r="E6" s="32"/>
      <c r="F6" s="33"/>
      <c r="G6" s="33"/>
      <c r="H6" s="33"/>
      <c r="I6" s="33"/>
      <c r="J6" s="33"/>
      <c r="K6" s="33"/>
      <c r="L6" s="33"/>
      <c r="M6" s="33"/>
      <c r="N6" s="33"/>
      <c r="O6" s="33"/>
      <c r="P6" s="33"/>
      <c r="Q6" s="33"/>
      <c r="R6" s="33"/>
      <c r="S6" s="33"/>
      <c r="T6" s="33"/>
      <c r="U6" s="33"/>
      <c r="V6" s="230"/>
      <c r="W6" s="33"/>
      <c r="X6" s="33"/>
      <c r="Y6" s="33"/>
      <c r="Z6" s="33"/>
      <c r="AA6" s="34"/>
    </row>
    <row r="7" spans="1:27" ht="12" customHeight="1" x14ac:dyDescent="0.2">
      <c r="D7" s="30"/>
      <c r="E7" s="35"/>
      <c r="F7" s="1074" t="s">
        <v>1799</v>
      </c>
      <c r="G7" s="1074"/>
      <c r="H7" s="1074"/>
      <c r="I7" s="1074"/>
      <c r="J7" s="1074"/>
      <c r="K7" s="1074"/>
      <c r="L7" s="1074"/>
      <c r="M7" s="1074"/>
      <c r="N7" s="1074"/>
      <c r="O7" s="1074"/>
      <c r="P7" s="1074"/>
      <c r="Q7" s="1074"/>
      <c r="R7" s="1074"/>
      <c r="S7" s="1074"/>
      <c r="T7" s="1074"/>
      <c r="U7" s="1074"/>
      <c r="V7" s="1074"/>
      <c r="W7" s="1074"/>
      <c r="X7" s="1074"/>
      <c r="Y7" s="1074"/>
      <c r="AA7" s="36"/>
    </row>
    <row r="8" spans="1:27" ht="12" customHeight="1" x14ac:dyDescent="0.2">
      <c r="D8" s="30"/>
      <c r="E8" s="35"/>
      <c r="F8" s="1074"/>
      <c r="G8" s="1074"/>
      <c r="H8" s="1074"/>
      <c r="I8" s="1074"/>
      <c r="J8" s="1074"/>
      <c r="K8" s="1074"/>
      <c r="L8" s="1074"/>
      <c r="M8" s="1074"/>
      <c r="N8" s="1074"/>
      <c r="O8" s="1074"/>
      <c r="P8" s="1074"/>
      <c r="Q8" s="1074"/>
      <c r="R8" s="1074"/>
      <c r="S8" s="1074"/>
      <c r="T8" s="1074"/>
      <c r="U8" s="1074"/>
      <c r="V8" s="1074"/>
      <c r="W8" s="1074"/>
      <c r="X8" s="1074"/>
      <c r="Y8" s="1074"/>
      <c r="AA8" s="36"/>
    </row>
    <row r="9" spans="1:27" ht="6.95" customHeight="1" x14ac:dyDescent="0.2">
      <c r="D9" s="30"/>
      <c r="E9" s="35"/>
      <c r="AA9" s="36"/>
    </row>
    <row r="10" spans="1:27" ht="7.5" customHeight="1" x14ac:dyDescent="0.2">
      <c r="D10" s="30"/>
      <c r="E10" s="35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AA10" s="36"/>
    </row>
    <row r="11" spans="1:27" ht="15" customHeight="1" x14ac:dyDescent="0.2">
      <c r="D11" s="30"/>
      <c r="E11" s="35"/>
      <c r="F11" s="162"/>
      <c r="G11" s="162"/>
      <c r="H11" s="162"/>
      <c r="I11" s="262" t="s">
        <v>585</v>
      </c>
      <c r="J11" s="263"/>
      <c r="K11" s="162"/>
      <c r="L11" s="264" t="s">
        <v>1828</v>
      </c>
      <c r="M11" s="265"/>
      <c r="N11" s="265"/>
      <c r="O11" s="265"/>
      <c r="P11" s="265"/>
      <c r="Q11" s="265"/>
      <c r="R11" s="265"/>
      <c r="S11" s="265"/>
      <c r="T11" s="265"/>
      <c r="U11" s="266"/>
      <c r="V11" s="266"/>
      <c r="W11" s="266"/>
      <c r="X11" s="266"/>
      <c r="Y11" s="266"/>
      <c r="Z11" s="162"/>
      <c r="AA11" s="36"/>
    </row>
    <row r="12" spans="1:27" ht="6.95" customHeight="1" x14ac:dyDescent="0.2">
      <c r="D12" s="30"/>
      <c r="E12" s="35"/>
      <c r="F12" s="162"/>
      <c r="G12" s="162"/>
      <c r="H12" s="162"/>
      <c r="I12" s="267"/>
      <c r="J12" s="268"/>
      <c r="K12" s="269"/>
      <c r="L12" s="270"/>
      <c r="M12" s="162"/>
      <c r="N12" s="162"/>
      <c r="O12" s="162"/>
      <c r="P12" s="162"/>
      <c r="Q12" s="162"/>
      <c r="R12" s="162"/>
      <c r="S12" s="162"/>
      <c r="T12" s="162"/>
      <c r="U12" s="162"/>
      <c r="V12" s="162"/>
      <c r="W12" s="162"/>
      <c r="X12" s="162"/>
      <c r="Y12" s="162"/>
      <c r="Z12" s="162"/>
      <c r="AA12" s="36"/>
    </row>
    <row r="13" spans="1:27" ht="15" customHeight="1" x14ac:dyDescent="0.2">
      <c r="D13" s="30"/>
      <c r="E13" s="35"/>
      <c r="F13" s="162"/>
      <c r="G13" s="162"/>
      <c r="H13" s="162"/>
      <c r="I13" s="262" t="s">
        <v>586</v>
      </c>
      <c r="J13" s="263"/>
      <c r="K13" s="162"/>
      <c r="L13" s="264" t="s">
        <v>1809</v>
      </c>
      <c r="M13" s="265"/>
      <c r="N13" s="265"/>
      <c r="O13" s="265"/>
      <c r="P13" s="265"/>
      <c r="Q13" s="265"/>
      <c r="R13" s="265"/>
      <c r="S13" s="265"/>
      <c r="T13" s="265"/>
      <c r="U13" s="266"/>
      <c r="V13" s="266"/>
      <c r="W13" s="266"/>
      <c r="X13" s="266"/>
      <c r="Y13" s="266"/>
      <c r="Z13" s="162"/>
      <c r="AA13" s="36"/>
    </row>
    <row r="14" spans="1:27" ht="6.95" customHeight="1" x14ac:dyDescent="0.2">
      <c r="D14" s="30"/>
      <c r="E14" s="35"/>
      <c r="F14" s="162"/>
      <c r="G14" s="162"/>
      <c r="H14" s="162"/>
      <c r="I14" s="267"/>
      <c r="J14" s="268"/>
      <c r="K14" s="269"/>
      <c r="L14" s="270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36"/>
    </row>
    <row r="15" spans="1:27" ht="15" customHeight="1" x14ac:dyDescent="0.2">
      <c r="D15" s="30"/>
      <c r="E15" s="35"/>
      <c r="F15" s="162"/>
      <c r="G15" s="162"/>
      <c r="H15" s="162"/>
      <c r="I15" s="262" t="s">
        <v>587</v>
      </c>
      <c r="J15" s="263"/>
      <c r="K15" s="162"/>
      <c r="L15" s="271" t="s">
        <v>1810</v>
      </c>
      <c r="M15" s="272"/>
      <c r="N15" s="272"/>
      <c r="O15" s="272"/>
      <c r="P15" s="272"/>
      <c r="Q15" s="272"/>
      <c r="R15" s="272"/>
      <c r="S15" s="272"/>
      <c r="T15" s="272"/>
      <c r="U15" s="273"/>
      <c r="V15" s="273"/>
      <c r="W15" s="273"/>
      <c r="X15" s="273"/>
      <c r="Y15" s="273"/>
      <c r="Z15" s="162"/>
      <c r="AA15" s="36"/>
    </row>
    <row r="16" spans="1:27" ht="6.95" customHeight="1" x14ac:dyDescent="0.2">
      <c r="D16" s="30"/>
      <c r="E16" s="35"/>
      <c r="F16" s="162"/>
      <c r="G16" s="162"/>
      <c r="H16" s="162"/>
      <c r="I16" s="267"/>
      <c r="J16" s="268"/>
      <c r="K16" s="269"/>
      <c r="L16" s="270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36"/>
    </row>
    <row r="17" spans="4:27" ht="15" customHeight="1" x14ac:dyDescent="0.2">
      <c r="D17" s="30"/>
      <c r="E17" s="35"/>
      <c r="F17" s="1075" t="s">
        <v>584</v>
      </c>
      <c r="G17" s="1075"/>
      <c r="H17" s="1075"/>
      <c r="I17" s="1075"/>
      <c r="J17" s="1075"/>
      <c r="K17" s="1075"/>
      <c r="L17" s="1075"/>
      <c r="M17" s="1075"/>
      <c r="N17" s="1075"/>
      <c r="O17" s="1075"/>
      <c r="P17" s="1075"/>
      <c r="Q17" s="1075"/>
      <c r="R17" s="1075"/>
      <c r="S17" s="1075"/>
      <c r="T17" s="1075"/>
      <c r="U17" s="1075"/>
      <c r="V17" s="1075"/>
      <c r="W17" s="1075"/>
      <c r="X17" s="1075"/>
      <c r="Y17" s="1075"/>
      <c r="Z17" s="1075"/>
      <c r="AA17" s="36"/>
    </row>
    <row r="18" spans="4:27" ht="2.1" customHeight="1" x14ac:dyDescent="0.2">
      <c r="D18" s="30"/>
      <c r="E18" s="35"/>
      <c r="AA18" s="36"/>
    </row>
    <row r="19" spans="4:27" ht="17.100000000000001" customHeight="1" x14ac:dyDescent="0.2">
      <c r="D19" s="30"/>
      <c r="E19" s="35"/>
      <c r="F19" s="1065" t="s">
        <v>580</v>
      </c>
      <c r="G19" s="1067" t="s">
        <v>582</v>
      </c>
      <c r="H19" s="1061"/>
      <c r="I19" s="1061"/>
      <c r="J19" s="1061"/>
      <c r="K19" s="1069" t="s">
        <v>1794</v>
      </c>
      <c r="L19" s="1070"/>
      <c r="M19" s="1079"/>
      <c r="N19" s="1061" t="s">
        <v>588</v>
      </c>
      <c r="O19" s="1081" t="s">
        <v>1792</v>
      </c>
      <c r="P19" s="1072"/>
      <c r="Q19" s="1082"/>
      <c r="R19" s="1085" t="s">
        <v>1793</v>
      </c>
      <c r="S19" s="1072"/>
      <c r="T19" s="1086"/>
      <c r="U19" s="1061" t="s">
        <v>583</v>
      </c>
      <c r="V19" s="1061"/>
      <c r="W19" s="1061"/>
      <c r="X19" s="1061"/>
      <c r="Y19" s="1061"/>
      <c r="Z19" s="1062"/>
      <c r="AA19" s="36"/>
    </row>
    <row r="20" spans="4:27" ht="17.100000000000001" customHeight="1" x14ac:dyDescent="0.2">
      <c r="D20" s="30"/>
      <c r="E20" s="35"/>
      <c r="F20" s="1066"/>
      <c r="G20" s="1068"/>
      <c r="H20" s="1063"/>
      <c r="I20" s="1063"/>
      <c r="J20" s="1063"/>
      <c r="K20" s="1071"/>
      <c r="L20" s="1063"/>
      <c r="M20" s="1080"/>
      <c r="N20" s="1063"/>
      <c r="O20" s="1083"/>
      <c r="P20" s="1073"/>
      <c r="Q20" s="1084"/>
      <c r="R20" s="1087"/>
      <c r="S20" s="1073"/>
      <c r="T20" s="1088"/>
      <c r="U20" s="1063"/>
      <c r="V20" s="1063"/>
      <c r="W20" s="1063"/>
      <c r="X20" s="1063"/>
      <c r="Y20" s="1063"/>
      <c r="Z20" s="1064"/>
      <c r="AA20" s="36"/>
    </row>
    <row r="21" spans="4:27" ht="17.100000000000001" customHeight="1" x14ac:dyDescent="0.2">
      <c r="D21" s="30"/>
      <c r="E21" s="35"/>
      <c r="F21" s="301" t="s">
        <v>1214</v>
      </c>
      <c r="G21" s="247"/>
      <c r="H21" s="1060" t="s">
        <v>2199</v>
      </c>
      <c r="I21" s="1060"/>
      <c r="J21" s="310"/>
      <c r="K21" s="340"/>
      <c r="L21" s="277" t="s">
        <v>1791</v>
      </c>
      <c r="M21" s="342"/>
      <c r="N21" s="314"/>
      <c r="O21" s="349"/>
      <c r="P21" s="277" t="s">
        <v>1791</v>
      </c>
      <c r="Q21" s="254"/>
      <c r="R21" s="255"/>
      <c r="S21" s="277" t="s">
        <v>1791</v>
      </c>
      <c r="T21" s="348"/>
      <c r="U21" s="249"/>
      <c r="V21" s="248"/>
      <c r="W21" s="249"/>
      <c r="X21" s="249"/>
      <c r="Y21" s="248"/>
      <c r="Z21" s="250"/>
      <c r="AA21" s="36"/>
    </row>
    <row r="22" spans="4:27" ht="17.100000000000001" customHeight="1" x14ac:dyDescent="0.2">
      <c r="D22" s="30"/>
      <c r="E22" s="35"/>
      <c r="F22" s="302" t="s">
        <v>1215</v>
      </c>
      <c r="G22" s="251"/>
      <c r="H22" s="1050" t="s">
        <v>733</v>
      </c>
      <c r="I22" s="1050"/>
      <c r="J22" s="311"/>
      <c r="K22" s="341"/>
      <c r="L22" s="277" t="s">
        <v>1791</v>
      </c>
      <c r="M22" s="342"/>
      <c r="N22" s="314"/>
      <c r="O22" s="349"/>
      <c r="P22" s="277" t="s">
        <v>1791</v>
      </c>
      <c r="Q22" s="254"/>
      <c r="R22" s="255"/>
      <c r="S22" s="277" t="s">
        <v>1791</v>
      </c>
      <c r="T22" s="350"/>
      <c r="U22" s="255"/>
      <c r="V22" s="252"/>
      <c r="W22" s="255"/>
      <c r="X22" s="255"/>
      <c r="Y22" s="252"/>
      <c r="Z22" s="256"/>
      <c r="AA22" s="36"/>
    </row>
    <row r="23" spans="4:27" ht="17.100000000000001" customHeight="1" x14ac:dyDescent="0.2">
      <c r="D23" s="30"/>
      <c r="E23" s="35"/>
      <c r="F23" s="302" t="s">
        <v>1216</v>
      </c>
      <c r="G23" s="251"/>
      <c r="H23" s="1050" t="s">
        <v>2215</v>
      </c>
      <c r="I23" s="1050"/>
      <c r="J23" s="311"/>
      <c r="K23" s="341"/>
      <c r="L23" s="277" t="s">
        <v>1791</v>
      </c>
      <c r="M23" s="342"/>
      <c r="N23" s="314"/>
      <c r="O23" s="349"/>
      <c r="P23" s="277" t="s">
        <v>1791</v>
      </c>
      <c r="Q23" s="254"/>
      <c r="R23" s="255"/>
      <c r="S23" s="277" t="s">
        <v>1791</v>
      </c>
      <c r="T23" s="350"/>
      <c r="U23" s="255"/>
      <c r="V23" s="252"/>
      <c r="W23" s="255"/>
      <c r="X23" s="255"/>
      <c r="Y23" s="252"/>
      <c r="Z23" s="256"/>
      <c r="AA23" s="36"/>
    </row>
    <row r="24" spans="4:27" ht="17.100000000000001" customHeight="1" x14ac:dyDescent="0.2">
      <c r="D24" s="30"/>
      <c r="E24" s="35"/>
      <c r="F24" s="302" t="s">
        <v>2197</v>
      </c>
      <c r="G24" s="251"/>
      <c r="H24" s="1050" t="s">
        <v>2198</v>
      </c>
      <c r="I24" s="1050"/>
      <c r="J24" s="311"/>
      <c r="K24" s="341"/>
      <c r="L24" s="277" t="s">
        <v>1791</v>
      </c>
      <c r="M24" s="342"/>
      <c r="N24" s="314"/>
      <c r="O24" s="349"/>
      <c r="P24" s="277" t="s">
        <v>1791</v>
      </c>
      <c r="Q24" s="254"/>
      <c r="R24" s="255"/>
      <c r="S24" s="277" t="s">
        <v>1791</v>
      </c>
      <c r="T24" s="350"/>
      <c r="U24" s="255"/>
      <c r="V24" s="252"/>
      <c r="W24" s="255"/>
      <c r="X24" s="255"/>
      <c r="Y24" s="252"/>
      <c r="Z24" s="256"/>
      <c r="AA24" s="36"/>
    </row>
    <row r="25" spans="4:27" ht="17.100000000000001" customHeight="1" x14ac:dyDescent="0.2">
      <c r="D25" s="30"/>
      <c r="E25" s="35"/>
      <c r="F25" s="302"/>
      <c r="G25" s="251"/>
      <c r="H25" s="1050"/>
      <c r="I25" s="1050"/>
      <c r="J25" s="311"/>
      <c r="K25" s="341"/>
      <c r="L25" s="252"/>
      <c r="M25" s="342"/>
      <c r="N25" s="314"/>
      <c r="O25" s="349"/>
      <c r="P25" s="277"/>
      <c r="Q25" s="254"/>
      <c r="R25" s="255"/>
      <c r="S25" s="277"/>
      <c r="T25" s="350"/>
      <c r="U25" s="255"/>
      <c r="V25" s="252"/>
      <c r="W25" s="255"/>
      <c r="X25" s="255"/>
      <c r="Y25" s="252"/>
      <c r="Z25" s="256"/>
      <c r="AA25" s="36"/>
    </row>
    <row r="26" spans="4:27" ht="17.100000000000001" customHeight="1" x14ac:dyDescent="0.2">
      <c r="D26" s="30"/>
      <c r="E26" s="35"/>
      <c r="F26" s="302"/>
      <c r="G26" s="251"/>
      <c r="H26" s="1050"/>
      <c r="I26" s="1050"/>
      <c r="J26" s="311"/>
      <c r="K26" s="341"/>
      <c r="L26" s="252"/>
      <c r="M26" s="342"/>
      <c r="N26" s="314"/>
      <c r="O26" s="349"/>
      <c r="P26" s="277"/>
      <c r="Q26" s="254"/>
      <c r="R26" s="255"/>
      <c r="S26" s="294"/>
      <c r="T26" s="350"/>
      <c r="U26" s="255"/>
      <c r="V26" s="253"/>
      <c r="W26" s="255"/>
      <c r="X26" s="255"/>
      <c r="Y26" s="252"/>
      <c r="Z26" s="256"/>
      <c r="AA26" s="36"/>
    </row>
    <row r="27" spans="4:27" ht="17.100000000000001" customHeight="1" x14ac:dyDescent="0.2">
      <c r="D27" s="30"/>
      <c r="E27" s="35"/>
      <c r="F27" s="302"/>
      <c r="G27" s="251"/>
      <c r="H27" s="1078"/>
      <c r="I27" s="1078"/>
      <c r="J27" s="311"/>
      <c r="K27" s="341"/>
      <c r="L27" s="252"/>
      <c r="M27" s="342"/>
      <c r="N27" s="314"/>
      <c r="O27" s="349"/>
      <c r="P27" s="277"/>
      <c r="Q27" s="254"/>
      <c r="R27" s="255"/>
      <c r="S27" s="287"/>
      <c r="T27" s="350"/>
      <c r="U27" s="255"/>
      <c r="V27" s="253"/>
      <c r="W27" s="255"/>
      <c r="X27" s="255"/>
      <c r="Y27" s="257"/>
      <c r="Z27" s="256"/>
      <c r="AA27" s="36"/>
    </row>
    <row r="28" spans="4:27" ht="17.100000000000001" customHeight="1" x14ac:dyDescent="0.2">
      <c r="D28" s="30"/>
      <c r="E28" s="35"/>
      <c r="F28" s="302"/>
      <c r="G28" s="251"/>
      <c r="H28" s="1050"/>
      <c r="I28" s="1050"/>
      <c r="J28" s="311"/>
      <c r="K28" s="341"/>
      <c r="L28" s="252"/>
      <c r="M28" s="342"/>
      <c r="N28" s="314"/>
      <c r="O28" s="349"/>
      <c r="P28" s="277"/>
      <c r="Q28" s="254"/>
      <c r="R28" s="255"/>
      <c r="S28" s="277"/>
      <c r="T28" s="350"/>
      <c r="U28" s="255"/>
      <c r="V28" s="252"/>
      <c r="W28" s="255"/>
      <c r="X28" s="255"/>
      <c r="Y28" s="252"/>
      <c r="Z28" s="256"/>
      <c r="AA28" s="36"/>
    </row>
    <row r="29" spans="4:27" ht="17.100000000000001" customHeight="1" x14ac:dyDescent="0.2">
      <c r="D29" s="30"/>
      <c r="E29" s="35"/>
      <c r="F29" s="302"/>
      <c r="G29" s="251"/>
      <c r="H29" s="1050"/>
      <c r="I29" s="1050"/>
      <c r="J29" s="311"/>
      <c r="K29" s="341"/>
      <c r="L29" s="252"/>
      <c r="M29" s="342"/>
      <c r="N29" s="314"/>
      <c r="O29" s="349"/>
      <c r="P29" s="277"/>
      <c r="Q29" s="254"/>
      <c r="R29" s="255"/>
      <c r="S29" s="287"/>
      <c r="T29" s="350"/>
      <c r="U29" s="255"/>
      <c r="V29" s="252"/>
      <c r="W29" s="255"/>
      <c r="X29" s="255"/>
      <c r="Y29" s="252"/>
      <c r="Z29" s="256"/>
      <c r="AA29" s="36"/>
    </row>
    <row r="30" spans="4:27" ht="17.100000000000001" customHeight="1" x14ac:dyDescent="0.2">
      <c r="D30" s="30"/>
      <c r="E30" s="35"/>
      <c r="F30" s="302"/>
      <c r="G30" s="251"/>
      <c r="H30" s="1050"/>
      <c r="I30" s="1050"/>
      <c r="J30" s="311"/>
      <c r="K30" s="341"/>
      <c r="L30" s="252"/>
      <c r="M30" s="342"/>
      <c r="N30" s="314"/>
      <c r="O30" s="349"/>
      <c r="P30" s="277"/>
      <c r="Q30" s="254"/>
      <c r="R30" s="255"/>
      <c r="S30" s="287"/>
      <c r="T30" s="350"/>
      <c r="U30" s="255"/>
      <c r="V30" s="252"/>
      <c r="W30" s="255"/>
      <c r="X30" s="255"/>
      <c r="Y30" s="252"/>
      <c r="Z30" s="256"/>
      <c r="AA30" s="36"/>
    </row>
    <row r="31" spans="4:27" ht="17.100000000000001" customHeight="1" x14ac:dyDescent="0.2">
      <c r="D31" s="30"/>
      <c r="E31" s="35"/>
      <c r="F31" s="302"/>
      <c r="G31" s="251"/>
      <c r="H31" s="1050"/>
      <c r="I31" s="1050"/>
      <c r="J31" s="311"/>
      <c r="K31" s="341"/>
      <c r="L31" s="252"/>
      <c r="M31" s="342"/>
      <c r="N31" s="314"/>
      <c r="O31" s="349"/>
      <c r="P31" s="277"/>
      <c r="Q31" s="254"/>
      <c r="R31" s="255"/>
      <c r="S31" s="287"/>
      <c r="T31" s="350"/>
      <c r="U31" s="255"/>
      <c r="V31" s="252"/>
      <c r="W31" s="255"/>
      <c r="X31" s="255"/>
      <c r="Y31" s="252"/>
      <c r="Z31" s="256"/>
      <c r="AA31" s="36"/>
    </row>
    <row r="32" spans="4:27" ht="17.100000000000001" customHeight="1" x14ac:dyDescent="0.2">
      <c r="D32" s="30"/>
      <c r="E32" s="35"/>
      <c r="F32" s="302"/>
      <c r="G32" s="251"/>
      <c r="H32" s="1050"/>
      <c r="I32" s="1050"/>
      <c r="J32" s="311"/>
      <c r="K32" s="341"/>
      <c r="L32" s="252"/>
      <c r="M32" s="342"/>
      <c r="N32" s="314"/>
      <c r="O32" s="349"/>
      <c r="P32" s="277"/>
      <c r="Q32" s="254"/>
      <c r="R32" s="255"/>
      <c r="S32" s="287"/>
      <c r="T32" s="350"/>
      <c r="U32" s="255"/>
      <c r="V32" s="252"/>
      <c r="W32" s="1058"/>
      <c r="X32" s="1058"/>
      <c r="Y32" s="1058"/>
      <c r="Z32" s="1059"/>
      <c r="AA32" s="36"/>
    </row>
    <row r="33" spans="4:27" ht="17.100000000000001" customHeight="1" x14ac:dyDescent="0.2">
      <c r="D33" s="30"/>
      <c r="E33" s="35"/>
      <c r="F33" s="302"/>
      <c r="G33" s="251"/>
      <c r="H33" s="1050"/>
      <c r="I33" s="1050"/>
      <c r="J33" s="311"/>
      <c r="K33" s="341"/>
      <c r="L33" s="252"/>
      <c r="M33" s="342"/>
      <c r="N33" s="314"/>
      <c r="O33" s="349"/>
      <c r="P33" s="277"/>
      <c r="Q33" s="254"/>
      <c r="R33" s="255"/>
      <c r="S33" s="287"/>
      <c r="T33" s="350"/>
      <c r="U33" s="255"/>
      <c r="V33" s="252"/>
      <c r="W33" s="255"/>
      <c r="X33" s="255"/>
      <c r="Y33" s="252"/>
      <c r="Z33" s="256"/>
      <c r="AA33" s="36"/>
    </row>
    <row r="34" spans="4:27" ht="17.100000000000001" customHeight="1" x14ac:dyDescent="0.2">
      <c r="D34" s="30"/>
      <c r="E34" s="35"/>
      <c r="F34" s="302"/>
      <c r="G34" s="251"/>
      <c r="H34" s="1050"/>
      <c r="I34" s="1050"/>
      <c r="J34" s="311"/>
      <c r="K34" s="341"/>
      <c r="L34" s="252"/>
      <c r="M34" s="342"/>
      <c r="N34" s="314"/>
      <c r="O34" s="351"/>
      <c r="P34" s="277"/>
      <c r="Q34" s="288"/>
      <c r="R34" s="289"/>
      <c r="S34" s="287"/>
      <c r="T34" s="350"/>
      <c r="U34" s="255"/>
      <c r="V34" s="252"/>
      <c r="W34" s="1056"/>
      <c r="X34" s="1056"/>
      <c r="Y34" s="1056"/>
      <c r="Z34" s="1057"/>
      <c r="AA34" s="36"/>
    </row>
    <row r="35" spans="4:27" ht="17.100000000000001" customHeight="1" x14ac:dyDescent="0.2">
      <c r="D35" s="30"/>
      <c r="E35" s="35"/>
      <c r="F35" s="302"/>
      <c r="G35" s="251"/>
      <c r="H35" s="1050"/>
      <c r="I35" s="1050"/>
      <c r="J35" s="311"/>
      <c r="K35" s="341"/>
      <c r="L35" s="259"/>
      <c r="M35" s="342"/>
      <c r="N35" s="314"/>
      <c r="O35" s="351"/>
      <c r="P35" s="277"/>
      <c r="Q35" s="288"/>
      <c r="R35" s="289"/>
      <c r="S35" s="287"/>
      <c r="T35" s="350"/>
      <c r="U35" s="258"/>
      <c r="V35" s="260"/>
      <c r="W35" s="258"/>
      <c r="X35" s="258"/>
      <c r="Y35" s="261"/>
      <c r="Z35" s="256"/>
      <c r="AA35" s="36"/>
    </row>
    <row r="36" spans="4:27" ht="17.100000000000001" customHeight="1" x14ac:dyDescent="0.2">
      <c r="D36" s="30"/>
      <c r="E36" s="35"/>
      <c r="F36" s="302"/>
      <c r="G36" s="251"/>
      <c r="H36" s="1050"/>
      <c r="I36" s="1050"/>
      <c r="J36" s="311"/>
      <c r="K36" s="341"/>
      <c r="L36" s="259"/>
      <c r="M36" s="342"/>
      <c r="N36" s="314"/>
      <c r="O36" s="351"/>
      <c r="P36" s="277"/>
      <c r="Q36" s="288"/>
      <c r="R36" s="289"/>
      <c r="S36" s="287"/>
      <c r="T36" s="350"/>
      <c r="U36" s="258"/>
      <c r="V36" s="260"/>
      <c r="W36" s="258"/>
      <c r="X36" s="258"/>
      <c r="Y36" s="261"/>
      <c r="Z36" s="256"/>
      <c r="AA36" s="36"/>
    </row>
    <row r="37" spans="4:27" ht="17.100000000000001" customHeight="1" x14ac:dyDescent="0.2">
      <c r="D37" s="30"/>
      <c r="E37" s="35"/>
      <c r="F37" s="302"/>
      <c r="G37" s="251"/>
      <c r="H37" s="1050"/>
      <c r="I37" s="1050"/>
      <c r="J37" s="311"/>
      <c r="K37" s="341"/>
      <c r="L37" s="259"/>
      <c r="M37" s="342"/>
      <c r="N37" s="314"/>
      <c r="O37" s="351"/>
      <c r="P37" s="277"/>
      <c r="Q37" s="288"/>
      <c r="R37" s="289"/>
      <c r="S37" s="287"/>
      <c r="T37" s="350"/>
      <c r="U37" s="258"/>
      <c r="V37" s="260"/>
      <c r="W37" s="258"/>
      <c r="X37" s="258"/>
      <c r="Y37" s="261"/>
      <c r="Z37" s="256"/>
      <c r="AA37" s="36"/>
    </row>
    <row r="38" spans="4:27" ht="17.100000000000001" customHeight="1" x14ac:dyDescent="0.2">
      <c r="D38" s="30"/>
      <c r="E38" s="35"/>
      <c r="F38" s="302"/>
      <c r="G38" s="251"/>
      <c r="H38" s="1050"/>
      <c r="I38" s="1050"/>
      <c r="J38" s="311"/>
      <c r="K38" s="341"/>
      <c r="L38" s="259"/>
      <c r="M38" s="342"/>
      <c r="N38" s="314"/>
      <c r="O38" s="351"/>
      <c r="P38" s="277"/>
      <c r="Q38" s="288"/>
      <c r="R38" s="289"/>
      <c r="S38" s="287"/>
      <c r="T38" s="350"/>
      <c r="U38" s="258"/>
      <c r="V38" s="260"/>
      <c r="W38" s="258"/>
      <c r="X38" s="258"/>
      <c r="Y38" s="261"/>
      <c r="Z38" s="256"/>
      <c r="AA38" s="36"/>
    </row>
    <row r="39" spans="4:27" ht="17.100000000000001" customHeight="1" x14ac:dyDescent="0.2">
      <c r="D39" s="30"/>
      <c r="E39" s="35"/>
      <c r="F39" s="302"/>
      <c r="G39" s="251"/>
      <c r="H39" s="1050"/>
      <c r="I39" s="1050"/>
      <c r="J39" s="311"/>
      <c r="K39" s="341"/>
      <c r="L39" s="259"/>
      <c r="M39" s="342"/>
      <c r="N39" s="314"/>
      <c r="O39" s="351"/>
      <c r="P39" s="277"/>
      <c r="Q39" s="288"/>
      <c r="R39" s="289"/>
      <c r="S39" s="287"/>
      <c r="T39" s="350"/>
      <c r="U39" s="258"/>
      <c r="V39" s="260"/>
      <c r="W39" s="258"/>
      <c r="X39" s="258"/>
      <c r="Y39" s="261"/>
      <c r="Z39" s="256"/>
      <c r="AA39" s="36"/>
    </row>
    <row r="40" spans="4:27" ht="17.100000000000001" customHeight="1" x14ac:dyDescent="0.2">
      <c r="D40" s="30"/>
      <c r="E40" s="35"/>
      <c r="F40" s="302"/>
      <c r="G40" s="251"/>
      <c r="H40" s="1050"/>
      <c r="I40" s="1050"/>
      <c r="J40" s="311"/>
      <c r="K40" s="341"/>
      <c r="L40" s="259"/>
      <c r="M40" s="342"/>
      <c r="N40" s="314"/>
      <c r="O40" s="351"/>
      <c r="P40" s="277"/>
      <c r="Q40" s="288"/>
      <c r="R40" s="289"/>
      <c r="S40" s="287"/>
      <c r="T40" s="350"/>
      <c r="U40" s="258"/>
      <c r="V40" s="260"/>
      <c r="W40" s="258"/>
      <c r="X40" s="258"/>
      <c r="Y40" s="261"/>
      <c r="Z40" s="256"/>
      <c r="AA40" s="36"/>
    </row>
    <row r="41" spans="4:27" ht="17.100000000000001" customHeight="1" x14ac:dyDescent="0.2">
      <c r="D41" s="30"/>
      <c r="E41" s="35"/>
      <c r="F41" s="302"/>
      <c r="G41" s="251"/>
      <c r="H41" s="295"/>
      <c r="I41" s="295"/>
      <c r="J41" s="311"/>
      <c r="K41" s="341"/>
      <c r="L41" s="259"/>
      <c r="M41" s="342"/>
      <c r="N41" s="314"/>
      <c r="O41" s="351"/>
      <c r="P41" s="277"/>
      <c r="Q41" s="288"/>
      <c r="R41" s="289"/>
      <c r="S41" s="287"/>
      <c r="T41" s="350"/>
      <c r="U41" s="258"/>
      <c r="V41" s="946"/>
      <c r="W41" s="258"/>
      <c r="X41" s="258"/>
      <c r="Y41" s="945"/>
      <c r="Z41" s="256"/>
      <c r="AA41" s="36"/>
    </row>
    <row r="42" spans="4:27" ht="17.100000000000001" customHeight="1" x14ac:dyDescent="0.2">
      <c r="D42" s="30"/>
      <c r="E42" s="35"/>
      <c r="F42" s="278"/>
      <c r="G42" s="279"/>
      <c r="H42" s="280"/>
      <c r="I42" s="280"/>
      <c r="J42" s="312"/>
      <c r="K42" s="343"/>
      <c r="L42" s="281"/>
      <c r="M42" s="344"/>
      <c r="N42" s="282"/>
      <c r="O42" s="352"/>
      <c r="P42" s="290"/>
      <c r="Q42" s="291"/>
      <c r="R42" s="292"/>
      <c r="S42" s="293"/>
      <c r="T42" s="353"/>
      <c r="U42" s="283"/>
      <c r="V42" s="284"/>
      <c r="W42" s="283"/>
      <c r="X42" s="283"/>
      <c r="Y42" s="285"/>
      <c r="Z42" s="286"/>
      <c r="AA42" s="36"/>
    </row>
    <row r="43" spans="4:27" ht="17.100000000000001" customHeight="1" x14ac:dyDescent="0.2">
      <c r="D43" s="30"/>
      <c r="E43" s="35"/>
      <c r="F43" s="303"/>
      <c r="G43" s="304"/>
      <c r="H43" s="1053"/>
      <c r="I43" s="1053"/>
      <c r="J43" s="313"/>
      <c r="K43" s="345"/>
      <c r="L43" s="346"/>
      <c r="M43" s="347"/>
      <c r="N43" s="305"/>
      <c r="O43" s="354"/>
      <c r="P43" s="346"/>
      <c r="Q43" s="355"/>
      <c r="R43" s="356"/>
      <c r="S43" s="346"/>
      <c r="T43" s="357"/>
      <c r="U43" s="306"/>
      <c r="V43" s="307"/>
      <c r="W43" s="306"/>
      <c r="X43" s="306"/>
      <c r="Y43" s="308"/>
      <c r="Z43" s="309"/>
      <c r="AA43" s="36"/>
    </row>
    <row r="44" spans="4:27" ht="15" customHeight="1" x14ac:dyDescent="0.2">
      <c r="D44" s="30"/>
      <c r="E44" s="83"/>
      <c r="F44" s="84"/>
      <c r="G44" s="84"/>
      <c r="H44" s="84"/>
      <c r="I44" s="85"/>
      <c r="J44" s="85"/>
      <c r="K44" s="86"/>
      <c r="L44" s="87"/>
      <c r="M44" s="87"/>
      <c r="N44" s="87"/>
      <c r="O44" s="86"/>
      <c r="P44" s="86"/>
      <c r="Q44" s="86"/>
      <c r="R44" s="86"/>
      <c r="S44" s="86"/>
      <c r="T44" s="86"/>
      <c r="U44" s="88"/>
      <c r="V44" s="88"/>
      <c r="W44" s="88"/>
      <c r="X44" s="88"/>
      <c r="Y44" s="88"/>
      <c r="Z44" s="88"/>
      <c r="AA44" s="89"/>
    </row>
    <row r="45" spans="4:27" x14ac:dyDescent="0.2">
      <c r="V45" s="1076"/>
      <c r="W45" s="1077"/>
      <c r="X45" s="1077"/>
      <c r="Y45" s="1077"/>
    </row>
    <row r="46" spans="4:27" ht="15" customHeight="1" x14ac:dyDescent="0.2">
      <c r="D46" s="30"/>
      <c r="L46" s="90"/>
    </row>
    <row r="47" spans="4:27" ht="15" customHeight="1" x14ac:dyDescent="0.2">
      <c r="D47" s="30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</row>
    <row r="48" spans="4:27" ht="15" customHeight="1" x14ac:dyDescent="0.2">
      <c r="D48" s="30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</row>
    <row r="49" spans="4:20" ht="15" customHeight="1" x14ac:dyDescent="0.2">
      <c r="D49" s="30"/>
    </row>
    <row r="50" spans="4:20" ht="15" customHeight="1" x14ac:dyDescent="0.2">
      <c r="D50" s="30"/>
    </row>
    <row r="51" spans="4:20" ht="15" customHeight="1" x14ac:dyDescent="0.2">
      <c r="D51" s="30"/>
      <c r="I51" s="38"/>
      <c r="J51" s="39"/>
      <c r="L51" s="92"/>
    </row>
    <row r="52" spans="4:20" ht="15" customHeight="1" x14ac:dyDescent="0.2">
      <c r="D52" s="30"/>
      <c r="I52" s="38"/>
      <c r="J52" s="39"/>
      <c r="L52" s="42"/>
    </row>
    <row r="53" spans="4:20" ht="15" customHeight="1" x14ac:dyDescent="0.2">
      <c r="D53" s="30"/>
      <c r="I53" s="38"/>
      <c r="J53" s="39"/>
      <c r="L53" s="42"/>
    </row>
    <row r="54" spans="4:20" ht="15" customHeight="1" x14ac:dyDescent="0.2">
      <c r="D54" s="30"/>
      <c r="I54" s="38"/>
      <c r="J54" s="39"/>
      <c r="L54" s="42"/>
    </row>
    <row r="55" spans="4:20" ht="15" customHeight="1" x14ac:dyDescent="0.2">
      <c r="D55" s="30"/>
      <c r="I55" s="38"/>
      <c r="J55" s="39"/>
      <c r="L55" s="93"/>
    </row>
    <row r="56" spans="4:20" ht="15" customHeight="1" x14ac:dyDescent="0.2">
      <c r="D56" s="30"/>
      <c r="I56" s="38"/>
      <c r="J56" s="39"/>
      <c r="L56" s="42"/>
    </row>
    <row r="57" spans="4:20" ht="15" customHeight="1" x14ac:dyDescent="0.2">
      <c r="D57" s="30"/>
      <c r="I57" s="38"/>
      <c r="J57" s="39"/>
      <c r="K57" s="43"/>
      <c r="L57" s="94"/>
      <c r="M57" s="45"/>
      <c r="N57" s="45"/>
    </row>
    <row r="58" spans="4:20" ht="15" customHeight="1" x14ac:dyDescent="0.2">
      <c r="D58" s="30"/>
      <c r="I58" s="39"/>
      <c r="J58" s="39"/>
      <c r="K58" s="43"/>
      <c r="L58" s="45"/>
      <c r="M58" s="45"/>
      <c r="N58" s="45"/>
    </row>
    <row r="59" spans="4:20" ht="15" customHeight="1" x14ac:dyDescent="0.2">
      <c r="D59" s="30"/>
    </row>
    <row r="60" spans="4:20" ht="15" customHeight="1" x14ac:dyDescent="0.2">
      <c r="D60" s="30"/>
      <c r="F60" s="9"/>
      <c r="G60" s="9"/>
      <c r="H60" s="9"/>
      <c r="I60" s="9"/>
      <c r="J60" s="9"/>
      <c r="K60" s="16"/>
      <c r="L60" s="9"/>
      <c r="M60" s="16"/>
      <c r="N60" s="16"/>
      <c r="O60" s="9"/>
      <c r="P60" s="9"/>
      <c r="Q60" s="9"/>
      <c r="R60" s="9"/>
      <c r="S60" s="9"/>
      <c r="T60" s="9"/>
    </row>
    <row r="61" spans="4:20" ht="15" customHeight="1" x14ac:dyDescent="0.2">
      <c r="D61" s="30"/>
      <c r="F61" s="9"/>
      <c r="G61" s="9"/>
      <c r="H61" s="9"/>
      <c r="I61" s="95"/>
      <c r="J61" s="95"/>
      <c r="K61" s="16"/>
      <c r="L61" s="96"/>
      <c r="M61" s="96"/>
      <c r="N61" s="96"/>
      <c r="O61" s="16"/>
      <c r="P61" s="16"/>
      <c r="Q61" s="16"/>
      <c r="R61" s="16"/>
      <c r="S61" s="16"/>
      <c r="T61" s="16"/>
    </row>
    <row r="62" spans="4:20" ht="15" customHeight="1" x14ac:dyDescent="0.2">
      <c r="D62" s="30"/>
      <c r="F62" s="9"/>
      <c r="G62" s="9"/>
      <c r="H62" s="9"/>
      <c r="I62" s="95"/>
      <c r="J62" s="95"/>
      <c r="K62" s="16"/>
      <c r="L62" s="97"/>
      <c r="M62" s="96"/>
      <c r="N62" s="96"/>
      <c r="O62" s="98"/>
      <c r="P62" s="98"/>
      <c r="Q62" s="98"/>
      <c r="R62" s="98"/>
      <c r="S62" s="98"/>
      <c r="T62" s="16"/>
    </row>
    <row r="63" spans="4:20" ht="15" customHeight="1" x14ac:dyDescent="0.2">
      <c r="D63" s="30"/>
      <c r="F63" s="9"/>
      <c r="G63" s="9"/>
      <c r="H63" s="9"/>
      <c r="I63" s="95"/>
      <c r="J63" s="95"/>
      <c r="K63" s="16"/>
      <c r="L63" s="96"/>
      <c r="M63" s="96"/>
      <c r="N63" s="96"/>
      <c r="O63" s="98"/>
      <c r="P63" s="98"/>
      <c r="Q63" s="98"/>
      <c r="R63" s="98"/>
      <c r="S63" s="98"/>
      <c r="T63" s="16"/>
    </row>
    <row r="64" spans="4:20" ht="15" customHeight="1" x14ac:dyDescent="0.2">
      <c r="D64" s="30"/>
      <c r="F64" s="9"/>
      <c r="G64" s="9"/>
      <c r="H64" s="9"/>
      <c r="I64" s="95"/>
      <c r="J64" s="95"/>
      <c r="K64" s="16"/>
      <c r="L64" s="97"/>
      <c r="M64" s="96"/>
      <c r="N64" s="96"/>
      <c r="O64" s="98"/>
      <c r="P64" s="98"/>
      <c r="Q64" s="98"/>
      <c r="R64" s="98"/>
      <c r="S64" s="98"/>
      <c r="T64" s="16"/>
    </row>
    <row r="65" spans="4:20" ht="15" customHeight="1" x14ac:dyDescent="0.2">
      <c r="D65" s="30"/>
      <c r="F65" s="9"/>
      <c r="G65" s="9"/>
      <c r="H65" s="9"/>
      <c r="I65" s="95"/>
      <c r="J65" s="95"/>
      <c r="K65" s="16"/>
      <c r="L65" s="96"/>
      <c r="M65" s="96"/>
      <c r="N65" s="96"/>
      <c r="O65" s="98"/>
      <c r="P65" s="98"/>
      <c r="Q65" s="98"/>
      <c r="R65" s="98"/>
      <c r="S65" s="98"/>
      <c r="T65" s="16"/>
    </row>
    <row r="66" spans="4:20" ht="15" customHeight="1" x14ac:dyDescent="0.2">
      <c r="D66" s="30"/>
      <c r="F66" s="9"/>
      <c r="G66" s="9"/>
      <c r="H66" s="9"/>
      <c r="I66" s="95"/>
      <c r="J66" s="95"/>
      <c r="K66" s="16"/>
      <c r="L66" s="97"/>
      <c r="M66" s="96"/>
      <c r="N66" s="96"/>
      <c r="O66" s="98"/>
      <c r="P66" s="98"/>
      <c r="Q66" s="98"/>
      <c r="R66" s="98"/>
      <c r="S66" s="98"/>
      <c r="T66" s="16"/>
    </row>
    <row r="67" spans="4:20" ht="15" customHeight="1" x14ac:dyDescent="0.2">
      <c r="D67" s="30"/>
      <c r="F67" s="9"/>
      <c r="G67" s="9"/>
      <c r="H67" s="9"/>
      <c r="I67" s="95"/>
      <c r="J67" s="95"/>
      <c r="K67" s="16"/>
      <c r="L67" s="97"/>
      <c r="M67" s="96"/>
      <c r="N67" s="96"/>
      <c r="O67" s="98"/>
      <c r="P67" s="98"/>
      <c r="Q67" s="98"/>
      <c r="R67" s="98"/>
      <c r="S67" s="98"/>
      <c r="T67" s="16"/>
    </row>
    <row r="68" spans="4:20" ht="15" customHeight="1" x14ac:dyDescent="0.2">
      <c r="D68" s="30"/>
      <c r="F68" s="9"/>
      <c r="G68" s="9"/>
      <c r="H68" s="9"/>
      <c r="I68" s="95"/>
      <c r="J68" s="95"/>
      <c r="K68" s="16"/>
      <c r="L68" s="97"/>
      <c r="M68" s="96"/>
      <c r="N68" s="96"/>
      <c r="O68" s="98"/>
      <c r="P68" s="98"/>
      <c r="Q68" s="98"/>
      <c r="R68" s="98"/>
      <c r="S68" s="98"/>
      <c r="T68" s="16"/>
    </row>
    <row r="69" spans="4:20" ht="15" customHeight="1" x14ac:dyDescent="0.2">
      <c r="D69" s="30"/>
      <c r="F69" s="9"/>
      <c r="G69" s="9"/>
      <c r="H69" s="9"/>
      <c r="I69" s="95"/>
      <c r="J69" s="95"/>
      <c r="K69" s="16"/>
      <c r="L69" s="97"/>
      <c r="M69" s="96"/>
      <c r="N69" s="96"/>
      <c r="O69" s="99"/>
      <c r="P69" s="99"/>
      <c r="Q69" s="99"/>
      <c r="R69" s="99"/>
      <c r="S69" s="99"/>
      <c r="T69" s="16"/>
    </row>
    <row r="70" spans="4:20" ht="15" customHeight="1" x14ac:dyDescent="0.2">
      <c r="D70" s="30"/>
      <c r="F70" s="9"/>
      <c r="G70" s="9"/>
      <c r="H70" s="9"/>
      <c r="I70" s="95"/>
      <c r="J70" s="95"/>
      <c r="K70" s="16"/>
      <c r="L70" s="97"/>
      <c r="M70" s="96"/>
      <c r="N70" s="96"/>
      <c r="O70" s="99"/>
      <c r="P70" s="99"/>
      <c r="Q70" s="99"/>
      <c r="R70" s="99"/>
      <c r="S70" s="99"/>
      <c r="T70" s="16"/>
    </row>
    <row r="71" spans="4:20" ht="15" customHeight="1" x14ac:dyDescent="0.2">
      <c r="D71" s="30"/>
      <c r="F71" s="9"/>
      <c r="G71" s="9"/>
      <c r="H71" s="9"/>
      <c r="I71" s="95"/>
      <c r="J71" s="95"/>
      <c r="K71" s="16"/>
      <c r="L71" s="97"/>
      <c r="M71" s="96"/>
      <c r="N71" s="96"/>
      <c r="O71" s="99"/>
      <c r="P71" s="99"/>
      <c r="Q71" s="99"/>
      <c r="R71" s="99"/>
      <c r="S71" s="99"/>
      <c r="T71" s="16"/>
    </row>
    <row r="72" spans="4:20" ht="15" customHeight="1" x14ac:dyDescent="0.2">
      <c r="D72" s="30"/>
      <c r="F72" s="9"/>
      <c r="G72" s="9"/>
      <c r="H72" s="9"/>
      <c r="I72" s="95"/>
      <c r="J72" s="95"/>
      <c r="K72" s="16"/>
      <c r="L72" s="97"/>
      <c r="M72" s="96"/>
      <c r="N72" s="96"/>
      <c r="O72" s="99"/>
      <c r="P72" s="99"/>
      <c r="Q72" s="99"/>
      <c r="R72" s="99"/>
      <c r="S72" s="99"/>
      <c r="T72" s="16"/>
    </row>
    <row r="73" spans="4:20" ht="15" customHeight="1" x14ac:dyDescent="0.2">
      <c r="D73" s="30"/>
      <c r="F73" s="9"/>
      <c r="G73" s="9"/>
      <c r="H73" s="9"/>
      <c r="I73" s="95"/>
      <c r="J73" s="95"/>
      <c r="K73" s="16"/>
      <c r="L73" s="96"/>
      <c r="M73" s="96"/>
      <c r="N73" s="96"/>
      <c r="O73" s="99"/>
      <c r="P73" s="99"/>
      <c r="Q73" s="99"/>
      <c r="R73" s="99"/>
      <c r="S73" s="99"/>
      <c r="T73" s="16"/>
    </row>
    <row r="74" spans="4:20" ht="15" customHeight="1" x14ac:dyDescent="0.2">
      <c r="D74" s="30"/>
      <c r="F74" s="9"/>
      <c r="G74" s="9"/>
      <c r="H74" s="9"/>
      <c r="I74" s="95"/>
      <c r="J74" s="95"/>
      <c r="K74" s="16"/>
      <c r="L74" s="100"/>
      <c r="M74" s="96"/>
      <c r="N74" s="96"/>
      <c r="O74" s="99"/>
      <c r="P74" s="99"/>
      <c r="Q74" s="99"/>
      <c r="R74" s="99"/>
      <c r="S74" s="99"/>
      <c r="T74" s="16"/>
    </row>
    <row r="75" spans="4:20" ht="15" customHeight="1" x14ac:dyDescent="0.2">
      <c r="D75" s="30"/>
      <c r="F75" s="9"/>
      <c r="G75" s="9"/>
      <c r="H75" s="9"/>
      <c r="I75" s="95"/>
      <c r="J75" s="95"/>
      <c r="K75" s="16"/>
      <c r="L75" s="96"/>
      <c r="M75" s="96"/>
      <c r="N75" s="96"/>
      <c r="O75" s="99"/>
      <c r="P75" s="99"/>
      <c r="Q75" s="99"/>
      <c r="R75" s="99"/>
      <c r="S75" s="99"/>
      <c r="T75" s="16"/>
    </row>
    <row r="76" spans="4:20" ht="15" customHeight="1" x14ac:dyDescent="0.2">
      <c r="D76" s="30"/>
      <c r="F76" s="9"/>
      <c r="G76" s="9"/>
      <c r="H76" s="9"/>
      <c r="I76" s="95"/>
      <c r="J76" s="95"/>
      <c r="K76" s="16"/>
      <c r="L76" s="100"/>
      <c r="M76" s="96"/>
      <c r="N76" s="96"/>
      <c r="O76" s="99"/>
      <c r="P76" s="99"/>
      <c r="Q76" s="99"/>
      <c r="R76" s="99"/>
      <c r="S76" s="99"/>
      <c r="T76" s="16"/>
    </row>
    <row r="77" spans="4:20" ht="15" customHeight="1" x14ac:dyDescent="0.2">
      <c r="D77" s="30"/>
      <c r="F77" s="9"/>
      <c r="G77" s="9"/>
      <c r="H77" s="9"/>
      <c r="I77" s="95"/>
      <c r="J77" s="95"/>
      <c r="K77" s="16"/>
      <c r="L77" s="96"/>
      <c r="M77" s="96"/>
      <c r="N77" s="96"/>
      <c r="O77" s="99"/>
      <c r="P77" s="99"/>
      <c r="Q77" s="99"/>
      <c r="R77" s="99"/>
      <c r="S77" s="99"/>
      <c r="T77" s="16"/>
    </row>
    <row r="78" spans="4:20" ht="15" customHeight="1" x14ac:dyDescent="0.2">
      <c r="D78" s="30"/>
      <c r="F78" s="9"/>
      <c r="G78" s="9"/>
      <c r="H78" s="9"/>
      <c r="I78" s="95"/>
      <c r="J78" s="95"/>
      <c r="K78" s="16"/>
      <c r="L78" s="97"/>
      <c r="M78" s="96"/>
      <c r="N78" s="96"/>
      <c r="O78" s="99"/>
      <c r="P78" s="99"/>
      <c r="Q78" s="99"/>
      <c r="R78" s="99"/>
      <c r="S78" s="99"/>
      <c r="T78" s="16"/>
    </row>
    <row r="79" spans="4:20" ht="15" customHeight="1" x14ac:dyDescent="0.2">
      <c r="D79" s="30"/>
      <c r="F79" s="9"/>
      <c r="G79" s="9"/>
      <c r="H79" s="9"/>
      <c r="I79" s="95"/>
      <c r="J79" s="95"/>
      <c r="K79" s="16"/>
      <c r="L79" s="96"/>
      <c r="M79" s="96"/>
      <c r="N79" s="96"/>
      <c r="O79" s="99"/>
      <c r="P79" s="99"/>
      <c r="Q79" s="99"/>
      <c r="R79" s="99"/>
      <c r="S79" s="99"/>
      <c r="T79" s="16"/>
    </row>
    <row r="80" spans="4:20" ht="15" customHeight="1" x14ac:dyDescent="0.2">
      <c r="D80" s="30"/>
      <c r="F80" s="9"/>
      <c r="G80" s="9"/>
      <c r="H80" s="9"/>
      <c r="I80" s="95"/>
      <c r="J80" s="95"/>
      <c r="K80" s="16"/>
      <c r="L80" s="97"/>
      <c r="M80" s="96"/>
      <c r="N80" s="96"/>
      <c r="O80" s="99"/>
      <c r="P80" s="99"/>
      <c r="Q80" s="99"/>
      <c r="R80" s="99"/>
      <c r="S80" s="99"/>
      <c r="T80" s="16"/>
    </row>
    <row r="81" spans="4:20" ht="15" customHeight="1" x14ac:dyDescent="0.2">
      <c r="D81" s="30"/>
      <c r="F81" s="9"/>
      <c r="G81" s="9"/>
      <c r="H81" s="9"/>
      <c r="I81" s="95"/>
      <c r="J81" s="95"/>
      <c r="K81" s="16"/>
      <c r="L81" s="96"/>
      <c r="M81" s="96"/>
      <c r="N81" s="96"/>
      <c r="O81" s="99"/>
      <c r="P81" s="99"/>
      <c r="Q81" s="99"/>
      <c r="R81" s="99"/>
      <c r="S81" s="99"/>
      <c r="T81" s="16"/>
    </row>
    <row r="82" spans="4:20" ht="15" customHeight="1" x14ac:dyDescent="0.2">
      <c r="D82" s="30"/>
      <c r="F82" s="9"/>
      <c r="G82" s="9"/>
      <c r="H82" s="9"/>
      <c r="I82" s="95"/>
      <c r="J82" s="95"/>
      <c r="K82" s="16"/>
      <c r="L82" s="97"/>
      <c r="M82" s="96"/>
      <c r="N82" s="96"/>
      <c r="O82" s="99"/>
      <c r="P82" s="99"/>
      <c r="Q82" s="99"/>
      <c r="R82" s="99"/>
      <c r="S82" s="99"/>
      <c r="T82" s="16"/>
    </row>
    <row r="83" spans="4:20" ht="15" customHeight="1" x14ac:dyDescent="0.2">
      <c r="D83" s="30"/>
      <c r="F83" s="9"/>
      <c r="G83" s="9"/>
      <c r="H83" s="9"/>
      <c r="I83" s="95"/>
      <c r="J83" s="95"/>
      <c r="K83" s="16"/>
      <c r="L83" s="96"/>
      <c r="M83" s="96"/>
      <c r="N83" s="96"/>
      <c r="O83" s="99"/>
      <c r="P83" s="99"/>
      <c r="Q83" s="99"/>
      <c r="R83" s="99"/>
      <c r="S83" s="99"/>
      <c r="T83" s="16"/>
    </row>
    <row r="84" spans="4:20" ht="15" customHeight="1" x14ac:dyDescent="0.2">
      <c r="D84" s="30"/>
      <c r="F84" s="9"/>
      <c r="G84" s="9"/>
      <c r="H84" s="9"/>
      <c r="I84" s="95"/>
      <c r="J84" s="95"/>
      <c r="K84" s="16"/>
      <c r="L84" s="97"/>
      <c r="M84" s="96"/>
      <c r="N84" s="96"/>
      <c r="O84" s="99"/>
      <c r="P84" s="99"/>
      <c r="Q84" s="99"/>
      <c r="R84" s="99"/>
      <c r="S84" s="99"/>
      <c r="T84" s="16"/>
    </row>
    <row r="85" spans="4:20" ht="15" customHeight="1" x14ac:dyDescent="0.2">
      <c r="D85" s="30"/>
      <c r="F85" s="9"/>
      <c r="G85" s="9"/>
      <c r="H85" s="9"/>
      <c r="I85" s="95"/>
      <c r="J85" s="95"/>
      <c r="K85" s="16"/>
      <c r="L85" s="96"/>
      <c r="M85" s="96"/>
      <c r="N85" s="96"/>
      <c r="O85" s="99"/>
      <c r="P85" s="99"/>
      <c r="Q85" s="99"/>
      <c r="R85" s="99"/>
      <c r="S85" s="99"/>
      <c r="T85" s="16"/>
    </row>
    <row r="86" spans="4:20" ht="15" customHeight="1" x14ac:dyDescent="0.2">
      <c r="D86" s="30"/>
      <c r="F86" s="9"/>
      <c r="G86" s="9"/>
      <c r="H86" s="9"/>
      <c r="I86" s="95"/>
      <c r="J86" s="95"/>
      <c r="K86" s="16"/>
      <c r="L86" s="97"/>
      <c r="M86" s="96"/>
      <c r="N86" s="96"/>
      <c r="O86" s="99"/>
      <c r="P86" s="99"/>
      <c r="Q86" s="99"/>
      <c r="R86" s="99"/>
      <c r="S86" s="99"/>
      <c r="T86" s="16"/>
    </row>
    <row r="87" spans="4:20" ht="15" customHeight="1" x14ac:dyDescent="0.2">
      <c r="D87" s="30"/>
      <c r="F87" s="9"/>
      <c r="G87" s="9"/>
      <c r="H87" s="9"/>
      <c r="I87" s="95"/>
      <c r="J87" s="95"/>
      <c r="K87" s="16"/>
      <c r="L87" s="96"/>
      <c r="M87" s="96"/>
      <c r="N87" s="96"/>
      <c r="O87" s="99"/>
      <c r="P87" s="99"/>
      <c r="Q87" s="99"/>
      <c r="R87" s="99"/>
      <c r="S87" s="99"/>
      <c r="T87" s="16"/>
    </row>
    <row r="88" spans="4:20" ht="15" customHeight="1" x14ac:dyDescent="0.2">
      <c r="D88" s="30"/>
      <c r="F88" s="9"/>
      <c r="G88" s="9"/>
      <c r="H88" s="9"/>
      <c r="I88" s="95"/>
      <c r="J88" s="95"/>
      <c r="K88" s="16"/>
      <c r="L88" s="97"/>
      <c r="M88" s="96"/>
      <c r="N88" s="96"/>
      <c r="O88" s="99"/>
      <c r="P88" s="99"/>
      <c r="Q88" s="99"/>
      <c r="R88" s="99"/>
      <c r="S88" s="99"/>
      <c r="T88" s="16"/>
    </row>
    <row r="89" spans="4:20" ht="15" customHeight="1" x14ac:dyDescent="0.2">
      <c r="D89" s="30"/>
      <c r="F89" s="9"/>
      <c r="G89" s="9"/>
      <c r="H89" s="9"/>
      <c r="I89" s="95"/>
      <c r="J89" s="95"/>
      <c r="K89" s="16"/>
      <c r="L89" s="96"/>
      <c r="M89" s="96"/>
      <c r="N89" s="96"/>
      <c r="O89" s="99"/>
      <c r="P89" s="99"/>
      <c r="Q89" s="99"/>
      <c r="R89" s="99"/>
      <c r="S89" s="99"/>
      <c r="T89" s="16"/>
    </row>
    <row r="90" spans="4:20" ht="15" customHeight="1" x14ac:dyDescent="0.2">
      <c r="D90" s="30"/>
      <c r="F90" s="9"/>
      <c r="G90" s="9"/>
      <c r="H90" s="9"/>
      <c r="I90" s="95"/>
      <c r="J90" s="95"/>
      <c r="K90" s="16"/>
      <c r="L90" s="97"/>
      <c r="M90" s="96"/>
      <c r="N90" s="96"/>
      <c r="O90" s="99"/>
      <c r="P90" s="99"/>
      <c r="Q90" s="99"/>
      <c r="R90" s="99"/>
      <c r="S90" s="99"/>
      <c r="T90" s="16"/>
    </row>
    <row r="91" spans="4:20" ht="15" customHeight="1" x14ac:dyDescent="0.2">
      <c r="D91" s="30"/>
      <c r="F91" s="9"/>
      <c r="G91" s="9"/>
      <c r="H91" s="9"/>
      <c r="I91" s="95"/>
      <c r="J91" s="95"/>
      <c r="K91" s="16"/>
      <c r="L91" s="96"/>
      <c r="M91" s="96"/>
      <c r="N91" s="96"/>
      <c r="O91" s="99"/>
      <c r="P91" s="99"/>
      <c r="Q91" s="99"/>
      <c r="R91" s="99"/>
      <c r="S91" s="99"/>
      <c r="T91" s="16"/>
    </row>
    <row r="92" spans="4:20" ht="15" customHeight="1" x14ac:dyDescent="0.2">
      <c r="D92" s="30"/>
      <c r="F92" s="9"/>
      <c r="G92" s="9"/>
      <c r="H92" s="9"/>
      <c r="I92" s="95"/>
      <c r="J92" s="95"/>
      <c r="K92" s="16"/>
      <c r="L92" s="97"/>
      <c r="M92" s="96"/>
      <c r="N92" s="96"/>
      <c r="O92" s="99"/>
      <c r="P92" s="99"/>
      <c r="Q92" s="99"/>
      <c r="R92" s="99"/>
      <c r="S92" s="99"/>
      <c r="T92" s="16"/>
    </row>
    <row r="93" spans="4:20" ht="15" customHeight="1" x14ac:dyDescent="0.2">
      <c r="D93" s="30"/>
      <c r="F93" s="9"/>
      <c r="G93" s="9"/>
      <c r="H93" s="9"/>
      <c r="I93" s="95"/>
      <c r="J93" s="95"/>
      <c r="K93" s="16"/>
      <c r="L93" s="96"/>
      <c r="M93" s="96"/>
      <c r="N93" s="96"/>
      <c r="O93" s="99"/>
      <c r="P93" s="99"/>
      <c r="Q93" s="99"/>
      <c r="R93" s="99"/>
      <c r="S93" s="99"/>
      <c r="T93" s="16"/>
    </row>
    <row r="94" spans="4:20" ht="15" customHeight="1" x14ac:dyDescent="0.2">
      <c r="D94" s="30"/>
      <c r="F94" s="9"/>
      <c r="G94" s="9"/>
      <c r="H94" s="9"/>
      <c r="I94" s="95"/>
      <c r="J94" s="95"/>
      <c r="K94" s="16"/>
      <c r="L94" s="97"/>
      <c r="M94" s="96"/>
      <c r="N94" s="96"/>
      <c r="O94" s="99"/>
      <c r="P94" s="99"/>
      <c r="Q94" s="99"/>
      <c r="R94" s="99"/>
      <c r="S94" s="99"/>
      <c r="T94" s="16"/>
    </row>
    <row r="95" spans="4:20" ht="15" customHeight="1" x14ac:dyDescent="0.2">
      <c r="D95" s="30"/>
      <c r="F95" s="9"/>
      <c r="G95" s="9"/>
      <c r="H95" s="9"/>
      <c r="I95" s="95"/>
      <c r="J95" s="95"/>
      <c r="K95" s="16"/>
      <c r="L95" s="96"/>
      <c r="M95" s="96"/>
      <c r="N95" s="96"/>
      <c r="O95" s="99"/>
      <c r="P95" s="99"/>
      <c r="Q95" s="99"/>
      <c r="R95" s="99"/>
      <c r="S95" s="99"/>
      <c r="T95" s="16"/>
    </row>
    <row r="96" spans="4:20" ht="15" customHeight="1" x14ac:dyDescent="0.2">
      <c r="D96" s="30"/>
      <c r="F96" s="9"/>
      <c r="G96" s="9"/>
      <c r="H96" s="9"/>
      <c r="I96" s="95"/>
      <c r="J96" s="95"/>
      <c r="K96" s="16"/>
      <c r="L96" s="97"/>
      <c r="M96" s="96"/>
      <c r="N96" s="96"/>
      <c r="O96" s="99"/>
      <c r="P96" s="99"/>
      <c r="Q96" s="99"/>
      <c r="R96" s="99"/>
      <c r="S96" s="99"/>
      <c r="T96" s="16"/>
    </row>
    <row r="97" spans="4:20" ht="15" customHeight="1" x14ac:dyDescent="0.2">
      <c r="D97" s="30"/>
      <c r="F97" s="9"/>
      <c r="G97" s="9"/>
      <c r="H97" s="9"/>
      <c r="I97" s="95"/>
      <c r="J97" s="95"/>
      <c r="K97" s="16"/>
      <c r="L97" s="96"/>
      <c r="M97" s="96"/>
      <c r="N97" s="96"/>
      <c r="O97" s="99"/>
      <c r="P97" s="99"/>
      <c r="Q97" s="99"/>
      <c r="R97" s="99"/>
      <c r="S97" s="99"/>
      <c r="T97" s="16"/>
    </row>
    <row r="98" spans="4:20" ht="15" customHeight="1" x14ac:dyDescent="0.2">
      <c r="D98" s="30"/>
      <c r="F98" s="9"/>
      <c r="G98" s="9"/>
      <c r="H98" s="9"/>
      <c r="I98" s="95"/>
      <c r="J98" s="95"/>
      <c r="K98" s="16"/>
      <c r="L98" s="97"/>
      <c r="M98" s="96"/>
      <c r="N98" s="96"/>
      <c r="O98" s="99"/>
      <c r="P98" s="99"/>
      <c r="Q98" s="99"/>
      <c r="R98" s="99"/>
      <c r="S98" s="99"/>
      <c r="T98" s="16"/>
    </row>
    <row r="99" spans="4:20" ht="15" customHeight="1" x14ac:dyDescent="0.2">
      <c r="D99" s="30"/>
      <c r="F99" s="9"/>
      <c r="G99" s="9"/>
      <c r="H99" s="9"/>
      <c r="I99" s="95"/>
      <c r="J99" s="95"/>
      <c r="K99" s="16"/>
      <c r="L99" s="97"/>
      <c r="M99" s="96"/>
      <c r="N99" s="96"/>
      <c r="O99" s="99"/>
      <c r="P99" s="99"/>
      <c r="Q99" s="99"/>
      <c r="R99" s="99"/>
      <c r="S99" s="99"/>
      <c r="T99" s="16"/>
    </row>
    <row r="100" spans="4:20" ht="15" customHeight="1" x14ac:dyDescent="0.2">
      <c r="D100" s="30"/>
      <c r="F100" s="9"/>
      <c r="G100" s="9"/>
      <c r="H100" s="9"/>
      <c r="I100" s="95"/>
      <c r="J100" s="95"/>
      <c r="K100" s="16"/>
      <c r="L100" s="97"/>
      <c r="M100" s="96"/>
      <c r="N100" s="96"/>
      <c r="O100" s="99"/>
      <c r="P100" s="99"/>
      <c r="Q100" s="99"/>
      <c r="R100" s="99"/>
      <c r="S100" s="99"/>
      <c r="T100" s="16"/>
    </row>
    <row r="101" spans="4:20" ht="15" customHeight="1" x14ac:dyDescent="0.2">
      <c r="D101" s="30"/>
      <c r="F101" s="9"/>
      <c r="G101" s="9"/>
      <c r="H101" s="9"/>
      <c r="I101" s="95"/>
      <c r="J101" s="95"/>
      <c r="K101" s="16"/>
      <c r="L101" s="97"/>
      <c r="M101" s="96"/>
      <c r="N101" s="96"/>
      <c r="O101" s="99"/>
      <c r="P101" s="99"/>
      <c r="Q101" s="99"/>
      <c r="R101" s="99"/>
      <c r="S101" s="99"/>
      <c r="T101" s="16"/>
    </row>
    <row r="102" spans="4:20" ht="15" customHeight="1" x14ac:dyDescent="0.2">
      <c r="D102" s="30"/>
      <c r="F102" s="9"/>
      <c r="G102" s="9"/>
      <c r="H102" s="9"/>
      <c r="I102" s="95"/>
      <c r="J102" s="95"/>
      <c r="K102" s="16"/>
      <c r="L102" s="97"/>
      <c r="M102" s="96"/>
      <c r="N102" s="96"/>
      <c r="O102" s="99"/>
      <c r="P102" s="99"/>
      <c r="Q102" s="99"/>
      <c r="R102" s="99"/>
      <c r="S102" s="99"/>
      <c r="T102" s="16"/>
    </row>
    <row r="103" spans="4:20" ht="15" customHeight="1" x14ac:dyDescent="0.2">
      <c r="D103" s="30"/>
      <c r="F103" s="16"/>
      <c r="G103" s="9"/>
      <c r="H103" s="9"/>
      <c r="I103" s="95"/>
      <c r="J103" s="95"/>
      <c r="K103" s="16"/>
      <c r="L103" s="96"/>
      <c r="M103" s="96"/>
      <c r="N103" s="96"/>
      <c r="O103" s="99"/>
      <c r="P103" s="99"/>
      <c r="Q103" s="99"/>
      <c r="R103" s="99"/>
      <c r="S103" s="99"/>
      <c r="T103" s="16"/>
    </row>
    <row r="104" spans="4:20" ht="15" customHeight="1" x14ac:dyDescent="0.2">
      <c r="D104" s="30"/>
      <c r="F104" s="16"/>
      <c r="G104" s="9"/>
      <c r="H104" s="9"/>
      <c r="I104" s="95"/>
      <c r="J104" s="95"/>
      <c r="K104" s="16"/>
      <c r="L104" s="97"/>
      <c r="M104" s="96"/>
      <c r="N104" s="96"/>
      <c r="O104" s="101"/>
      <c r="P104" s="101"/>
      <c r="Q104" s="101"/>
      <c r="R104" s="101"/>
      <c r="S104" s="101"/>
      <c r="T104" s="16"/>
    </row>
    <row r="105" spans="4:20" ht="15" customHeight="1" x14ac:dyDescent="0.2">
      <c r="D105" s="30"/>
      <c r="F105" s="102"/>
      <c r="G105" s="102"/>
      <c r="H105" s="102"/>
      <c r="I105" s="103"/>
      <c r="J105" s="103"/>
      <c r="K105" s="104"/>
      <c r="L105" s="105"/>
      <c r="M105" s="105"/>
      <c r="N105" s="105"/>
      <c r="O105" s="104"/>
      <c r="P105" s="104"/>
      <c r="Q105" s="104"/>
      <c r="R105" s="104"/>
      <c r="S105" s="104"/>
      <c r="T105" s="104"/>
    </row>
    <row r="107" spans="4:20" ht="15" customHeight="1" x14ac:dyDescent="0.2">
      <c r="D107" s="30"/>
    </row>
    <row r="108" spans="4:20" ht="15" customHeight="1" x14ac:dyDescent="0.2">
      <c r="D108" s="30"/>
      <c r="F108" s="91"/>
      <c r="G108" s="91"/>
      <c r="H108" s="91"/>
      <c r="I108" s="91"/>
      <c r="J108" s="91"/>
      <c r="K108" s="91"/>
      <c r="L108" s="91"/>
      <c r="M108" s="91"/>
      <c r="N108" s="91"/>
      <c r="O108" s="91"/>
      <c r="P108" s="91"/>
      <c r="Q108" s="91"/>
      <c r="R108" s="91"/>
      <c r="S108" s="91"/>
      <c r="T108" s="91"/>
    </row>
    <row r="109" spans="4:20" ht="15" customHeight="1" x14ac:dyDescent="0.2">
      <c r="D109" s="30"/>
      <c r="F109" s="91"/>
      <c r="G109" s="91"/>
      <c r="H109" s="91"/>
      <c r="I109" s="91"/>
      <c r="J109" s="91"/>
      <c r="K109" s="91"/>
      <c r="L109" s="91"/>
      <c r="M109" s="91"/>
      <c r="N109" s="91"/>
      <c r="O109" s="91"/>
      <c r="P109" s="91"/>
      <c r="Q109" s="91"/>
      <c r="R109" s="91"/>
      <c r="S109" s="91"/>
      <c r="T109" s="91"/>
    </row>
    <row r="110" spans="4:20" ht="15" customHeight="1" x14ac:dyDescent="0.2">
      <c r="D110" s="30"/>
    </row>
    <row r="111" spans="4:20" ht="15" customHeight="1" x14ac:dyDescent="0.2">
      <c r="D111" s="30"/>
    </row>
    <row r="112" spans="4:20" ht="15" customHeight="1" x14ac:dyDescent="0.2">
      <c r="D112" s="30"/>
      <c r="I112" s="38"/>
      <c r="J112" s="39"/>
      <c r="L112" s="92"/>
    </row>
    <row r="113" spans="4:20" ht="15" customHeight="1" x14ac:dyDescent="0.2">
      <c r="D113" s="30"/>
      <c r="I113" s="38"/>
      <c r="J113" s="39"/>
      <c r="L113" s="42"/>
    </row>
    <row r="114" spans="4:20" ht="15" customHeight="1" x14ac:dyDescent="0.2">
      <c r="D114" s="30"/>
      <c r="I114" s="38"/>
      <c r="J114" s="39"/>
      <c r="L114" s="42"/>
    </row>
    <row r="115" spans="4:20" ht="15" customHeight="1" x14ac:dyDescent="0.2">
      <c r="D115" s="30"/>
      <c r="I115" s="38"/>
      <c r="J115" s="39"/>
      <c r="L115" s="42"/>
    </row>
    <row r="116" spans="4:20" ht="15" customHeight="1" x14ac:dyDescent="0.2">
      <c r="D116" s="30"/>
      <c r="I116" s="38"/>
      <c r="J116" s="39"/>
      <c r="L116" s="93"/>
    </row>
    <row r="117" spans="4:20" ht="15" customHeight="1" x14ac:dyDescent="0.2">
      <c r="D117" s="30"/>
      <c r="I117" s="38"/>
      <c r="J117" s="39"/>
      <c r="L117" s="42"/>
    </row>
    <row r="118" spans="4:20" ht="15" customHeight="1" x14ac:dyDescent="0.2">
      <c r="D118" s="30"/>
      <c r="I118" s="38"/>
      <c r="J118" s="39"/>
      <c r="K118" s="43"/>
      <c r="L118" s="94"/>
      <c r="M118" s="45"/>
      <c r="N118" s="45"/>
    </row>
    <row r="119" spans="4:20" ht="15" customHeight="1" x14ac:dyDescent="0.2">
      <c r="D119" s="30"/>
      <c r="I119" s="39"/>
      <c r="J119" s="39"/>
      <c r="K119" s="43"/>
      <c r="L119" s="45"/>
      <c r="M119" s="45"/>
      <c r="N119" s="45"/>
    </row>
    <row r="120" spans="4:20" ht="15" customHeight="1" x14ac:dyDescent="0.2">
      <c r="D120" s="30"/>
    </row>
    <row r="121" spans="4:20" ht="15" customHeight="1" x14ac:dyDescent="0.2">
      <c r="D121" s="30"/>
      <c r="F121" s="9"/>
      <c r="G121" s="9"/>
      <c r="H121" s="9"/>
      <c r="I121" s="9"/>
      <c r="J121" s="9"/>
      <c r="K121" s="16"/>
      <c r="L121" s="9"/>
      <c r="M121" s="16"/>
      <c r="N121" s="16"/>
      <c r="O121" s="9"/>
      <c r="P121" s="9"/>
      <c r="Q121" s="9"/>
      <c r="R121" s="9"/>
      <c r="S121" s="9"/>
      <c r="T121" s="9"/>
    </row>
    <row r="122" spans="4:20" ht="15" customHeight="1" x14ac:dyDescent="0.2">
      <c r="D122" s="30"/>
      <c r="F122" s="9"/>
      <c r="G122" s="9"/>
      <c r="H122" s="9"/>
      <c r="I122" s="95"/>
      <c r="J122" s="95"/>
      <c r="K122" s="16"/>
      <c r="L122" s="96"/>
      <c r="M122" s="96"/>
      <c r="N122" s="96"/>
      <c r="O122" s="16"/>
      <c r="P122" s="16"/>
      <c r="Q122" s="16"/>
      <c r="R122" s="16"/>
      <c r="S122" s="16"/>
      <c r="T122" s="16"/>
    </row>
    <row r="123" spans="4:20" ht="15" customHeight="1" x14ac:dyDescent="0.2">
      <c r="D123" s="30"/>
      <c r="F123" s="9"/>
      <c r="G123" s="9"/>
      <c r="H123" s="9"/>
      <c r="I123" s="95"/>
      <c r="J123" s="95"/>
      <c r="K123" s="16"/>
      <c r="L123" s="97"/>
      <c r="M123" s="96"/>
      <c r="N123" s="96"/>
      <c r="O123" s="98"/>
      <c r="P123" s="98"/>
      <c r="Q123" s="98"/>
      <c r="R123" s="98"/>
      <c r="S123" s="98"/>
      <c r="T123" s="16"/>
    </row>
    <row r="124" spans="4:20" ht="15" customHeight="1" x14ac:dyDescent="0.2">
      <c r="D124" s="30"/>
      <c r="F124" s="9"/>
      <c r="G124" s="9"/>
      <c r="H124" s="9"/>
      <c r="I124" s="95"/>
      <c r="J124" s="95"/>
      <c r="K124" s="16"/>
      <c r="L124" s="96"/>
      <c r="M124" s="96"/>
      <c r="N124" s="96"/>
      <c r="O124" s="98"/>
      <c r="P124" s="98"/>
      <c r="Q124" s="98"/>
      <c r="R124" s="98"/>
      <c r="S124" s="98"/>
      <c r="T124" s="16"/>
    </row>
    <row r="125" spans="4:20" ht="15" customHeight="1" x14ac:dyDescent="0.2">
      <c r="D125" s="30"/>
      <c r="F125" s="9"/>
      <c r="G125" s="9"/>
      <c r="H125" s="9"/>
      <c r="I125" s="95"/>
      <c r="J125" s="95"/>
      <c r="K125" s="16"/>
      <c r="L125" s="97"/>
      <c r="M125" s="96"/>
      <c r="N125" s="96"/>
      <c r="O125" s="98"/>
      <c r="P125" s="98"/>
      <c r="Q125" s="98"/>
      <c r="R125" s="98"/>
      <c r="S125" s="98"/>
      <c r="T125" s="16"/>
    </row>
    <row r="126" spans="4:20" ht="15" customHeight="1" x14ac:dyDescent="0.2">
      <c r="D126" s="30"/>
      <c r="F126" s="9"/>
      <c r="G126" s="9"/>
      <c r="H126" s="9"/>
      <c r="I126" s="95"/>
      <c r="J126" s="95"/>
      <c r="K126" s="16"/>
      <c r="L126" s="96"/>
      <c r="M126" s="96"/>
      <c r="N126" s="96"/>
      <c r="O126" s="98"/>
      <c r="P126" s="98"/>
      <c r="Q126" s="98"/>
      <c r="R126" s="98"/>
      <c r="S126" s="98"/>
      <c r="T126" s="16"/>
    </row>
    <row r="127" spans="4:20" ht="15" customHeight="1" x14ac:dyDescent="0.2">
      <c r="D127" s="30"/>
      <c r="F127" s="9"/>
      <c r="G127" s="9"/>
      <c r="H127" s="9"/>
      <c r="I127" s="95"/>
      <c r="J127" s="95"/>
      <c r="K127" s="16"/>
      <c r="L127" s="97"/>
      <c r="M127" s="96"/>
      <c r="N127" s="96"/>
      <c r="O127" s="98"/>
      <c r="P127" s="98"/>
      <c r="Q127" s="98"/>
      <c r="R127" s="98"/>
      <c r="S127" s="98"/>
      <c r="T127" s="16"/>
    </row>
    <row r="128" spans="4:20" ht="15" customHeight="1" x14ac:dyDescent="0.2">
      <c r="D128" s="30"/>
      <c r="F128" s="9"/>
      <c r="G128" s="9"/>
      <c r="H128" s="9"/>
      <c r="I128" s="95"/>
      <c r="J128" s="95"/>
      <c r="K128" s="16"/>
      <c r="L128" s="97"/>
      <c r="M128" s="96"/>
      <c r="N128" s="96"/>
      <c r="O128" s="98"/>
      <c r="P128" s="98"/>
      <c r="Q128" s="98"/>
      <c r="R128" s="98"/>
      <c r="S128" s="98"/>
      <c r="T128" s="16"/>
    </row>
    <row r="129" spans="4:20" ht="15" customHeight="1" x14ac:dyDescent="0.2">
      <c r="D129" s="30"/>
      <c r="F129" s="9"/>
      <c r="G129" s="9"/>
      <c r="H129" s="9"/>
      <c r="I129" s="95"/>
      <c r="J129" s="95"/>
      <c r="K129" s="16"/>
      <c r="L129" s="97"/>
      <c r="M129" s="96"/>
      <c r="N129" s="96"/>
      <c r="O129" s="98"/>
      <c r="P129" s="98"/>
      <c r="Q129" s="98"/>
      <c r="R129" s="98"/>
      <c r="S129" s="98"/>
      <c r="T129" s="16"/>
    </row>
    <row r="130" spans="4:20" ht="15" customHeight="1" x14ac:dyDescent="0.2">
      <c r="D130" s="30"/>
      <c r="F130" s="9"/>
      <c r="G130" s="9"/>
      <c r="H130" s="9"/>
      <c r="I130" s="95"/>
      <c r="J130" s="95"/>
      <c r="K130" s="16"/>
      <c r="L130" s="97"/>
      <c r="M130" s="96"/>
      <c r="N130" s="96"/>
      <c r="O130" s="98"/>
      <c r="P130" s="98"/>
      <c r="Q130" s="98"/>
      <c r="R130" s="98"/>
      <c r="S130" s="98"/>
      <c r="T130" s="16"/>
    </row>
    <row r="131" spans="4:20" ht="15" customHeight="1" x14ac:dyDescent="0.2">
      <c r="D131" s="30"/>
      <c r="F131" s="9"/>
      <c r="G131" s="9"/>
      <c r="H131" s="9"/>
      <c r="I131" s="95"/>
      <c r="J131" s="95"/>
      <c r="K131" s="16"/>
      <c r="L131" s="97"/>
      <c r="M131" s="96"/>
      <c r="N131" s="96"/>
      <c r="O131" s="98"/>
      <c r="P131" s="98"/>
      <c r="Q131" s="98"/>
      <c r="R131" s="98"/>
      <c r="S131" s="98"/>
      <c r="T131" s="16"/>
    </row>
    <row r="132" spans="4:20" ht="15" customHeight="1" x14ac:dyDescent="0.2">
      <c r="D132" s="30"/>
      <c r="F132" s="9"/>
      <c r="G132" s="9"/>
      <c r="H132" s="9"/>
      <c r="I132" s="95"/>
      <c r="J132" s="95"/>
      <c r="K132" s="16"/>
      <c r="L132" s="97"/>
      <c r="M132" s="96"/>
      <c r="N132" s="96"/>
      <c r="O132" s="98"/>
      <c r="P132" s="98"/>
      <c r="Q132" s="98"/>
      <c r="R132" s="98"/>
      <c r="S132" s="98"/>
      <c r="T132" s="16"/>
    </row>
    <row r="133" spans="4:20" ht="15" customHeight="1" x14ac:dyDescent="0.2">
      <c r="D133" s="30"/>
      <c r="F133" s="9"/>
      <c r="G133" s="9"/>
      <c r="H133" s="9"/>
      <c r="I133" s="95"/>
      <c r="J133" s="95"/>
      <c r="K133" s="16"/>
      <c r="L133" s="97"/>
      <c r="M133" s="96"/>
      <c r="N133" s="96"/>
      <c r="O133" s="98"/>
      <c r="P133" s="98"/>
      <c r="Q133" s="98"/>
      <c r="R133" s="98"/>
      <c r="S133" s="98"/>
      <c r="T133" s="16"/>
    </row>
    <row r="134" spans="4:20" ht="15" customHeight="1" x14ac:dyDescent="0.2">
      <c r="D134" s="30"/>
      <c r="F134" s="9"/>
      <c r="G134" s="9"/>
      <c r="H134" s="9"/>
      <c r="I134" s="95"/>
      <c r="J134" s="95"/>
      <c r="K134" s="16"/>
      <c r="L134" s="96"/>
      <c r="M134" s="96"/>
      <c r="N134" s="96"/>
      <c r="O134" s="98"/>
      <c r="P134" s="98"/>
      <c r="Q134" s="98"/>
      <c r="R134" s="98"/>
      <c r="S134" s="98"/>
      <c r="T134" s="16"/>
    </row>
    <row r="135" spans="4:20" ht="15" customHeight="1" x14ac:dyDescent="0.2">
      <c r="D135" s="30"/>
      <c r="F135" s="9"/>
      <c r="G135" s="9"/>
      <c r="H135" s="9"/>
      <c r="I135" s="95"/>
      <c r="J135" s="95"/>
      <c r="K135" s="16"/>
      <c r="L135" s="100"/>
      <c r="M135" s="96"/>
      <c r="N135" s="96"/>
      <c r="O135" s="98"/>
      <c r="P135" s="98"/>
      <c r="Q135" s="98"/>
      <c r="R135" s="98"/>
      <c r="S135" s="98"/>
      <c r="T135" s="16"/>
    </row>
    <row r="136" spans="4:20" ht="15" customHeight="1" x14ac:dyDescent="0.2">
      <c r="D136" s="30"/>
      <c r="F136" s="9"/>
      <c r="G136" s="9"/>
      <c r="H136" s="9"/>
      <c r="I136" s="95"/>
      <c r="J136" s="95"/>
      <c r="K136" s="16"/>
      <c r="L136" s="96"/>
      <c r="M136" s="96"/>
      <c r="N136" s="96"/>
      <c r="O136" s="99"/>
      <c r="P136" s="99"/>
      <c r="Q136" s="99"/>
      <c r="R136" s="99"/>
      <c r="S136" s="99"/>
      <c r="T136" s="16"/>
    </row>
    <row r="137" spans="4:20" ht="15" customHeight="1" x14ac:dyDescent="0.2">
      <c r="D137" s="30"/>
      <c r="F137" s="9"/>
      <c r="G137" s="9"/>
      <c r="H137" s="9"/>
      <c r="I137" s="95"/>
      <c r="J137" s="95"/>
      <c r="K137" s="16"/>
      <c r="L137" s="100"/>
      <c r="M137" s="96"/>
      <c r="N137" s="96"/>
      <c r="O137" s="99"/>
      <c r="P137" s="99"/>
      <c r="Q137" s="99"/>
      <c r="R137" s="99"/>
      <c r="S137" s="99"/>
      <c r="T137" s="16"/>
    </row>
    <row r="138" spans="4:20" ht="15" customHeight="1" x14ac:dyDescent="0.2">
      <c r="D138" s="30"/>
      <c r="F138" s="9"/>
      <c r="G138" s="9"/>
      <c r="H138" s="9"/>
      <c r="I138" s="95"/>
      <c r="J138" s="95"/>
      <c r="K138" s="16"/>
      <c r="L138" s="96"/>
      <c r="M138" s="96"/>
      <c r="N138" s="96"/>
      <c r="O138" s="99"/>
      <c r="P138" s="99"/>
      <c r="Q138" s="99"/>
      <c r="R138" s="99"/>
      <c r="S138" s="99"/>
      <c r="T138" s="16"/>
    </row>
    <row r="139" spans="4:20" ht="15" customHeight="1" x14ac:dyDescent="0.2">
      <c r="D139" s="30"/>
      <c r="F139" s="9"/>
      <c r="G139" s="9"/>
      <c r="H139" s="9"/>
      <c r="I139" s="95"/>
      <c r="J139" s="95"/>
      <c r="K139" s="16"/>
      <c r="L139" s="97"/>
      <c r="M139" s="96"/>
      <c r="N139" s="96"/>
      <c r="O139" s="99"/>
      <c r="P139" s="99"/>
      <c r="Q139" s="99"/>
      <c r="R139" s="99"/>
      <c r="S139" s="99"/>
      <c r="T139" s="16"/>
    </row>
    <row r="140" spans="4:20" ht="15" customHeight="1" x14ac:dyDescent="0.2">
      <c r="D140" s="30"/>
      <c r="F140" s="9"/>
      <c r="G140" s="9"/>
      <c r="H140" s="9"/>
      <c r="I140" s="95"/>
      <c r="J140" s="95"/>
      <c r="K140" s="16"/>
      <c r="L140" s="96"/>
      <c r="M140" s="96"/>
      <c r="N140" s="96"/>
      <c r="O140" s="99"/>
      <c r="P140" s="99"/>
      <c r="Q140" s="99"/>
      <c r="R140" s="99"/>
      <c r="S140" s="99"/>
      <c r="T140" s="16"/>
    </row>
    <row r="141" spans="4:20" ht="15" customHeight="1" x14ac:dyDescent="0.2">
      <c r="D141" s="30"/>
      <c r="F141" s="9"/>
      <c r="G141" s="9"/>
      <c r="H141" s="9"/>
      <c r="I141" s="95"/>
      <c r="J141" s="95"/>
      <c r="K141" s="16"/>
      <c r="L141" s="97"/>
      <c r="M141" s="96"/>
      <c r="N141" s="96"/>
      <c r="O141" s="99"/>
      <c r="P141" s="99"/>
      <c r="Q141" s="99"/>
      <c r="R141" s="99"/>
      <c r="S141" s="99"/>
      <c r="T141" s="16"/>
    </row>
    <row r="142" spans="4:20" ht="15" customHeight="1" x14ac:dyDescent="0.2">
      <c r="D142" s="30"/>
      <c r="F142" s="9"/>
      <c r="G142" s="9"/>
      <c r="H142" s="9"/>
      <c r="I142" s="95"/>
      <c r="J142" s="95"/>
      <c r="K142" s="16"/>
      <c r="L142" s="96"/>
      <c r="M142" s="96"/>
      <c r="N142" s="96"/>
      <c r="O142" s="99"/>
      <c r="P142" s="99"/>
      <c r="Q142" s="99"/>
      <c r="R142" s="99"/>
      <c r="S142" s="99"/>
      <c r="T142" s="16"/>
    </row>
    <row r="143" spans="4:20" ht="15" customHeight="1" x14ac:dyDescent="0.2">
      <c r="D143" s="30"/>
      <c r="F143" s="9"/>
      <c r="G143" s="9"/>
      <c r="H143" s="9"/>
      <c r="I143" s="95"/>
      <c r="J143" s="95"/>
      <c r="K143" s="16"/>
      <c r="L143" s="97"/>
      <c r="M143" s="96"/>
      <c r="N143" s="96"/>
      <c r="O143" s="99"/>
      <c r="P143" s="99"/>
      <c r="Q143" s="99"/>
      <c r="R143" s="99"/>
      <c r="S143" s="99"/>
      <c r="T143" s="16"/>
    </row>
    <row r="144" spans="4:20" ht="15" customHeight="1" x14ac:dyDescent="0.2">
      <c r="D144" s="30"/>
      <c r="F144" s="9"/>
      <c r="G144" s="9"/>
      <c r="H144" s="9"/>
      <c r="I144" s="95"/>
      <c r="J144" s="95"/>
      <c r="K144" s="16"/>
      <c r="L144" s="96"/>
      <c r="M144" s="96"/>
      <c r="N144" s="96"/>
      <c r="O144" s="99"/>
      <c r="P144" s="99"/>
      <c r="Q144" s="99"/>
      <c r="R144" s="99"/>
      <c r="S144" s="99"/>
      <c r="T144" s="16"/>
    </row>
    <row r="145" spans="4:20" ht="15" customHeight="1" x14ac:dyDescent="0.2">
      <c r="D145" s="30"/>
      <c r="F145" s="9"/>
      <c r="G145" s="9"/>
      <c r="H145" s="9"/>
      <c r="I145" s="95"/>
      <c r="J145" s="95"/>
      <c r="K145" s="16"/>
      <c r="L145" s="97"/>
      <c r="M145" s="96"/>
      <c r="N145" s="96"/>
      <c r="O145" s="99"/>
      <c r="P145" s="99"/>
      <c r="Q145" s="99"/>
      <c r="R145" s="99"/>
      <c r="S145" s="99"/>
      <c r="T145" s="16"/>
    </row>
    <row r="146" spans="4:20" ht="15" customHeight="1" x14ac:dyDescent="0.2">
      <c r="D146" s="30"/>
      <c r="F146" s="9"/>
      <c r="G146" s="9"/>
      <c r="H146" s="9"/>
      <c r="I146" s="95"/>
      <c r="J146" s="95"/>
      <c r="K146" s="16"/>
      <c r="L146" s="96"/>
      <c r="M146" s="96"/>
      <c r="N146" s="96"/>
      <c r="O146" s="99"/>
      <c r="P146" s="99"/>
      <c r="Q146" s="99"/>
      <c r="R146" s="99"/>
      <c r="S146" s="99"/>
      <c r="T146" s="16"/>
    </row>
    <row r="147" spans="4:20" ht="15" customHeight="1" x14ac:dyDescent="0.2">
      <c r="D147" s="30"/>
      <c r="F147" s="9"/>
      <c r="G147" s="9"/>
      <c r="H147" s="9"/>
      <c r="I147" s="95"/>
      <c r="J147" s="95"/>
      <c r="K147" s="16"/>
      <c r="L147" s="97"/>
      <c r="M147" s="96"/>
      <c r="N147" s="96"/>
      <c r="O147" s="99"/>
      <c r="P147" s="99"/>
      <c r="Q147" s="99"/>
      <c r="R147" s="99"/>
      <c r="S147" s="99"/>
      <c r="T147" s="16"/>
    </row>
    <row r="148" spans="4:20" ht="15" customHeight="1" x14ac:dyDescent="0.2">
      <c r="D148" s="30"/>
      <c r="F148" s="9"/>
      <c r="G148" s="9"/>
      <c r="H148" s="9"/>
      <c r="I148" s="95"/>
      <c r="J148" s="95"/>
      <c r="K148" s="16"/>
      <c r="L148" s="96"/>
      <c r="M148" s="96"/>
      <c r="N148" s="96"/>
      <c r="O148" s="99"/>
      <c r="P148" s="99"/>
      <c r="Q148" s="99"/>
      <c r="R148" s="99"/>
      <c r="S148" s="99"/>
      <c r="T148" s="16"/>
    </row>
    <row r="149" spans="4:20" ht="15" customHeight="1" x14ac:dyDescent="0.2">
      <c r="D149" s="30"/>
      <c r="F149" s="9"/>
      <c r="G149" s="9"/>
      <c r="H149" s="9"/>
      <c r="I149" s="95"/>
      <c r="J149" s="95"/>
      <c r="K149" s="16"/>
      <c r="L149" s="97"/>
      <c r="M149" s="96"/>
      <c r="N149" s="96"/>
      <c r="O149" s="99"/>
      <c r="P149" s="99"/>
      <c r="Q149" s="99"/>
      <c r="R149" s="99"/>
      <c r="S149" s="99"/>
      <c r="T149" s="16"/>
    </row>
    <row r="150" spans="4:20" ht="15" customHeight="1" x14ac:dyDescent="0.2">
      <c r="D150" s="30"/>
      <c r="F150" s="9"/>
      <c r="G150" s="9"/>
      <c r="H150" s="9"/>
      <c r="I150" s="95"/>
      <c r="J150" s="95"/>
      <c r="K150" s="16"/>
      <c r="L150" s="96"/>
      <c r="M150" s="96"/>
      <c r="N150" s="96"/>
      <c r="O150" s="99"/>
      <c r="P150" s="99"/>
      <c r="Q150" s="99"/>
      <c r="R150" s="99"/>
      <c r="S150" s="99"/>
      <c r="T150" s="16"/>
    </row>
    <row r="151" spans="4:20" ht="15" customHeight="1" x14ac:dyDescent="0.2">
      <c r="D151" s="30"/>
      <c r="F151" s="9"/>
      <c r="G151" s="9"/>
      <c r="H151" s="9"/>
      <c r="I151" s="95"/>
      <c r="J151" s="95"/>
      <c r="K151" s="16"/>
      <c r="L151" s="97"/>
      <c r="M151" s="96"/>
      <c r="N151" s="96"/>
      <c r="O151" s="99"/>
      <c r="P151" s="99"/>
      <c r="Q151" s="99"/>
      <c r="R151" s="99"/>
      <c r="S151" s="99"/>
      <c r="T151" s="16"/>
    </row>
    <row r="152" spans="4:20" ht="15" customHeight="1" x14ac:dyDescent="0.2">
      <c r="D152" s="30"/>
      <c r="F152" s="9"/>
      <c r="G152" s="9"/>
      <c r="H152" s="9"/>
      <c r="I152" s="95"/>
      <c r="J152" s="95"/>
      <c r="K152" s="16"/>
      <c r="L152" s="96"/>
      <c r="M152" s="96"/>
      <c r="N152" s="96"/>
      <c r="O152" s="99"/>
      <c r="P152" s="99"/>
      <c r="Q152" s="99"/>
      <c r="R152" s="99"/>
      <c r="S152" s="99"/>
      <c r="T152" s="16"/>
    </row>
    <row r="153" spans="4:20" ht="15" customHeight="1" x14ac:dyDescent="0.2">
      <c r="D153" s="30"/>
      <c r="F153" s="9"/>
      <c r="G153" s="9"/>
      <c r="H153" s="9"/>
      <c r="I153" s="95"/>
      <c r="J153" s="95"/>
      <c r="K153" s="16"/>
      <c r="L153" s="97"/>
      <c r="M153" s="96"/>
      <c r="N153" s="96"/>
      <c r="O153" s="99"/>
      <c r="P153" s="99"/>
      <c r="Q153" s="99"/>
      <c r="R153" s="99"/>
      <c r="S153" s="99"/>
      <c r="T153" s="16"/>
    </row>
    <row r="154" spans="4:20" ht="15" customHeight="1" x14ac:dyDescent="0.2">
      <c r="D154" s="30"/>
      <c r="F154" s="9"/>
      <c r="G154" s="9"/>
      <c r="H154" s="9"/>
      <c r="I154" s="95"/>
      <c r="J154" s="95"/>
      <c r="K154" s="16"/>
      <c r="L154" s="96"/>
      <c r="M154" s="96"/>
      <c r="N154" s="96"/>
      <c r="O154" s="99"/>
      <c r="P154" s="99"/>
      <c r="Q154" s="99"/>
      <c r="R154" s="99"/>
      <c r="S154" s="99"/>
      <c r="T154" s="16"/>
    </row>
    <row r="155" spans="4:20" ht="15" customHeight="1" x14ac:dyDescent="0.2">
      <c r="D155" s="30"/>
      <c r="F155" s="9"/>
      <c r="G155" s="9"/>
      <c r="H155" s="9"/>
      <c r="I155" s="95"/>
      <c r="J155" s="95"/>
      <c r="K155" s="16"/>
      <c r="L155" s="97"/>
      <c r="M155" s="96"/>
      <c r="N155" s="96"/>
      <c r="O155" s="99"/>
      <c r="P155" s="99"/>
      <c r="Q155" s="99"/>
      <c r="R155" s="99"/>
      <c r="S155" s="99"/>
      <c r="T155" s="16"/>
    </row>
    <row r="156" spans="4:20" ht="15" customHeight="1" x14ac:dyDescent="0.2">
      <c r="D156" s="30"/>
      <c r="F156" s="9"/>
      <c r="G156" s="9"/>
      <c r="H156" s="9"/>
      <c r="I156" s="95"/>
      <c r="J156" s="95"/>
      <c r="K156" s="16"/>
      <c r="L156" s="96"/>
      <c r="M156" s="96"/>
      <c r="N156" s="96"/>
      <c r="O156" s="99"/>
      <c r="P156" s="99"/>
      <c r="Q156" s="99"/>
      <c r="R156" s="99"/>
      <c r="S156" s="99"/>
      <c r="T156" s="16"/>
    </row>
    <row r="157" spans="4:20" ht="15" customHeight="1" x14ac:dyDescent="0.2">
      <c r="D157" s="30"/>
      <c r="F157" s="9"/>
      <c r="G157" s="9"/>
      <c r="H157" s="9"/>
      <c r="I157" s="95"/>
      <c r="J157" s="95"/>
      <c r="K157" s="16"/>
      <c r="L157" s="97"/>
      <c r="M157" s="96"/>
      <c r="N157" s="96"/>
      <c r="O157" s="99"/>
      <c r="P157" s="99"/>
      <c r="Q157" s="99"/>
      <c r="R157" s="99"/>
      <c r="S157" s="99"/>
      <c r="T157" s="16"/>
    </row>
    <row r="158" spans="4:20" ht="15" customHeight="1" x14ac:dyDescent="0.2">
      <c r="D158" s="30"/>
      <c r="F158" s="9"/>
      <c r="G158" s="9"/>
      <c r="H158" s="9"/>
      <c r="I158" s="95"/>
      <c r="J158" s="95"/>
      <c r="K158" s="16"/>
      <c r="L158" s="96"/>
      <c r="M158" s="96"/>
      <c r="N158" s="96"/>
      <c r="O158" s="99"/>
      <c r="P158" s="99"/>
      <c r="Q158" s="99"/>
      <c r="R158" s="99"/>
      <c r="S158" s="99"/>
      <c r="T158" s="16"/>
    </row>
    <row r="159" spans="4:20" ht="15" customHeight="1" x14ac:dyDescent="0.2">
      <c r="D159" s="30"/>
      <c r="F159" s="9"/>
      <c r="G159" s="9"/>
      <c r="H159" s="9"/>
      <c r="I159" s="95"/>
      <c r="J159" s="95"/>
      <c r="K159" s="16"/>
      <c r="L159" s="97"/>
      <c r="M159" s="96"/>
      <c r="N159" s="96"/>
      <c r="O159" s="99"/>
      <c r="P159" s="99"/>
      <c r="Q159" s="99"/>
      <c r="R159" s="99"/>
      <c r="S159" s="99"/>
      <c r="T159" s="16"/>
    </row>
    <row r="160" spans="4:20" ht="15" customHeight="1" x14ac:dyDescent="0.2">
      <c r="D160" s="30"/>
      <c r="F160" s="9"/>
      <c r="G160" s="9"/>
      <c r="H160" s="9"/>
      <c r="I160" s="95"/>
      <c r="J160" s="95"/>
      <c r="K160" s="16"/>
      <c r="L160" s="97"/>
      <c r="M160" s="96"/>
      <c r="N160" s="96"/>
      <c r="O160" s="99"/>
      <c r="P160" s="99"/>
      <c r="Q160" s="99"/>
      <c r="R160" s="99"/>
      <c r="S160" s="99"/>
      <c r="T160" s="16"/>
    </row>
    <row r="161" spans="4:20" ht="15" customHeight="1" x14ac:dyDescent="0.2">
      <c r="D161" s="30"/>
      <c r="F161" s="9"/>
      <c r="G161" s="9"/>
      <c r="H161" s="9"/>
      <c r="I161" s="95"/>
      <c r="J161" s="95"/>
      <c r="K161" s="16"/>
      <c r="L161" s="97"/>
      <c r="M161" s="96"/>
      <c r="N161" s="96"/>
      <c r="O161" s="99"/>
      <c r="P161" s="99"/>
      <c r="Q161" s="99"/>
      <c r="R161" s="99"/>
      <c r="S161" s="99"/>
      <c r="T161" s="16"/>
    </row>
    <row r="162" spans="4:20" ht="15" customHeight="1" x14ac:dyDescent="0.2">
      <c r="D162" s="30"/>
      <c r="F162" s="9"/>
      <c r="G162" s="9"/>
      <c r="H162" s="9"/>
      <c r="I162" s="95"/>
      <c r="J162" s="95"/>
      <c r="K162" s="16"/>
      <c r="L162" s="97"/>
      <c r="M162" s="96"/>
      <c r="N162" s="96"/>
      <c r="O162" s="99"/>
      <c r="P162" s="99"/>
      <c r="Q162" s="99"/>
      <c r="R162" s="99"/>
      <c r="S162" s="99"/>
      <c r="T162" s="16"/>
    </row>
    <row r="163" spans="4:20" ht="15" customHeight="1" x14ac:dyDescent="0.2">
      <c r="D163" s="30"/>
      <c r="F163" s="9"/>
      <c r="G163" s="9"/>
      <c r="H163" s="9"/>
      <c r="I163" s="95"/>
      <c r="J163" s="95"/>
      <c r="K163" s="16"/>
      <c r="L163" s="97"/>
      <c r="M163" s="96"/>
      <c r="N163" s="96"/>
      <c r="O163" s="99"/>
      <c r="P163" s="99"/>
      <c r="Q163" s="99"/>
      <c r="R163" s="99"/>
      <c r="S163" s="99"/>
      <c r="T163" s="16"/>
    </row>
    <row r="164" spans="4:20" ht="15" customHeight="1" x14ac:dyDescent="0.2">
      <c r="D164" s="30"/>
      <c r="F164" s="16"/>
      <c r="G164" s="9"/>
      <c r="H164" s="9"/>
      <c r="I164" s="95"/>
      <c r="J164" s="95"/>
      <c r="K164" s="16"/>
      <c r="L164" s="96"/>
      <c r="M164" s="96"/>
      <c r="N164" s="96"/>
      <c r="O164" s="99"/>
      <c r="P164" s="99"/>
      <c r="Q164" s="99"/>
      <c r="R164" s="99"/>
      <c r="S164" s="99"/>
      <c r="T164" s="16"/>
    </row>
    <row r="165" spans="4:20" ht="15" customHeight="1" x14ac:dyDescent="0.2">
      <c r="D165" s="30"/>
      <c r="F165" s="16"/>
      <c r="G165" s="9"/>
      <c r="H165" s="9"/>
      <c r="I165" s="95"/>
      <c r="J165" s="95"/>
      <c r="K165" s="16"/>
      <c r="L165" s="97"/>
      <c r="M165" s="96"/>
      <c r="N165" s="96"/>
      <c r="O165" s="101"/>
      <c r="P165" s="101"/>
      <c r="Q165" s="101"/>
      <c r="R165" s="101"/>
      <c r="S165" s="101"/>
      <c r="T165" s="16"/>
    </row>
    <row r="166" spans="4:20" ht="15" customHeight="1" x14ac:dyDescent="0.2">
      <c r="D166" s="30"/>
      <c r="F166" s="102"/>
      <c r="G166" s="102"/>
      <c r="H166" s="102"/>
      <c r="I166" s="103"/>
      <c r="J166" s="103"/>
      <c r="K166" s="104"/>
      <c r="L166" s="105"/>
      <c r="M166" s="105"/>
      <c r="N166" s="105"/>
      <c r="O166" s="104"/>
      <c r="P166" s="104"/>
      <c r="Q166" s="104"/>
      <c r="R166" s="104"/>
      <c r="S166" s="104"/>
      <c r="T166" s="104"/>
    </row>
  </sheetData>
  <mergeCells count="33">
    <mergeCell ref="V45:Y45"/>
    <mergeCell ref="W32:Z32"/>
    <mergeCell ref="H33:I33"/>
    <mergeCell ref="H34:I34"/>
    <mergeCell ref="W34:Z34"/>
    <mergeCell ref="H35:I35"/>
    <mergeCell ref="H36:I36"/>
    <mergeCell ref="H32:I32"/>
    <mergeCell ref="H37:I37"/>
    <mergeCell ref="H38:I38"/>
    <mergeCell ref="H39:I39"/>
    <mergeCell ref="H40:I40"/>
    <mergeCell ref="H43:I43"/>
    <mergeCell ref="H27:I27"/>
    <mergeCell ref="H28:I28"/>
    <mergeCell ref="H29:I29"/>
    <mergeCell ref="H30:I30"/>
    <mergeCell ref="H31:I31"/>
    <mergeCell ref="H26:I26"/>
    <mergeCell ref="F7:Y8"/>
    <mergeCell ref="F17:Z17"/>
    <mergeCell ref="F19:F20"/>
    <mergeCell ref="G19:J20"/>
    <mergeCell ref="K19:M20"/>
    <mergeCell ref="N19:N20"/>
    <mergeCell ref="O19:Q20"/>
    <mergeCell ref="R19:T20"/>
    <mergeCell ref="U19:Z20"/>
    <mergeCell ref="H21:I21"/>
    <mergeCell ref="H22:I22"/>
    <mergeCell ref="H23:I23"/>
    <mergeCell ref="H24:I24"/>
    <mergeCell ref="H25:I25"/>
  </mergeCells>
  <phoneticPr fontId="13"/>
  <printOptions horizontalCentered="1" verticalCentered="1"/>
  <pageMargins left="0" right="0" top="0.78740157480314965" bottom="0" header="0" footer="0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F6706-52AC-4FEF-BCC3-275A6147CAB0}">
  <sheetPr>
    <tabColor rgb="FF00B0F0"/>
  </sheetPr>
  <dimension ref="A1:P207"/>
  <sheetViews>
    <sheetView showZeros="0" view="pageBreakPreview" topLeftCell="A61" zoomScale="80" zoomScaleNormal="100" zoomScaleSheetLayoutView="80" workbookViewId="0">
      <selection activeCell="AY35" sqref="AY35"/>
    </sheetView>
  </sheetViews>
  <sheetFormatPr defaultRowHeight="17.25" x14ac:dyDescent="0.2"/>
  <cols>
    <col min="1" max="1" width="3.69921875" style="25" customWidth="1"/>
    <col min="2" max="2" width="20.69921875" style="25" customWidth="1"/>
    <col min="3" max="3" width="19.69921875" style="243" customWidth="1"/>
    <col min="4" max="4" width="4.69921875" style="26" customWidth="1"/>
    <col min="5" max="5" width="3.19921875" style="25" customWidth="1"/>
    <col min="6" max="6" width="6.69921875" style="25" customWidth="1"/>
    <col min="7" max="7" width="8.69921875" style="25" customWidth="1"/>
    <col min="8" max="8" width="9.69921875" style="25" customWidth="1"/>
    <col min="9" max="9" width="4.296875" style="25" customWidth="1"/>
    <col min="10" max="10" width="4.69921875" style="25" customWidth="1"/>
    <col min="11" max="11" width="3.19921875" style="37" customWidth="1"/>
    <col min="12" max="12" width="8.69921875" style="25" customWidth="1"/>
    <col min="13" max="13" width="4.69921875" style="25" customWidth="1"/>
    <col min="14" max="14" width="3.19921875" style="25" customWidth="1"/>
    <col min="15" max="15" width="8.69921875" style="25" customWidth="1"/>
    <col min="16" max="16384" width="8.796875" style="25"/>
  </cols>
  <sheetData>
    <row r="1" spans="1:15" s="3" customFormat="1" ht="13.5" x14ac:dyDescent="0.15">
      <c r="A1" s="1"/>
      <c r="B1" s="2"/>
      <c r="C1" s="240"/>
      <c r="D1" s="4"/>
      <c r="E1" s="5"/>
      <c r="F1" s="6"/>
      <c r="G1" s="7"/>
      <c r="H1" s="8"/>
      <c r="I1" s="9"/>
      <c r="K1" s="5"/>
      <c r="N1" s="8" t="s">
        <v>581</v>
      </c>
      <c r="O1" s="5">
        <v>1</v>
      </c>
    </row>
    <row r="2" spans="1:15" s="10" customFormat="1" ht="30" customHeight="1" x14ac:dyDescent="0.15">
      <c r="A2" s="1089" t="s">
        <v>1795</v>
      </c>
      <c r="B2" s="1090"/>
      <c r="C2" s="1090"/>
      <c r="D2" s="1090"/>
      <c r="E2" s="1090"/>
      <c r="F2" s="1090"/>
      <c r="G2" s="1090"/>
      <c r="H2" s="1090"/>
      <c r="I2" s="1090"/>
      <c r="J2" s="1090"/>
      <c r="K2" s="1090"/>
      <c r="L2" s="1090"/>
      <c r="M2" s="1090"/>
      <c r="N2" s="1090"/>
      <c r="O2" s="1091"/>
    </row>
    <row r="3" spans="1:15" s="10" customFormat="1" ht="13.5" customHeight="1" x14ac:dyDescent="0.15">
      <c r="A3" s="274"/>
      <c r="B3" s="27" t="s">
        <v>1828</v>
      </c>
      <c r="C3" s="275"/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434"/>
    </row>
    <row r="4" spans="1:15" s="10" customFormat="1" ht="15.95" customHeight="1" x14ac:dyDescent="0.15">
      <c r="A4" s="1092" t="s">
        <v>6</v>
      </c>
      <c r="B4" s="1095" t="s">
        <v>34</v>
      </c>
      <c r="C4" s="1098" t="s">
        <v>9</v>
      </c>
      <c r="D4" s="1101" t="s">
        <v>1850</v>
      </c>
      <c r="E4" s="1102"/>
      <c r="F4" s="1102"/>
      <c r="G4" s="1102"/>
      <c r="H4" s="1102"/>
      <c r="I4" s="1103"/>
      <c r="J4" s="1101" t="s">
        <v>1851</v>
      </c>
      <c r="K4" s="1102"/>
      <c r="L4" s="1107"/>
      <c r="M4" s="1109" t="s">
        <v>1852</v>
      </c>
      <c r="N4" s="1102"/>
      <c r="O4" s="1103"/>
    </row>
    <row r="5" spans="1:15" s="10" customFormat="1" ht="15.95" customHeight="1" x14ac:dyDescent="0.15">
      <c r="A5" s="1093"/>
      <c r="B5" s="1096"/>
      <c r="C5" s="1099"/>
      <c r="D5" s="1104"/>
      <c r="E5" s="1105"/>
      <c r="F5" s="1105"/>
      <c r="G5" s="1105"/>
      <c r="H5" s="1105"/>
      <c r="I5" s="1106"/>
      <c r="J5" s="1104"/>
      <c r="K5" s="1105"/>
      <c r="L5" s="1108"/>
      <c r="M5" s="1110"/>
      <c r="N5" s="1105"/>
      <c r="O5" s="1106"/>
    </row>
    <row r="6" spans="1:15" s="3" customFormat="1" ht="15.95" customHeight="1" x14ac:dyDescent="0.15">
      <c r="A6" s="1094"/>
      <c r="B6" s="1097"/>
      <c r="C6" s="1100"/>
      <c r="D6" s="334" t="s">
        <v>4</v>
      </c>
      <c r="E6" s="296" t="s">
        <v>5</v>
      </c>
      <c r="F6" s="297"/>
      <c r="G6" s="298"/>
      <c r="H6" s="1111"/>
      <c r="I6" s="1112"/>
      <c r="J6" s="326" t="s">
        <v>4</v>
      </c>
      <c r="K6" s="296" t="s">
        <v>5</v>
      </c>
      <c r="L6" s="299"/>
      <c r="M6" s="300" t="s">
        <v>4</v>
      </c>
      <c r="N6" s="296" t="s">
        <v>5</v>
      </c>
      <c r="O6" s="327"/>
    </row>
    <row r="7" spans="1:15" s="16" customFormat="1" ht="11.1" customHeight="1" x14ac:dyDescent="0.15">
      <c r="A7" s="11">
        <v>0</v>
      </c>
      <c r="B7" s="12">
        <v>0</v>
      </c>
      <c r="C7" s="241">
        <v>0</v>
      </c>
      <c r="D7" s="335"/>
      <c r="E7" s="13"/>
      <c r="F7" s="14"/>
      <c r="G7" s="15"/>
      <c r="I7" s="336"/>
      <c r="J7" s="328"/>
      <c r="K7" s="13"/>
      <c r="M7" s="231"/>
      <c r="N7" s="12"/>
      <c r="O7" s="329"/>
    </row>
    <row r="8" spans="1:15" s="16" customFormat="1" ht="11.1" customHeight="1" x14ac:dyDescent="0.15">
      <c r="A8" s="381">
        <v>0</v>
      </c>
      <c r="B8" s="12">
        <v>0</v>
      </c>
      <c r="C8" s="382">
        <v>0</v>
      </c>
      <c r="D8" s="335"/>
      <c r="E8" s="13"/>
      <c r="F8" s="14"/>
      <c r="G8" s="15"/>
      <c r="I8" s="336"/>
      <c r="J8" s="328"/>
      <c r="K8" s="13"/>
      <c r="M8" s="231"/>
      <c r="N8" s="12"/>
      <c r="O8" s="329"/>
    </row>
    <row r="9" spans="1:15" s="16" customFormat="1" ht="11.1" customHeight="1" x14ac:dyDescent="0.15">
      <c r="A9" s="360" t="s">
        <v>1214</v>
      </c>
      <c r="B9" s="361" t="s">
        <v>2199</v>
      </c>
      <c r="C9" s="363">
        <v>0</v>
      </c>
      <c r="D9" s="337">
        <v>0</v>
      </c>
      <c r="E9" s="362">
        <v>0</v>
      </c>
      <c r="F9" s="18"/>
      <c r="G9" s="19"/>
      <c r="H9" s="20"/>
      <c r="I9" s="338"/>
      <c r="J9" s="328"/>
      <c r="K9" s="13"/>
      <c r="M9" s="231"/>
      <c r="N9" s="12"/>
      <c r="O9" s="329"/>
    </row>
    <row r="10" spans="1:15" s="16" customFormat="1" ht="11.1" customHeight="1" x14ac:dyDescent="0.15">
      <c r="A10" s="11">
        <v>0</v>
      </c>
      <c r="B10" s="359"/>
      <c r="C10" s="241"/>
      <c r="D10" s="386"/>
      <c r="E10" s="387"/>
      <c r="F10" s="388"/>
      <c r="G10" s="389"/>
      <c r="H10" s="390"/>
      <c r="I10" s="391"/>
      <c r="J10" s="392"/>
      <c r="K10" s="393"/>
      <c r="L10" s="394"/>
      <c r="M10" s="395"/>
      <c r="N10" s="393"/>
      <c r="O10" s="396"/>
    </row>
    <row r="11" spans="1:15" s="16" customFormat="1" ht="11.1" customHeight="1" x14ac:dyDescent="0.15">
      <c r="A11" s="381">
        <v>0</v>
      </c>
      <c r="B11" s="359"/>
      <c r="C11" s="241" t="s">
        <v>2200</v>
      </c>
      <c r="D11" s="386"/>
      <c r="E11" s="387"/>
      <c r="F11" s="433"/>
      <c r="G11" s="389"/>
      <c r="H11" s="390"/>
      <c r="I11" s="391"/>
      <c r="J11" s="397"/>
      <c r="K11" s="387"/>
      <c r="L11" s="390"/>
      <c r="M11" s="398"/>
      <c r="N11" s="387"/>
      <c r="O11" s="399"/>
    </row>
    <row r="12" spans="1:15" s="16" customFormat="1" ht="11.1" customHeight="1" x14ac:dyDescent="0.15">
      <c r="A12" s="360">
        <v>0</v>
      </c>
      <c r="B12" s="400" t="s">
        <v>2201</v>
      </c>
      <c r="C12" s="242" t="s">
        <v>2202</v>
      </c>
      <c r="D12" s="416">
        <v>95</v>
      </c>
      <c r="E12" s="438" t="s">
        <v>2203</v>
      </c>
      <c r="F12" s="403"/>
      <c r="G12" s="404"/>
      <c r="H12" s="405"/>
      <c r="I12" s="406"/>
      <c r="J12" s="785">
        <v>51.6</v>
      </c>
      <c r="K12" s="784" t="s">
        <v>2203</v>
      </c>
      <c r="L12" s="389">
        <v>0</v>
      </c>
      <c r="M12" s="409">
        <v>43.4</v>
      </c>
      <c r="N12" s="784" t="s">
        <v>2203</v>
      </c>
      <c r="O12" s="410">
        <v>0</v>
      </c>
    </row>
    <row r="13" spans="1:15" s="16" customFormat="1" ht="11.1" customHeight="1" x14ac:dyDescent="0.15">
      <c r="A13" s="11">
        <v>0</v>
      </c>
      <c r="B13" s="359"/>
      <c r="C13" s="241"/>
      <c r="D13" s="386"/>
      <c r="E13" s="387"/>
      <c r="F13" s="388"/>
      <c r="G13" s="389"/>
      <c r="H13" s="390"/>
      <c r="I13" s="391"/>
      <c r="J13" s="411"/>
      <c r="K13" s="412"/>
      <c r="L13" s="413"/>
      <c r="M13" s="414"/>
      <c r="N13" s="412"/>
      <c r="O13" s="415"/>
    </row>
    <row r="14" spans="1:15" s="16" customFormat="1" ht="11.1" customHeight="1" x14ac:dyDescent="0.15">
      <c r="A14" s="381">
        <v>0</v>
      </c>
      <c r="B14" s="359"/>
      <c r="C14" s="241" t="s">
        <v>2204</v>
      </c>
      <c r="D14" s="386"/>
      <c r="E14" s="387"/>
      <c r="F14" s="433"/>
      <c r="G14" s="389"/>
      <c r="H14" s="390"/>
      <c r="I14" s="391"/>
      <c r="J14" s="397"/>
      <c r="K14" s="387"/>
      <c r="L14" s="390"/>
      <c r="M14" s="398"/>
      <c r="N14" s="387"/>
      <c r="O14" s="399"/>
    </row>
    <row r="15" spans="1:15" s="16" customFormat="1" ht="11.1" customHeight="1" x14ac:dyDescent="0.15">
      <c r="A15" s="360">
        <v>0</v>
      </c>
      <c r="B15" s="400" t="s">
        <v>2201</v>
      </c>
      <c r="C15" s="242" t="s">
        <v>2205</v>
      </c>
      <c r="D15" s="416">
        <v>38</v>
      </c>
      <c r="E15" s="438" t="s">
        <v>2203</v>
      </c>
      <c r="F15" s="403"/>
      <c r="G15" s="404"/>
      <c r="H15" s="405"/>
      <c r="I15" s="406"/>
      <c r="J15" s="785">
        <v>20.6</v>
      </c>
      <c r="K15" s="784" t="s">
        <v>2203</v>
      </c>
      <c r="L15" s="510">
        <v>0</v>
      </c>
      <c r="M15" s="409">
        <v>17.399999999999999</v>
      </c>
      <c r="N15" s="784" t="s">
        <v>2203</v>
      </c>
      <c r="O15" s="410">
        <v>0</v>
      </c>
    </row>
    <row r="16" spans="1:15" s="16" customFormat="1" ht="11.1" customHeight="1" x14ac:dyDescent="0.15">
      <c r="A16" s="11">
        <v>0</v>
      </c>
      <c r="B16" s="359"/>
      <c r="C16" s="241"/>
      <c r="D16" s="386"/>
      <c r="E16" s="387"/>
      <c r="F16" s="388"/>
      <c r="G16" s="389"/>
      <c r="H16" s="390"/>
      <c r="I16" s="391"/>
      <c r="J16" s="397"/>
      <c r="K16" s="387"/>
      <c r="L16" s="390"/>
      <c r="M16" s="398"/>
      <c r="N16" s="387"/>
      <c r="O16" s="399"/>
    </row>
    <row r="17" spans="1:15" s="16" customFormat="1" ht="11.1" customHeight="1" x14ac:dyDescent="0.15">
      <c r="A17" s="381">
        <v>0</v>
      </c>
      <c r="B17" s="359"/>
      <c r="C17" s="241"/>
      <c r="D17" s="386"/>
      <c r="E17" s="387"/>
      <c r="F17" s="432"/>
      <c r="G17" s="389"/>
      <c r="H17" s="390"/>
      <c r="I17" s="391"/>
      <c r="J17" s="397"/>
      <c r="K17" s="387"/>
      <c r="L17" s="390"/>
      <c r="M17" s="398"/>
      <c r="N17" s="387"/>
      <c r="O17" s="399"/>
    </row>
    <row r="18" spans="1:15" s="16" customFormat="1" ht="11.1" customHeight="1" x14ac:dyDescent="0.15">
      <c r="A18" s="360">
        <v>0</v>
      </c>
      <c r="B18" s="400"/>
      <c r="C18" s="242"/>
      <c r="D18" s="416"/>
      <c r="E18" s="402"/>
      <c r="F18" s="403"/>
      <c r="G18" s="404"/>
      <c r="H18" s="405"/>
      <c r="I18" s="406"/>
      <c r="J18" s="407"/>
      <c r="K18" s="408"/>
      <c r="L18" s="389"/>
      <c r="M18" s="409"/>
      <c r="N18" s="408"/>
      <c r="O18" s="410"/>
    </row>
    <row r="19" spans="1:15" s="16" customFormat="1" ht="11.1" customHeight="1" x14ac:dyDescent="0.15">
      <c r="A19" s="11">
        <v>0</v>
      </c>
      <c r="B19" s="359"/>
      <c r="C19" s="241"/>
      <c r="D19" s="386"/>
      <c r="E19" s="387"/>
      <c r="F19" s="388"/>
      <c r="G19" s="389"/>
      <c r="H19" s="390"/>
      <c r="I19" s="391"/>
      <c r="J19" s="411"/>
      <c r="K19" s="412"/>
      <c r="L19" s="413"/>
      <c r="M19" s="414"/>
      <c r="N19" s="412"/>
      <c r="O19" s="415"/>
    </row>
    <row r="20" spans="1:15" s="16" customFormat="1" ht="11.1" customHeight="1" x14ac:dyDescent="0.15">
      <c r="A20" s="381">
        <v>0</v>
      </c>
      <c r="B20" s="359"/>
      <c r="C20" s="241"/>
      <c r="D20" s="386"/>
      <c r="E20" s="387"/>
      <c r="F20" s="432"/>
      <c r="G20" s="389"/>
      <c r="H20" s="390"/>
      <c r="I20" s="391"/>
      <c r="J20" s="397"/>
      <c r="K20" s="387"/>
      <c r="L20" s="390"/>
      <c r="M20" s="398"/>
      <c r="N20" s="387"/>
      <c r="O20" s="399"/>
    </row>
    <row r="21" spans="1:15" s="16" customFormat="1" ht="11.1" customHeight="1" x14ac:dyDescent="0.15">
      <c r="A21" s="360">
        <v>0</v>
      </c>
      <c r="B21" s="400"/>
      <c r="C21" s="242"/>
      <c r="D21" s="416"/>
      <c r="E21" s="402"/>
      <c r="F21" s="403"/>
      <c r="G21" s="404"/>
      <c r="H21" s="405"/>
      <c r="I21" s="406"/>
      <c r="J21" s="407"/>
      <c r="K21" s="408"/>
      <c r="L21" s="389"/>
      <c r="M21" s="409"/>
      <c r="N21" s="408"/>
      <c r="O21" s="410"/>
    </row>
    <row r="22" spans="1:15" s="16" customFormat="1" ht="11.1" customHeight="1" x14ac:dyDescent="0.15">
      <c r="A22" s="11">
        <v>0</v>
      </c>
      <c r="B22" s="359"/>
      <c r="C22" s="241"/>
      <c r="D22" s="386"/>
      <c r="E22" s="387"/>
      <c r="F22" s="388"/>
      <c r="G22" s="389"/>
      <c r="H22" s="390"/>
      <c r="I22" s="391"/>
      <c r="J22" s="411"/>
      <c r="K22" s="412"/>
      <c r="L22" s="413"/>
      <c r="M22" s="414"/>
      <c r="N22" s="412"/>
      <c r="O22" s="415"/>
    </row>
    <row r="23" spans="1:15" s="16" customFormat="1" ht="11.1" customHeight="1" x14ac:dyDescent="0.15">
      <c r="A23" s="381">
        <v>0</v>
      </c>
      <c r="B23" s="359"/>
      <c r="C23" s="241"/>
      <c r="D23" s="386"/>
      <c r="E23" s="387"/>
      <c r="F23" s="432"/>
      <c r="G23" s="389"/>
      <c r="H23" s="390"/>
      <c r="I23" s="391"/>
      <c r="J23" s="397"/>
      <c r="K23" s="387"/>
      <c r="L23" s="390"/>
      <c r="M23" s="398"/>
      <c r="N23" s="387"/>
      <c r="O23" s="399"/>
    </row>
    <row r="24" spans="1:15" s="16" customFormat="1" ht="11.1" customHeight="1" x14ac:dyDescent="0.15">
      <c r="A24" s="360">
        <v>0</v>
      </c>
      <c r="B24" s="400"/>
      <c r="C24" s="242"/>
      <c r="D24" s="416"/>
      <c r="E24" s="402"/>
      <c r="F24" s="403"/>
      <c r="G24" s="404"/>
      <c r="H24" s="405"/>
      <c r="I24" s="406"/>
      <c r="J24" s="407"/>
      <c r="K24" s="408"/>
      <c r="L24" s="389"/>
      <c r="M24" s="409"/>
      <c r="N24" s="408"/>
      <c r="O24" s="410"/>
    </row>
    <row r="25" spans="1:15" s="16" customFormat="1" ht="11.1" customHeight="1" x14ac:dyDescent="0.15">
      <c r="A25" s="11">
        <v>0</v>
      </c>
      <c r="B25" s="359"/>
      <c r="C25" s="241"/>
      <c r="D25" s="386"/>
      <c r="E25" s="387"/>
      <c r="F25" s="388"/>
      <c r="G25" s="389"/>
      <c r="H25" s="390"/>
      <c r="I25" s="391"/>
      <c r="J25" s="411"/>
      <c r="K25" s="412"/>
      <c r="L25" s="413"/>
      <c r="M25" s="414"/>
      <c r="N25" s="412"/>
      <c r="O25" s="415"/>
    </row>
    <row r="26" spans="1:15" s="16" customFormat="1" ht="11.1" customHeight="1" x14ac:dyDescent="0.15">
      <c r="A26" s="381">
        <v>0</v>
      </c>
      <c r="B26" s="359"/>
      <c r="C26" s="241"/>
      <c r="D26" s="386"/>
      <c r="E26" s="387"/>
      <c r="F26" s="432"/>
      <c r="G26" s="389"/>
      <c r="H26" s="390"/>
      <c r="I26" s="391"/>
      <c r="J26" s="397"/>
      <c r="K26" s="387"/>
      <c r="L26" s="390"/>
      <c r="M26" s="398"/>
      <c r="N26" s="387"/>
      <c r="O26" s="399"/>
    </row>
    <row r="27" spans="1:15" s="16" customFormat="1" ht="11.1" customHeight="1" x14ac:dyDescent="0.15">
      <c r="A27" s="360">
        <v>0</v>
      </c>
      <c r="B27" s="400"/>
      <c r="C27" s="242"/>
      <c r="D27" s="416"/>
      <c r="E27" s="402"/>
      <c r="F27" s="403"/>
      <c r="G27" s="404"/>
      <c r="H27" s="405"/>
      <c r="I27" s="406"/>
      <c r="J27" s="407"/>
      <c r="K27" s="408"/>
      <c r="L27" s="389"/>
      <c r="M27" s="409"/>
      <c r="N27" s="408"/>
      <c r="O27" s="410"/>
    </row>
    <row r="28" spans="1:15" s="16" customFormat="1" ht="11.1" customHeight="1" x14ac:dyDescent="0.15">
      <c r="A28" s="11">
        <v>0</v>
      </c>
      <c r="B28" s="359"/>
      <c r="C28" s="241"/>
      <c r="D28" s="386"/>
      <c r="E28" s="387"/>
      <c r="F28" s="388"/>
      <c r="G28" s="389"/>
      <c r="H28" s="390"/>
      <c r="I28" s="391"/>
      <c r="J28" s="411"/>
      <c r="K28" s="412"/>
      <c r="L28" s="413"/>
      <c r="M28" s="414"/>
      <c r="N28" s="422"/>
      <c r="O28" s="415"/>
    </row>
    <row r="29" spans="1:15" s="16" customFormat="1" ht="11.1" customHeight="1" x14ac:dyDescent="0.15">
      <c r="A29" s="381">
        <v>0</v>
      </c>
      <c r="B29" s="359"/>
      <c r="C29" s="241"/>
      <c r="D29" s="386"/>
      <c r="E29" s="387"/>
      <c r="F29" s="432"/>
      <c r="G29" s="389"/>
      <c r="H29" s="390"/>
      <c r="I29" s="391"/>
      <c r="J29" s="397"/>
      <c r="K29" s="387"/>
      <c r="L29" s="390"/>
      <c r="M29" s="398"/>
      <c r="N29" s="359"/>
      <c r="O29" s="399"/>
    </row>
    <row r="30" spans="1:15" s="16" customFormat="1" ht="11.1" customHeight="1" x14ac:dyDescent="0.15">
      <c r="A30" s="360">
        <v>0</v>
      </c>
      <c r="B30" s="400"/>
      <c r="C30" s="242"/>
      <c r="D30" s="416"/>
      <c r="E30" s="402"/>
      <c r="F30" s="403"/>
      <c r="G30" s="404"/>
      <c r="H30" s="405"/>
      <c r="I30" s="406"/>
      <c r="J30" s="407"/>
      <c r="K30" s="408"/>
      <c r="L30" s="389"/>
      <c r="M30" s="423"/>
      <c r="N30" s="424"/>
      <c r="O30" s="425"/>
    </row>
    <row r="31" spans="1:15" s="16" customFormat="1" ht="11.1" customHeight="1" x14ac:dyDescent="0.15">
      <c r="A31" s="11">
        <v>0</v>
      </c>
      <c r="B31" s="359"/>
      <c r="C31" s="241"/>
      <c r="D31" s="386"/>
      <c r="E31" s="387"/>
      <c r="F31" s="388"/>
      <c r="G31" s="389"/>
      <c r="H31" s="390"/>
      <c r="I31" s="391"/>
      <c r="J31" s="426"/>
      <c r="K31" s="412"/>
      <c r="L31" s="413"/>
      <c r="M31" s="414"/>
      <c r="N31" s="422"/>
      <c r="O31" s="415"/>
    </row>
    <row r="32" spans="1:15" s="16" customFormat="1" ht="11.1" customHeight="1" x14ac:dyDescent="0.15">
      <c r="A32" s="381">
        <v>0</v>
      </c>
      <c r="B32" s="359"/>
      <c r="C32" s="241"/>
      <c r="D32" s="386"/>
      <c r="E32" s="387"/>
      <c r="F32" s="432"/>
      <c r="G32" s="389"/>
      <c r="H32" s="390"/>
      <c r="I32" s="391"/>
      <c r="J32" s="427"/>
      <c r="K32" s="387"/>
      <c r="L32" s="390"/>
      <c r="M32" s="398"/>
      <c r="N32" s="359"/>
      <c r="O32" s="399"/>
    </row>
    <row r="33" spans="1:15" s="16" customFormat="1" ht="11.1" customHeight="1" x14ac:dyDescent="0.15">
      <c r="A33" s="360">
        <v>0</v>
      </c>
      <c r="B33" s="400"/>
      <c r="C33" s="242"/>
      <c r="D33" s="416"/>
      <c r="E33" s="402"/>
      <c r="F33" s="403"/>
      <c r="G33" s="404"/>
      <c r="H33" s="405"/>
      <c r="I33" s="406"/>
      <c r="J33" s="428"/>
      <c r="K33" s="429"/>
      <c r="L33" s="405"/>
      <c r="M33" s="423"/>
      <c r="N33" s="424"/>
      <c r="O33" s="425"/>
    </row>
    <row r="34" spans="1:15" s="16" customFormat="1" ht="11.1" customHeight="1" x14ac:dyDescent="0.15">
      <c r="A34" s="11">
        <v>0</v>
      </c>
      <c r="B34" s="359"/>
      <c r="C34" s="241"/>
      <c r="D34" s="386"/>
      <c r="E34" s="387"/>
      <c r="F34" s="388"/>
      <c r="G34" s="389"/>
      <c r="H34" s="390"/>
      <c r="I34" s="391"/>
      <c r="J34" s="426"/>
      <c r="K34" s="412"/>
      <c r="L34" s="413"/>
      <c r="M34" s="414"/>
      <c r="N34" s="422"/>
      <c r="O34" s="415"/>
    </row>
    <row r="35" spans="1:15" s="16" customFormat="1" ht="11.1" customHeight="1" x14ac:dyDescent="0.15">
      <c r="A35" s="381">
        <v>0</v>
      </c>
      <c r="B35" s="359"/>
      <c r="C35" s="241"/>
      <c r="D35" s="386"/>
      <c r="E35" s="387"/>
      <c r="F35" s="432"/>
      <c r="G35" s="389"/>
      <c r="H35" s="390"/>
      <c r="I35" s="391"/>
      <c r="J35" s="427"/>
      <c r="K35" s="387"/>
      <c r="L35" s="390"/>
      <c r="M35" s="398"/>
      <c r="N35" s="359"/>
      <c r="O35" s="399"/>
    </row>
    <row r="36" spans="1:15" s="16" customFormat="1" ht="11.1" customHeight="1" x14ac:dyDescent="0.15">
      <c r="A36" s="360">
        <v>0</v>
      </c>
      <c r="B36" s="400"/>
      <c r="C36" s="242"/>
      <c r="D36" s="416"/>
      <c r="E36" s="402"/>
      <c r="F36" s="403"/>
      <c r="G36" s="404"/>
      <c r="H36" s="405"/>
      <c r="I36" s="406"/>
      <c r="J36" s="428"/>
      <c r="K36" s="429"/>
      <c r="L36" s="405"/>
      <c r="M36" s="423"/>
      <c r="N36" s="424"/>
      <c r="O36" s="425"/>
    </row>
    <row r="37" spans="1:15" s="16" customFormat="1" ht="11.1" customHeight="1" x14ac:dyDescent="0.15">
      <c r="A37" s="11">
        <v>0</v>
      </c>
      <c r="B37" s="359"/>
      <c r="C37" s="241"/>
      <c r="D37" s="386"/>
      <c r="E37" s="387"/>
      <c r="F37" s="388"/>
      <c r="G37" s="389"/>
      <c r="H37" s="390"/>
      <c r="I37" s="391"/>
      <c r="J37" s="426"/>
      <c r="K37" s="412"/>
      <c r="L37" s="413"/>
      <c r="M37" s="414"/>
      <c r="N37" s="422"/>
      <c r="O37" s="415"/>
    </row>
    <row r="38" spans="1:15" s="16" customFormat="1" ht="11.1" customHeight="1" x14ac:dyDescent="0.15">
      <c r="A38" s="381">
        <v>0</v>
      </c>
      <c r="B38" s="359"/>
      <c r="C38" s="241"/>
      <c r="D38" s="386"/>
      <c r="E38" s="387"/>
      <c r="F38" s="432"/>
      <c r="G38" s="389"/>
      <c r="H38" s="390"/>
      <c r="I38" s="391"/>
      <c r="J38" s="427"/>
      <c r="K38" s="387"/>
      <c r="L38" s="390"/>
      <c r="M38" s="398"/>
      <c r="N38" s="359"/>
      <c r="O38" s="399"/>
    </row>
    <row r="39" spans="1:15" s="16" customFormat="1" ht="11.1" customHeight="1" x14ac:dyDescent="0.15">
      <c r="A39" s="360">
        <v>0</v>
      </c>
      <c r="B39" s="400"/>
      <c r="C39" s="242"/>
      <c r="D39" s="416"/>
      <c r="E39" s="402"/>
      <c r="F39" s="403"/>
      <c r="G39" s="404"/>
      <c r="H39" s="405"/>
      <c r="I39" s="406"/>
      <c r="J39" s="428"/>
      <c r="K39" s="429"/>
      <c r="L39" s="405"/>
      <c r="M39" s="423"/>
      <c r="N39" s="424"/>
      <c r="O39" s="425"/>
    </row>
    <row r="40" spans="1:15" s="16" customFormat="1" ht="11.1" customHeight="1" x14ac:dyDescent="0.15">
      <c r="A40" s="11">
        <v>0</v>
      </c>
      <c r="B40" s="359"/>
      <c r="C40" s="241"/>
      <c r="D40" s="386"/>
      <c r="E40" s="387"/>
      <c r="F40" s="388"/>
      <c r="G40" s="389"/>
      <c r="H40" s="390"/>
      <c r="I40" s="391"/>
      <c r="J40" s="426"/>
      <c r="K40" s="412"/>
      <c r="L40" s="413"/>
      <c r="M40" s="414"/>
      <c r="N40" s="422"/>
      <c r="O40" s="415"/>
    </row>
    <row r="41" spans="1:15" s="16" customFormat="1" ht="11.1" customHeight="1" x14ac:dyDescent="0.15">
      <c r="A41" s="381">
        <v>0</v>
      </c>
      <c r="B41" s="359"/>
      <c r="C41" s="241"/>
      <c r="D41" s="386"/>
      <c r="E41" s="387"/>
      <c r="F41" s="432"/>
      <c r="G41" s="389"/>
      <c r="H41" s="390"/>
      <c r="I41" s="391"/>
      <c r="J41" s="427"/>
      <c r="K41" s="387"/>
      <c r="L41" s="390"/>
      <c r="M41" s="398"/>
      <c r="N41" s="359"/>
      <c r="O41" s="399"/>
    </row>
    <row r="42" spans="1:15" s="16" customFormat="1" ht="11.1" customHeight="1" x14ac:dyDescent="0.15">
      <c r="A42" s="360">
        <v>0</v>
      </c>
      <c r="B42" s="400"/>
      <c r="C42" s="242"/>
      <c r="D42" s="416"/>
      <c r="E42" s="402"/>
      <c r="F42" s="403"/>
      <c r="G42" s="404"/>
      <c r="H42" s="405"/>
      <c r="I42" s="406"/>
      <c r="J42" s="428"/>
      <c r="K42" s="429"/>
      <c r="L42" s="405"/>
      <c r="M42" s="423"/>
      <c r="N42" s="424"/>
      <c r="O42" s="425"/>
    </row>
    <row r="43" spans="1:15" s="16" customFormat="1" ht="11.1" customHeight="1" x14ac:dyDescent="0.15">
      <c r="A43" s="11">
        <v>0</v>
      </c>
      <c r="B43" s="359"/>
      <c r="C43" s="241"/>
      <c r="D43" s="386"/>
      <c r="E43" s="387"/>
      <c r="F43" s="388"/>
      <c r="G43" s="389"/>
      <c r="H43" s="390"/>
      <c r="I43" s="391"/>
      <c r="J43" s="426"/>
      <c r="K43" s="412"/>
      <c r="L43" s="413"/>
      <c r="M43" s="414"/>
      <c r="N43" s="422"/>
      <c r="O43" s="415"/>
    </row>
    <row r="44" spans="1:15" s="16" customFormat="1" ht="11.1" customHeight="1" x14ac:dyDescent="0.15">
      <c r="A44" s="381">
        <v>0</v>
      </c>
      <c r="B44" s="359"/>
      <c r="C44" s="241"/>
      <c r="D44" s="386"/>
      <c r="E44" s="387"/>
      <c r="F44" s="432"/>
      <c r="G44" s="389"/>
      <c r="H44" s="390"/>
      <c r="I44" s="391"/>
      <c r="J44" s="427"/>
      <c r="K44" s="387"/>
      <c r="L44" s="390"/>
      <c r="M44" s="398"/>
      <c r="N44" s="359"/>
      <c r="O44" s="399"/>
    </row>
    <row r="45" spans="1:15" s="16" customFormat="1" ht="11.1" customHeight="1" x14ac:dyDescent="0.15">
      <c r="A45" s="360">
        <v>0</v>
      </c>
      <c r="B45" s="400"/>
      <c r="C45" s="242"/>
      <c r="D45" s="416"/>
      <c r="E45" s="402"/>
      <c r="F45" s="403"/>
      <c r="G45" s="404"/>
      <c r="H45" s="405"/>
      <c r="I45" s="406"/>
      <c r="J45" s="428"/>
      <c r="K45" s="429"/>
      <c r="L45" s="405"/>
      <c r="M45" s="423"/>
      <c r="N45" s="424"/>
      <c r="O45" s="425"/>
    </row>
    <row r="46" spans="1:15" s="16" customFormat="1" ht="11.1" customHeight="1" x14ac:dyDescent="0.15">
      <c r="A46" s="11">
        <v>0</v>
      </c>
      <c r="B46" s="359"/>
      <c r="C46" s="241"/>
      <c r="D46" s="386"/>
      <c r="E46" s="387"/>
      <c r="F46" s="388"/>
      <c r="G46" s="389"/>
      <c r="H46" s="390"/>
      <c r="I46" s="391"/>
      <c r="J46" s="426"/>
      <c r="K46" s="412"/>
      <c r="L46" s="413"/>
      <c r="M46" s="414"/>
      <c r="N46" s="422"/>
      <c r="O46" s="415"/>
    </row>
    <row r="47" spans="1:15" s="16" customFormat="1" ht="11.1" customHeight="1" x14ac:dyDescent="0.15">
      <c r="A47" s="381">
        <v>0</v>
      </c>
      <c r="B47" s="359"/>
      <c r="C47" s="241"/>
      <c r="D47" s="386"/>
      <c r="E47" s="387"/>
      <c r="F47" s="432"/>
      <c r="G47" s="389"/>
      <c r="H47" s="390"/>
      <c r="I47" s="391"/>
      <c r="J47" s="427"/>
      <c r="K47" s="387"/>
      <c r="L47" s="390"/>
      <c r="M47" s="398"/>
      <c r="N47" s="359"/>
      <c r="O47" s="399"/>
    </row>
    <row r="48" spans="1:15" s="16" customFormat="1" ht="11.1" customHeight="1" x14ac:dyDescent="0.15">
      <c r="A48" s="360">
        <v>0</v>
      </c>
      <c r="B48" s="400"/>
      <c r="C48" s="242"/>
      <c r="D48" s="416"/>
      <c r="E48" s="402"/>
      <c r="F48" s="403"/>
      <c r="G48" s="404"/>
      <c r="H48" s="405"/>
      <c r="I48" s="406"/>
      <c r="J48" s="428"/>
      <c r="K48" s="429"/>
      <c r="L48" s="405"/>
      <c r="M48" s="423"/>
      <c r="N48" s="424"/>
      <c r="O48" s="425"/>
    </row>
    <row r="49" spans="1:16" s="16" customFormat="1" ht="11.1" customHeight="1" x14ac:dyDescent="0.15">
      <c r="A49" s="380"/>
      <c r="B49" s="379"/>
      <c r="C49" s="378"/>
      <c r="D49" s="377"/>
      <c r="E49" s="13"/>
      <c r="F49" s="14"/>
      <c r="G49" s="15"/>
      <c r="H49" s="376"/>
      <c r="I49" s="336"/>
      <c r="J49" s="328"/>
      <c r="K49" s="13"/>
      <c r="M49" s="231"/>
      <c r="N49" s="12"/>
      <c r="O49" s="329"/>
    </row>
    <row r="50" spans="1:16" s="16" customFormat="1" ht="11.1" customHeight="1" x14ac:dyDescent="0.15">
      <c r="A50" s="11"/>
      <c r="B50" s="375"/>
      <c r="C50" s="378"/>
      <c r="D50" s="377"/>
      <c r="E50" s="13"/>
      <c r="F50" s="14"/>
      <c r="G50" s="15"/>
      <c r="I50" s="336"/>
      <c r="J50" s="328"/>
      <c r="K50" s="13"/>
      <c r="L50" s="96">
        <v>0</v>
      </c>
      <c r="M50" s="231"/>
      <c r="N50" s="12"/>
      <c r="O50" s="374">
        <v>0</v>
      </c>
      <c r="P50" s="478">
        <v>0</v>
      </c>
    </row>
    <row r="51" spans="1:16" s="16" customFormat="1" ht="11.1" customHeight="1" x14ac:dyDescent="0.15">
      <c r="A51" s="373"/>
      <c r="B51" s="372"/>
      <c r="C51" s="371"/>
      <c r="D51" s="370"/>
      <c r="E51" s="369"/>
      <c r="F51" s="368"/>
      <c r="G51" s="367"/>
      <c r="H51" s="366"/>
      <c r="I51" s="365"/>
      <c r="J51" s="364"/>
      <c r="K51" s="369"/>
      <c r="L51" s="366"/>
      <c r="M51" s="383"/>
      <c r="N51" s="384"/>
      <c r="O51" s="385"/>
    </row>
    <row r="52" spans="1:16" s="3" customFormat="1" ht="13.5" x14ac:dyDescent="0.15">
      <c r="A52" s="1"/>
      <c r="B52" s="2"/>
      <c r="C52" s="240"/>
      <c r="D52" s="4"/>
      <c r="E52" s="5"/>
      <c r="F52" s="6"/>
      <c r="G52" s="7"/>
      <c r="H52" s="8"/>
      <c r="I52" s="9"/>
      <c r="K52" s="5"/>
      <c r="N52" s="8" t="s">
        <v>581</v>
      </c>
      <c r="O52" s="5">
        <v>2</v>
      </c>
    </row>
    <row r="53" spans="1:16" s="10" customFormat="1" ht="30" customHeight="1" x14ac:dyDescent="0.15">
      <c r="A53" s="1089" t="s">
        <v>1795</v>
      </c>
      <c r="B53" s="1090"/>
      <c r="C53" s="1090"/>
      <c r="D53" s="1090"/>
      <c r="E53" s="1090"/>
      <c r="F53" s="1090"/>
      <c r="G53" s="1090"/>
      <c r="H53" s="1090"/>
      <c r="I53" s="1090"/>
      <c r="J53" s="1090"/>
      <c r="K53" s="1090"/>
      <c r="L53" s="1090"/>
      <c r="M53" s="1090"/>
      <c r="N53" s="1090"/>
      <c r="O53" s="1091"/>
    </row>
    <row r="54" spans="1:16" s="10" customFormat="1" ht="13.5" customHeight="1" x14ac:dyDescent="0.15">
      <c r="A54" s="274"/>
      <c r="B54" s="27" t="s">
        <v>1828</v>
      </c>
      <c r="C54" s="275"/>
      <c r="D54" s="275"/>
      <c r="E54" s="275"/>
      <c r="F54" s="275"/>
      <c r="G54" s="275"/>
      <c r="H54" s="275"/>
      <c r="I54" s="275"/>
      <c r="J54" s="275"/>
      <c r="K54" s="275"/>
      <c r="L54" s="275"/>
      <c r="M54" s="275"/>
      <c r="N54" s="275"/>
      <c r="O54" s="434"/>
    </row>
    <row r="55" spans="1:16" s="10" customFormat="1" ht="15.95" customHeight="1" x14ac:dyDescent="0.15">
      <c r="A55" s="1092" t="s">
        <v>6</v>
      </c>
      <c r="B55" s="1095" t="s">
        <v>34</v>
      </c>
      <c r="C55" s="1098" t="s">
        <v>9</v>
      </c>
      <c r="D55" s="1101" t="s">
        <v>1850</v>
      </c>
      <c r="E55" s="1102"/>
      <c r="F55" s="1102"/>
      <c r="G55" s="1102"/>
      <c r="H55" s="1102"/>
      <c r="I55" s="1103"/>
      <c r="J55" s="1101" t="s">
        <v>1851</v>
      </c>
      <c r="K55" s="1102"/>
      <c r="L55" s="1107"/>
      <c r="M55" s="1109" t="s">
        <v>1852</v>
      </c>
      <c r="N55" s="1102"/>
      <c r="O55" s="1103"/>
    </row>
    <row r="56" spans="1:16" s="10" customFormat="1" ht="15.95" customHeight="1" x14ac:dyDescent="0.15">
      <c r="A56" s="1093"/>
      <c r="B56" s="1096"/>
      <c r="C56" s="1099"/>
      <c r="D56" s="1104"/>
      <c r="E56" s="1105"/>
      <c r="F56" s="1105"/>
      <c r="G56" s="1105"/>
      <c r="H56" s="1105"/>
      <c r="I56" s="1106"/>
      <c r="J56" s="1104"/>
      <c r="K56" s="1105"/>
      <c r="L56" s="1108"/>
      <c r="M56" s="1110"/>
      <c r="N56" s="1105"/>
      <c r="O56" s="1106"/>
    </row>
    <row r="57" spans="1:16" s="3" customFormat="1" ht="15.95" customHeight="1" x14ac:dyDescent="0.15">
      <c r="A57" s="1094"/>
      <c r="B57" s="1097"/>
      <c r="C57" s="1100"/>
      <c r="D57" s="334" t="s">
        <v>4</v>
      </c>
      <c r="E57" s="296" t="s">
        <v>5</v>
      </c>
      <c r="F57" s="297"/>
      <c r="G57" s="298"/>
      <c r="H57" s="1111"/>
      <c r="I57" s="1112"/>
      <c r="J57" s="326" t="s">
        <v>4</v>
      </c>
      <c r="K57" s="296" t="s">
        <v>5</v>
      </c>
      <c r="L57" s="299"/>
      <c r="M57" s="300" t="s">
        <v>4</v>
      </c>
      <c r="N57" s="296" t="s">
        <v>5</v>
      </c>
      <c r="O57" s="327"/>
    </row>
    <row r="58" spans="1:16" s="16" customFormat="1" ht="11.1" customHeight="1" x14ac:dyDescent="0.15">
      <c r="A58" s="11">
        <v>0</v>
      </c>
      <c r="B58" s="12">
        <v>0</v>
      </c>
      <c r="C58" s="241">
        <v>0</v>
      </c>
      <c r="D58" s="335"/>
      <c r="E58" s="13"/>
      <c r="F58" s="14"/>
      <c r="G58" s="15"/>
      <c r="I58" s="336"/>
      <c r="J58" s="328"/>
      <c r="K58" s="13"/>
      <c r="M58" s="231"/>
      <c r="N58" s="12"/>
      <c r="O58" s="329"/>
    </row>
    <row r="59" spans="1:16" s="16" customFormat="1" ht="11.1" customHeight="1" x14ac:dyDescent="0.15">
      <c r="A59" s="381">
        <v>0</v>
      </c>
      <c r="B59" s="12">
        <v>0</v>
      </c>
      <c r="C59" s="382">
        <v>0</v>
      </c>
      <c r="D59" s="335"/>
      <c r="E59" s="13"/>
      <c r="F59" s="14"/>
      <c r="G59" s="15"/>
      <c r="I59" s="336"/>
      <c r="J59" s="328"/>
      <c r="K59" s="13"/>
      <c r="M59" s="231"/>
      <c r="N59" s="12"/>
      <c r="O59" s="329"/>
    </row>
    <row r="60" spans="1:16" s="16" customFormat="1" ht="11.1" customHeight="1" x14ac:dyDescent="0.15">
      <c r="A60" s="360" t="s">
        <v>1215</v>
      </c>
      <c r="B60" s="361" t="s">
        <v>733</v>
      </c>
      <c r="C60" s="363">
        <v>0</v>
      </c>
      <c r="D60" s="337">
        <v>0</v>
      </c>
      <c r="E60" s="362">
        <v>0</v>
      </c>
      <c r="F60" s="18"/>
      <c r="G60" s="19"/>
      <c r="H60" s="20"/>
      <c r="I60" s="338"/>
      <c r="J60" s="328"/>
      <c r="K60" s="13"/>
      <c r="M60" s="231"/>
      <c r="N60" s="12"/>
      <c r="O60" s="329"/>
    </row>
    <row r="61" spans="1:16" s="16" customFormat="1" ht="11.1" customHeight="1" x14ac:dyDescent="0.15">
      <c r="A61" s="11">
        <v>0</v>
      </c>
      <c r="B61" s="359"/>
      <c r="C61" s="241"/>
      <c r="D61" s="386"/>
      <c r="E61" s="387"/>
      <c r="F61" s="388"/>
      <c r="G61" s="389"/>
      <c r="H61" s="390"/>
      <c r="I61" s="391"/>
      <c r="J61" s="392"/>
      <c r="K61" s="393"/>
      <c r="L61" s="394"/>
      <c r="M61" s="395"/>
      <c r="N61" s="393"/>
      <c r="O61" s="396"/>
    </row>
    <row r="62" spans="1:16" s="16" customFormat="1" ht="11.1" customHeight="1" x14ac:dyDescent="0.15">
      <c r="A62" s="381">
        <v>0</v>
      </c>
      <c r="B62" s="359"/>
      <c r="C62" s="241" t="s">
        <v>731</v>
      </c>
      <c r="D62" s="386"/>
      <c r="E62" s="387"/>
      <c r="F62" s="433"/>
      <c r="G62" s="389"/>
      <c r="H62" s="390"/>
      <c r="I62" s="391"/>
      <c r="J62" s="397"/>
      <c r="K62" s="387"/>
      <c r="L62" s="390"/>
      <c r="M62" s="398"/>
      <c r="N62" s="387"/>
      <c r="O62" s="399"/>
    </row>
    <row r="63" spans="1:16" s="16" customFormat="1" ht="11.1" customHeight="1" x14ac:dyDescent="0.15">
      <c r="A63" s="360">
        <v>0</v>
      </c>
      <c r="B63" s="400" t="s">
        <v>733</v>
      </c>
      <c r="C63" s="242" t="s">
        <v>732</v>
      </c>
      <c r="D63" s="401">
        <v>283</v>
      </c>
      <c r="E63" s="438" t="s">
        <v>1862</v>
      </c>
      <c r="F63" s="403"/>
      <c r="G63" s="404"/>
      <c r="H63" s="405"/>
      <c r="I63" s="406"/>
      <c r="J63" s="786">
        <v>154</v>
      </c>
      <c r="K63" s="784" t="s">
        <v>1862</v>
      </c>
      <c r="L63" s="389">
        <v>0</v>
      </c>
      <c r="M63" s="534">
        <v>129</v>
      </c>
      <c r="N63" s="784" t="s">
        <v>1862</v>
      </c>
      <c r="O63" s="410">
        <v>0</v>
      </c>
    </row>
    <row r="64" spans="1:16" s="16" customFormat="1" ht="11.1" customHeight="1" x14ac:dyDescent="0.15">
      <c r="A64" s="11">
        <v>0</v>
      </c>
      <c r="B64" s="359"/>
      <c r="C64" s="241"/>
      <c r="D64" s="439"/>
      <c r="E64" s="387"/>
      <c r="F64" s="388"/>
      <c r="G64" s="389"/>
      <c r="H64" s="390"/>
      <c r="I64" s="391"/>
      <c r="J64" s="787"/>
      <c r="K64" s="393"/>
      <c r="L64" s="394"/>
      <c r="M64" s="789"/>
      <c r="N64" s="393"/>
      <c r="O64" s="396"/>
    </row>
    <row r="65" spans="1:15" s="16" customFormat="1" ht="11.1" customHeight="1" x14ac:dyDescent="0.15">
      <c r="A65" s="381">
        <v>0</v>
      </c>
      <c r="B65" s="359"/>
      <c r="C65" s="241" t="s">
        <v>2206</v>
      </c>
      <c r="D65" s="439"/>
      <c r="E65" s="387"/>
      <c r="F65" s="433"/>
      <c r="G65" s="389"/>
      <c r="H65" s="390"/>
      <c r="I65" s="391"/>
      <c r="J65" s="788"/>
      <c r="K65" s="387"/>
      <c r="L65" s="390"/>
      <c r="M65" s="790"/>
      <c r="N65" s="387"/>
      <c r="O65" s="399"/>
    </row>
    <row r="66" spans="1:15" s="16" customFormat="1" ht="11.1" customHeight="1" x14ac:dyDescent="0.15">
      <c r="A66" s="360">
        <v>0</v>
      </c>
      <c r="B66" s="400" t="s">
        <v>733</v>
      </c>
      <c r="C66" s="242" t="s">
        <v>732</v>
      </c>
      <c r="D66" s="401">
        <v>283</v>
      </c>
      <c r="E66" s="438" t="s">
        <v>1862</v>
      </c>
      <c r="F66" s="403"/>
      <c r="G66" s="404"/>
      <c r="H66" s="405"/>
      <c r="I66" s="406"/>
      <c r="J66" s="786">
        <v>154</v>
      </c>
      <c r="K66" s="784" t="s">
        <v>1862</v>
      </c>
      <c r="L66" s="389">
        <v>0</v>
      </c>
      <c r="M66" s="534">
        <v>129</v>
      </c>
      <c r="N66" s="784" t="s">
        <v>1862</v>
      </c>
      <c r="O66" s="410">
        <v>0</v>
      </c>
    </row>
    <row r="67" spans="1:15" s="16" customFormat="1" ht="11.1" customHeight="1" x14ac:dyDescent="0.15">
      <c r="A67" s="11">
        <v>0</v>
      </c>
      <c r="B67" s="359"/>
      <c r="C67" s="241"/>
      <c r="D67" s="439"/>
      <c r="E67" s="387"/>
      <c r="F67" s="388"/>
      <c r="G67" s="389"/>
      <c r="H67" s="390"/>
      <c r="I67" s="391"/>
      <c r="J67" s="787"/>
      <c r="K67" s="393"/>
      <c r="L67" s="394"/>
      <c r="M67" s="789"/>
      <c r="N67" s="393"/>
      <c r="O67" s="396"/>
    </row>
    <row r="68" spans="1:15" s="16" customFormat="1" ht="11.1" customHeight="1" x14ac:dyDescent="0.15">
      <c r="A68" s="381">
        <v>0</v>
      </c>
      <c r="B68" s="359"/>
      <c r="C68" s="241" t="s">
        <v>734</v>
      </c>
      <c r="D68" s="439"/>
      <c r="E68" s="387"/>
      <c r="F68" s="433"/>
      <c r="G68" s="389"/>
      <c r="H68" s="390"/>
      <c r="I68" s="391"/>
      <c r="J68" s="788"/>
      <c r="K68" s="387"/>
      <c r="L68" s="390"/>
      <c r="M68" s="790"/>
      <c r="N68" s="387"/>
      <c r="O68" s="399"/>
    </row>
    <row r="69" spans="1:15" s="16" customFormat="1" ht="11.1" customHeight="1" x14ac:dyDescent="0.15">
      <c r="A69" s="360">
        <v>0</v>
      </c>
      <c r="B69" s="400" t="s">
        <v>2207</v>
      </c>
      <c r="C69" s="242" t="s">
        <v>735</v>
      </c>
      <c r="D69" s="401">
        <v>283</v>
      </c>
      <c r="E69" s="438" t="s">
        <v>1862</v>
      </c>
      <c r="F69" s="403"/>
      <c r="G69" s="404"/>
      <c r="H69" s="405"/>
      <c r="I69" s="406"/>
      <c r="J69" s="786">
        <v>154</v>
      </c>
      <c r="K69" s="784" t="s">
        <v>1862</v>
      </c>
      <c r="L69" s="389">
        <v>0</v>
      </c>
      <c r="M69" s="534">
        <v>129</v>
      </c>
      <c r="N69" s="784" t="s">
        <v>1862</v>
      </c>
      <c r="O69" s="410">
        <v>0</v>
      </c>
    </row>
    <row r="70" spans="1:15" s="16" customFormat="1" ht="11.1" customHeight="1" x14ac:dyDescent="0.15">
      <c r="A70" s="11">
        <v>0</v>
      </c>
      <c r="B70" s="359"/>
      <c r="C70" s="241"/>
      <c r="D70" s="439"/>
      <c r="E70" s="387"/>
      <c r="F70" s="388"/>
      <c r="G70" s="389"/>
      <c r="H70" s="390"/>
      <c r="I70" s="391"/>
      <c r="J70" s="787"/>
      <c r="K70" s="393"/>
      <c r="L70" s="394"/>
      <c r="M70" s="789"/>
      <c r="N70" s="393"/>
      <c r="O70" s="396"/>
    </row>
    <row r="71" spans="1:15" s="16" customFormat="1" ht="11.1" customHeight="1" x14ac:dyDescent="0.15">
      <c r="A71" s="381">
        <v>0</v>
      </c>
      <c r="B71" s="359"/>
      <c r="C71" s="241" t="s">
        <v>736</v>
      </c>
      <c r="D71" s="439"/>
      <c r="E71" s="387"/>
      <c r="F71" s="433"/>
      <c r="G71" s="389"/>
      <c r="H71" s="390"/>
      <c r="I71" s="391"/>
      <c r="J71" s="788"/>
      <c r="K71" s="387"/>
      <c r="L71" s="390"/>
      <c r="M71" s="790"/>
      <c r="N71" s="387"/>
      <c r="O71" s="399"/>
    </row>
    <row r="72" spans="1:15" s="16" customFormat="1" ht="11.1" customHeight="1" x14ac:dyDescent="0.15">
      <c r="A72" s="360">
        <v>0</v>
      </c>
      <c r="B72" s="400" t="s">
        <v>733</v>
      </c>
      <c r="C72" s="242" t="s">
        <v>735</v>
      </c>
      <c r="D72" s="401">
        <v>283</v>
      </c>
      <c r="E72" s="438" t="s">
        <v>1862</v>
      </c>
      <c r="F72" s="403"/>
      <c r="G72" s="404"/>
      <c r="H72" s="405"/>
      <c r="I72" s="406"/>
      <c r="J72" s="786">
        <v>154</v>
      </c>
      <c r="K72" s="784" t="s">
        <v>1862</v>
      </c>
      <c r="L72" s="389">
        <v>0</v>
      </c>
      <c r="M72" s="534">
        <v>129</v>
      </c>
      <c r="N72" s="784" t="s">
        <v>1862</v>
      </c>
      <c r="O72" s="410">
        <v>0</v>
      </c>
    </row>
    <row r="73" spans="1:15" s="16" customFormat="1" ht="11.1" customHeight="1" x14ac:dyDescent="0.15">
      <c r="A73" s="11">
        <v>0</v>
      </c>
      <c r="B73" s="359"/>
      <c r="C73" s="241"/>
      <c r="D73" s="439"/>
      <c r="E73" s="387"/>
      <c r="F73" s="388"/>
      <c r="G73" s="389"/>
      <c r="H73" s="390"/>
      <c r="I73" s="391"/>
      <c r="J73" s="787"/>
      <c r="K73" s="393"/>
      <c r="L73" s="394"/>
      <c r="M73" s="789"/>
      <c r="N73" s="393"/>
      <c r="O73" s="396"/>
    </row>
    <row r="74" spans="1:15" s="16" customFormat="1" ht="11.1" customHeight="1" x14ac:dyDescent="0.15">
      <c r="A74" s="381">
        <v>0</v>
      </c>
      <c r="B74" s="359"/>
      <c r="C74" s="241">
        <v>0</v>
      </c>
      <c r="D74" s="439"/>
      <c r="E74" s="387"/>
      <c r="F74" s="433"/>
      <c r="G74" s="389"/>
      <c r="H74" s="390"/>
      <c r="I74" s="391"/>
      <c r="J74" s="788"/>
      <c r="K74" s="387"/>
      <c r="L74" s="390"/>
      <c r="M74" s="790"/>
      <c r="N74" s="387"/>
      <c r="O74" s="399"/>
    </row>
    <row r="75" spans="1:15" s="16" customFormat="1" ht="11.1" customHeight="1" x14ac:dyDescent="0.15">
      <c r="A75" s="360">
        <v>0</v>
      </c>
      <c r="B75" s="400" t="s">
        <v>2208</v>
      </c>
      <c r="C75" s="242" t="s">
        <v>738</v>
      </c>
      <c r="D75" s="401">
        <v>283</v>
      </c>
      <c r="E75" s="438" t="s">
        <v>1862</v>
      </c>
      <c r="F75" s="403"/>
      <c r="G75" s="404"/>
      <c r="H75" s="405"/>
      <c r="I75" s="406"/>
      <c r="J75" s="786">
        <v>154</v>
      </c>
      <c r="K75" s="784" t="s">
        <v>1862</v>
      </c>
      <c r="L75" s="389">
        <v>0</v>
      </c>
      <c r="M75" s="534">
        <v>129</v>
      </c>
      <c r="N75" s="784" t="s">
        <v>1862</v>
      </c>
      <c r="O75" s="410">
        <v>0</v>
      </c>
    </row>
    <row r="76" spans="1:15" s="16" customFormat="1" ht="11.1" customHeight="1" x14ac:dyDescent="0.15">
      <c r="A76" s="11">
        <v>0</v>
      </c>
      <c r="B76" s="359"/>
      <c r="C76" s="241"/>
      <c r="D76" s="386"/>
      <c r="E76" s="387"/>
      <c r="F76" s="388"/>
      <c r="G76" s="389"/>
      <c r="H76" s="390"/>
      <c r="I76" s="391"/>
      <c r="J76" s="392"/>
      <c r="K76" s="393"/>
      <c r="L76" s="394"/>
      <c r="M76" s="395"/>
      <c r="N76" s="393"/>
      <c r="O76" s="396"/>
    </row>
    <row r="77" spans="1:15" s="16" customFormat="1" ht="11.1" customHeight="1" x14ac:dyDescent="0.15">
      <c r="A77" s="381">
        <v>0</v>
      </c>
      <c r="B77" s="359"/>
      <c r="C77" s="241">
        <v>0</v>
      </c>
      <c r="D77" s="386"/>
      <c r="E77" s="387"/>
      <c r="F77" s="433"/>
      <c r="G77" s="389"/>
      <c r="H77" s="390"/>
      <c r="I77" s="391"/>
      <c r="J77" s="397"/>
      <c r="K77" s="387"/>
      <c r="L77" s="390"/>
      <c r="M77" s="398"/>
      <c r="N77" s="387"/>
      <c r="O77" s="399"/>
    </row>
    <row r="78" spans="1:15" s="16" customFormat="1" ht="11.1" customHeight="1" x14ac:dyDescent="0.15">
      <c r="A78" s="360">
        <v>0</v>
      </c>
      <c r="B78" s="400" t="s">
        <v>2209</v>
      </c>
      <c r="C78" s="242" t="s">
        <v>2210</v>
      </c>
      <c r="D78" s="416">
        <v>2</v>
      </c>
      <c r="E78" s="438" t="s">
        <v>1211</v>
      </c>
      <c r="F78" s="403"/>
      <c r="G78" s="404"/>
      <c r="H78" s="405"/>
      <c r="I78" s="406"/>
      <c r="J78" s="785">
        <v>1.1000000000000001</v>
      </c>
      <c r="K78" s="784" t="s">
        <v>1211</v>
      </c>
      <c r="L78" s="389">
        <v>0</v>
      </c>
      <c r="M78" s="409">
        <v>0.89999999999999991</v>
      </c>
      <c r="N78" s="784" t="s">
        <v>1211</v>
      </c>
      <c r="O78" s="410">
        <v>0</v>
      </c>
    </row>
    <row r="79" spans="1:15" s="16" customFormat="1" ht="11.1" customHeight="1" x14ac:dyDescent="0.15">
      <c r="A79" s="11">
        <v>0</v>
      </c>
      <c r="B79" s="359"/>
      <c r="C79" s="241" t="s">
        <v>2211</v>
      </c>
      <c r="D79" s="386"/>
      <c r="E79" s="387"/>
      <c r="F79" s="388"/>
      <c r="G79" s="389"/>
      <c r="H79" s="390"/>
      <c r="I79" s="391"/>
      <c r="J79" s="392"/>
      <c r="K79" s="393"/>
      <c r="L79" s="394"/>
      <c r="M79" s="395"/>
      <c r="N79" s="393"/>
      <c r="O79" s="396"/>
    </row>
    <row r="80" spans="1:15" s="16" customFormat="1" ht="11.1" customHeight="1" x14ac:dyDescent="0.15">
      <c r="A80" s="381">
        <v>0</v>
      </c>
      <c r="B80" s="359"/>
      <c r="C80" s="241" t="s">
        <v>2212</v>
      </c>
      <c r="D80" s="386"/>
      <c r="E80" s="387"/>
      <c r="F80" s="433"/>
      <c r="G80" s="389"/>
      <c r="H80" s="390"/>
      <c r="I80" s="391"/>
      <c r="J80" s="397"/>
      <c r="K80" s="387"/>
      <c r="L80" s="390"/>
      <c r="M80" s="398"/>
      <c r="N80" s="387"/>
      <c r="O80" s="399"/>
    </row>
    <row r="81" spans="1:15" s="16" customFormat="1" ht="11.1" customHeight="1" x14ac:dyDescent="0.15">
      <c r="A81" s="360">
        <v>0</v>
      </c>
      <c r="B81" s="400" t="s">
        <v>2213</v>
      </c>
      <c r="C81" s="242" t="s">
        <v>2214</v>
      </c>
      <c r="D81" s="401">
        <v>153</v>
      </c>
      <c r="E81" s="438" t="s">
        <v>1862</v>
      </c>
      <c r="F81" s="403"/>
      <c r="G81" s="404"/>
      <c r="H81" s="405"/>
      <c r="I81" s="406"/>
      <c r="J81" s="786">
        <v>83</v>
      </c>
      <c r="K81" s="784" t="s">
        <v>1862</v>
      </c>
      <c r="L81" s="389">
        <v>0</v>
      </c>
      <c r="M81" s="534">
        <v>70</v>
      </c>
      <c r="N81" s="784" t="s">
        <v>1862</v>
      </c>
      <c r="O81" s="410">
        <v>0</v>
      </c>
    </row>
    <row r="82" spans="1:15" s="16" customFormat="1" ht="11.1" customHeight="1" x14ac:dyDescent="0.15">
      <c r="A82" s="11">
        <v>0</v>
      </c>
      <c r="B82" s="359"/>
      <c r="C82" s="241"/>
      <c r="D82" s="386"/>
      <c r="E82" s="387"/>
      <c r="F82" s="388"/>
      <c r="G82" s="389"/>
      <c r="H82" s="390"/>
      <c r="I82" s="391"/>
      <c r="J82" s="426"/>
      <c r="K82" s="412"/>
      <c r="L82" s="413"/>
      <c r="M82" s="414"/>
      <c r="N82" s="422"/>
      <c r="O82" s="415"/>
    </row>
    <row r="83" spans="1:15" s="16" customFormat="1" ht="11.1" customHeight="1" x14ac:dyDescent="0.15">
      <c r="A83" s="381">
        <v>0</v>
      </c>
      <c r="B83" s="359"/>
      <c r="C83" s="241"/>
      <c r="D83" s="386"/>
      <c r="E83" s="387"/>
      <c r="F83" s="432"/>
      <c r="G83" s="389"/>
      <c r="H83" s="390"/>
      <c r="I83" s="391"/>
      <c r="J83" s="427"/>
      <c r="K83" s="387"/>
      <c r="L83" s="390"/>
      <c r="M83" s="398"/>
      <c r="N83" s="359"/>
      <c r="O83" s="399"/>
    </row>
    <row r="84" spans="1:15" s="16" customFormat="1" ht="11.1" customHeight="1" x14ac:dyDescent="0.15">
      <c r="A84" s="360">
        <v>0</v>
      </c>
      <c r="B84" s="400"/>
      <c r="C84" s="242"/>
      <c r="D84" s="416"/>
      <c r="E84" s="402"/>
      <c r="F84" s="403"/>
      <c r="G84" s="404"/>
      <c r="H84" s="405"/>
      <c r="I84" s="406"/>
      <c r="J84" s="428"/>
      <c r="K84" s="429"/>
      <c r="L84" s="405"/>
      <c r="M84" s="423"/>
      <c r="N84" s="424"/>
      <c r="O84" s="425"/>
    </row>
    <row r="85" spans="1:15" s="16" customFormat="1" ht="11.1" customHeight="1" x14ac:dyDescent="0.15">
      <c r="A85" s="11">
        <v>0</v>
      </c>
      <c r="B85" s="359"/>
      <c r="C85" s="241"/>
      <c r="D85" s="386"/>
      <c r="E85" s="387"/>
      <c r="F85" s="388"/>
      <c r="G85" s="389"/>
      <c r="H85" s="390"/>
      <c r="I85" s="391"/>
      <c r="J85" s="426"/>
      <c r="K85" s="412"/>
      <c r="L85" s="413"/>
      <c r="M85" s="414"/>
      <c r="N85" s="422"/>
      <c r="O85" s="415"/>
    </row>
    <row r="86" spans="1:15" s="16" customFormat="1" ht="11.1" customHeight="1" x14ac:dyDescent="0.15">
      <c r="A86" s="381">
        <v>0</v>
      </c>
      <c r="B86" s="359"/>
      <c r="C86" s="241"/>
      <c r="D86" s="386"/>
      <c r="E86" s="387"/>
      <c r="F86" s="432"/>
      <c r="G86" s="389"/>
      <c r="H86" s="390"/>
      <c r="I86" s="391"/>
      <c r="J86" s="427"/>
      <c r="K86" s="387"/>
      <c r="L86" s="390"/>
      <c r="M86" s="398"/>
      <c r="N86" s="359"/>
      <c r="O86" s="399"/>
    </row>
    <row r="87" spans="1:15" s="16" customFormat="1" ht="11.1" customHeight="1" x14ac:dyDescent="0.15">
      <c r="A87" s="360">
        <v>0</v>
      </c>
      <c r="B87" s="400"/>
      <c r="C87" s="242"/>
      <c r="D87" s="416"/>
      <c r="E87" s="402"/>
      <c r="F87" s="403"/>
      <c r="G87" s="404"/>
      <c r="H87" s="405"/>
      <c r="I87" s="406"/>
      <c r="J87" s="428"/>
      <c r="K87" s="429"/>
      <c r="L87" s="405"/>
      <c r="M87" s="423"/>
      <c r="N87" s="424"/>
      <c r="O87" s="425"/>
    </row>
    <row r="88" spans="1:15" s="16" customFormat="1" ht="11.1" customHeight="1" x14ac:dyDescent="0.15">
      <c r="A88" s="11">
        <v>0</v>
      </c>
      <c r="B88" s="359"/>
      <c r="C88" s="241"/>
      <c r="D88" s="386"/>
      <c r="E88" s="387"/>
      <c r="F88" s="388"/>
      <c r="G88" s="389"/>
      <c r="H88" s="390"/>
      <c r="I88" s="391"/>
      <c r="J88" s="411"/>
      <c r="K88" s="412"/>
      <c r="L88" s="413"/>
      <c r="M88" s="414"/>
      <c r="N88" s="412"/>
      <c r="O88" s="415"/>
    </row>
    <row r="89" spans="1:15" s="16" customFormat="1" ht="11.1" customHeight="1" x14ac:dyDescent="0.15">
      <c r="A89" s="381">
        <v>0</v>
      </c>
      <c r="B89" s="359"/>
      <c r="C89" s="241"/>
      <c r="D89" s="386"/>
      <c r="E89" s="387"/>
      <c r="F89" s="433"/>
      <c r="G89" s="389"/>
      <c r="H89" s="390"/>
      <c r="I89" s="391"/>
      <c r="J89" s="397"/>
      <c r="K89" s="387"/>
      <c r="L89" s="390"/>
      <c r="M89" s="398"/>
      <c r="N89" s="387"/>
      <c r="O89" s="399"/>
    </row>
    <row r="90" spans="1:15" s="16" customFormat="1" ht="11.1" customHeight="1" x14ac:dyDescent="0.15">
      <c r="A90" s="360">
        <v>0</v>
      </c>
      <c r="B90" s="400"/>
      <c r="C90" s="242"/>
      <c r="D90" s="401"/>
      <c r="E90" s="438"/>
      <c r="F90" s="403"/>
      <c r="G90" s="404"/>
      <c r="H90" s="405"/>
      <c r="I90" s="406"/>
      <c r="J90" s="407"/>
      <c r="K90" s="408"/>
      <c r="L90" s="389"/>
      <c r="M90" s="409"/>
      <c r="N90" s="408"/>
      <c r="O90" s="410"/>
    </row>
    <row r="91" spans="1:15" s="16" customFormat="1" ht="11.1" customHeight="1" x14ac:dyDescent="0.15">
      <c r="A91" s="11">
        <v>0</v>
      </c>
      <c r="B91" s="359"/>
      <c r="C91" s="241"/>
      <c r="D91" s="386"/>
      <c r="E91" s="387"/>
      <c r="F91" s="388"/>
      <c r="G91" s="389"/>
      <c r="H91" s="390"/>
      <c r="I91" s="391"/>
      <c r="J91" s="426"/>
      <c r="K91" s="412"/>
      <c r="L91" s="413"/>
      <c r="M91" s="414"/>
      <c r="N91" s="422"/>
      <c r="O91" s="415"/>
    </row>
    <row r="92" spans="1:15" s="16" customFormat="1" ht="11.1" customHeight="1" x14ac:dyDescent="0.15">
      <c r="A92" s="381">
        <v>0</v>
      </c>
      <c r="B92" s="359"/>
      <c r="C92" s="241"/>
      <c r="D92" s="386"/>
      <c r="E92" s="387"/>
      <c r="F92" s="432"/>
      <c r="G92" s="389"/>
      <c r="H92" s="390"/>
      <c r="I92" s="391"/>
      <c r="J92" s="427"/>
      <c r="K92" s="387"/>
      <c r="L92" s="390"/>
      <c r="M92" s="398"/>
      <c r="N92" s="359"/>
      <c r="O92" s="399"/>
    </row>
    <row r="93" spans="1:15" s="16" customFormat="1" ht="11.1" customHeight="1" x14ac:dyDescent="0.15">
      <c r="A93" s="360">
        <v>0</v>
      </c>
      <c r="B93" s="400"/>
      <c r="C93" s="242"/>
      <c r="D93" s="416"/>
      <c r="E93" s="402"/>
      <c r="F93" s="403"/>
      <c r="G93" s="404"/>
      <c r="H93" s="405"/>
      <c r="I93" s="406"/>
      <c r="J93" s="428"/>
      <c r="K93" s="429"/>
      <c r="L93" s="405"/>
      <c r="M93" s="423"/>
      <c r="N93" s="424"/>
      <c r="O93" s="425"/>
    </row>
    <row r="94" spans="1:15" s="16" customFormat="1" ht="11.1" customHeight="1" x14ac:dyDescent="0.15">
      <c r="A94" s="11">
        <v>0</v>
      </c>
      <c r="B94" s="359"/>
      <c r="C94" s="241"/>
      <c r="D94" s="386"/>
      <c r="E94" s="387"/>
      <c r="F94" s="388"/>
      <c r="G94" s="389"/>
      <c r="H94" s="390"/>
      <c r="I94" s="391"/>
      <c r="J94" s="426"/>
      <c r="K94" s="412"/>
      <c r="L94" s="413"/>
      <c r="M94" s="414"/>
      <c r="N94" s="422"/>
      <c r="O94" s="415"/>
    </row>
    <row r="95" spans="1:15" s="16" customFormat="1" ht="11.1" customHeight="1" x14ac:dyDescent="0.15">
      <c r="A95" s="381">
        <v>0</v>
      </c>
      <c r="B95" s="359"/>
      <c r="C95" s="241"/>
      <c r="D95" s="386"/>
      <c r="E95" s="387"/>
      <c r="F95" s="432"/>
      <c r="G95" s="389"/>
      <c r="H95" s="390"/>
      <c r="I95" s="391"/>
      <c r="J95" s="427"/>
      <c r="K95" s="387"/>
      <c r="L95" s="390"/>
      <c r="M95" s="398"/>
      <c r="N95" s="359"/>
      <c r="O95" s="399"/>
    </row>
    <row r="96" spans="1:15" s="16" customFormat="1" ht="11.1" customHeight="1" x14ac:dyDescent="0.15">
      <c r="A96" s="360">
        <v>0</v>
      </c>
      <c r="B96" s="400"/>
      <c r="C96" s="242"/>
      <c r="D96" s="416"/>
      <c r="E96" s="402"/>
      <c r="F96" s="403"/>
      <c r="G96" s="404"/>
      <c r="H96" s="405"/>
      <c r="I96" s="406"/>
      <c r="J96" s="428"/>
      <c r="K96" s="429"/>
      <c r="L96" s="405"/>
      <c r="M96" s="423"/>
      <c r="N96" s="424"/>
      <c r="O96" s="425"/>
    </row>
    <row r="97" spans="1:16" s="16" customFormat="1" ht="11.1" customHeight="1" x14ac:dyDescent="0.15">
      <c r="A97" s="11">
        <v>0</v>
      </c>
      <c r="B97" s="359"/>
      <c r="C97" s="241"/>
      <c r="D97" s="386"/>
      <c r="E97" s="387"/>
      <c r="F97" s="388"/>
      <c r="G97" s="389"/>
      <c r="H97" s="390"/>
      <c r="I97" s="391"/>
      <c r="J97" s="426"/>
      <c r="K97" s="412"/>
      <c r="L97" s="413"/>
      <c r="M97" s="414"/>
      <c r="N97" s="422"/>
      <c r="O97" s="415"/>
    </row>
    <row r="98" spans="1:16" s="16" customFormat="1" ht="11.1" customHeight="1" x14ac:dyDescent="0.15">
      <c r="A98" s="381">
        <v>0</v>
      </c>
      <c r="B98" s="359"/>
      <c r="C98" s="241"/>
      <c r="D98" s="386"/>
      <c r="E98" s="387"/>
      <c r="F98" s="432"/>
      <c r="G98" s="389"/>
      <c r="H98" s="390"/>
      <c r="I98" s="391"/>
      <c r="J98" s="427"/>
      <c r="K98" s="387"/>
      <c r="L98" s="390"/>
      <c r="M98" s="398"/>
      <c r="N98" s="359"/>
      <c r="O98" s="399"/>
    </row>
    <row r="99" spans="1:16" s="16" customFormat="1" ht="11.1" customHeight="1" x14ac:dyDescent="0.15">
      <c r="A99" s="360">
        <v>0</v>
      </c>
      <c r="B99" s="400"/>
      <c r="C99" s="242"/>
      <c r="D99" s="416"/>
      <c r="E99" s="402"/>
      <c r="F99" s="403"/>
      <c r="G99" s="404"/>
      <c r="H99" s="405"/>
      <c r="I99" s="406"/>
      <c r="J99" s="428"/>
      <c r="K99" s="429"/>
      <c r="L99" s="405"/>
      <c r="M99" s="423"/>
      <c r="N99" s="424"/>
      <c r="O99" s="425"/>
    </row>
    <row r="100" spans="1:16" s="16" customFormat="1" ht="11.1" customHeight="1" x14ac:dyDescent="0.15">
      <c r="A100" s="11">
        <v>0</v>
      </c>
      <c r="B100" s="359"/>
      <c r="C100" s="241"/>
      <c r="D100" s="386"/>
      <c r="E100" s="387"/>
      <c r="F100" s="388"/>
      <c r="G100" s="389"/>
      <c r="H100" s="390"/>
      <c r="I100" s="391"/>
      <c r="J100" s="426"/>
      <c r="K100" s="412"/>
      <c r="L100" s="413"/>
      <c r="M100" s="414"/>
      <c r="N100" s="422"/>
      <c r="O100" s="415"/>
    </row>
    <row r="101" spans="1:16" s="16" customFormat="1" ht="11.1" customHeight="1" x14ac:dyDescent="0.15">
      <c r="A101" s="381">
        <v>0</v>
      </c>
      <c r="B101" s="359"/>
      <c r="C101" s="241"/>
      <c r="D101" s="386"/>
      <c r="E101" s="387"/>
      <c r="F101" s="432"/>
      <c r="G101" s="389"/>
      <c r="H101" s="390"/>
      <c r="I101" s="391"/>
      <c r="J101" s="427"/>
      <c r="K101" s="387"/>
      <c r="L101" s="390"/>
      <c r="M101" s="398"/>
      <c r="N101" s="359"/>
      <c r="O101" s="399"/>
    </row>
    <row r="102" spans="1:16" s="16" customFormat="1" ht="11.1" customHeight="1" x14ac:dyDescent="0.15">
      <c r="A102" s="360">
        <v>0</v>
      </c>
      <c r="B102" s="400"/>
      <c r="C102" s="242"/>
      <c r="D102" s="416"/>
      <c r="E102" s="402"/>
      <c r="F102" s="403"/>
      <c r="G102" s="404"/>
      <c r="H102" s="405"/>
      <c r="I102" s="406"/>
      <c r="J102" s="428"/>
      <c r="K102" s="429"/>
      <c r="L102" s="405"/>
      <c r="M102" s="423"/>
      <c r="N102" s="424"/>
      <c r="O102" s="425"/>
    </row>
    <row r="103" spans="1:16" s="16" customFormat="1" ht="11.1" customHeight="1" x14ac:dyDescent="0.15">
      <c r="A103" s="380"/>
      <c r="B103" s="379"/>
      <c r="C103" s="378"/>
      <c r="D103" s="377"/>
      <c r="E103" s="13"/>
      <c r="F103" s="14"/>
      <c r="G103" s="15"/>
      <c r="H103" s="376"/>
      <c r="I103" s="336"/>
      <c r="J103" s="328"/>
      <c r="K103" s="13"/>
      <c r="M103" s="231"/>
      <c r="N103" s="12"/>
      <c r="O103" s="329"/>
    </row>
    <row r="104" spans="1:16" s="16" customFormat="1" ht="11.1" customHeight="1" x14ac:dyDescent="0.15">
      <c r="A104" s="11"/>
      <c r="B104" s="375"/>
      <c r="C104" s="378"/>
      <c r="D104" s="377"/>
      <c r="E104" s="13"/>
      <c r="F104" s="14"/>
      <c r="G104" s="15">
        <v>0</v>
      </c>
      <c r="I104" s="336"/>
      <c r="J104" s="328"/>
      <c r="K104" s="13"/>
      <c r="L104" s="96">
        <v>0</v>
      </c>
      <c r="M104" s="231"/>
      <c r="N104" s="12"/>
      <c r="O104" s="374">
        <v>0</v>
      </c>
      <c r="P104" s="478">
        <v>0</v>
      </c>
    </row>
    <row r="105" spans="1:16" s="16" customFormat="1" ht="11.1" customHeight="1" x14ac:dyDescent="0.15">
      <c r="A105" s="373"/>
      <c r="B105" s="372"/>
      <c r="C105" s="371"/>
      <c r="D105" s="370"/>
      <c r="E105" s="369"/>
      <c r="F105" s="368"/>
      <c r="G105" s="367"/>
      <c r="H105" s="366"/>
      <c r="I105" s="365"/>
      <c r="J105" s="364"/>
      <c r="K105" s="369"/>
      <c r="L105" s="366"/>
      <c r="M105" s="383"/>
      <c r="N105" s="384"/>
      <c r="O105" s="385"/>
    </row>
    <row r="106" spans="1:16" s="3" customFormat="1" ht="13.5" x14ac:dyDescent="0.15">
      <c r="A106" s="1"/>
      <c r="B106" s="2">
        <v>0</v>
      </c>
      <c r="C106" s="240"/>
      <c r="D106" s="4"/>
      <c r="E106" s="5"/>
      <c r="F106" s="6"/>
      <c r="G106" s="7"/>
      <c r="H106" s="8"/>
      <c r="I106" s="9"/>
      <c r="K106" s="5"/>
      <c r="N106" s="8" t="s">
        <v>581</v>
      </c>
      <c r="O106" s="5">
        <v>3</v>
      </c>
    </row>
    <row r="107" spans="1:16" s="10" customFormat="1" ht="30" customHeight="1" x14ac:dyDescent="0.15">
      <c r="A107" s="1089" t="s">
        <v>1795</v>
      </c>
      <c r="B107" s="1090"/>
      <c r="C107" s="1090"/>
      <c r="D107" s="1090"/>
      <c r="E107" s="1090"/>
      <c r="F107" s="1090"/>
      <c r="G107" s="1090"/>
      <c r="H107" s="1090"/>
      <c r="I107" s="1090"/>
      <c r="J107" s="1090"/>
      <c r="K107" s="1090"/>
      <c r="L107" s="1090"/>
      <c r="M107" s="1090"/>
      <c r="N107" s="1090"/>
      <c r="O107" s="1091"/>
    </row>
    <row r="108" spans="1:16" s="10" customFormat="1" ht="13.5" customHeight="1" x14ac:dyDescent="0.15">
      <c r="A108" s="274"/>
      <c r="B108" s="27" t="s">
        <v>1828</v>
      </c>
      <c r="C108" s="275"/>
      <c r="D108" s="275"/>
      <c r="E108" s="275"/>
      <c r="F108" s="275"/>
      <c r="G108" s="275"/>
      <c r="H108" s="275"/>
      <c r="I108" s="275"/>
      <c r="J108" s="275"/>
      <c r="K108" s="275"/>
      <c r="L108" s="275"/>
      <c r="M108" s="275"/>
      <c r="N108" s="275"/>
      <c r="O108" s="434"/>
    </row>
    <row r="109" spans="1:16" s="10" customFormat="1" ht="15.95" customHeight="1" x14ac:dyDescent="0.15">
      <c r="A109" s="1092" t="s">
        <v>6</v>
      </c>
      <c r="B109" s="1095" t="s">
        <v>34</v>
      </c>
      <c r="C109" s="1098" t="s">
        <v>9</v>
      </c>
      <c r="D109" s="1101" t="s">
        <v>1850</v>
      </c>
      <c r="E109" s="1102"/>
      <c r="F109" s="1102"/>
      <c r="G109" s="1102"/>
      <c r="H109" s="1102"/>
      <c r="I109" s="1103"/>
      <c r="J109" s="1101" t="s">
        <v>1851</v>
      </c>
      <c r="K109" s="1102"/>
      <c r="L109" s="1107"/>
      <c r="M109" s="1109" t="s">
        <v>1852</v>
      </c>
      <c r="N109" s="1102"/>
      <c r="O109" s="1103"/>
    </row>
    <row r="110" spans="1:16" s="10" customFormat="1" ht="15.95" customHeight="1" x14ac:dyDescent="0.15">
      <c r="A110" s="1093"/>
      <c r="B110" s="1096"/>
      <c r="C110" s="1099"/>
      <c r="D110" s="1104"/>
      <c r="E110" s="1105"/>
      <c r="F110" s="1105"/>
      <c r="G110" s="1105"/>
      <c r="H110" s="1105"/>
      <c r="I110" s="1106"/>
      <c r="J110" s="1104"/>
      <c r="K110" s="1105"/>
      <c r="L110" s="1108"/>
      <c r="M110" s="1110"/>
      <c r="N110" s="1105"/>
      <c r="O110" s="1106"/>
    </row>
    <row r="111" spans="1:16" s="3" customFormat="1" ht="15.95" customHeight="1" x14ac:dyDescent="0.15">
      <c r="A111" s="1094"/>
      <c r="B111" s="1097"/>
      <c r="C111" s="1100"/>
      <c r="D111" s="334" t="s">
        <v>4</v>
      </c>
      <c r="E111" s="296" t="s">
        <v>5</v>
      </c>
      <c r="F111" s="297"/>
      <c r="G111" s="298"/>
      <c r="H111" s="1111"/>
      <c r="I111" s="1112"/>
      <c r="J111" s="326" t="s">
        <v>4</v>
      </c>
      <c r="K111" s="296" t="s">
        <v>5</v>
      </c>
      <c r="L111" s="299"/>
      <c r="M111" s="300" t="s">
        <v>4</v>
      </c>
      <c r="N111" s="296" t="s">
        <v>5</v>
      </c>
      <c r="O111" s="327"/>
    </row>
    <row r="112" spans="1:16" s="16" customFormat="1" ht="11.1" customHeight="1" x14ac:dyDescent="0.15">
      <c r="A112" s="11">
        <v>0</v>
      </c>
      <c r="B112" s="12">
        <v>0</v>
      </c>
      <c r="C112" s="241">
        <v>0</v>
      </c>
      <c r="D112" s="335"/>
      <c r="E112" s="13"/>
      <c r="F112" s="14"/>
      <c r="G112" s="15"/>
      <c r="I112" s="336"/>
      <c r="J112" s="328"/>
      <c r="K112" s="13"/>
      <c r="M112" s="231"/>
      <c r="N112" s="12"/>
      <c r="O112" s="329"/>
    </row>
    <row r="113" spans="1:15" s="16" customFormat="1" ht="11.1" customHeight="1" x14ac:dyDescent="0.15">
      <c r="A113" s="381">
        <v>0</v>
      </c>
      <c r="B113" s="12">
        <v>0</v>
      </c>
      <c r="C113" s="382">
        <v>0</v>
      </c>
      <c r="D113" s="335"/>
      <c r="E113" s="13"/>
      <c r="F113" s="14"/>
      <c r="G113" s="15"/>
      <c r="I113" s="336"/>
      <c r="J113" s="328"/>
      <c r="K113" s="13"/>
      <c r="M113" s="231"/>
      <c r="N113" s="12"/>
      <c r="O113" s="329"/>
    </row>
    <row r="114" spans="1:15" s="16" customFormat="1" ht="11.1" customHeight="1" x14ac:dyDescent="0.15">
      <c r="A114" s="360" t="s">
        <v>1216</v>
      </c>
      <c r="B114" s="361" t="s">
        <v>2215</v>
      </c>
      <c r="C114" s="363">
        <v>0</v>
      </c>
      <c r="D114" s="337">
        <v>0</v>
      </c>
      <c r="E114" s="362">
        <v>0</v>
      </c>
      <c r="F114" s="18"/>
      <c r="G114" s="19"/>
      <c r="H114" s="20"/>
      <c r="I114" s="338"/>
      <c r="J114" s="328"/>
      <c r="K114" s="13"/>
      <c r="M114" s="231"/>
      <c r="N114" s="12"/>
      <c r="O114" s="329"/>
    </row>
    <row r="115" spans="1:15" s="16" customFormat="1" ht="11.1" customHeight="1" x14ac:dyDescent="0.15">
      <c r="A115" s="11">
        <v>0</v>
      </c>
      <c r="B115" s="359"/>
      <c r="C115" s="241" t="s">
        <v>2216</v>
      </c>
      <c r="D115" s="386"/>
      <c r="E115" s="387"/>
      <c r="F115" s="388"/>
      <c r="G115" s="389"/>
      <c r="H115" s="390"/>
      <c r="I115" s="391"/>
      <c r="J115" s="392"/>
      <c r="K115" s="393"/>
      <c r="L115" s="394"/>
      <c r="M115" s="395"/>
      <c r="N115" s="393"/>
      <c r="O115" s="396"/>
    </row>
    <row r="116" spans="1:15" s="16" customFormat="1" ht="11.1" customHeight="1" x14ac:dyDescent="0.15">
      <c r="A116" s="381">
        <v>0</v>
      </c>
      <c r="B116" s="359"/>
      <c r="C116" s="241" t="s">
        <v>2217</v>
      </c>
      <c r="D116" s="386"/>
      <c r="E116" s="387"/>
      <c r="F116" s="433"/>
      <c r="G116" s="389"/>
      <c r="H116" s="390"/>
      <c r="I116" s="391"/>
      <c r="J116" s="397"/>
      <c r="K116" s="387"/>
      <c r="L116" s="390"/>
      <c r="M116" s="398"/>
      <c r="N116" s="387"/>
      <c r="O116" s="399"/>
    </row>
    <row r="117" spans="1:15" s="16" customFormat="1" ht="11.1" customHeight="1" x14ac:dyDescent="0.15">
      <c r="A117" s="360">
        <v>0</v>
      </c>
      <c r="B117" s="400" t="s">
        <v>2218</v>
      </c>
      <c r="C117" s="242" t="s">
        <v>2219</v>
      </c>
      <c r="D117" s="416">
        <v>1</v>
      </c>
      <c r="E117" s="438" t="s">
        <v>44</v>
      </c>
      <c r="F117" s="403"/>
      <c r="G117" s="404"/>
      <c r="H117" s="405"/>
      <c r="I117" s="406"/>
      <c r="J117" s="785">
        <v>0.5</v>
      </c>
      <c r="K117" s="784" t="s">
        <v>44</v>
      </c>
      <c r="L117" s="389">
        <v>0</v>
      </c>
      <c r="M117" s="409">
        <v>0.5</v>
      </c>
      <c r="N117" s="784" t="s">
        <v>44</v>
      </c>
      <c r="O117" s="410">
        <v>0</v>
      </c>
    </row>
    <row r="118" spans="1:15" s="16" customFormat="1" ht="11.1" customHeight="1" x14ac:dyDescent="0.15">
      <c r="A118" s="11">
        <v>0</v>
      </c>
      <c r="B118" s="359"/>
      <c r="C118" s="241"/>
      <c r="D118" s="386"/>
      <c r="E118" s="387"/>
      <c r="F118" s="388"/>
      <c r="G118" s="389"/>
      <c r="H118" s="390"/>
      <c r="I118" s="391"/>
      <c r="J118" s="411"/>
      <c r="K118" s="412"/>
      <c r="L118" s="413"/>
      <c r="M118" s="414"/>
      <c r="N118" s="412"/>
      <c r="O118" s="415"/>
    </row>
    <row r="119" spans="1:15" s="16" customFormat="1" ht="11.1" customHeight="1" x14ac:dyDescent="0.15">
      <c r="A119" s="381">
        <v>0</v>
      </c>
      <c r="B119" s="359" t="s">
        <v>2220</v>
      </c>
      <c r="C119" s="241" t="s">
        <v>2221</v>
      </c>
      <c r="D119" s="386"/>
      <c r="E119" s="387"/>
      <c r="F119" s="433"/>
      <c r="G119" s="389"/>
      <c r="H119" s="390"/>
      <c r="I119" s="391"/>
      <c r="J119" s="397"/>
      <c r="K119" s="387"/>
      <c r="L119" s="390"/>
      <c r="M119" s="398"/>
      <c r="N119" s="387"/>
      <c r="O119" s="399"/>
    </row>
    <row r="120" spans="1:15" s="16" customFormat="1" ht="11.1" customHeight="1" x14ac:dyDescent="0.15">
      <c r="A120" s="360">
        <v>0</v>
      </c>
      <c r="B120" s="400" t="s">
        <v>2222</v>
      </c>
      <c r="C120" s="242" t="s">
        <v>1920</v>
      </c>
      <c r="D120" s="416">
        <v>41</v>
      </c>
      <c r="E120" s="438" t="s">
        <v>1919</v>
      </c>
      <c r="F120" s="403"/>
      <c r="G120" s="404"/>
      <c r="H120" s="405"/>
      <c r="I120" s="406"/>
      <c r="J120" s="417">
        <v>20</v>
      </c>
      <c r="K120" s="784" t="s">
        <v>1919</v>
      </c>
      <c r="L120" s="510">
        <v>0</v>
      </c>
      <c r="M120" s="409">
        <v>21</v>
      </c>
      <c r="N120" s="784" t="s">
        <v>1919</v>
      </c>
      <c r="O120" s="410">
        <v>0</v>
      </c>
    </row>
    <row r="121" spans="1:15" s="16" customFormat="1" ht="11.1" customHeight="1" x14ac:dyDescent="0.15">
      <c r="A121" s="11">
        <v>0</v>
      </c>
      <c r="B121" s="359"/>
      <c r="C121" s="241"/>
      <c r="D121" s="386"/>
      <c r="E121" s="387"/>
      <c r="F121" s="388"/>
      <c r="G121" s="389"/>
      <c r="H121" s="390"/>
      <c r="I121" s="391"/>
      <c r="J121" s="397"/>
      <c r="K121" s="387"/>
      <c r="L121" s="390"/>
      <c r="M121" s="398"/>
      <c r="N121" s="387"/>
      <c r="O121" s="399"/>
    </row>
    <row r="122" spans="1:15" s="16" customFormat="1" ht="11.1" customHeight="1" x14ac:dyDescent="0.15">
      <c r="A122" s="381">
        <v>0</v>
      </c>
      <c r="B122" s="359"/>
      <c r="C122" s="241">
        <v>0</v>
      </c>
      <c r="D122" s="386"/>
      <c r="E122" s="387"/>
      <c r="F122" s="433"/>
      <c r="G122" s="389"/>
      <c r="H122" s="390"/>
      <c r="I122" s="391"/>
      <c r="J122" s="397"/>
      <c r="K122" s="387"/>
      <c r="L122" s="390"/>
      <c r="M122" s="398"/>
      <c r="N122" s="387"/>
      <c r="O122" s="399"/>
    </row>
    <row r="123" spans="1:15" s="16" customFormat="1" ht="11.1" customHeight="1" x14ac:dyDescent="0.15">
      <c r="A123" s="360">
        <v>0</v>
      </c>
      <c r="B123" s="400">
        <v>0</v>
      </c>
      <c r="C123" s="242">
        <v>0</v>
      </c>
      <c r="D123" s="401"/>
      <c r="E123" s="438"/>
      <c r="F123" s="403"/>
      <c r="G123" s="404"/>
      <c r="H123" s="405"/>
      <c r="I123" s="406"/>
      <c r="J123" s="407"/>
      <c r="K123" s="408"/>
      <c r="L123" s="389"/>
      <c r="M123" s="409"/>
      <c r="N123" s="408"/>
      <c r="O123" s="410"/>
    </row>
    <row r="124" spans="1:15" s="16" customFormat="1" ht="11.1" customHeight="1" x14ac:dyDescent="0.15">
      <c r="A124" s="11">
        <v>0</v>
      </c>
      <c r="B124" s="359"/>
      <c r="C124" s="241"/>
      <c r="D124" s="386"/>
      <c r="E124" s="387"/>
      <c r="F124" s="388"/>
      <c r="G124" s="389"/>
      <c r="H124" s="390"/>
      <c r="I124" s="391"/>
      <c r="J124" s="411"/>
      <c r="K124" s="412"/>
      <c r="L124" s="413"/>
      <c r="M124" s="414"/>
      <c r="N124" s="412"/>
      <c r="O124" s="415"/>
    </row>
    <row r="125" spans="1:15" s="16" customFormat="1" ht="11.1" customHeight="1" x14ac:dyDescent="0.15">
      <c r="A125" s="381">
        <v>0</v>
      </c>
      <c r="B125" s="359"/>
      <c r="C125" s="241">
        <v>0</v>
      </c>
      <c r="D125" s="386"/>
      <c r="E125" s="387"/>
      <c r="F125" s="433"/>
      <c r="G125" s="389"/>
      <c r="H125" s="390"/>
      <c r="I125" s="391"/>
      <c r="J125" s="397"/>
      <c r="K125" s="387"/>
      <c r="L125" s="390"/>
      <c r="M125" s="398"/>
      <c r="N125" s="387"/>
      <c r="O125" s="399"/>
    </row>
    <row r="126" spans="1:15" s="16" customFormat="1" ht="11.1" customHeight="1" x14ac:dyDescent="0.15">
      <c r="A126" s="360">
        <v>0</v>
      </c>
      <c r="B126" s="400">
        <v>0</v>
      </c>
      <c r="C126" s="242">
        <v>0</v>
      </c>
      <c r="D126" s="401"/>
      <c r="E126" s="438"/>
      <c r="F126" s="403"/>
      <c r="G126" s="404"/>
      <c r="H126" s="405"/>
      <c r="I126" s="406"/>
      <c r="J126" s="407"/>
      <c r="K126" s="408"/>
      <c r="L126" s="389"/>
      <c r="M126" s="409"/>
      <c r="N126" s="408"/>
      <c r="O126" s="410"/>
    </row>
    <row r="127" spans="1:15" s="16" customFormat="1" ht="11.1" customHeight="1" x14ac:dyDescent="0.15">
      <c r="A127" s="11">
        <v>0</v>
      </c>
      <c r="B127" s="359"/>
      <c r="C127" s="241"/>
      <c r="D127" s="386"/>
      <c r="E127" s="387"/>
      <c r="F127" s="388"/>
      <c r="G127" s="389"/>
      <c r="H127" s="390"/>
      <c r="I127" s="391"/>
      <c r="J127" s="411"/>
      <c r="K127" s="412"/>
      <c r="L127" s="413"/>
      <c r="M127" s="414"/>
      <c r="N127" s="412"/>
      <c r="O127" s="415"/>
    </row>
    <row r="128" spans="1:15" s="16" customFormat="1" ht="11.1" customHeight="1" x14ac:dyDescent="0.15">
      <c r="A128" s="381">
        <v>0</v>
      </c>
      <c r="B128" s="359"/>
      <c r="C128" s="241">
        <v>0</v>
      </c>
      <c r="D128" s="386"/>
      <c r="E128" s="387"/>
      <c r="F128" s="433"/>
      <c r="G128" s="389"/>
      <c r="H128" s="390"/>
      <c r="I128" s="391"/>
      <c r="J128" s="397"/>
      <c r="K128" s="387"/>
      <c r="L128" s="390"/>
      <c r="M128" s="398"/>
      <c r="N128" s="387"/>
      <c r="O128" s="399"/>
    </row>
    <row r="129" spans="1:15" s="16" customFormat="1" ht="11.1" customHeight="1" x14ac:dyDescent="0.15">
      <c r="A129" s="360">
        <v>0</v>
      </c>
      <c r="B129" s="400">
        <v>0</v>
      </c>
      <c r="C129" s="242">
        <v>0</v>
      </c>
      <c r="D129" s="401">
        <v>0</v>
      </c>
      <c r="E129" s="438">
        <v>0</v>
      </c>
      <c r="F129" s="403"/>
      <c r="G129" s="404"/>
      <c r="H129" s="405"/>
      <c r="I129" s="406"/>
      <c r="J129" s="407"/>
      <c r="K129" s="408"/>
      <c r="L129" s="389"/>
      <c r="M129" s="409"/>
      <c r="N129" s="408"/>
      <c r="O129" s="410"/>
    </row>
    <row r="130" spans="1:15" s="16" customFormat="1" ht="11.1" customHeight="1" x14ac:dyDescent="0.15">
      <c r="A130" s="11">
        <v>0</v>
      </c>
      <c r="B130" s="359"/>
      <c r="C130" s="241"/>
      <c r="D130" s="386"/>
      <c r="E130" s="387"/>
      <c r="F130" s="388"/>
      <c r="G130" s="389"/>
      <c r="H130" s="390"/>
      <c r="I130" s="391"/>
      <c r="J130" s="411"/>
      <c r="K130" s="412"/>
      <c r="L130" s="413"/>
      <c r="M130" s="414"/>
      <c r="N130" s="412"/>
      <c r="O130" s="415"/>
    </row>
    <row r="131" spans="1:15" s="16" customFormat="1" ht="11.1" customHeight="1" x14ac:dyDescent="0.15">
      <c r="A131" s="381">
        <v>0</v>
      </c>
      <c r="B131" s="359"/>
      <c r="C131" s="241">
        <v>0</v>
      </c>
      <c r="D131" s="386"/>
      <c r="E131" s="387"/>
      <c r="F131" s="433"/>
      <c r="G131" s="389"/>
      <c r="H131" s="390"/>
      <c r="I131" s="391"/>
      <c r="J131" s="397"/>
      <c r="K131" s="387"/>
      <c r="L131" s="390"/>
      <c r="M131" s="398"/>
      <c r="N131" s="387"/>
      <c r="O131" s="399"/>
    </row>
    <row r="132" spans="1:15" s="16" customFormat="1" ht="11.1" customHeight="1" x14ac:dyDescent="0.15">
      <c r="A132" s="360">
        <v>0</v>
      </c>
      <c r="B132" s="400">
        <v>0</v>
      </c>
      <c r="C132" s="242">
        <v>0</v>
      </c>
      <c r="D132" s="401">
        <v>0</v>
      </c>
      <c r="E132" s="438">
        <v>0</v>
      </c>
      <c r="F132" s="403"/>
      <c r="G132" s="404"/>
      <c r="H132" s="405"/>
      <c r="I132" s="406"/>
      <c r="J132" s="407"/>
      <c r="K132" s="408"/>
      <c r="L132" s="389"/>
      <c r="M132" s="409"/>
      <c r="N132" s="408"/>
      <c r="O132" s="410"/>
    </row>
    <row r="133" spans="1:15" s="16" customFormat="1" ht="11.1" customHeight="1" x14ac:dyDescent="0.15">
      <c r="A133" s="11">
        <v>0</v>
      </c>
      <c r="B133" s="359"/>
      <c r="C133" s="241"/>
      <c r="D133" s="386"/>
      <c r="E133" s="387"/>
      <c r="F133" s="388"/>
      <c r="G133" s="389"/>
      <c r="H133" s="390"/>
      <c r="I133" s="391"/>
      <c r="J133" s="411"/>
      <c r="K133" s="412"/>
      <c r="L133" s="413"/>
      <c r="M133" s="414"/>
      <c r="N133" s="422"/>
      <c r="O133" s="415"/>
    </row>
    <row r="134" spans="1:15" s="16" customFormat="1" ht="11.1" customHeight="1" x14ac:dyDescent="0.15">
      <c r="A134" s="381">
        <v>0</v>
      </c>
      <c r="B134" s="359"/>
      <c r="C134" s="241">
        <v>0</v>
      </c>
      <c r="D134" s="386"/>
      <c r="E134" s="387"/>
      <c r="F134" s="433"/>
      <c r="G134" s="389"/>
      <c r="H134" s="390"/>
      <c r="I134" s="391"/>
      <c r="J134" s="397"/>
      <c r="K134" s="387"/>
      <c r="L134" s="390"/>
      <c r="M134" s="398"/>
      <c r="N134" s="359"/>
      <c r="O134" s="399"/>
    </row>
    <row r="135" spans="1:15" s="16" customFormat="1" ht="11.1" customHeight="1" x14ac:dyDescent="0.15">
      <c r="A135" s="360">
        <v>0</v>
      </c>
      <c r="B135" s="400">
        <v>0</v>
      </c>
      <c r="C135" s="242">
        <v>0</v>
      </c>
      <c r="D135" s="401">
        <v>0</v>
      </c>
      <c r="E135" s="438">
        <v>0</v>
      </c>
      <c r="F135" s="403"/>
      <c r="G135" s="404"/>
      <c r="H135" s="405"/>
      <c r="I135" s="406"/>
      <c r="J135" s="407"/>
      <c r="K135" s="408"/>
      <c r="L135" s="389"/>
      <c r="M135" s="423"/>
      <c r="N135" s="424"/>
      <c r="O135" s="425"/>
    </row>
    <row r="136" spans="1:15" s="16" customFormat="1" ht="11.1" customHeight="1" x14ac:dyDescent="0.15">
      <c r="A136" s="11">
        <v>0</v>
      </c>
      <c r="B136" s="359"/>
      <c r="C136" s="241"/>
      <c r="D136" s="386"/>
      <c r="E136" s="387"/>
      <c r="F136" s="388"/>
      <c r="G136" s="389"/>
      <c r="H136" s="390"/>
      <c r="I136" s="391"/>
      <c r="J136" s="426"/>
      <c r="K136" s="412"/>
      <c r="L136" s="413"/>
      <c r="M136" s="414"/>
      <c r="N136" s="422"/>
      <c r="O136" s="415"/>
    </row>
    <row r="137" spans="1:15" s="16" customFormat="1" ht="11.1" customHeight="1" x14ac:dyDescent="0.15">
      <c r="A137" s="381">
        <v>0</v>
      </c>
      <c r="B137" s="359"/>
      <c r="C137" s="241">
        <v>0</v>
      </c>
      <c r="D137" s="386"/>
      <c r="E137" s="387"/>
      <c r="F137" s="433"/>
      <c r="G137" s="389"/>
      <c r="H137" s="390"/>
      <c r="I137" s="391"/>
      <c r="J137" s="427"/>
      <c r="K137" s="387"/>
      <c r="L137" s="390"/>
      <c r="M137" s="398"/>
      <c r="N137" s="359"/>
      <c r="O137" s="399"/>
    </row>
    <row r="138" spans="1:15" s="16" customFormat="1" ht="11.1" customHeight="1" x14ac:dyDescent="0.15">
      <c r="A138" s="360">
        <v>0</v>
      </c>
      <c r="B138" s="400">
        <v>0</v>
      </c>
      <c r="C138" s="242">
        <v>0</v>
      </c>
      <c r="D138" s="401">
        <v>0</v>
      </c>
      <c r="E138" s="438">
        <v>0</v>
      </c>
      <c r="F138" s="403"/>
      <c r="G138" s="404"/>
      <c r="H138" s="405"/>
      <c r="I138" s="406"/>
      <c r="J138" s="428"/>
      <c r="K138" s="429"/>
      <c r="L138" s="405"/>
      <c r="M138" s="423"/>
      <c r="N138" s="424"/>
      <c r="O138" s="425"/>
    </row>
    <row r="139" spans="1:15" s="16" customFormat="1" ht="11.1" customHeight="1" x14ac:dyDescent="0.15">
      <c r="A139" s="11">
        <v>0</v>
      </c>
      <c r="B139" s="359"/>
      <c r="C139" s="241"/>
      <c r="D139" s="386"/>
      <c r="E139" s="387"/>
      <c r="F139" s="388"/>
      <c r="G139" s="389"/>
      <c r="H139" s="390"/>
      <c r="I139" s="391"/>
      <c r="J139" s="426"/>
      <c r="K139" s="412"/>
      <c r="L139" s="413"/>
      <c r="M139" s="414"/>
      <c r="N139" s="422"/>
      <c r="O139" s="415"/>
    </row>
    <row r="140" spans="1:15" s="16" customFormat="1" ht="11.1" customHeight="1" x14ac:dyDescent="0.15">
      <c r="A140" s="381">
        <v>0</v>
      </c>
      <c r="B140" s="359"/>
      <c r="C140" s="241">
        <v>0</v>
      </c>
      <c r="D140" s="386"/>
      <c r="E140" s="387"/>
      <c r="F140" s="433"/>
      <c r="G140" s="389"/>
      <c r="H140" s="390"/>
      <c r="I140" s="391"/>
      <c r="J140" s="427"/>
      <c r="K140" s="387"/>
      <c r="L140" s="390"/>
      <c r="M140" s="398"/>
      <c r="N140" s="359"/>
      <c r="O140" s="399"/>
    </row>
    <row r="141" spans="1:15" s="16" customFormat="1" ht="11.1" customHeight="1" x14ac:dyDescent="0.15">
      <c r="A141" s="360">
        <v>0</v>
      </c>
      <c r="B141" s="400">
        <v>0</v>
      </c>
      <c r="C141" s="242">
        <v>0</v>
      </c>
      <c r="D141" s="401">
        <v>0</v>
      </c>
      <c r="E141" s="438">
        <v>0</v>
      </c>
      <c r="F141" s="403"/>
      <c r="G141" s="404">
        <v>0</v>
      </c>
      <c r="H141" s="405">
        <v>0</v>
      </c>
      <c r="I141" s="406"/>
      <c r="J141" s="428"/>
      <c r="K141" s="429"/>
      <c r="L141" s="405"/>
      <c r="M141" s="423"/>
      <c r="N141" s="424"/>
      <c r="O141" s="425"/>
    </row>
    <row r="142" spans="1:15" s="16" customFormat="1" ht="11.1" customHeight="1" x14ac:dyDescent="0.15">
      <c r="A142" s="11">
        <v>0</v>
      </c>
      <c r="B142" s="359"/>
      <c r="C142" s="241"/>
      <c r="D142" s="386"/>
      <c r="E142" s="387"/>
      <c r="F142" s="388"/>
      <c r="G142" s="389"/>
      <c r="H142" s="390"/>
      <c r="I142" s="391"/>
      <c r="J142" s="426"/>
      <c r="K142" s="412"/>
      <c r="L142" s="413"/>
      <c r="M142" s="414"/>
      <c r="N142" s="422"/>
      <c r="O142" s="415"/>
    </row>
    <row r="143" spans="1:15" s="16" customFormat="1" ht="11.1" customHeight="1" x14ac:dyDescent="0.15">
      <c r="A143" s="381">
        <v>0</v>
      </c>
      <c r="B143" s="359"/>
      <c r="C143" s="241"/>
      <c r="D143" s="386"/>
      <c r="E143" s="387"/>
      <c r="F143" s="432"/>
      <c r="G143" s="389"/>
      <c r="H143" s="390"/>
      <c r="I143" s="391"/>
      <c r="J143" s="427"/>
      <c r="K143" s="387"/>
      <c r="L143" s="390"/>
      <c r="M143" s="398"/>
      <c r="N143" s="359"/>
      <c r="O143" s="399"/>
    </row>
    <row r="144" spans="1:15" s="16" customFormat="1" ht="11.1" customHeight="1" x14ac:dyDescent="0.15">
      <c r="A144" s="360">
        <v>0</v>
      </c>
      <c r="B144" s="400"/>
      <c r="C144" s="242"/>
      <c r="D144" s="416"/>
      <c r="E144" s="402"/>
      <c r="F144" s="403"/>
      <c r="G144" s="404"/>
      <c r="H144" s="405"/>
      <c r="I144" s="406"/>
      <c r="J144" s="428"/>
      <c r="K144" s="429"/>
      <c r="L144" s="405"/>
      <c r="M144" s="423"/>
      <c r="N144" s="424"/>
      <c r="O144" s="425"/>
    </row>
    <row r="145" spans="1:16" s="16" customFormat="1" ht="11.1" customHeight="1" x14ac:dyDescent="0.15">
      <c r="A145" s="11">
        <v>0</v>
      </c>
      <c r="B145" s="359"/>
      <c r="C145" s="241"/>
      <c r="D145" s="386"/>
      <c r="E145" s="387"/>
      <c r="F145" s="388"/>
      <c r="G145" s="389"/>
      <c r="H145" s="390"/>
      <c r="I145" s="391"/>
      <c r="J145" s="426"/>
      <c r="K145" s="412"/>
      <c r="L145" s="413"/>
      <c r="M145" s="414"/>
      <c r="N145" s="422"/>
      <c r="O145" s="415"/>
    </row>
    <row r="146" spans="1:16" s="16" customFormat="1" ht="11.1" customHeight="1" x14ac:dyDescent="0.15">
      <c r="A146" s="381">
        <v>0</v>
      </c>
      <c r="B146" s="359"/>
      <c r="C146" s="241"/>
      <c r="D146" s="386"/>
      <c r="E146" s="387"/>
      <c r="F146" s="432"/>
      <c r="G146" s="389"/>
      <c r="H146" s="390"/>
      <c r="I146" s="391"/>
      <c r="J146" s="427"/>
      <c r="K146" s="387"/>
      <c r="L146" s="390"/>
      <c r="M146" s="398"/>
      <c r="N146" s="359"/>
      <c r="O146" s="399"/>
    </row>
    <row r="147" spans="1:16" s="16" customFormat="1" ht="11.1" customHeight="1" x14ac:dyDescent="0.15">
      <c r="A147" s="360">
        <v>0</v>
      </c>
      <c r="B147" s="400"/>
      <c r="C147" s="242"/>
      <c r="D147" s="416"/>
      <c r="E147" s="402"/>
      <c r="F147" s="403"/>
      <c r="G147" s="404"/>
      <c r="H147" s="405"/>
      <c r="I147" s="406"/>
      <c r="J147" s="428"/>
      <c r="K147" s="429"/>
      <c r="L147" s="405"/>
      <c r="M147" s="423"/>
      <c r="N147" s="424"/>
      <c r="O147" s="425"/>
    </row>
    <row r="148" spans="1:16" s="16" customFormat="1" ht="11.1" customHeight="1" x14ac:dyDescent="0.15">
      <c r="A148" s="11">
        <v>0</v>
      </c>
      <c r="B148" s="359"/>
      <c r="C148" s="241"/>
      <c r="D148" s="386"/>
      <c r="E148" s="387"/>
      <c r="F148" s="388"/>
      <c r="G148" s="389"/>
      <c r="H148" s="390"/>
      <c r="I148" s="391"/>
      <c r="J148" s="426"/>
      <c r="K148" s="412"/>
      <c r="L148" s="413"/>
      <c r="M148" s="414"/>
      <c r="N148" s="422"/>
      <c r="O148" s="415"/>
    </row>
    <row r="149" spans="1:16" s="16" customFormat="1" ht="11.1" customHeight="1" x14ac:dyDescent="0.15">
      <c r="A149" s="381">
        <v>0</v>
      </c>
      <c r="B149" s="359"/>
      <c r="C149" s="241"/>
      <c r="D149" s="386"/>
      <c r="E149" s="387"/>
      <c r="F149" s="432"/>
      <c r="G149" s="389"/>
      <c r="H149" s="390"/>
      <c r="I149" s="391"/>
      <c r="J149" s="427"/>
      <c r="K149" s="387"/>
      <c r="L149" s="390"/>
      <c r="M149" s="398"/>
      <c r="N149" s="359"/>
      <c r="O149" s="399"/>
    </row>
    <row r="150" spans="1:16" s="16" customFormat="1" ht="11.1" customHeight="1" x14ac:dyDescent="0.15">
      <c r="A150" s="360">
        <v>0</v>
      </c>
      <c r="B150" s="400"/>
      <c r="C150" s="242"/>
      <c r="D150" s="416"/>
      <c r="E150" s="402"/>
      <c r="F150" s="403"/>
      <c r="G150" s="404"/>
      <c r="H150" s="405"/>
      <c r="I150" s="406"/>
      <c r="J150" s="428"/>
      <c r="K150" s="429"/>
      <c r="L150" s="405"/>
      <c r="M150" s="423"/>
      <c r="N150" s="424"/>
      <c r="O150" s="425"/>
    </row>
    <row r="151" spans="1:16" s="16" customFormat="1" ht="11.1" customHeight="1" x14ac:dyDescent="0.15">
      <c r="A151" s="11">
        <v>0</v>
      </c>
      <c r="B151" s="359"/>
      <c r="C151" s="241"/>
      <c r="D151" s="386"/>
      <c r="E151" s="387"/>
      <c r="F151" s="388"/>
      <c r="G151" s="389"/>
      <c r="H151" s="390"/>
      <c r="I151" s="391"/>
      <c r="J151" s="426"/>
      <c r="K151" s="412"/>
      <c r="L151" s="413"/>
      <c r="M151" s="414"/>
      <c r="N151" s="422"/>
      <c r="O151" s="415"/>
    </row>
    <row r="152" spans="1:16" s="16" customFormat="1" ht="11.1" customHeight="1" x14ac:dyDescent="0.15">
      <c r="A152" s="381">
        <v>0</v>
      </c>
      <c r="B152" s="359"/>
      <c r="C152" s="241"/>
      <c r="D152" s="386"/>
      <c r="E152" s="387"/>
      <c r="F152" s="432"/>
      <c r="G152" s="389"/>
      <c r="H152" s="390"/>
      <c r="I152" s="391"/>
      <c r="J152" s="427"/>
      <c r="K152" s="387"/>
      <c r="L152" s="390"/>
      <c r="M152" s="398"/>
      <c r="N152" s="359"/>
      <c r="O152" s="399"/>
    </row>
    <row r="153" spans="1:16" s="16" customFormat="1" ht="11.1" customHeight="1" x14ac:dyDescent="0.15">
      <c r="A153" s="360">
        <v>0</v>
      </c>
      <c r="B153" s="400"/>
      <c r="C153" s="242"/>
      <c r="D153" s="416"/>
      <c r="E153" s="402"/>
      <c r="F153" s="403"/>
      <c r="G153" s="404"/>
      <c r="H153" s="405"/>
      <c r="I153" s="406"/>
      <c r="J153" s="428"/>
      <c r="K153" s="429"/>
      <c r="L153" s="405"/>
      <c r="M153" s="423"/>
      <c r="N153" s="424"/>
      <c r="O153" s="425"/>
    </row>
    <row r="154" spans="1:16" s="16" customFormat="1" ht="11.1" customHeight="1" x14ac:dyDescent="0.15">
      <c r="A154" s="380"/>
      <c r="B154" s="379"/>
      <c r="C154" s="378"/>
      <c r="D154" s="377"/>
      <c r="E154" s="13"/>
      <c r="F154" s="14"/>
      <c r="G154" s="15"/>
      <c r="H154" s="376"/>
      <c r="I154" s="336"/>
      <c r="J154" s="328"/>
      <c r="K154" s="13"/>
      <c r="M154" s="231"/>
      <c r="N154" s="12"/>
      <c r="O154" s="329"/>
    </row>
    <row r="155" spans="1:16" s="16" customFormat="1" ht="11.1" customHeight="1" x14ac:dyDescent="0.15">
      <c r="A155" s="11"/>
      <c r="B155" s="375"/>
      <c r="C155" s="378"/>
      <c r="D155" s="377"/>
      <c r="E155" s="13"/>
      <c r="F155" s="14"/>
      <c r="G155" s="15">
        <v>0</v>
      </c>
      <c r="I155" s="336"/>
      <c r="J155" s="328"/>
      <c r="K155" s="13"/>
      <c r="L155" s="96">
        <v>0</v>
      </c>
      <c r="M155" s="231"/>
      <c r="N155" s="12"/>
      <c r="O155" s="374">
        <v>0</v>
      </c>
      <c r="P155" s="478">
        <v>0</v>
      </c>
    </row>
    <row r="156" spans="1:16" s="16" customFormat="1" ht="11.1" customHeight="1" x14ac:dyDescent="0.15">
      <c r="A156" s="373"/>
      <c r="B156" s="372"/>
      <c r="C156" s="371"/>
      <c r="D156" s="370"/>
      <c r="E156" s="369"/>
      <c r="F156" s="368"/>
      <c r="G156" s="367"/>
      <c r="H156" s="366"/>
      <c r="I156" s="365"/>
      <c r="J156" s="364"/>
      <c r="K156" s="369"/>
      <c r="L156" s="366"/>
      <c r="M156" s="383"/>
      <c r="N156" s="384"/>
      <c r="O156" s="385"/>
    </row>
    <row r="157" spans="1:16" s="3" customFormat="1" ht="13.5" x14ac:dyDescent="0.15">
      <c r="A157" s="1"/>
      <c r="B157" s="2"/>
      <c r="C157" s="240"/>
      <c r="D157" s="4"/>
      <c r="E157" s="5"/>
      <c r="F157" s="6"/>
      <c r="G157" s="7"/>
      <c r="H157" s="8"/>
      <c r="I157" s="9"/>
      <c r="K157" s="5"/>
      <c r="N157" s="8" t="s">
        <v>581</v>
      </c>
      <c r="O157" s="5">
        <v>4</v>
      </c>
    </row>
    <row r="158" spans="1:16" s="10" customFormat="1" ht="30" customHeight="1" x14ac:dyDescent="0.15">
      <c r="A158" s="1089" t="s">
        <v>1795</v>
      </c>
      <c r="B158" s="1090"/>
      <c r="C158" s="1090"/>
      <c r="D158" s="1090"/>
      <c r="E158" s="1090"/>
      <c r="F158" s="1090"/>
      <c r="G158" s="1090"/>
      <c r="H158" s="1090"/>
      <c r="I158" s="1090"/>
      <c r="J158" s="1090"/>
      <c r="K158" s="1090"/>
      <c r="L158" s="1090"/>
      <c r="M158" s="1090"/>
      <c r="N158" s="1090"/>
      <c r="O158" s="1091"/>
    </row>
    <row r="159" spans="1:16" s="10" customFormat="1" ht="13.5" customHeight="1" x14ac:dyDescent="0.15">
      <c r="A159" s="274"/>
      <c r="B159" s="27" t="s">
        <v>1828</v>
      </c>
      <c r="C159" s="275"/>
      <c r="D159" s="275"/>
      <c r="E159" s="275"/>
      <c r="F159" s="275"/>
      <c r="G159" s="275"/>
      <c r="H159" s="275"/>
      <c r="I159" s="275"/>
      <c r="J159" s="275"/>
      <c r="K159" s="275"/>
      <c r="L159" s="275"/>
      <c r="M159" s="275"/>
      <c r="N159" s="275"/>
      <c r="O159" s="434"/>
    </row>
    <row r="160" spans="1:16" s="10" customFormat="1" ht="15.95" customHeight="1" x14ac:dyDescent="0.15">
      <c r="A160" s="1092" t="s">
        <v>6</v>
      </c>
      <c r="B160" s="1095" t="s">
        <v>34</v>
      </c>
      <c r="C160" s="1098" t="s">
        <v>9</v>
      </c>
      <c r="D160" s="1101" t="s">
        <v>1850</v>
      </c>
      <c r="E160" s="1102"/>
      <c r="F160" s="1102"/>
      <c r="G160" s="1102"/>
      <c r="H160" s="1102"/>
      <c r="I160" s="1103"/>
      <c r="J160" s="1101" t="s">
        <v>1851</v>
      </c>
      <c r="K160" s="1102"/>
      <c r="L160" s="1107"/>
      <c r="M160" s="1109" t="s">
        <v>1852</v>
      </c>
      <c r="N160" s="1102"/>
      <c r="O160" s="1103"/>
    </row>
    <row r="161" spans="1:15" s="10" customFormat="1" ht="15.95" customHeight="1" x14ac:dyDescent="0.15">
      <c r="A161" s="1093"/>
      <c r="B161" s="1096"/>
      <c r="C161" s="1099"/>
      <c r="D161" s="1104"/>
      <c r="E161" s="1105"/>
      <c r="F161" s="1105"/>
      <c r="G161" s="1105"/>
      <c r="H161" s="1105"/>
      <c r="I161" s="1106"/>
      <c r="J161" s="1104"/>
      <c r="K161" s="1105"/>
      <c r="L161" s="1108"/>
      <c r="M161" s="1110"/>
      <c r="N161" s="1105"/>
      <c r="O161" s="1106"/>
    </row>
    <row r="162" spans="1:15" s="3" customFormat="1" ht="15.95" customHeight="1" x14ac:dyDescent="0.15">
      <c r="A162" s="1094"/>
      <c r="B162" s="1097"/>
      <c r="C162" s="1100"/>
      <c r="D162" s="334" t="s">
        <v>4</v>
      </c>
      <c r="E162" s="296" t="s">
        <v>5</v>
      </c>
      <c r="F162" s="297"/>
      <c r="G162" s="298"/>
      <c r="H162" s="1111"/>
      <c r="I162" s="1112"/>
      <c r="J162" s="326" t="s">
        <v>4</v>
      </c>
      <c r="K162" s="296" t="s">
        <v>5</v>
      </c>
      <c r="L162" s="299"/>
      <c r="M162" s="300" t="s">
        <v>4</v>
      </c>
      <c r="N162" s="296" t="s">
        <v>5</v>
      </c>
      <c r="O162" s="327"/>
    </row>
    <row r="163" spans="1:15" s="16" customFormat="1" ht="11.1" customHeight="1" x14ac:dyDescent="0.15">
      <c r="A163" s="11">
        <v>0</v>
      </c>
      <c r="B163" s="12">
        <v>0</v>
      </c>
      <c r="C163" s="241">
        <v>0</v>
      </c>
      <c r="D163" s="335"/>
      <c r="E163" s="13"/>
      <c r="F163" s="14"/>
      <c r="G163" s="15"/>
      <c r="I163" s="336"/>
      <c r="J163" s="328"/>
      <c r="K163" s="13"/>
      <c r="M163" s="231"/>
      <c r="N163" s="12"/>
      <c r="O163" s="329"/>
    </row>
    <row r="164" spans="1:15" s="16" customFormat="1" ht="11.1" customHeight="1" x14ac:dyDescent="0.15">
      <c r="A164" s="381">
        <v>0</v>
      </c>
      <c r="B164" s="12">
        <v>0</v>
      </c>
      <c r="C164" s="382">
        <v>0</v>
      </c>
      <c r="D164" s="335"/>
      <c r="E164" s="13"/>
      <c r="F164" s="14"/>
      <c r="G164" s="15"/>
      <c r="I164" s="336"/>
      <c r="J164" s="328"/>
      <c r="K164" s="13"/>
      <c r="M164" s="231"/>
      <c r="N164" s="12"/>
      <c r="O164" s="329"/>
    </row>
    <row r="165" spans="1:15" s="16" customFormat="1" ht="11.1" customHeight="1" x14ac:dyDescent="0.15">
      <c r="A165" s="360" t="s">
        <v>2197</v>
      </c>
      <c r="B165" s="361" t="s">
        <v>2198</v>
      </c>
      <c r="C165" s="363">
        <v>0</v>
      </c>
      <c r="D165" s="337">
        <v>0</v>
      </c>
      <c r="E165" s="362">
        <v>0</v>
      </c>
      <c r="F165" s="18"/>
      <c r="G165" s="19"/>
      <c r="H165" s="20"/>
      <c r="I165" s="338"/>
      <c r="J165" s="328"/>
      <c r="K165" s="13"/>
      <c r="M165" s="231"/>
      <c r="N165" s="12"/>
      <c r="O165" s="329"/>
    </row>
    <row r="166" spans="1:15" s="16" customFormat="1" ht="11.1" customHeight="1" x14ac:dyDescent="0.15">
      <c r="A166" s="11">
        <v>0</v>
      </c>
      <c r="B166" s="359" t="s">
        <v>2227</v>
      </c>
      <c r="C166" s="241"/>
      <c r="D166" s="386"/>
      <c r="E166" s="387"/>
      <c r="F166" s="388"/>
      <c r="G166" s="389"/>
      <c r="H166" s="390"/>
      <c r="I166" s="391"/>
      <c r="J166" s="392"/>
      <c r="K166" s="393"/>
      <c r="L166" s="394"/>
      <c r="M166" s="395"/>
      <c r="N166" s="393"/>
      <c r="O166" s="396"/>
    </row>
    <row r="167" spans="1:15" s="16" customFormat="1" ht="11.1" customHeight="1" x14ac:dyDescent="0.15">
      <c r="A167" s="381">
        <v>0</v>
      </c>
      <c r="B167" s="359"/>
      <c r="C167" s="241">
        <v>0</v>
      </c>
      <c r="D167" s="386"/>
      <c r="E167" s="387"/>
      <c r="F167" s="433"/>
      <c r="G167" s="389"/>
      <c r="H167" s="390"/>
      <c r="I167" s="391"/>
      <c r="J167" s="397"/>
      <c r="K167" s="387"/>
      <c r="L167" s="390"/>
      <c r="M167" s="398"/>
      <c r="N167" s="387"/>
      <c r="O167" s="399"/>
    </row>
    <row r="168" spans="1:15" s="16" customFormat="1" ht="11.1" customHeight="1" x14ac:dyDescent="0.15">
      <c r="A168" s="360">
        <v>0</v>
      </c>
      <c r="B168" s="400" t="s">
        <v>2228</v>
      </c>
      <c r="C168" s="242" t="s">
        <v>2229</v>
      </c>
      <c r="D168" s="416">
        <v>74.7</v>
      </c>
      <c r="E168" s="438" t="s">
        <v>54</v>
      </c>
      <c r="F168" s="403"/>
      <c r="G168" s="404"/>
      <c r="H168" s="405"/>
      <c r="I168" s="406"/>
      <c r="J168" s="785">
        <v>40.6</v>
      </c>
      <c r="K168" s="784" t="s">
        <v>54</v>
      </c>
      <c r="L168" s="389">
        <v>0</v>
      </c>
      <c r="M168" s="409">
        <v>34.1</v>
      </c>
      <c r="N168" s="784" t="s">
        <v>54</v>
      </c>
      <c r="O168" s="410">
        <v>0</v>
      </c>
    </row>
    <row r="169" spans="1:15" s="16" customFormat="1" ht="11.1" customHeight="1" x14ac:dyDescent="0.15">
      <c r="A169" s="11">
        <v>0</v>
      </c>
      <c r="B169" s="359"/>
      <c r="C169" s="241"/>
      <c r="D169" s="386"/>
      <c r="E169" s="387"/>
      <c r="F169" s="388"/>
      <c r="G169" s="389"/>
      <c r="H169" s="390"/>
      <c r="I169" s="391"/>
      <c r="J169" s="392"/>
      <c r="K169" s="393"/>
      <c r="L169" s="394"/>
      <c r="M169" s="395"/>
      <c r="N169" s="393"/>
      <c r="O169" s="396"/>
    </row>
    <row r="170" spans="1:15" s="16" customFormat="1" ht="11.1" customHeight="1" x14ac:dyDescent="0.15">
      <c r="A170" s="381">
        <v>0</v>
      </c>
      <c r="B170" s="359"/>
      <c r="C170" s="241">
        <v>0</v>
      </c>
      <c r="D170" s="386"/>
      <c r="E170" s="387"/>
      <c r="F170" s="433"/>
      <c r="G170" s="389"/>
      <c r="H170" s="390"/>
      <c r="I170" s="391"/>
      <c r="J170" s="397"/>
      <c r="K170" s="387"/>
      <c r="L170" s="390"/>
      <c r="M170" s="398"/>
      <c r="N170" s="387"/>
      <c r="O170" s="399"/>
    </row>
    <row r="171" spans="1:15" s="16" customFormat="1" ht="11.1" customHeight="1" x14ac:dyDescent="0.15">
      <c r="A171" s="360">
        <v>0</v>
      </c>
      <c r="B171" s="400" t="s">
        <v>2230</v>
      </c>
      <c r="C171" s="242" t="s">
        <v>2231</v>
      </c>
      <c r="D171" s="416">
        <v>5</v>
      </c>
      <c r="E171" s="438" t="s">
        <v>641</v>
      </c>
      <c r="F171" s="403"/>
      <c r="G171" s="404"/>
      <c r="H171" s="405"/>
      <c r="I171" s="406"/>
      <c r="J171" s="785">
        <v>2.7</v>
      </c>
      <c r="K171" s="784" t="s">
        <v>641</v>
      </c>
      <c r="L171" s="389">
        <v>0</v>
      </c>
      <c r="M171" s="409">
        <v>2.2999999999999998</v>
      </c>
      <c r="N171" s="784" t="s">
        <v>641</v>
      </c>
      <c r="O171" s="410">
        <v>0</v>
      </c>
    </row>
    <row r="172" spans="1:15" s="16" customFormat="1" ht="11.1" customHeight="1" x14ac:dyDescent="0.15">
      <c r="A172" s="11">
        <v>0</v>
      </c>
      <c r="B172" s="359"/>
      <c r="C172" s="241"/>
      <c r="D172" s="386"/>
      <c r="E172" s="387"/>
      <c r="F172" s="388"/>
      <c r="G172" s="389"/>
      <c r="H172" s="390"/>
      <c r="I172" s="391"/>
      <c r="J172" s="392"/>
      <c r="K172" s="393"/>
      <c r="L172" s="394"/>
      <c r="M172" s="395"/>
      <c r="N172" s="393"/>
      <c r="O172" s="396"/>
    </row>
    <row r="173" spans="1:15" s="16" customFormat="1" ht="11.1" customHeight="1" x14ac:dyDescent="0.15">
      <c r="A173" s="381">
        <v>0</v>
      </c>
      <c r="B173" s="359"/>
      <c r="C173" s="241">
        <v>0</v>
      </c>
      <c r="D173" s="386"/>
      <c r="E173" s="387"/>
      <c r="F173" s="433"/>
      <c r="G173" s="389"/>
      <c r="H173" s="390"/>
      <c r="I173" s="391"/>
      <c r="J173" s="397"/>
      <c r="K173" s="387"/>
      <c r="L173" s="390"/>
      <c r="M173" s="398"/>
      <c r="N173" s="387"/>
      <c r="O173" s="399"/>
    </row>
    <row r="174" spans="1:15" s="16" customFormat="1" ht="11.1" customHeight="1" x14ac:dyDescent="0.15">
      <c r="A174" s="360">
        <v>0</v>
      </c>
      <c r="B174" s="400" t="s">
        <v>2232</v>
      </c>
      <c r="C174" s="242">
        <v>0</v>
      </c>
      <c r="D174" s="416">
        <v>51.6</v>
      </c>
      <c r="E174" s="438" t="s">
        <v>641</v>
      </c>
      <c r="F174" s="403"/>
      <c r="G174" s="404"/>
      <c r="H174" s="405"/>
      <c r="I174" s="406"/>
      <c r="J174" s="785">
        <v>28</v>
      </c>
      <c r="K174" s="784" t="s">
        <v>641</v>
      </c>
      <c r="L174" s="389">
        <v>0</v>
      </c>
      <c r="M174" s="409">
        <v>23.6</v>
      </c>
      <c r="N174" s="784" t="s">
        <v>641</v>
      </c>
      <c r="O174" s="410">
        <v>0</v>
      </c>
    </row>
    <row r="175" spans="1:15" s="16" customFormat="1" ht="11.1" customHeight="1" x14ac:dyDescent="0.15">
      <c r="A175" s="11">
        <v>0</v>
      </c>
      <c r="B175" s="359"/>
      <c r="C175" s="241"/>
      <c r="D175" s="386"/>
      <c r="E175" s="387"/>
      <c r="F175" s="388"/>
      <c r="G175" s="389"/>
      <c r="H175" s="390"/>
      <c r="I175" s="391"/>
      <c r="J175" s="392"/>
      <c r="K175" s="393"/>
      <c r="L175" s="394"/>
      <c r="M175" s="395"/>
      <c r="N175" s="393"/>
      <c r="O175" s="396"/>
    </row>
    <row r="176" spans="1:15" s="16" customFormat="1" ht="11.1" customHeight="1" x14ac:dyDescent="0.15">
      <c r="A176" s="381">
        <v>0</v>
      </c>
      <c r="B176" s="359"/>
      <c r="C176" s="241">
        <v>0</v>
      </c>
      <c r="D176" s="386"/>
      <c r="E176" s="387"/>
      <c r="F176" s="433"/>
      <c r="G176" s="389"/>
      <c r="H176" s="390"/>
      <c r="I176" s="391"/>
      <c r="J176" s="397"/>
      <c r="K176" s="387"/>
      <c r="L176" s="390"/>
      <c r="M176" s="398"/>
      <c r="N176" s="387"/>
      <c r="O176" s="399"/>
    </row>
    <row r="177" spans="1:15" s="16" customFormat="1" ht="11.1" customHeight="1" x14ac:dyDescent="0.15">
      <c r="A177" s="360">
        <v>0</v>
      </c>
      <c r="B177" s="400" t="s">
        <v>2233</v>
      </c>
      <c r="C177" s="242">
        <v>0</v>
      </c>
      <c r="D177" s="416">
        <v>49.4</v>
      </c>
      <c r="E177" s="438" t="s">
        <v>641</v>
      </c>
      <c r="F177" s="403"/>
      <c r="G177" s="404"/>
      <c r="H177" s="405"/>
      <c r="I177" s="406"/>
      <c r="J177" s="785">
        <v>26.8</v>
      </c>
      <c r="K177" s="784" t="s">
        <v>641</v>
      </c>
      <c r="L177" s="389">
        <v>0</v>
      </c>
      <c r="M177" s="409">
        <v>22.599999999999998</v>
      </c>
      <c r="N177" s="784" t="s">
        <v>641</v>
      </c>
      <c r="O177" s="410">
        <v>0</v>
      </c>
    </row>
    <row r="178" spans="1:15" s="16" customFormat="1" ht="11.1" customHeight="1" x14ac:dyDescent="0.15">
      <c r="A178" s="11">
        <v>0</v>
      </c>
      <c r="B178" s="359"/>
      <c r="C178" s="241"/>
      <c r="D178" s="386"/>
      <c r="E178" s="387"/>
      <c r="F178" s="388"/>
      <c r="G178" s="389"/>
      <c r="H178" s="390"/>
      <c r="I178" s="391"/>
      <c r="J178" s="392"/>
      <c r="K178" s="393"/>
      <c r="L178" s="394"/>
      <c r="M178" s="395"/>
      <c r="N178" s="393"/>
      <c r="O178" s="396"/>
    </row>
    <row r="179" spans="1:15" s="16" customFormat="1" ht="11.1" customHeight="1" x14ac:dyDescent="0.15">
      <c r="A179" s="381">
        <v>0</v>
      </c>
      <c r="B179" s="359"/>
      <c r="C179" s="241">
        <v>0</v>
      </c>
      <c r="D179" s="386"/>
      <c r="E179" s="387"/>
      <c r="F179" s="433"/>
      <c r="G179" s="389"/>
      <c r="H179" s="390"/>
      <c r="I179" s="391"/>
      <c r="J179" s="397"/>
      <c r="K179" s="387"/>
      <c r="L179" s="390"/>
      <c r="M179" s="398"/>
      <c r="N179" s="387"/>
      <c r="O179" s="399"/>
    </row>
    <row r="180" spans="1:15" s="16" customFormat="1" ht="11.1" customHeight="1" x14ac:dyDescent="0.15">
      <c r="A180" s="360">
        <v>0</v>
      </c>
      <c r="B180" s="400" t="s">
        <v>2234</v>
      </c>
      <c r="C180" s="242">
        <v>0</v>
      </c>
      <c r="D180" s="416">
        <v>95.6</v>
      </c>
      <c r="E180" s="438" t="s">
        <v>54</v>
      </c>
      <c r="F180" s="403"/>
      <c r="G180" s="404"/>
      <c r="H180" s="405"/>
      <c r="I180" s="406"/>
      <c r="J180" s="785">
        <v>51.9</v>
      </c>
      <c r="K180" s="784" t="s">
        <v>54</v>
      </c>
      <c r="L180" s="389">
        <v>0</v>
      </c>
      <c r="M180" s="409">
        <v>43.699999999999996</v>
      </c>
      <c r="N180" s="784" t="s">
        <v>54</v>
      </c>
      <c r="O180" s="410">
        <v>0</v>
      </c>
    </row>
    <row r="181" spans="1:15" s="16" customFormat="1" ht="11.1" customHeight="1" x14ac:dyDescent="0.15">
      <c r="A181" s="11">
        <v>0</v>
      </c>
      <c r="B181" s="359" t="s">
        <v>2235</v>
      </c>
      <c r="C181" s="241"/>
      <c r="D181" s="386"/>
      <c r="E181" s="387"/>
      <c r="F181" s="388"/>
      <c r="G181" s="389"/>
      <c r="H181" s="390"/>
      <c r="I181" s="391"/>
      <c r="J181" s="392"/>
      <c r="K181" s="393"/>
      <c r="L181" s="394"/>
      <c r="M181" s="395"/>
      <c r="N181" s="393"/>
      <c r="O181" s="396"/>
    </row>
    <row r="182" spans="1:15" s="16" customFormat="1" ht="11.1" customHeight="1" x14ac:dyDescent="0.15">
      <c r="A182" s="381">
        <v>0</v>
      </c>
      <c r="B182" s="359"/>
      <c r="C182" s="241" t="s">
        <v>2236</v>
      </c>
      <c r="D182" s="386"/>
      <c r="E182" s="387"/>
      <c r="F182" s="433"/>
      <c r="G182" s="389"/>
      <c r="H182" s="390"/>
      <c r="I182" s="391"/>
      <c r="J182" s="397"/>
      <c r="K182" s="387"/>
      <c r="L182" s="390"/>
      <c r="M182" s="398"/>
      <c r="N182" s="387"/>
      <c r="O182" s="399"/>
    </row>
    <row r="183" spans="1:15" s="16" customFormat="1" ht="11.1" customHeight="1" x14ac:dyDescent="0.15">
      <c r="A183" s="360">
        <v>0</v>
      </c>
      <c r="B183" s="400" t="s">
        <v>2237</v>
      </c>
      <c r="C183" s="242" t="s">
        <v>2238</v>
      </c>
      <c r="D183" s="401">
        <v>281</v>
      </c>
      <c r="E183" s="438" t="s">
        <v>641</v>
      </c>
      <c r="F183" s="403"/>
      <c r="G183" s="404"/>
      <c r="H183" s="405"/>
      <c r="I183" s="406"/>
      <c r="J183" s="786">
        <v>153</v>
      </c>
      <c r="K183" s="784" t="s">
        <v>641</v>
      </c>
      <c r="L183" s="389">
        <v>0</v>
      </c>
      <c r="M183" s="534">
        <v>128</v>
      </c>
      <c r="N183" s="784" t="s">
        <v>641</v>
      </c>
      <c r="O183" s="410">
        <v>0</v>
      </c>
    </row>
    <row r="184" spans="1:15" s="16" customFormat="1" ht="11.1" customHeight="1" x14ac:dyDescent="0.15">
      <c r="A184" s="11"/>
      <c r="B184" s="359"/>
      <c r="C184" s="241"/>
      <c r="D184" s="386"/>
      <c r="E184" s="387"/>
      <c r="F184" s="388"/>
      <c r="G184" s="389"/>
      <c r="H184" s="390"/>
      <c r="I184" s="391"/>
      <c r="J184" s="392"/>
      <c r="K184" s="393"/>
      <c r="L184" s="394"/>
      <c r="M184" s="395"/>
      <c r="N184" s="393"/>
      <c r="O184" s="396"/>
    </row>
    <row r="185" spans="1:15" s="16" customFormat="1" ht="11.1" customHeight="1" x14ac:dyDescent="0.15">
      <c r="A185" s="381"/>
      <c r="B185" s="359"/>
      <c r="C185" s="241"/>
      <c r="D185" s="386"/>
      <c r="E185" s="387"/>
      <c r="F185" s="433"/>
      <c r="G185" s="389"/>
      <c r="H185" s="390"/>
      <c r="I185" s="391"/>
      <c r="J185" s="397"/>
      <c r="K185" s="387"/>
      <c r="L185" s="390"/>
      <c r="M185" s="398"/>
      <c r="N185" s="387"/>
      <c r="O185" s="399"/>
    </row>
    <row r="186" spans="1:15" s="16" customFormat="1" ht="11.1" customHeight="1" x14ac:dyDescent="0.15">
      <c r="A186" s="360"/>
      <c r="B186" s="400"/>
      <c r="C186" s="242"/>
      <c r="D186" s="401"/>
      <c r="E186" s="438"/>
      <c r="F186" s="403"/>
      <c r="G186" s="404"/>
      <c r="H186" s="405"/>
      <c r="I186" s="406"/>
      <c r="J186" s="786"/>
      <c r="K186" s="784"/>
      <c r="L186" s="404"/>
      <c r="M186" s="534"/>
      <c r="N186" s="784"/>
      <c r="O186" s="410"/>
    </row>
    <row r="187" spans="1:15" s="16" customFormat="1" ht="11.1" customHeight="1" x14ac:dyDescent="0.15">
      <c r="A187" s="11"/>
      <c r="B187" s="359"/>
      <c r="C187" s="241"/>
      <c r="D187" s="386"/>
      <c r="E187" s="387"/>
      <c r="F187" s="388"/>
      <c r="G187" s="389"/>
      <c r="H187" s="390"/>
      <c r="I187" s="391"/>
      <c r="J187" s="392"/>
      <c r="K187" s="393"/>
      <c r="L187" s="394"/>
      <c r="M187" s="395"/>
      <c r="N187" s="393"/>
      <c r="O187" s="396"/>
    </row>
    <row r="188" spans="1:15" s="16" customFormat="1" ht="11.1" customHeight="1" x14ac:dyDescent="0.15">
      <c r="A188" s="381"/>
      <c r="B188" s="359"/>
      <c r="C188" s="241"/>
      <c r="D188" s="386"/>
      <c r="E188" s="387"/>
      <c r="F188" s="433"/>
      <c r="G188" s="389"/>
      <c r="H188" s="390"/>
      <c r="I188" s="391"/>
      <c r="J188" s="397"/>
      <c r="K188" s="387"/>
      <c r="L188" s="390"/>
      <c r="M188" s="398"/>
      <c r="N188" s="387"/>
      <c r="O188" s="399"/>
    </row>
    <row r="189" spans="1:15" s="16" customFormat="1" ht="11.1" customHeight="1" x14ac:dyDescent="0.15">
      <c r="A189" s="360"/>
      <c r="B189" s="400"/>
      <c r="C189" s="242"/>
      <c r="D189" s="401"/>
      <c r="E189" s="438"/>
      <c r="F189" s="403"/>
      <c r="G189" s="404"/>
      <c r="H189" s="405"/>
      <c r="I189" s="406"/>
      <c r="J189" s="786"/>
      <c r="K189" s="784"/>
      <c r="L189" s="404"/>
      <c r="M189" s="534"/>
      <c r="N189" s="784"/>
      <c r="O189" s="410"/>
    </row>
    <row r="190" spans="1:15" s="16" customFormat="1" ht="11.1" customHeight="1" x14ac:dyDescent="0.15">
      <c r="A190" s="11"/>
      <c r="B190" s="359"/>
      <c r="C190" s="241"/>
      <c r="D190" s="386"/>
      <c r="E190" s="387"/>
      <c r="F190" s="388"/>
      <c r="G190" s="389"/>
      <c r="H190" s="390"/>
      <c r="I190" s="391"/>
      <c r="J190" s="392"/>
      <c r="K190" s="393"/>
      <c r="L190" s="394"/>
      <c r="M190" s="395"/>
      <c r="N190" s="393"/>
      <c r="O190" s="396"/>
    </row>
    <row r="191" spans="1:15" s="16" customFormat="1" ht="11.1" customHeight="1" x14ac:dyDescent="0.15">
      <c r="A191" s="381"/>
      <c r="B191" s="359"/>
      <c r="C191" s="241"/>
      <c r="D191" s="386"/>
      <c r="E191" s="387"/>
      <c r="F191" s="433"/>
      <c r="G191" s="389"/>
      <c r="H191" s="390"/>
      <c r="I191" s="391"/>
      <c r="J191" s="397"/>
      <c r="K191" s="387"/>
      <c r="L191" s="390"/>
      <c r="M191" s="398"/>
      <c r="N191" s="387"/>
      <c r="O191" s="399"/>
    </row>
    <row r="192" spans="1:15" s="16" customFormat="1" ht="11.1" customHeight="1" x14ac:dyDescent="0.15">
      <c r="A192" s="360"/>
      <c r="B192" s="400"/>
      <c r="C192" s="242"/>
      <c r="D192" s="401"/>
      <c r="E192" s="438"/>
      <c r="F192" s="403"/>
      <c r="G192" s="404"/>
      <c r="H192" s="405"/>
      <c r="I192" s="406"/>
      <c r="J192" s="786"/>
      <c r="K192" s="784"/>
      <c r="L192" s="404"/>
      <c r="M192" s="534"/>
      <c r="N192" s="784"/>
      <c r="O192" s="410"/>
    </row>
    <row r="193" spans="1:16" s="16" customFormat="1" ht="11.1" customHeight="1" x14ac:dyDescent="0.15">
      <c r="A193" s="11"/>
      <c r="B193" s="359"/>
      <c r="C193" s="241"/>
      <c r="D193" s="386"/>
      <c r="E193" s="387"/>
      <c r="F193" s="388"/>
      <c r="G193" s="389"/>
      <c r="H193" s="390"/>
      <c r="I193" s="391"/>
      <c r="J193" s="392"/>
      <c r="K193" s="393"/>
      <c r="L193" s="394"/>
      <c r="M193" s="395"/>
      <c r="N193" s="393"/>
      <c r="O193" s="396"/>
    </row>
    <row r="194" spans="1:16" s="16" customFormat="1" ht="11.1" customHeight="1" x14ac:dyDescent="0.15">
      <c r="A194" s="381"/>
      <c r="B194" s="359"/>
      <c r="C194" s="241"/>
      <c r="D194" s="386"/>
      <c r="E194" s="387"/>
      <c r="F194" s="433"/>
      <c r="G194" s="389"/>
      <c r="H194" s="390"/>
      <c r="I194" s="391"/>
      <c r="J194" s="397"/>
      <c r="K194" s="387"/>
      <c r="L194" s="390"/>
      <c r="M194" s="398"/>
      <c r="N194" s="387"/>
      <c r="O194" s="399"/>
    </row>
    <row r="195" spans="1:16" s="16" customFormat="1" ht="11.1" customHeight="1" x14ac:dyDescent="0.15">
      <c r="A195" s="360"/>
      <c r="B195" s="400"/>
      <c r="C195" s="242"/>
      <c r="D195" s="401"/>
      <c r="E195" s="438"/>
      <c r="F195" s="403"/>
      <c r="G195" s="404"/>
      <c r="H195" s="405"/>
      <c r="I195" s="406"/>
      <c r="J195" s="786"/>
      <c r="K195" s="784"/>
      <c r="L195" s="404"/>
      <c r="M195" s="534"/>
      <c r="N195" s="784"/>
      <c r="O195" s="410"/>
    </row>
    <row r="196" spans="1:16" s="16" customFormat="1" ht="11.1" customHeight="1" x14ac:dyDescent="0.15">
      <c r="A196" s="11"/>
      <c r="B196" s="359"/>
      <c r="C196" s="241"/>
      <c r="D196" s="386"/>
      <c r="E196" s="387"/>
      <c r="F196" s="388"/>
      <c r="G196" s="389"/>
      <c r="H196" s="390"/>
      <c r="I196" s="391"/>
      <c r="J196" s="392"/>
      <c r="K196" s="393"/>
      <c r="L196" s="394"/>
      <c r="M196" s="395"/>
      <c r="N196" s="393"/>
      <c r="O196" s="396"/>
    </row>
    <row r="197" spans="1:16" s="16" customFormat="1" ht="11.1" customHeight="1" x14ac:dyDescent="0.15">
      <c r="A197" s="381"/>
      <c r="B197" s="359"/>
      <c r="C197" s="241"/>
      <c r="D197" s="386"/>
      <c r="E197" s="387"/>
      <c r="F197" s="433"/>
      <c r="G197" s="389"/>
      <c r="H197" s="390"/>
      <c r="I197" s="391"/>
      <c r="J197" s="397"/>
      <c r="K197" s="387"/>
      <c r="L197" s="390"/>
      <c r="M197" s="398"/>
      <c r="N197" s="387"/>
      <c r="O197" s="399"/>
    </row>
    <row r="198" spans="1:16" s="16" customFormat="1" ht="11.1" customHeight="1" x14ac:dyDescent="0.15">
      <c r="A198" s="360"/>
      <c r="B198" s="400"/>
      <c r="C198" s="242"/>
      <c r="D198" s="401"/>
      <c r="E198" s="438"/>
      <c r="F198" s="403"/>
      <c r="G198" s="404"/>
      <c r="H198" s="405"/>
      <c r="I198" s="406"/>
      <c r="J198" s="786"/>
      <c r="K198" s="784"/>
      <c r="L198" s="404"/>
      <c r="M198" s="534"/>
      <c r="N198" s="784"/>
      <c r="O198" s="410"/>
    </row>
    <row r="199" spans="1:16" s="16" customFormat="1" ht="11.1" customHeight="1" x14ac:dyDescent="0.15">
      <c r="A199" s="11"/>
      <c r="B199" s="359"/>
      <c r="C199" s="241"/>
      <c r="D199" s="386"/>
      <c r="E199" s="387"/>
      <c r="F199" s="388"/>
      <c r="G199" s="389"/>
      <c r="H199" s="390"/>
      <c r="I199" s="391"/>
      <c r="J199" s="392"/>
      <c r="K199" s="393"/>
      <c r="L199" s="394"/>
      <c r="M199" s="395"/>
      <c r="N199" s="393"/>
      <c r="O199" s="396"/>
    </row>
    <row r="200" spans="1:16" s="16" customFormat="1" ht="11.1" customHeight="1" x14ac:dyDescent="0.15">
      <c r="A200" s="381"/>
      <c r="B200" s="359"/>
      <c r="C200" s="241"/>
      <c r="D200" s="386"/>
      <c r="E200" s="387"/>
      <c r="F200" s="433"/>
      <c r="G200" s="389"/>
      <c r="H200" s="390"/>
      <c r="I200" s="391"/>
      <c r="J200" s="397"/>
      <c r="K200" s="387"/>
      <c r="L200" s="390"/>
      <c r="M200" s="398"/>
      <c r="N200" s="387"/>
      <c r="O200" s="399"/>
    </row>
    <row r="201" spans="1:16" s="16" customFormat="1" ht="11.1" customHeight="1" x14ac:dyDescent="0.15">
      <c r="A201" s="360"/>
      <c r="B201" s="400"/>
      <c r="C201" s="242"/>
      <c r="D201" s="401"/>
      <c r="E201" s="438"/>
      <c r="F201" s="403"/>
      <c r="G201" s="404"/>
      <c r="H201" s="405"/>
      <c r="I201" s="406"/>
      <c r="J201" s="786"/>
      <c r="K201" s="784"/>
      <c r="L201" s="404"/>
      <c r="M201" s="534"/>
      <c r="N201" s="784"/>
      <c r="O201" s="410"/>
    </row>
    <row r="202" spans="1:16" s="16" customFormat="1" ht="11.1" customHeight="1" x14ac:dyDescent="0.15">
      <c r="A202" s="11"/>
      <c r="B202" s="359"/>
      <c r="C202" s="241"/>
      <c r="D202" s="386"/>
      <c r="E202" s="387"/>
      <c r="F202" s="388"/>
      <c r="G202" s="389"/>
      <c r="H202" s="390"/>
      <c r="I202" s="391"/>
      <c r="J202" s="392"/>
      <c r="K202" s="393"/>
      <c r="L202" s="394"/>
      <c r="M202" s="395"/>
      <c r="N202" s="393"/>
      <c r="O202" s="396"/>
    </row>
    <row r="203" spans="1:16" s="16" customFormat="1" ht="11.1" customHeight="1" x14ac:dyDescent="0.15">
      <c r="A203" s="381"/>
      <c r="B203" s="359"/>
      <c r="C203" s="241"/>
      <c r="D203" s="386"/>
      <c r="E203" s="387"/>
      <c r="F203" s="433"/>
      <c r="G203" s="389"/>
      <c r="H203" s="390"/>
      <c r="I203" s="391"/>
      <c r="J203" s="397"/>
      <c r="K203" s="387"/>
      <c r="L203" s="390"/>
      <c r="M203" s="398"/>
      <c r="N203" s="387"/>
      <c r="O203" s="399"/>
    </row>
    <row r="204" spans="1:16" s="16" customFormat="1" ht="11.1" customHeight="1" x14ac:dyDescent="0.15">
      <c r="A204" s="360"/>
      <c r="B204" s="400"/>
      <c r="C204" s="242"/>
      <c r="D204" s="401"/>
      <c r="E204" s="438"/>
      <c r="F204" s="403"/>
      <c r="G204" s="404"/>
      <c r="H204" s="405"/>
      <c r="I204" s="406"/>
      <c r="J204" s="786"/>
      <c r="K204" s="784"/>
      <c r="L204" s="404"/>
      <c r="M204" s="534"/>
      <c r="N204" s="784"/>
      <c r="O204" s="410"/>
    </row>
    <row r="205" spans="1:16" s="16" customFormat="1" ht="11.1" customHeight="1" x14ac:dyDescent="0.15">
      <c r="A205" s="380"/>
      <c r="B205" s="379"/>
      <c r="C205" s="378"/>
      <c r="D205" s="377"/>
      <c r="E205" s="13"/>
      <c r="F205" s="14"/>
      <c r="G205" s="15"/>
      <c r="H205" s="376"/>
      <c r="I205" s="336"/>
      <c r="J205" s="328"/>
      <c r="K205" s="13"/>
      <c r="L205" s="546"/>
      <c r="M205" s="231"/>
      <c r="N205" s="12"/>
      <c r="O205" s="329"/>
    </row>
    <row r="206" spans="1:16" s="16" customFormat="1" ht="11.1" customHeight="1" x14ac:dyDescent="0.15">
      <c r="A206" s="11"/>
      <c r="B206" s="375"/>
      <c r="C206" s="378"/>
      <c r="D206" s="377"/>
      <c r="E206" s="13"/>
      <c r="F206" s="14"/>
      <c r="G206" s="15">
        <v>0</v>
      </c>
      <c r="I206" s="336"/>
      <c r="J206" s="328"/>
      <c r="K206" s="13"/>
      <c r="L206" s="96">
        <v>0</v>
      </c>
      <c r="M206" s="231"/>
      <c r="N206" s="12"/>
      <c r="O206" s="374">
        <v>0</v>
      </c>
      <c r="P206" s="478">
        <v>0</v>
      </c>
    </row>
    <row r="207" spans="1:16" s="16" customFormat="1" ht="11.1" customHeight="1" x14ac:dyDescent="0.15">
      <c r="A207" s="373"/>
      <c r="B207" s="372"/>
      <c r="C207" s="371"/>
      <c r="D207" s="370"/>
      <c r="E207" s="369"/>
      <c r="F207" s="368"/>
      <c r="G207" s="367"/>
      <c r="H207" s="366"/>
      <c r="I207" s="365"/>
      <c r="J207" s="364"/>
      <c r="K207" s="369"/>
      <c r="L207" s="366"/>
      <c r="M207" s="383"/>
      <c r="N207" s="384"/>
      <c r="O207" s="385"/>
    </row>
  </sheetData>
  <mergeCells count="32">
    <mergeCell ref="A158:O158"/>
    <mergeCell ref="A160:A162"/>
    <mergeCell ref="B160:B162"/>
    <mergeCell ref="C160:C162"/>
    <mergeCell ref="D160:I161"/>
    <mergeCell ref="J160:L161"/>
    <mergeCell ref="M160:O161"/>
    <mergeCell ref="H162:I162"/>
    <mergeCell ref="A107:O107"/>
    <mergeCell ref="A109:A111"/>
    <mergeCell ref="B109:B111"/>
    <mergeCell ref="C109:C111"/>
    <mergeCell ref="D109:I110"/>
    <mergeCell ref="J109:L110"/>
    <mergeCell ref="M109:O110"/>
    <mergeCell ref="H111:I111"/>
    <mergeCell ref="A53:O53"/>
    <mergeCell ref="A55:A57"/>
    <mergeCell ref="B55:B57"/>
    <mergeCell ref="C55:C57"/>
    <mergeCell ref="D55:I56"/>
    <mergeCell ref="J55:L56"/>
    <mergeCell ref="M55:O56"/>
    <mergeCell ref="H57:I57"/>
    <mergeCell ref="A2:O2"/>
    <mergeCell ref="A4:A6"/>
    <mergeCell ref="B4:B6"/>
    <mergeCell ref="C4:C6"/>
    <mergeCell ref="D4:I5"/>
    <mergeCell ref="J4:L5"/>
    <mergeCell ref="M4:O5"/>
    <mergeCell ref="H6:I6"/>
  </mergeCells>
  <phoneticPr fontId="13"/>
  <printOptions horizontalCentered="1" verticalCentered="1"/>
  <pageMargins left="0" right="0" top="0.59055118110236227" bottom="0" header="0" footer="0"/>
  <headerFooter alignWithMargins="0"/>
  <rowBreaks count="3" manualBreakCount="3">
    <brk id="51" max="14" man="1"/>
    <brk id="105" max="14" man="1"/>
    <brk id="156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16</vt:i4>
      </vt:variant>
      <vt:variant>
        <vt:lpstr>名前付き一覧</vt:lpstr>
      </vt:variant>
      <vt:variant>
        <vt:i4>16</vt:i4>
      </vt:variant>
    </vt:vector>
  </HeadingPairs>
  <TitlesOfParts>
    <vt:vector size="32" baseType="lpstr">
      <vt:lpstr>仕訳書 (磁気探査)</vt:lpstr>
      <vt:lpstr>旧-見積</vt:lpstr>
      <vt:lpstr>仕訳書（与那国町複合庁舎及び特定臨時避難施設新築工事）</vt:lpstr>
      <vt:lpstr>内訳書（〃）</vt:lpstr>
      <vt:lpstr>別紙内訳書（〃）</vt:lpstr>
      <vt:lpstr>共通仮設仕訳書（〃）</vt:lpstr>
      <vt:lpstr>共通仮設内訳書（〃）</vt:lpstr>
      <vt:lpstr>海上輸送仕訳書（〃）（総括）</vt:lpstr>
      <vt:lpstr>海上輸送仕訳書（〃）（庁舎）</vt:lpstr>
      <vt:lpstr>海上輸送内訳書（〃）（庁舎）</vt:lpstr>
      <vt:lpstr>海上輸送仕訳書（〃）（特定避難）</vt:lpstr>
      <vt:lpstr>海上輸送内訳書（〃）（特定避難）</vt:lpstr>
      <vt:lpstr>仕訳書 (与那原町特定臨時避難施設基礎掘削工事)</vt:lpstr>
      <vt:lpstr>内訳書 (〃)</vt:lpstr>
      <vt:lpstr>共通仮設仕訳書 (〃)</vt:lpstr>
      <vt:lpstr>共通仮設内訳書 (〃)</vt:lpstr>
      <vt:lpstr>'海上輸送仕訳書（〃）（総括）'!Print_Area</vt:lpstr>
      <vt:lpstr>'海上輸送仕訳書（〃）（庁舎）'!Print_Area</vt:lpstr>
      <vt:lpstr>'海上輸送仕訳書（〃）（特定避難）'!Print_Area</vt:lpstr>
      <vt:lpstr>'海上輸送内訳書（〃）（庁舎）'!Print_Area</vt:lpstr>
      <vt:lpstr>'海上輸送内訳書（〃）（特定避難）'!Print_Area</vt:lpstr>
      <vt:lpstr>'旧-見積'!Print_Area</vt:lpstr>
      <vt:lpstr>'共通仮設仕訳書 (〃)'!Print_Area</vt:lpstr>
      <vt:lpstr>'共通仮設仕訳書（〃）'!Print_Area</vt:lpstr>
      <vt:lpstr>'共通仮設内訳書 (〃)'!Print_Area</vt:lpstr>
      <vt:lpstr>'共通仮設内訳書（〃）'!Print_Area</vt:lpstr>
      <vt:lpstr>'仕訳書 (磁気探査)'!Print_Area</vt:lpstr>
      <vt:lpstr>'仕訳書 (与那原町特定臨時避難施設基礎掘削工事)'!Print_Area</vt:lpstr>
      <vt:lpstr>'仕訳書（与那国町複合庁舎及び特定臨時避難施設新築工事）'!Print_Area</vt:lpstr>
      <vt:lpstr>'内訳書 (〃)'!Print_Area</vt:lpstr>
      <vt:lpstr>'内訳書（〃）'!Print_Area</vt:lpstr>
      <vt:lpstr>'別紙内訳書（〃）'!Print_Area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仕訳内訳書</dc:title>
  <dc:subject>知念小学校</dc:subject>
  <dc:creator>総合設計玉城</dc:creator>
  <cp:lastModifiedBy>ほたる 宇良</cp:lastModifiedBy>
  <cp:lastPrinted>2026-05-19T00:51:24Z</cp:lastPrinted>
  <dcterms:created xsi:type="dcterms:W3CDTF">1999-08-23T04:47:20Z</dcterms:created>
  <dcterms:modified xsi:type="dcterms:W3CDTF">2026-05-28T23:33:19Z</dcterms:modified>
</cp:coreProperties>
</file>